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82103\Desktop\에이전시팀 x 서울여대\과제1\"/>
    </mc:Choice>
  </mc:AlternateContent>
  <bookViews>
    <workbookView xWindow="-105" yWindow="-105" windowWidth="23250" windowHeight="12570" activeTab="1"/>
  </bookViews>
  <sheets>
    <sheet name="발주파일" sheetId="1" r:id="rId1"/>
    <sheet name="물류파일" sheetId="7" r:id="rId2"/>
    <sheet name="commodity" sheetId="11" r:id="rId3"/>
    <sheet name="secoo주문영문" sheetId="6" r:id="rId4"/>
    <sheet name="secoo주문중문" sheetId="10" r:id="rId5"/>
    <sheet name="마스타파일" sheetId="8" r:id="rId6"/>
  </sheets>
  <externalReferences>
    <externalReference r:id="rId7"/>
    <externalReference r:id="rId8"/>
    <externalReference r:id="rId9"/>
  </externalReferences>
  <definedNames>
    <definedName name="_xlnm._FilterDatabase" localSheetId="4" hidden="1">secoo주문중문!$A$1:$AR$156</definedName>
    <definedName name="cccc" localSheetId="1">'[1]Datadict^ko'!#REF!</definedName>
    <definedName name="SAPsysID" hidden="1">"708C5W7SBKP804JT78WJ0JNKI"</definedName>
    <definedName name="SAPwbID" hidden="1">"ARS"</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69" i="1" l="1"/>
  <c r="F988" i="8" l="1"/>
  <c r="G988" i="8"/>
  <c r="I988" i="8" s="1"/>
  <c r="J988" i="8" s="1"/>
  <c r="H988" i="8"/>
  <c r="A169" i="1"/>
  <c r="A171" i="11"/>
  <c r="B171" i="11"/>
  <c r="C171" i="11"/>
  <c r="D171" i="11"/>
  <c r="G171" i="11"/>
  <c r="A167" i="7" l="1"/>
  <c r="P167" i="7"/>
  <c r="R167" i="7"/>
  <c r="S167" i="7"/>
  <c r="T167" i="7"/>
  <c r="U167" i="7"/>
  <c r="Y167" i="7"/>
  <c r="Z167" i="7"/>
  <c r="A168" i="7"/>
  <c r="P168" i="7"/>
  <c r="R168" i="7"/>
  <c r="S168" i="7"/>
  <c r="T168" i="7"/>
  <c r="U168" i="7"/>
  <c r="Y168" i="7"/>
  <c r="Z168" i="7"/>
  <c r="A169" i="7"/>
  <c r="P169" i="7"/>
  <c r="R169" i="7"/>
  <c r="S169" i="7"/>
  <c r="T169" i="7"/>
  <c r="U169" i="7"/>
  <c r="Y169" i="7"/>
  <c r="Z169" i="7"/>
  <c r="A170" i="7"/>
  <c r="P170" i="7"/>
  <c r="R170" i="7"/>
  <c r="S170" i="7"/>
  <c r="T170" i="7"/>
  <c r="U170" i="7"/>
  <c r="Y170" i="7"/>
  <c r="Z170" i="7"/>
  <c r="A171" i="7"/>
  <c r="P171" i="7"/>
  <c r="R171" i="7"/>
  <c r="S171" i="7"/>
  <c r="T171" i="7"/>
  <c r="U171" i="7"/>
  <c r="Y171" i="7"/>
  <c r="Z171" i="7"/>
  <c r="A170" i="11"/>
  <c r="B170" i="11"/>
  <c r="C170" i="11" s="1"/>
  <c r="D170" i="11"/>
  <c r="G170" i="11"/>
  <c r="A166" i="11"/>
  <c r="B166" i="11"/>
  <c r="C166" i="11"/>
  <c r="D166" i="11"/>
  <c r="G166" i="11"/>
  <c r="A167" i="11"/>
  <c r="B167" i="11"/>
  <c r="C167" i="11"/>
  <c r="D167" i="11"/>
  <c r="G167" i="11"/>
  <c r="A168" i="11"/>
  <c r="B168" i="11"/>
  <c r="C168" i="11" s="1"/>
  <c r="D168" i="11"/>
  <c r="G168" i="11"/>
  <c r="A169" i="11"/>
  <c r="B169" i="11"/>
  <c r="C169" i="11"/>
  <c r="D169" i="11"/>
  <c r="G169" i="11"/>
  <c r="A166" i="7" l="1"/>
  <c r="P166" i="7"/>
  <c r="R166" i="7"/>
  <c r="S166" i="7"/>
  <c r="T166" i="7"/>
  <c r="U166" i="7"/>
  <c r="Y166" i="7"/>
  <c r="Z166" i="7"/>
  <c r="F987" i="8"/>
  <c r="G987" i="8" s="1"/>
  <c r="H987" i="8"/>
  <c r="I987" i="8" l="1"/>
  <c r="J987" i="8" s="1"/>
  <c r="A165" i="11" l="1"/>
  <c r="B165" i="11"/>
  <c r="C165" i="11" s="1"/>
  <c r="D165" i="11"/>
  <c r="G165" i="11"/>
  <c r="A164" i="7" l="1"/>
  <c r="P164" i="7"/>
  <c r="R164" i="7"/>
  <c r="S164" i="7"/>
  <c r="T164" i="7"/>
  <c r="U164" i="7"/>
  <c r="Y164" i="7"/>
  <c r="Z164" i="7"/>
  <c r="A165" i="7"/>
  <c r="P165" i="7"/>
  <c r="R165" i="7"/>
  <c r="S165" i="7"/>
  <c r="T165" i="7"/>
  <c r="U165" i="7"/>
  <c r="Y165" i="7"/>
  <c r="Z165" i="7"/>
  <c r="A162" i="7" l="1"/>
  <c r="P162" i="7"/>
  <c r="R162" i="7"/>
  <c r="S162" i="7"/>
  <c r="T162" i="7"/>
  <c r="U162" i="7"/>
  <c r="Y162" i="7"/>
  <c r="Z162" i="7"/>
  <c r="A163" i="7"/>
  <c r="P163" i="7"/>
  <c r="R163" i="7"/>
  <c r="S163" i="7"/>
  <c r="T163" i="7"/>
  <c r="U163" i="7"/>
  <c r="Y163" i="7"/>
  <c r="Z163" i="7"/>
  <c r="C163" i="11"/>
  <c r="C162" i="11"/>
  <c r="A162" i="11"/>
  <c r="B162" i="11"/>
  <c r="D162" i="11"/>
  <c r="G162" i="11"/>
  <c r="A163" i="11"/>
  <c r="B163" i="11"/>
  <c r="D163" i="11"/>
  <c r="G163" i="11"/>
  <c r="A164" i="11"/>
  <c r="B164" i="11"/>
  <c r="C164" i="11" s="1"/>
  <c r="D164" i="11"/>
  <c r="G164" i="11"/>
  <c r="A161" i="7" l="1"/>
  <c r="P161" i="7"/>
  <c r="R161" i="7"/>
  <c r="S161" i="7"/>
  <c r="T161" i="7"/>
  <c r="U161" i="7"/>
  <c r="Y161" i="7"/>
  <c r="Z161" i="7"/>
  <c r="A161" i="11"/>
  <c r="B161" i="11"/>
  <c r="C161" i="11" s="1"/>
  <c r="D161" i="11"/>
  <c r="G161" i="11"/>
  <c r="A160" i="7" l="1"/>
  <c r="P160" i="7"/>
  <c r="R160" i="7"/>
  <c r="S160" i="7"/>
  <c r="T160" i="7"/>
  <c r="U160" i="7"/>
  <c r="Y160" i="7"/>
  <c r="Z160" i="7"/>
  <c r="C160" i="11"/>
  <c r="C159" i="11"/>
  <c r="A159" i="11"/>
  <c r="B159" i="11"/>
  <c r="D159" i="11"/>
  <c r="G159" i="11"/>
  <c r="A160" i="11"/>
  <c r="B160" i="11"/>
  <c r="D160" i="11"/>
  <c r="G160" i="11"/>
  <c r="B156" i="11" l="1"/>
  <c r="A157" i="7"/>
  <c r="P157" i="7"/>
  <c r="R157" i="7"/>
  <c r="S157" i="7"/>
  <c r="T157" i="7"/>
  <c r="U157" i="7"/>
  <c r="Y157" i="7"/>
  <c r="Z157" i="7"/>
  <c r="A158" i="7"/>
  <c r="P158" i="7"/>
  <c r="R158" i="7"/>
  <c r="S158" i="7"/>
  <c r="T158" i="7"/>
  <c r="U158" i="7"/>
  <c r="Y158" i="7"/>
  <c r="Z158" i="7"/>
  <c r="A159" i="7"/>
  <c r="P159" i="7"/>
  <c r="R159" i="7"/>
  <c r="S159" i="7"/>
  <c r="T159" i="7"/>
  <c r="U159" i="7"/>
  <c r="Y159" i="7"/>
  <c r="Z159" i="7"/>
  <c r="C157" i="11"/>
  <c r="A153" i="7" l="1"/>
  <c r="P153" i="7"/>
  <c r="R153" i="7"/>
  <c r="S153" i="7"/>
  <c r="T153" i="7"/>
  <c r="U153" i="7"/>
  <c r="Y153" i="7"/>
  <c r="Z153" i="7"/>
  <c r="A154" i="7"/>
  <c r="P154" i="7"/>
  <c r="R154" i="7"/>
  <c r="S154" i="7"/>
  <c r="T154" i="7"/>
  <c r="U154" i="7"/>
  <c r="Y154" i="7"/>
  <c r="Z154" i="7"/>
  <c r="A155" i="7"/>
  <c r="P155" i="7"/>
  <c r="R155" i="7"/>
  <c r="S155" i="7"/>
  <c r="T155" i="7"/>
  <c r="U155" i="7"/>
  <c r="Y155" i="7"/>
  <c r="Z155" i="7"/>
  <c r="A156" i="7"/>
  <c r="P156" i="7"/>
  <c r="R156" i="7"/>
  <c r="S156" i="7"/>
  <c r="T156" i="7"/>
  <c r="U156" i="7"/>
  <c r="Y156" i="7"/>
  <c r="Z156" i="7"/>
  <c r="A154" i="11"/>
  <c r="B154" i="11"/>
  <c r="C154" i="11" s="1"/>
  <c r="D154" i="11"/>
  <c r="G154" i="11"/>
  <c r="A155" i="11"/>
  <c r="B155" i="11"/>
  <c r="C155" i="11"/>
  <c r="D155" i="11"/>
  <c r="G155" i="11"/>
  <c r="A156" i="11"/>
  <c r="C156" i="11"/>
  <c r="D156" i="11"/>
  <c r="G156" i="11"/>
  <c r="A157" i="11"/>
  <c r="B157" i="11"/>
  <c r="D157" i="11"/>
  <c r="G157" i="11"/>
  <c r="A158" i="11"/>
  <c r="B158" i="11"/>
  <c r="C158" i="11" s="1"/>
  <c r="D158" i="11"/>
  <c r="G158" i="11"/>
  <c r="A152" i="7" l="1"/>
  <c r="P152" i="7"/>
  <c r="R152" i="7"/>
  <c r="S152" i="7"/>
  <c r="T152" i="7"/>
  <c r="U152" i="7"/>
  <c r="Y152" i="7"/>
  <c r="Z152" i="7"/>
  <c r="C152" i="11"/>
  <c r="A149" i="7" l="1"/>
  <c r="P149" i="7"/>
  <c r="R149" i="7"/>
  <c r="S149" i="7"/>
  <c r="T149" i="7"/>
  <c r="U149" i="7"/>
  <c r="Y149" i="7"/>
  <c r="Z149" i="7"/>
  <c r="A150" i="7"/>
  <c r="P150" i="7"/>
  <c r="R150" i="7"/>
  <c r="S150" i="7"/>
  <c r="T150" i="7"/>
  <c r="U150" i="7"/>
  <c r="Y150" i="7"/>
  <c r="Z150" i="7"/>
  <c r="A151" i="7"/>
  <c r="P151" i="7"/>
  <c r="R151" i="7"/>
  <c r="S151" i="7"/>
  <c r="T151" i="7"/>
  <c r="U151" i="7"/>
  <c r="Y151" i="7"/>
  <c r="Z151" i="7"/>
  <c r="C150" i="11"/>
  <c r="C149" i="11"/>
  <c r="A150" i="11"/>
  <c r="B150" i="11"/>
  <c r="D150" i="11"/>
  <c r="G150" i="11"/>
  <c r="A151" i="11"/>
  <c r="B151" i="11"/>
  <c r="C151" i="11"/>
  <c r="D151" i="11"/>
  <c r="G151" i="11"/>
  <c r="A152" i="11"/>
  <c r="B152" i="11"/>
  <c r="D152" i="11"/>
  <c r="G152" i="11"/>
  <c r="A153" i="11"/>
  <c r="B153" i="11"/>
  <c r="C153" i="11" s="1"/>
  <c r="D153" i="11"/>
  <c r="G153" i="11"/>
  <c r="A148" i="7" l="1"/>
  <c r="P148" i="7"/>
  <c r="R148" i="7"/>
  <c r="S148" i="7"/>
  <c r="T148" i="7"/>
  <c r="U148" i="7"/>
  <c r="Y148" i="7"/>
  <c r="Z148" i="7"/>
  <c r="AC140" i="1" l="1"/>
  <c r="F986" i="8"/>
  <c r="G986" i="8" s="1"/>
  <c r="I986" i="8" s="1"/>
  <c r="J986" i="8" s="1"/>
  <c r="H986" i="8"/>
  <c r="A142" i="7"/>
  <c r="P142" i="7"/>
  <c r="R142" i="7"/>
  <c r="S142" i="7"/>
  <c r="T142" i="7"/>
  <c r="U142" i="7"/>
  <c r="Y142" i="7"/>
  <c r="Z142" i="7"/>
  <c r="A143" i="7"/>
  <c r="P143" i="7"/>
  <c r="R143" i="7"/>
  <c r="S143" i="7"/>
  <c r="T143" i="7"/>
  <c r="U143" i="7"/>
  <c r="Y143" i="7"/>
  <c r="Z143" i="7"/>
  <c r="A144" i="7"/>
  <c r="P144" i="7"/>
  <c r="R144" i="7"/>
  <c r="S144" i="7"/>
  <c r="T144" i="7"/>
  <c r="U144" i="7"/>
  <c r="Y144" i="7"/>
  <c r="Z144" i="7"/>
  <c r="A145" i="7"/>
  <c r="P145" i="7"/>
  <c r="R145" i="7"/>
  <c r="S145" i="7"/>
  <c r="T145" i="7"/>
  <c r="U145" i="7"/>
  <c r="Y145" i="7"/>
  <c r="Z145" i="7"/>
  <c r="A146" i="7"/>
  <c r="P146" i="7"/>
  <c r="R146" i="7"/>
  <c r="S146" i="7"/>
  <c r="T146" i="7"/>
  <c r="U146" i="7"/>
  <c r="Y146" i="7"/>
  <c r="Z146" i="7"/>
  <c r="A147" i="7"/>
  <c r="P147" i="7"/>
  <c r="R147" i="7"/>
  <c r="S147" i="7"/>
  <c r="T147" i="7"/>
  <c r="U147" i="7"/>
  <c r="Y147" i="7"/>
  <c r="Z147" i="7"/>
  <c r="A142" i="11"/>
  <c r="B142" i="11"/>
  <c r="C142" i="11" s="1"/>
  <c r="D142" i="11"/>
  <c r="G142" i="11"/>
  <c r="A143" i="11"/>
  <c r="B143" i="11"/>
  <c r="C143" i="11" s="1"/>
  <c r="D143" i="11"/>
  <c r="G143" i="11"/>
  <c r="A144" i="11"/>
  <c r="B144" i="11"/>
  <c r="C144" i="11" s="1"/>
  <c r="D144" i="11"/>
  <c r="G144" i="11"/>
  <c r="A145" i="11"/>
  <c r="B145" i="11"/>
  <c r="C145" i="11"/>
  <c r="D145" i="11"/>
  <c r="G145" i="11"/>
  <c r="A146" i="11"/>
  <c r="B146" i="11"/>
  <c r="C146" i="11" s="1"/>
  <c r="D146" i="11"/>
  <c r="G146" i="11"/>
  <c r="A147" i="11"/>
  <c r="B147" i="11"/>
  <c r="C147" i="11"/>
  <c r="D147" i="11"/>
  <c r="G147" i="11"/>
  <c r="A148" i="11"/>
  <c r="B148" i="11"/>
  <c r="C148" i="11" s="1"/>
  <c r="D148" i="11"/>
  <c r="G148" i="11"/>
  <c r="A149" i="11"/>
  <c r="B149" i="11"/>
  <c r="D149" i="11"/>
  <c r="G149" i="11"/>
  <c r="C729" i="8" l="1"/>
  <c r="C730" i="8"/>
  <c r="C731" i="8"/>
  <c r="C732" i="8"/>
  <c r="C733" i="8"/>
  <c r="C734" i="8"/>
  <c r="C735" i="8"/>
  <c r="C736" i="8"/>
  <c r="C737" i="8"/>
  <c r="C738" i="8"/>
  <c r="C739" i="8"/>
  <c r="C740" i="8"/>
  <c r="C741" i="8"/>
  <c r="C742" i="8"/>
  <c r="C743" i="8"/>
  <c r="C744" i="8"/>
  <c r="C745" i="8"/>
  <c r="C746" i="8"/>
  <c r="C747" i="8"/>
  <c r="C748" i="8"/>
  <c r="C749" i="8"/>
  <c r="C750" i="8"/>
  <c r="C751" i="8"/>
  <c r="C752" i="8"/>
  <c r="C753" i="8"/>
  <c r="C754" i="8"/>
  <c r="C755" i="8"/>
  <c r="C756" i="8"/>
  <c r="C757" i="8"/>
  <c r="C758" i="8"/>
  <c r="C759" i="8"/>
  <c r="C760" i="8"/>
  <c r="C761" i="8"/>
  <c r="C762" i="8"/>
  <c r="C763" i="8"/>
  <c r="C764" i="8"/>
  <c r="C765" i="8"/>
  <c r="C766" i="8"/>
  <c r="C767" i="8"/>
  <c r="C768" i="8"/>
  <c r="C769" i="8"/>
  <c r="C770" i="8"/>
  <c r="C771" i="8"/>
  <c r="C772" i="8"/>
  <c r="C773" i="8"/>
  <c r="C774" i="8"/>
  <c r="C775" i="8"/>
  <c r="C776" i="8"/>
  <c r="C777" i="8"/>
  <c r="C778" i="8"/>
  <c r="C779" i="8"/>
  <c r="C780" i="8"/>
  <c r="C781" i="8"/>
  <c r="C782" i="8"/>
  <c r="C783" i="8"/>
  <c r="C784" i="8"/>
  <c r="C785" i="8"/>
  <c r="C786" i="8"/>
  <c r="C787" i="8"/>
  <c r="C788" i="8"/>
  <c r="C789" i="8"/>
  <c r="C790" i="8"/>
  <c r="C791" i="8"/>
  <c r="C792" i="8"/>
  <c r="C793" i="8"/>
  <c r="C794" i="8"/>
  <c r="C795" i="8"/>
  <c r="C796" i="8"/>
  <c r="C797" i="8"/>
  <c r="C798" i="8"/>
  <c r="C799" i="8"/>
  <c r="C800" i="8"/>
  <c r="C801" i="8"/>
  <c r="C802" i="8"/>
  <c r="C803" i="8"/>
  <c r="C804" i="8"/>
  <c r="C805" i="8"/>
  <c r="C806" i="8"/>
  <c r="C807" i="8"/>
  <c r="C808" i="8"/>
  <c r="C809" i="8"/>
  <c r="C810" i="8"/>
  <c r="C811" i="8"/>
  <c r="C812" i="8"/>
  <c r="C813" i="8"/>
  <c r="C814" i="8"/>
  <c r="C815" i="8"/>
  <c r="C816" i="8"/>
  <c r="C817" i="8"/>
  <c r="C818" i="8"/>
  <c r="C819" i="8"/>
  <c r="C820" i="8"/>
  <c r="C821" i="8"/>
  <c r="C822" i="8"/>
  <c r="C823" i="8"/>
  <c r="C824" i="8"/>
  <c r="C825" i="8"/>
  <c r="C826" i="8"/>
  <c r="C827" i="8"/>
  <c r="C828" i="8"/>
  <c r="C829" i="8"/>
  <c r="C830" i="8"/>
  <c r="C831" i="8"/>
  <c r="C832" i="8"/>
  <c r="C833" i="8"/>
  <c r="C834" i="8"/>
  <c r="C835" i="8"/>
  <c r="C836" i="8"/>
  <c r="C837" i="8"/>
  <c r="C838" i="8"/>
  <c r="C839" i="8"/>
  <c r="C840" i="8"/>
  <c r="C841" i="8"/>
  <c r="C842" i="8"/>
  <c r="C843" i="8"/>
  <c r="C844" i="8"/>
  <c r="C845" i="8"/>
  <c r="C846" i="8"/>
  <c r="C847" i="8"/>
  <c r="C848" i="8"/>
  <c r="C849" i="8"/>
  <c r="C850" i="8"/>
  <c r="C851" i="8"/>
  <c r="C852" i="8"/>
  <c r="C853" i="8"/>
  <c r="C854" i="8"/>
  <c r="C855" i="8"/>
  <c r="C856" i="8"/>
  <c r="C857" i="8"/>
  <c r="C858" i="8"/>
  <c r="C859" i="8"/>
  <c r="C860" i="8"/>
  <c r="C861" i="8"/>
  <c r="C862" i="8"/>
  <c r="C863" i="8"/>
  <c r="C864" i="8"/>
  <c r="C865" i="8"/>
  <c r="C866" i="8"/>
  <c r="C867" i="8"/>
  <c r="C868" i="8"/>
  <c r="C869" i="8"/>
  <c r="C870" i="8"/>
  <c r="C871" i="8"/>
  <c r="C872" i="8"/>
  <c r="C873" i="8"/>
  <c r="C874" i="8"/>
  <c r="C875" i="8"/>
  <c r="C876" i="8"/>
  <c r="C877" i="8"/>
  <c r="C878" i="8"/>
  <c r="C879" i="8"/>
  <c r="C880" i="8"/>
  <c r="C881" i="8"/>
  <c r="C882" i="8"/>
  <c r="C883" i="8"/>
  <c r="C884" i="8"/>
  <c r="C885" i="8"/>
  <c r="C886" i="8"/>
  <c r="C887" i="8"/>
  <c r="C888" i="8"/>
  <c r="C889" i="8"/>
  <c r="C890" i="8"/>
  <c r="C891" i="8"/>
  <c r="C892" i="8"/>
  <c r="C893" i="8"/>
  <c r="C894" i="8"/>
  <c r="C895" i="8"/>
  <c r="C896" i="8"/>
  <c r="C897" i="8"/>
  <c r="C898" i="8"/>
  <c r="C899" i="8"/>
  <c r="C900" i="8"/>
  <c r="C901" i="8"/>
  <c r="C902" i="8"/>
  <c r="C903" i="8"/>
  <c r="C904" i="8"/>
  <c r="C905" i="8"/>
  <c r="C906" i="8"/>
  <c r="C907" i="8"/>
  <c r="C908" i="8"/>
  <c r="C909" i="8"/>
  <c r="C910" i="8"/>
  <c r="C911" i="8"/>
  <c r="C912" i="8"/>
  <c r="C913" i="8"/>
  <c r="C914" i="8"/>
  <c r="C915" i="8"/>
  <c r="C916" i="8"/>
  <c r="C917" i="8"/>
  <c r="C918" i="8"/>
  <c r="C919" i="8"/>
  <c r="C920" i="8"/>
  <c r="C921" i="8"/>
  <c r="C922" i="8"/>
  <c r="C923" i="8"/>
  <c r="C924" i="8"/>
  <c r="C925" i="8"/>
  <c r="C926" i="8"/>
  <c r="C927" i="8"/>
  <c r="C928" i="8"/>
  <c r="C929" i="8"/>
  <c r="C930" i="8"/>
  <c r="C931" i="8"/>
  <c r="C932" i="8"/>
  <c r="C933" i="8"/>
  <c r="C934" i="8"/>
  <c r="C935" i="8"/>
  <c r="C936" i="8"/>
  <c r="C937" i="8"/>
  <c r="C938" i="8"/>
  <c r="C939" i="8"/>
  <c r="C940" i="8"/>
  <c r="C941" i="8"/>
  <c r="C942" i="8"/>
  <c r="C943" i="8"/>
  <c r="C944" i="8"/>
  <c r="C945" i="8"/>
  <c r="C946" i="8"/>
  <c r="C947" i="8"/>
  <c r="C948" i="8"/>
  <c r="C949" i="8"/>
  <c r="C950" i="8"/>
  <c r="C951" i="8"/>
  <c r="C952" i="8"/>
  <c r="C953" i="8"/>
  <c r="C954" i="8"/>
  <c r="C955" i="8"/>
  <c r="C956" i="8"/>
  <c r="C957" i="8"/>
  <c r="C958" i="8"/>
  <c r="C959" i="8"/>
  <c r="C960" i="8"/>
  <c r="C961" i="8"/>
  <c r="C962" i="8"/>
  <c r="C963" i="8"/>
  <c r="C964" i="8"/>
  <c r="C965" i="8"/>
  <c r="C966" i="8"/>
  <c r="C967" i="8"/>
  <c r="C968" i="8"/>
  <c r="C969" i="8"/>
  <c r="C970" i="8"/>
  <c r="C971" i="8"/>
  <c r="C972" i="8"/>
  <c r="C973" i="8"/>
  <c r="C974" i="8"/>
  <c r="C975" i="8"/>
  <c r="C976" i="8"/>
  <c r="C977" i="8"/>
  <c r="C978" i="8"/>
  <c r="C979" i="8"/>
  <c r="C980" i="8"/>
  <c r="C981" i="8"/>
  <c r="C982" i="8"/>
  <c r="C983" i="8"/>
  <c r="C984" i="8"/>
  <c r="C985" i="8"/>
  <c r="C728" i="8"/>
  <c r="J729" i="8"/>
  <c r="J730" i="8"/>
  <c r="J731" i="8"/>
  <c r="J732" i="8"/>
  <c r="J733" i="8"/>
  <c r="J734" i="8"/>
  <c r="J735" i="8"/>
  <c r="J736" i="8"/>
  <c r="J737" i="8"/>
  <c r="J738" i="8"/>
  <c r="J739" i="8"/>
  <c r="J740" i="8"/>
  <c r="J741" i="8"/>
  <c r="J742" i="8"/>
  <c r="J743" i="8"/>
  <c r="J744" i="8"/>
  <c r="J745" i="8"/>
  <c r="J746" i="8"/>
  <c r="J747" i="8"/>
  <c r="J748" i="8"/>
  <c r="J749" i="8"/>
  <c r="J750" i="8"/>
  <c r="J751" i="8"/>
  <c r="J752" i="8"/>
  <c r="J753" i="8"/>
  <c r="J754" i="8"/>
  <c r="J755" i="8"/>
  <c r="J756" i="8"/>
  <c r="J757" i="8"/>
  <c r="J758" i="8"/>
  <c r="J759" i="8"/>
  <c r="J760" i="8"/>
  <c r="J761" i="8"/>
  <c r="J762" i="8"/>
  <c r="J763" i="8"/>
  <c r="J764" i="8"/>
  <c r="J765" i="8"/>
  <c r="J766" i="8"/>
  <c r="J767" i="8"/>
  <c r="J768" i="8"/>
  <c r="J769" i="8"/>
  <c r="J770" i="8"/>
  <c r="J771" i="8"/>
  <c r="J772" i="8"/>
  <c r="J773" i="8"/>
  <c r="J774" i="8"/>
  <c r="J775" i="8"/>
  <c r="J776" i="8"/>
  <c r="J777" i="8"/>
  <c r="J778" i="8"/>
  <c r="J779" i="8"/>
  <c r="J780" i="8"/>
  <c r="J781" i="8"/>
  <c r="J782" i="8"/>
  <c r="J783" i="8"/>
  <c r="J784" i="8"/>
  <c r="J785" i="8"/>
  <c r="J786" i="8"/>
  <c r="J787" i="8"/>
  <c r="J788" i="8"/>
  <c r="J789" i="8"/>
  <c r="J790" i="8"/>
  <c r="J791" i="8"/>
  <c r="J792" i="8"/>
  <c r="J793" i="8"/>
  <c r="J794" i="8"/>
  <c r="J795" i="8"/>
  <c r="J796" i="8"/>
  <c r="J797" i="8"/>
  <c r="J798" i="8"/>
  <c r="J799" i="8"/>
  <c r="J800" i="8"/>
  <c r="J801" i="8"/>
  <c r="J802" i="8"/>
  <c r="J803" i="8"/>
  <c r="J804" i="8"/>
  <c r="J805" i="8"/>
  <c r="J806" i="8"/>
  <c r="J807" i="8"/>
  <c r="J808" i="8"/>
  <c r="J809" i="8"/>
  <c r="J810" i="8"/>
  <c r="J811" i="8"/>
  <c r="J812" i="8"/>
  <c r="J813" i="8"/>
  <c r="J814" i="8"/>
  <c r="J815" i="8"/>
  <c r="J816" i="8"/>
  <c r="J817" i="8"/>
  <c r="J818" i="8"/>
  <c r="J819" i="8"/>
  <c r="J820" i="8"/>
  <c r="J821" i="8"/>
  <c r="J822" i="8"/>
  <c r="J823" i="8"/>
  <c r="J824" i="8"/>
  <c r="J825" i="8"/>
  <c r="J826" i="8"/>
  <c r="J827" i="8"/>
  <c r="J828" i="8"/>
  <c r="J829" i="8"/>
  <c r="J830" i="8"/>
  <c r="J831" i="8"/>
  <c r="J832" i="8"/>
  <c r="J833" i="8"/>
  <c r="J834" i="8"/>
  <c r="J835" i="8"/>
  <c r="J836" i="8"/>
  <c r="J837" i="8"/>
  <c r="J838" i="8"/>
  <c r="J839" i="8"/>
  <c r="J840" i="8"/>
  <c r="J841" i="8"/>
  <c r="J842" i="8"/>
  <c r="J843" i="8"/>
  <c r="J844" i="8"/>
  <c r="J845" i="8"/>
  <c r="J846" i="8"/>
  <c r="J847" i="8"/>
  <c r="J848" i="8"/>
  <c r="J849" i="8"/>
  <c r="J850" i="8"/>
  <c r="J851" i="8"/>
  <c r="J852" i="8"/>
  <c r="J853" i="8"/>
  <c r="J854" i="8"/>
  <c r="J855" i="8"/>
  <c r="J856" i="8"/>
  <c r="J857" i="8"/>
  <c r="J858" i="8"/>
  <c r="J859" i="8"/>
  <c r="J860" i="8"/>
  <c r="J861" i="8"/>
  <c r="J862" i="8"/>
  <c r="J863" i="8"/>
  <c r="J864" i="8"/>
  <c r="J865" i="8"/>
  <c r="J866" i="8"/>
  <c r="J867" i="8"/>
  <c r="J868" i="8"/>
  <c r="J869" i="8"/>
  <c r="J870" i="8"/>
  <c r="J871" i="8"/>
  <c r="J872" i="8"/>
  <c r="J873" i="8"/>
  <c r="J874" i="8"/>
  <c r="J875" i="8"/>
  <c r="J876" i="8"/>
  <c r="J877" i="8"/>
  <c r="J878" i="8"/>
  <c r="J879" i="8"/>
  <c r="J880" i="8"/>
  <c r="J881" i="8"/>
  <c r="J882" i="8"/>
  <c r="J883" i="8"/>
  <c r="J884" i="8"/>
  <c r="J885" i="8"/>
  <c r="J886" i="8"/>
  <c r="J887" i="8"/>
  <c r="J888" i="8"/>
  <c r="J889" i="8"/>
  <c r="J890" i="8"/>
  <c r="J891" i="8"/>
  <c r="J892" i="8"/>
  <c r="J893" i="8"/>
  <c r="J894" i="8"/>
  <c r="J895" i="8"/>
  <c r="J896" i="8"/>
  <c r="J897" i="8"/>
  <c r="J898" i="8"/>
  <c r="J899" i="8"/>
  <c r="J900" i="8"/>
  <c r="J901" i="8"/>
  <c r="J902" i="8"/>
  <c r="J903" i="8"/>
  <c r="J904" i="8"/>
  <c r="J905" i="8"/>
  <c r="J906" i="8"/>
  <c r="J907" i="8"/>
  <c r="J908" i="8"/>
  <c r="J909" i="8"/>
  <c r="J910" i="8"/>
  <c r="J911" i="8"/>
  <c r="J912" i="8"/>
  <c r="J913" i="8"/>
  <c r="J914" i="8"/>
  <c r="J915" i="8"/>
  <c r="J916" i="8"/>
  <c r="J917" i="8"/>
  <c r="J918" i="8"/>
  <c r="J919" i="8"/>
  <c r="J920" i="8"/>
  <c r="J921" i="8"/>
  <c r="J922" i="8"/>
  <c r="J923" i="8"/>
  <c r="J924" i="8"/>
  <c r="J925" i="8"/>
  <c r="J926" i="8"/>
  <c r="J927" i="8"/>
  <c r="J928" i="8"/>
  <c r="J929" i="8"/>
  <c r="J930" i="8"/>
  <c r="J931" i="8"/>
  <c r="J932" i="8"/>
  <c r="J933" i="8"/>
  <c r="J934" i="8"/>
  <c r="J935" i="8"/>
  <c r="J936" i="8"/>
  <c r="J937" i="8"/>
  <c r="J938" i="8"/>
  <c r="J939" i="8"/>
  <c r="J940" i="8"/>
  <c r="J941" i="8"/>
  <c r="J942" i="8"/>
  <c r="J943" i="8"/>
  <c r="J944" i="8"/>
  <c r="J945" i="8"/>
  <c r="J946" i="8"/>
  <c r="J947" i="8"/>
  <c r="J948" i="8"/>
  <c r="J949" i="8"/>
  <c r="J950" i="8"/>
  <c r="J951" i="8"/>
  <c r="J952" i="8"/>
  <c r="J953" i="8"/>
  <c r="J954" i="8"/>
  <c r="J955" i="8"/>
  <c r="J956" i="8"/>
  <c r="J957" i="8"/>
  <c r="J958" i="8"/>
  <c r="J959" i="8"/>
  <c r="J960" i="8"/>
  <c r="J961" i="8"/>
  <c r="J962" i="8"/>
  <c r="J963" i="8"/>
  <c r="J964" i="8"/>
  <c r="J965" i="8"/>
  <c r="J966" i="8"/>
  <c r="J967" i="8"/>
  <c r="J968" i="8"/>
  <c r="J969" i="8"/>
  <c r="J970" i="8"/>
  <c r="J971" i="8"/>
  <c r="J972" i="8"/>
  <c r="J973" i="8"/>
  <c r="J974" i="8"/>
  <c r="J975" i="8"/>
  <c r="J976" i="8"/>
  <c r="J977" i="8"/>
  <c r="J978" i="8"/>
  <c r="J979" i="8"/>
  <c r="J980" i="8"/>
  <c r="J981" i="8"/>
  <c r="J982" i="8"/>
  <c r="J983" i="8"/>
  <c r="J984" i="8"/>
  <c r="J985" i="8"/>
  <c r="J728" i="8"/>
  <c r="I729" i="8"/>
  <c r="I730" i="8"/>
  <c r="I731" i="8"/>
  <c r="I732" i="8"/>
  <c r="I733" i="8"/>
  <c r="I734" i="8"/>
  <c r="I735" i="8"/>
  <c r="I736" i="8"/>
  <c r="I737" i="8"/>
  <c r="I738" i="8"/>
  <c r="I739" i="8"/>
  <c r="I740" i="8"/>
  <c r="I741" i="8"/>
  <c r="I742" i="8"/>
  <c r="I743" i="8"/>
  <c r="I744" i="8"/>
  <c r="I745" i="8"/>
  <c r="I746" i="8"/>
  <c r="I747" i="8"/>
  <c r="I748" i="8"/>
  <c r="I749" i="8"/>
  <c r="I750" i="8"/>
  <c r="I751" i="8"/>
  <c r="I752" i="8"/>
  <c r="I753" i="8"/>
  <c r="I754" i="8"/>
  <c r="I755" i="8"/>
  <c r="I756" i="8"/>
  <c r="I757" i="8"/>
  <c r="I758" i="8"/>
  <c r="I759" i="8"/>
  <c r="I760" i="8"/>
  <c r="I761" i="8"/>
  <c r="I762" i="8"/>
  <c r="I763" i="8"/>
  <c r="I764" i="8"/>
  <c r="I765" i="8"/>
  <c r="I766" i="8"/>
  <c r="I767" i="8"/>
  <c r="I768" i="8"/>
  <c r="I769" i="8"/>
  <c r="I770" i="8"/>
  <c r="I771" i="8"/>
  <c r="I772" i="8"/>
  <c r="I773" i="8"/>
  <c r="I774" i="8"/>
  <c r="I775" i="8"/>
  <c r="I776" i="8"/>
  <c r="I777" i="8"/>
  <c r="I778" i="8"/>
  <c r="I779" i="8"/>
  <c r="I780" i="8"/>
  <c r="I781" i="8"/>
  <c r="I782" i="8"/>
  <c r="I783" i="8"/>
  <c r="I784" i="8"/>
  <c r="I785" i="8"/>
  <c r="I786" i="8"/>
  <c r="I787" i="8"/>
  <c r="I788" i="8"/>
  <c r="I789" i="8"/>
  <c r="I790" i="8"/>
  <c r="I791" i="8"/>
  <c r="I792" i="8"/>
  <c r="I793" i="8"/>
  <c r="I794" i="8"/>
  <c r="I795" i="8"/>
  <c r="I796" i="8"/>
  <c r="I797" i="8"/>
  <c r="I798" i="8"/>
  <c r="I799" i="8"/>
  <c r="I800" i="8"/>
  <c r="I801" i="8"/>
  <c r="I802" i="8"/>
  <c r="I803" i="8"/>
  <c r="I804" i="8"/>
  <c r="I805" i="8"/>
  <c r="I806" i="8"/>
  <c r="I807" i="8"/>
  <c r="I808" i="8"/>
  <c r="I809" i="8"/>
  <c r="I810" i="8"/>
  <c r="I811" i="8"/>
  <c r="I812" i="8"/>
  <c r="I813" i="8"/>
  <c r="I814" i="8"/>
  <c r="I815" i="8"/>
  <c r="I816" i="8"/>
  <c r="I817" i="8"/>
  <c r="I818" i="8"/>
  <c r="I819" i="8"/>
  <c r="I820" i="8"/>
  <c r="I821" i="8"/>
  <c r="I822" i="8"/>
  <c r="I823" i="8"/>
  <c r="I824" i="8"/>
  <c r="I825" i="8"/>
  <c r="I826" i="8"/>
  <c r="I827" i="8"/>
  <c r="I828" i="8"/>
  <c r="I829" i="8"/>
  <c r="I830" i="8"/>
  <c r="I831" i="8"/>
  <c r="I832" i="8"/>
  <c r="I833" i="8"/>
  <c r="I834" i="8"/>
  <c r="I835" i="8"/>
  <c r="I836" i="8"/>
  <c r="I837" i="8"/>
  <c r="I838" i="8"/>
  <c r="I839" i="8"/>
  <c r="I840" i="8"/>
  <c r="I841" i="8"/>
  <c r="I842" i="8"/>
  <c r="I843" i="8"/>
  <c r="I844" i="8"/>
  <c r="I845" i="8"/>
  <c r="I846" i="8"/>
  <c r="I847" i="8"/>
  <c r="I848" i="8"/>
  <c r="I849" i="8"/>
  <c r="I850" i="8"/>
  <c r="I851" i="8"/>
  <c r="I852" i="8"/>
  <c r="I853" i="8"/>
  <c r="I854" i="8"/>
  <c r="I855" i="8"/>
  <c r="I856" i="8"/>
  <c r="I857" i="8"/>
  <c r="I858" i="8"/>
  <c r="I859" i="8"/>
  <c r="I860" i="8"/>
  <c r="I861" i="8"/>
  <c r="I862" i="8"/>
  <c r="I863" i="8"/>
  <c r="I864" i="8"/>
  <c r="I865" i="8"/>
  <c r="I866" i="8"/>
  <c r="I867" i="8"/>
  <c r="I868" i="8"/>
  <c r="I869" i="8"/>
  <c r="I870" i="8"/>
  <c r="I871" i="8"/>
  <c r="I872" i="8"/>
  <c r="I873" i="8"/>
  <c r="I874" i="8"/>
  <c r="I875" i="8"/>
  <c r="I876" i="8"/>
  <c r="I877" i="8"/>
  <c r="I878" i="8"/>
  <c r="I879" i="8"/>
  <c r="I880" i="8"/>
  <c r="I881" i="8"/>
  <c r="I882" i="8"/>
  <c r="I883" i="8"/>
  <c r="I884" i="8"/>
  <c r="I885" i="8"/>
  <c r="I886" i="8"/>
  <c r="I887" i="8"/>
  <c r="I888" i="8"/>
  <c r="I889" i="8"/>
  <c r="I890" i="8"/>
  <c r="I891" i="8"/>
  <c r="I892" i="8"/>
  <c r="I893" i="8"/>
  <c r="I894" i="8"/>
  <c r="I895" i="8"/>
  <c r="I896" i="8"/>
  <c r="I897" i="8"/>
  <c r="I898" i="8"/>
  <c r="I899" i="8"/>
  <c r="I900" i="8"/>
  <c r="I901" i="8"/>
  <c r="I902" i="8"/>
  <c r="I903" i="8"/>
  <c r="I904" i="8"/>
  <c r="I905" i="8"/>
  <c r="I906" i="8"/>
  <c r="I907" i="8"/>
  <c r="I908" i="8"/>
  <c r="I909" i="8"/>
  <c r="I910" i="8"/>
  <c r="I911" i="8"/>
  <c r="I912" i="8"/>
  <c r="I913" i="8"/>
  <c r="I914" i="8"/>
  <c r="I915" i="8"/>
  <c r="I916" i="8"/>
  <c r="I917" i="8"/>
  <c r="I918" i="8"/>
  <c r="I919" i="8"/>
  <c r="I920" i="8"/>
  <c r="I921" i="8"/>
  <c r="I922" i="8"/>
  <c r="I923" i="8"/>
  <c r="I924" i="8"/>
  <c r="I925" i="8"/>
  <c r="I926" i="8"/>
  <c r="I927" i="8"/>
  <c r="I928" i="8"/>
  <c r="I929" i="8"/>
  <c r="I930" i="8"/>
  <c r="I931" i="8"/>
  <c r="I932" i="8"/>
  <c r="I933" i="8"/>
  <c r="I934" i="8"/>
  <c r="I935" i="8"/>
  <c r="I936" i="8"/>
  <c r="I937" i="8"/>
  <c r="I938" i="8"/>
  <c r="I939" i="8"/>
  <c r="I940" i="8"/>
  <c r="I941" i="8"/>
  <c r="I942" i="8"/>
  <c r="I943" i="8"/>
  <c r="I944" i="8"/>
  <c r="I945" i="8"/>
  <c r="I946" i="8"/>
  <c r="I947" i="8"/>
  <c r="I948" i="8"/>
  <c r="I949" i="8"/>
  <c r="I950" i="8"/>
  <c r="I951" i="8"/>
  <c r="I952" i="8"/>
  <c r="I953" i="8"/>
  <c r="I954" i="8"/>
  <c r="I955" i="8"/>
  <c r="I956" i="8"/>
  <c r="I957" i="8"/>
  <c r="I958" i="8"/>
  <c r="I959" i="8"/>
  <c r="I960" i="8"/>
  <c r="I961" i="8"/>
  <c r="I962" i="8"/>
  <c r="I963" i="8"/>
  <c r="I964" i="8"/>
  <c r="I965" i="8"/>
  <c r="I966" i="8"/>
  <c r="I967" i="8"/>
  <c r="I968" i="8"/>
  <c r="I969" i="8"/>
  <c r="I970" i="8"/>
  <c r="I971" i="8"/>
  <c r="I972" i="8"/>
  <c r="I973" i="8"/>
  <c r="I974" i="8"/>
  <c r="I975" i="8"/>
  <c r="I976" i="8"/>
  <c r="I977" i="8"/>
  <c r="I978" i="8"/>
  <c r="I979" i="8"/>
  <c r="I980" i="8"/>
  <c r="I981" i="8"/>
  <c r="I982" i="8"/>
  <c r="I983" i="8"/>
  <c r="I984" i="8"/>
  <c r="I985" i="8"/>
  <c r="I728" i="8"/>
  <c r="H728" i="8"/>
  <c r="H729" i="8"/>
  <c r="H730" i="8"/>
  <c r="H731" i="8"/>
  <c r="H732" i="8"/>
  <c r="H733" i="8"/>
  <c r="H734" i="8"/>
  <c r="H735" i="8"/>
  <c r="H736" i="8"/>
  <c r="H737" i="8"/>
  <c r="H738" i="8"/>
  <c r="H739" i="8"/>
  <c r="H740" i="8"/>
  <c r="H741" i="8"/>
  <c r="H742" i="8"/>
  <c r="H743" i="8"/>
  <c r="H744" i="8"/>
  <c r="H745" i="8"/>
  <c r="H746" i="8"/>
  <c r="H747" i="8"/>
  <c r="H748" i="8"/>
  <c r="H749" i="8"/>
  <c r="H750" i="8"/>
  <c r="H751" i="8"/>
  <c r="H752" i="8"/>
  <c r="H753" i="8"/>
  <c r="H754" i="8"/>
  <c r="H755" i="8"/>
  <c r="H756" i="8"/>
  <c r="H757" i="8"/>
  <c r="H758" i="8"/>
  <c r="H759" i="8"/>
  <c r="H760" i="8"/>
  <c r="H761" i="8"/>
  <c r="H762" i="8"/>
  <c r="H763" i="8"/>
  <c r="H764" i="8"/>
  <c r="H765" i="8"/>
  <c r="H766" i="8"/>
  <c r="H767" i="8"/>
  <c r="H768" i="8"/>
  <c r="H769" i="8"/>
  <c r="H770" i="8"/>
  <c r="H771" i="8"/>
  <c r="H772" i="8"/>
  <c r="H773" i="8"/>
  <c r="H774" i="8"/>
  <c r="H775" i="8"/>
  <c r="H776" i="8"/>
  <c r="H777" i="8"/>
  <c r="H778" i="8"/>
  <c r="H779" i="8"/>
  <c r="H780" i="8"/>
  <c r="H781" i="8"/>
  <c r="H782" i="8"/>
  <c r="H783" i="8"/>
  <c r="H784" i="8"/>
  <c r="H785" i="8"/>
  <c r="H786" i="8"/>
  <c r="H787" i="8"/>
  <c r="H788" i="8"/>
  <c r="H789" i="8"/>
  <c r="H790" i="8"/>
  <c r="H791" i="8"/>
  <c r="H792" i="8"/>
  <c r="H793" i="8"/>
  <c r="H794" i="8"/>
  <c r="H795" i="8"/>
  <c r="H796" i="8"/>
  <c r="H797" i="8"/>
  <c r="H798" i="8"/>
  <c r="H799" i="8"/>
  <c r="H800" i="8"/>
  <c r="H801" i="8"/>
  <c r="H802" i="8"/>
  <c r="H803" i="8"/>
  <c r="H804" i="8"/>
  <c r="H805" i="8"/>
  <c r="H806" i="8"/>
  <c r="H807" i="8"/>
  <c r="H808" i="8"/>
  <c r="H809" i="8"/>
  <c r="H810" i="8"/>
  <c r="H811" i="8"/>
  <c r="H812" i="8"/>
  <c r="H813" i="8"/>
  <c r="H814" i="8"/>
  <c r="H815" i="8"/>
  <c r="H816" i="8"/>
  <c r="H817" i="8"/>
  <c r="H818" i="8"/>
  <c r="H819" i="8"/>
  <c r="H820" i="8"/>
  <c r="H821" i="8"/>
  <c r="H822" i="8"/>
  <c r="H823" i="8"/>
  <c r="H824" i="8"/>
  <c r="H825" i="8"/>
  <c r="H826" i="8"/>
  <c r="H827" i="8"/>
  <c r="H828" i="8"/>
  <c r="H829" i="8"/>
  <c r="H830" i="8"/>
  <c r="H831" i="8"/>
  <c r="H832" i="8"/>
  <c r="H833" i="8"/>
  <c r="H834" i="8"/>
  <c r="H835" i="8"/>
  <c r="H836" i="8"/>
  <c r="H837" i="8"/>
  <c r="H838" i="8"/>
  <c r="H839" i="8"/>
  <c r="H840" i="8"/>
  <c r="H841" i="8"/>
  <c r="H842" i="8"/>
  <c r="H843" i="8"/>
  <c r="H844" i="8"/>
  <c r="H845" i="8"/>
  <c r="H846" i="8"/>
  <c r="H847" i="8"/>
  <c r="H848" i="8"/>
  <c r="H849" i="8"/>
  <c r="H850" i="8"/>
  <c r="H851" i="8"/>
  <c r="H852" i="8"/>
  <c r="H853" i="8"/>
  <c r="H854" i="8"/>
  <c r="H855" i="8"/>
  <c r="H856" i="8"/>
  <c r="H857" i="8"/>
  <c r="H858" i="8"/>
  <c r="H859" i="8"/>
  <c r="H860" i="8"/>
  <c r="H861" i="8"/>
  <c r="H862" i="8"/>
  <c r="H863" i="8"/>
  <c r="H864" i="8"/>
  <c r="H865" i="8"/>
  <c r="H866" i="8"/>
  <c r="H867" i="8"/>
  <c r="H868" i="8"/>
  <c r="H869" i="8"/>
  <c r="H870" i="8"/>
  <c r="H871" i="8"/>
  <c r="H872" i="8"/>
  <c r="H873" i="8"/>
  <c r="H874" i="8"/>
  <c r="H875" i="8"/>
  <c r="H876" i="8"/>
  <c r="H877" i="8"/>
  <c r="H878" i="8"/>
  <c r="H879" i="8"/>
  <c r="H880" i="8"/>
  <c r="H881" i="8"/>
  <c r="H882" i="8"/>
  <c r="H883" i="8"/>
  <c r="H884" i="8"/>
  <c r="H885" i="8"/>
  <c r="H886" i="8"/>
  <c r="H887" i="8"/>
  <c r="H888" i="8"/>
  <c r="H889" i="8"/>
  <c r="H890" i="8"/>
  <c r="H891" i="8"/>
  <c r="H892" i="8"/>
  <c r="H893" i="8"/>
  <c r="H894" i="8"/>
  <c r="H895" i="8"/>
  <c r="H896" i="8"/>
  <c r="H897" i="8"/>
  <c r="H898" i="8"/>
  <c r="H899" i="8"/>
  <c r="H900" i="8"/>
  <c r="H901" i="8"/>
  <c r="H902" i="8"/>
  <c r="H903" i="8"/>
  <c r="H904" i="8"/>
  <c r="H905" i="8"/>
  <c r="H906" i="8"/>
  <c r="H907" i="8"/>
  <c r="H908" i="8"/>
  <c r="H909" i="8"/>
  <c r="H910" i="8"/>
  <c r="H911" i="8"/>
  <c r="H912" i="8"/>
  <c r="H913" i="8"/>
  <c r="H914" i="8"/>
  <c r="H915" i="8"/>
  <c r="H916" i="8"/>
  <c r="H917" i="8"/>
  <c r="H918" i="8"/>
  <c r="H919" i="8"/>
  <c r="H920" i="8"/>
  <c r="H921" i="8"/>
  <c r="H922" i="8"/>
  <c r="H923" i="8"/>
  <c r="H924" i="8"/>
  <c r="H925" i="8"/>
  <c r="H926" i="8"/>
  <c r="H927" i="8"/>
  <c r="H928" i="8"/>
  <c r="H929" i="8"/>
  <c r="H930" i="8"/>
  <c r="H931" i="8"/>
  <c r="H932" i="8"/>
  <c r="H933" i="8"/>
  <c r="H934" i="8"/>
  <c r="H935" i="8"/>
  <c r="H936" i="8"/>
  <c r="H937" i="8"/>
  <c r="H938" i="8"/>
  <c r="H939" i="8"/>
  <c r="H940" i="8"/>
  <c r="H941" i="8"/>
  <c r="H942" i="8"/>
  <c r="H943" i="8"/>
  <c r="H944" i="8"/>
  <c r="H945" i="8"/>
  <c r="H946" i="8"/>
  <c r="H947" i="8"/>
  <c r="H948" i="8"/>
  <c r="H949" i="8"/>
  <c r="H950" i="8"/>
  <c r="H951" i="8"/>
  <c r="H952" i="8"/>
  <c r="H953" i="8"/>
  <c r="H954" i="8"/>
  <c r="H955" i="8"/>
  <c r="H956" i="8"/>
  <c r="H957" i="8"/>
  <c r="H958" i="8"/>
  <c r="H959" i="8"/>
  <c r="H960" i="8"/>
  <c r="H961" i="8"/>
  <c r="H962" i="8"/>
  <c r="H963" i="8"/>
  <c r="H964" i="8"/>
  <c r="H965" i="8"/>
  <c r="H966" i="8"/>
  <c r="H967" i="8"/>
  <c r="H968" i="8"/>
  <c r="H969" i="8"/>
  <c r="H970" i="8"/>
  <c r="H971" i="8"/>
  <c r="H972" i="8"/>
  <c r="H973" i="8"/>
  <c r="H974" i="8"/>
  <c r="H975" i="8"/>
  <c r="H976" i="8"/>
  <c r="H977" i="8"/>
  <c r="H978" i="8"/>
  <c r="H979" i="8"/>
  <c r="H980" i="8"/>
  <c r="H981" i="8"/>
  <c r="H982" i="8"/>
  <c r="H983" i="8"/>
  <c r="H984" i="8"/>
  <c r="H985" i="8"/>
  <c r="G728" i="8"/>
  <c r="G729" i="8"/>
  <c r="G730" i="8"/>
  <c r="G731" i="8"/>
  <c r="G732" i="8"/>
  <c r="G733" i="8"/>
  <c r="G734" i="8"/>
  <c r="G735" i="8"/>
  <c r="G736" i="8"/>
  <c r="G737" i="8"/>
  <c r="G738" i="8"/>
  <c r="G739" i="8"/>
  <c r="G740" i="8"/>
  <c r="G741" i="8"/>
  <c r="G742" i="8"/>
  <c r="G743" i="8"/>
  <c r="G744" i="8"/>
  <c r="G745" i="8"/>
  <c r="G746" i="8"/>
  <c r="G747" i="8"/>
  <c r="G748" i="8"/>
  <c r="G749" i="8"/>
  <c r="G750" i="8"/>
  <c r="G751" i="8"/>
  <c r="G752" i="8"/>
  <c r="G753" i="8"/>
  <c r="G754" i="8"/>
  <c r="G755" i="8"/>
  <c r="G756" i="8"/>
  <c r="G757" i="8"/>
  <c r="G758" i="8"/>
  <c r="G759" i="8"/>
  <c r="G760" i="8"/>
  <c r="G761" i="8"/>
  <c r="G762" i="8"/>
  <c r="G763" i="8"/>
  <c r="G764" i="8"/>
  <c r="G765" i="8"/>
  <c r="G766" i="8"/>
  <c r="G767" i="8"/>
  <c r="G768" i="8"/>
  <c r="G769" i="8"/>
  <c r="G770" i="8"/>
  <c r="G771" i="8"/>
  <c r="G772" i="8"/>
  <c r="G773" i="8"/>
  <c r="G774" i="8"/>
  <c r="G775" i="8"/>
  <c r="G776" i="8"/>
  <c r="G777" i="8"/>
  <c r="G778" i="8"/>
  <c r="G779" i="8"/>
  <c r="G780" i="8"/>
  <c r="G781" i="8"/>
  <c r="G782" i="8"/>
  <c r="G783" i="8"/>
  <c r="G784" i="8"/>
  <c r="G785" i="8"/>
  <c r="G786" i="8"/>
  <c r="G787" i="8"/>
  <c r="G788" i="8"/>
  <c r="G789" i="8"/>
  <c r="G790" i="8"/>
  <c r="G791" i="8"/>
  <c r="G792" i="8"/>
  <c r="G793" i="8"/>
  <c r="G794" i="8"/>
  <c r="G795" i="8"/>
  <c r="G796" i="8"/>
  <c r="G797" i="8"/>
  <c r="G798" i="8"/>
  <c r="G799" i="8"/>
  <c r="G800" i="8"/>
  <c r="G801" i="8"/>
  <c r="G802" i="8"/>
  <c r="G803" i="8"/>
  <c r="G804" i="8"/>
  <c r="G805" i="8"/>
  <c r="G806" i="8"/>
  <c r="G807" i="8"/>
  <c r="G808" i="8"/>
  <c r="G809" i="8"/>
  <c r="G810" i="8"/>
  <c r="G811" i="8"/>
  <c r="G812" i="8"/>
  <c r="G813" i="8"/>
  <c r="G814" i="8"/>
  <c r="G815" i="8"/>
  <c r="G816" i="8"/>
  <c r="G817" i="8"/>
  <c r="G818" i="8"/>
  <c r="G819" i="8"/>
  <c r="G820" i="8"/>
  <c r="G821" i="8"/>
  <c r="G822" i="8"/>
  <c r="G823" i="8"/>
  <c r="G824" i="8"/>
  <c r="G825" i="8"/>
  <c r="G826" i="8"/>
  <c r="G827" i="8"/>
  <c r="G828" i="8"/>
  <c r="G829" i="8"/>
  <c r="G830" i="8"/>
  <c r="G831" i="8"/>
  <c r="G832" i="8"/>
  <c r="G833" i="8"/>
  <c r="G834" i="8"/>
  <c r="G835" i="8"/>
  <c r="G836" i="8"/>
  <c r="G837" i="8"/>
  <c r="G838" i="8"/>
  <c r="G839" i="8"/>
  <c r="G840" i="8"/>
  <c r="G841" i="8"/>
  <c r="G842" i="8"/>
  <c r="G843" i="8"/>
  <c r="G844" i="8"/>
  <c r="G845" i="8"/>
  <c r="G846" i="8"/>
  <c r="G847" i="8"/>
  <c r="G848" i="8"/>
  <c r="G849" i="8"/>
  <c r="G850" i="8"/>
  <c r="G851" i="8"/>
  <c r="G852" i="8"/>
  <c r="G853" i="8"/>
  <c r="G854" i="8"/>
  <c r="G855" i="8"/>
  <c r="G856" i="8"/>
  <c r="G857" i="8"/>
  <c r="G858" i="8"/>
  <c r="G859" i="8"/>
  <c r="G860" i="8"/>
  <c r="G861" i="8"/>
  <c r="G862" i="8"/>
  <c r="G863" i="8"/>
  <c r="G864" i="8"/>
  <c r="G865" i="8"/>
  <c r="G866" i="8"/>
  <c r="G867" i="8"/>
  <c r="G868" i="8"/>
  <c r="G869" i="8"/>
  <c r="G870" i="8"/>
  <c r="G871" i="8"/>
  <c r="G872" i="8"/>
  <c r="G873" i="8"/>
  <c r="G874" i="8"/>
  <c r="G875" i="8"/>
  <c r="G876" i="8"/>
  <c r="G877" i="8"/>
  <c r="G878" i="8"/>
  <c r="G879" i="8"/>
  <c r="G880" i="8"/>
  <c r="G881" i="8"/>
  <c r="G882" i="8"/>
  <c r="G883" i="8"/>
  <c r="G884" i="8"/>
  <c r="G885" i="8"/>
  <c r="G886" i="8"/>
  <c r="G887" i="8"/>
  <c r="G888" i="8"/>
  <c r="G889" i="8"/>
  <c r="G890" i="8"/>
  <c r="G891" i="8"/>
  <c r="G892" i="8"/>
  <c r="G893" i="8"/>
  <c r="G894" i="8"/>
  <c r="G895" i="8"/>
  <c r="G896" i="8"/>
  <c r="G897" i="8"/>
  <c r="G898" i="8"/>
  <c r="G899" i="8"/>
  <c r="G900" i="8"/>
  <c r="G901" i="8"/>
  <c r="G902" i="8"/>
  <c r="G903" i="8"/>
  <c r="G904" i="8"/>
  <c r="G905" i="8"/>
  <c r="G906" i="8"/>
  <c r="G907" i="8"/>
  <c r="G908" i="8"/>
  <c r="G909" i="8"/>
  <c r="G910" i="8"/>
  <c r="G911" i="8"/>
  <c r="G912" i="8"/>
  <c r="G913" i="8"/>
  <c r="G914" i="8"/>
  <c r="G915" i="8"/>
  <c r="G916" i="8"/>
  <c r="G917" i="8"/>
  <c r="G918" i="8"/>
  <c r="G919" i="8"/>
  <c r="G920" i="8"/>
  <c r="G921" i="8"/>
  <c r="G922" i="8"/>
  <c r="G923" i="8"/>
  <c r="G924" i="8"/>
  <c r="G925" i="8"/>
  <c r="G926" i="8"/>
  <c r="G927" i="8"/>
  <c r="G928" i="8"/>
  <c r="G929" i="8"/>
  <c r="G930" i="8"/>
  <c r="G931" i="8"/>
  <c r="G932" i="8"/>
  <c r="G933" i="8"/>
  <c r="G934" i="8"/>
  <c r="G935" i="8"/>
  <c r="G936" i="8"/>
  <c r="G937" i="8"/>
  <c r="G938" i="8"/>
  <c r="G939" i="8"/>
  <c r="G940" i="8"/>
  <c r="G941" i="8"/>
  <c r="G942" i="8"/>
  <c r="G943" i="8"/>
  <c r="G944" i="8"/>
  <c r="G945" i="8"/>
  <c r="G946" i="8"/>
  <c r="G947" i="8"/>
  <c r="G948" i="8"/>
  <c r="G949" i="8"/>
  <c r="G950" i="8"/>
  <c r="G951" i="8"/>
  <c r="G952" i="8"/>
  <c r="G953" i="8"/>
  <c r="G954" i="8"/>
  <c r="G955" i="8"/>
  <c r="G956" i="8"/>
  <c r="G957" i="8"/>
  <c r="G958" i="8"/>
  <c r="G959" i="8"/>
  <c r="G960" i="8"/>
  <c r="G961" i="8"/>
  <c r="G962" i="8"/>
  <c r="G963" i="8"/>
  <c r="G964" i="8"/>
  <c r="G965" i="8"/>
  <c r="G966" i="8"/>
  <c r="G967" i="8"/>
  <c r="G968" i="8"/>
  <c r="G969" i="8"/>
  <c r="G970" i="8"/>
  <c r="G971" i="8"/>
  <c r="G972" i="8"/>
  <c r="G973" i="8"/>
  <c r="G974" i="8"/>
  <c r="G975" i="8"/>
  <c r="G976" i="8"/>
  <c r="G977" i="8"/>
  <c r="G978" i="8"/>
  <c r="G979" i="8"/>
  <c r="G980" i="8"/>
  <c r="G981" i="8"/>
  <c r="G982" i="8"/>
  <c r="G983" i="8"/>
  <c r="G984" i="8"/>
  <c r="G985" i="8"/>
  <c r="F728" i="8"/>
  <c r="F729" i="8"/>
  <c r="F730" i="8"/>
  <c r="F731" i="8"/>
  <c r="F732" i="8"/>
  <c r="F733" i="8"/>
  <c r="F734" i="8"/>
  <c r="F735" i="8"/>
  <c r="F736" i="8"/>
  <c r="F737" i="8"/>
  <c r="F738" i="8"/>
  <c r="F739" i="8"/>
  <c r="F740" i="8"/>
  <c r="F741" i="8"/>
  <c r="F742" i="8"/>
  <c r="F743" i="8"/>
  <c r="F744" i="8"/>
  <c r="F745" i="8"/>
  <c r="F746" i="8"/>
  <c r="F747" i="8"/>
  <c r="F748" i="8"/>
  <c r="F749" i="8"/>
  <c r="F750" i="8"/>
  <c r="F751" i="8"/>
  <c r="F752" i="8"/>
  <c r="F753" i="8"/>
  <c r="F754" i="8"/>
  <c r="F755" i="8"/>
  <c r="F756" i="8"/>
  <c r="F757" i="8"/>
  <c r="F758" i="8"/>
  <c r="F759" i="8"/>
  <c r="F760" i="8"/>
  <c r="F761" i="8"/>
  <c r="F762" i="8"/>
  <c r="F763" i="8"/>
  <c r="F764" i="8"/>
  <c r="F765" i="8"/>
  <c r="F766" i="8"/>
  <c r="F767" i="8"/>
  <c r="F768" i="8"/>
  <c r="F769" i="8"/>
  <c r="F770" i="8"/>
  <c r="F771" i="8"/>
  <c r="F772" i="8"/>
  <c r="F773" i="8"/>
  <c r="F774" i="8"/>
  <c r="F775" i="8"/>
  <c r="F776" i="8"/>
  <c r="F777" i="8"/>
  <c r="F778" i="8"/>
  <c r="F779" i="8"/>
  <c r="F780" i="8"/>
  <c r="F781" i="8"/>
  <c r="F782" i="8"/>
  <c r="F783" i="8"/>
  <c r="F784" i="8"/>
  <c r="F785" i="8"/>
  <c r="F786" i="8"/>
  <c r="F787" i="8"/>
  <c r="F788" i="8"/>
  <c r="F789" i="8"/>
  <c r="F790" i="8"/>
  <c r="F791" i="8"/>
  <c r="F792" i="8"/>
  <c r="F793" i="8"/>
  <c r="F794" i="8"/>
  <c r="F795" i="8"/>
  <c r="F796" i="8"/>
  <c r="F797" i="8"/>
  <c r="F798" i="8"/>
  <c r="F799" i="8"/>
  <c r="F800" i="8"/>
  <c r="F801" i="8"/>
  <c r="F802" i="8"/>
  <c r="F803" i="8"/>
  <c r="F804" i="8"/>
  <c r="F805" i="8"/>
  <c r="F806" i="8"/>
  <c r="F807" i="8"/>
  <c r="F808" i="8"/>
  <c r="F809" i="8"/>
  <c r="F810" i="8"/>
  <c r="F811" i="8"/>
  <c r="F812" i="8"/>
  <c r="F813" i="8"/>
  <c r="F814" i="8"/>
  <c r="F815" i="8"/>
  <c r="F816" i="8"/>
  <c r="F817" i="8"/>
  <c r="F818" i="8"/>
  <c r="F819" i="8"/>
  <c r="F820" i="8"/>
  <c r="F821" i="8"/>
  <c r="F822" i="8"/>
  <c r="F823" i="8"/>
  <c r="F824" i="8"/>
  <c r="F825" i="8"/>
  <c r="F826" i="8"/>
  <c r="F827" i="8"/>
  <c r="F828" i="8"/>
  <c r="F829" i="8"/>
  <c r="F830" i="8"/>
  <c r="F831" i="8"/>
  <c r="F832" i="8"/>
  <c r="F833" i="8"/>
  <c r="F834" i="8"/>
  <c r="F835" i="8"/>
  <c r="F836" i="8"/>
  <c r="F837" i="8"/>
  <c r="F838" i="8"/>
  <c r="F839" i="8"/>
  <c r="F840" i="8"/>
  <c r="F841" i="8"/>
  <c r="F842" i="8"/>
  <c r="F843" i="8"/>
  <c r="F844" i="8"/>
  <c r="F845" i="8"/>
  <c r="F846" i="8"/>
  <c r="F847" i="8"/>
  <c r="F848" i="8"/>
  <c r="F849" i="8"/>
  <c r="F850" i="8"/>
  <c r="F851" i="8"/>
  <c r="F852" i="8"/>
  <c r="F853" i="8"/>
  <c r="F854" i="8"/>
  <c r="F855" i="8"/>
  <c r="F856" i="8"/>
  <c r="F857" i="8"/>
  <c r="F858" i="8"/>
  <c r="F859" i="8"/>
  <c r="F860" i="8"/>
  <c r="F861" i="8"/>
  <c r="F862" i="8"/>
  <c r="F863" i="8"/>
  <c r="F864" i="8"/>
  <c r="F865" i="8"/>
  <c r="F866" i="8"/>
  <c r="F867" i="8"/>
  <c r="F868" i="8"/>
  <c r="F869" i="8"/>
  <c r="F870" i="8"/>
  <c r="F871" i="8"/>
  <c r="F872" i="8"/>
  <c r="F873" i="8"/>
  <c r="F874" i="8"/>
  <c r="F875" i="8"/>
  <c r="F876" i="8"/>
  <c r="F877" i="8"/>
  <c r="F878" i="8"/>
  <c r="F879" i="8"/>
  <c r="F880" i="8"/>
  <c r="F881" i="8"/>
  <c r="F882" i="8"/>
  <c r="F883" i="8"/>
  <c r="F884" i="8"/>
  <c r="F885" i="8"/>
  <c r="F886" i="8"/>
  <c r="F887" i="8"/>
  <c r="F888" i="8"/>
  <c r="F889" i="8"/>
  <c r="F890" i="8"/>
  <c r="F891" i="8"/>
  <c r="F892" i="8"/>
  <c r="F893" i="8"/>
  <c r="F894" i="8"/>
  <c r="F895" i="8"/>
  <c r="F896" i="8"/>
  <c r="F897" i="8"/>
  <c r="F898" i="8"/>
  <c r="F899" i="8"/>
  <c r="F900" i="8"/>
  <c r="F901" i="8"/>
  <c r="F902" i="8"/>
  <c r="F903" i="8"/>
  <c r="F904" i="8"/>
  <c r="F905" i="8"/>
  <c r="F906" i="8"/>
  <c r="F907" i="8"/>
  <c r="F908" i="8"/>
  <c r="F909" i="8"/>
  <c r="F910" i="8"/>
  <c r="F911" i="8"/>
  <c r="F912" i="8"/>
  <c r="F913" i="8"/>
  <c r="F914" i="8"/>
  <c r="F915" i="8"/>
  <c r="F916" i="8"/>
  <c r="F917" i="8"/>
  <c r="F918" i="8"/>
  <c r="F919" i="8"/>
  <c r="F920" i="8"/>
  <c r="F921" i="8"/>
  <c r="F922" i="8"/>
  <c r="F923" i="8"/>
  <c r="F924" i="8"/>
  <c r="F925" i="8"/>
  <c r="F926" i="8"/>
  <c r="F927" i="8"/>
  <c r="F928" i="8"/>
  <c r="F929" i="8"/>
  <c r="F930" i="8"/>
  <c r="F931" i="8"/>
  <c r="F932" i="8"/>
  <c r="F933" i="8"/>
  <c r="F934" i="8"/>
  <c r="F935" i="8"/>
  <c r="F936" i="8"/>
  <c r="F937" i="8"/>
  <c r="F938" i="8"/>
  <c r="F939" i="8"/>
  <c r="F940" i="8"/>
  <c r="F941" i="8"/>
  <c r="F942" i="8"/>
  <c r="F943" i="8"/>
  <c r="F944" i="8"/>
  <c r="F945" i="8"/>
  <c r="F946" i="8"/>
  <c r="F947" i="8"/>
  <c r="F948" i="8"/>
  <c r="F949" i="8"/>
  <c r="F950" i="8"/>
  <c r="F951" i="8"/>
  <c r="F952" i="8"/>
  <c r="F953" i="8"/>
  <c r="F954" i="8"/>
  <c r="F955" i="8"/>
  <c r="F956" i="8"/>
  <c r="F957" i="8"/>
  <c r="F958" i="8"/>
  <c r="F959" i="8"/>
  <c r="F960" i="8"/>
  <c r="F961" i="8"/>
  <c r="F962" i="8"/>
  <c r="F963" i="8"/>
  <c r="F964" i="8"/>
  <c r="F965" i="8"/>
  <c r="F966" i="8"/>
  <c r="F967" i="8"/>
  <c r="F968" i="8"/>
  <c r="F969" i="8"/>
  <c r="F970" i="8"/>
  <c r="F971" i="8"/>
  <c r="F972" i="8"/>
  <c r="F973" i="8"/>
  <c r="F974" i="8"/>
  <c r="F975" i="8"/>
  <c r="F976" i="8"/>
  <c r="F977" i="8"/>
  <c r="F978" i="8"/>
  <c r="F979" i="8"/>
  <c r="F980" i="8"/>
  <c r="F981" i="8"/>
  <c r="F982" i="8"/>
  <c r="F983" i="8"/>
  <c r="F984" i="8"/>
  <c r="F985" i="8"/>
  <c r="AE25" i="1" l="1"/>
  <c r="A141" i="7" l="1"/>
  <c r="P141" i="7"/>
  <c r="R141" i="7"/>
  <c r="S141" i="7"/>
  <c r="T141" i="7"/>
  <c r="U141" i="7"/>
  <c r="Y141" i="7"/>
  <c r="Z141" i="7"/>
  <c r="C141" i="11"/>
  <c r="A141" i="11"/>
  <c r="B141" i="11"/>
  <c r="D141" i="11"/>
  <c r="G141" i="11"/>
  <c r="A139" i="7" l="1"/>
  <c r="P139" i="7"/>
  <c r="R139" i="7"/>
  <c r="S139" i="7"/>
  <c r="T139" i="7"/>
  <c r="U139" i="7"/>
  <c r="Y139" i="7"/>
  <c r="Z139" i="7"/>
  <c r="A140" i="7"/>
  <c r="P140" i="7"/>
  <c r="R140" i="7"/>
  <c r="S140" i="7"/>
  <c r="T140" i="7"/>
  <c r="U140" i="7"/>
  <c r="Y140" i="7"/>
  <c r="Z140" i="7"/>
  <c r="A139" i="11"/>
  <c r="B139" i="11"/>
  <c r="C139" i="11" s="1"/>
  <c r="D139" i="11"/>
  <c r="G139" i="11"/>
  <c r="A140" i="11"/>
  <c r="B140" i="11"/>
  <c r="C140" i="11"/>
  <c r="D140" i="11"/>
  <c r="G140" i="11"/>
  <c r="Z136" i="7"/>
  <c r="Z131" i="7"/>
  <c r="Z132" i="7"/>
  <c r="Z133" i="7"/>
  <c r="Z134" i="7"/>
  <c r="Z135" i="7"/>
  <c r="Z137" i="7"/>
  <c r="Z138" i="7"/>
  <c r="A138" i="7"/>
  <c r="P138" i="7"/>
  <c r="R138" i="7"/>
  <c r="S138" i="7"/>
  <c r="T138" i="7"/>
  <c r="U138" i="7"/>
  <c r="Y138" i="7"/>
  <c r="A134" i="1" l="1"/>
  <c r="A135" i="1"/>
  <c r="A136" i="1"/>
  <c r="A130" i="1"/>
  <c r="B134" i="1"/>
  <c r="C134" i="1"/>
  <c r="D134" i="1"/>
  <c r="F134" i="1"/>
  <c r="V134" i="1"/>
  <c r="B135" i="1"/>
  <c r="C135" i="1"/>
  <c r="D135" i="1"/>
  <c r="F135" i="1"/>
  <c r="V135" i="1"/>
  <c r="B136" i="1"/>
  <c r="C136" i="1"/>
  <c r="D136" i="1"/>
  <c r="F136" i="1"/>
  <c r="V136" i="1"/>
  <c r="A137" i="1"/>
  <c r="B137" i="1"/>
  <c r="C137" i="1"/>
  <c r="D137" i="1"/>
  <c r="F137" i="1"/>
  <c r="V137" i="1"/>
  <c r="A138" i="1"/>
  <c r="B138" i="1"/>
  <c r="C138" i="1"/>
  <c r="D138" i="1"/>
  <c r="F138" i="1"/>
  <c r="V138" i="1"/>
  <c r="A139" i="1"/>
  <c r="B139" i="1"/>
  <c r="C139" i="1"/>
  <c r="D139" i="1"/>
  <c r="F139" i="1"/>
  <c r="V139" i="1"/>
  <c r="A140" i="1"/>
  <c r="B140" i="1"/>
  <c r="C140" i="1"/>
  <c r="D140" i="1"/>
  <c r="F140" i="1"/>
  <c r="V140" i="1"/>
  <c r="A141" i="1"/>
  <c r="B141" i="1"/>
  <c r="C141" i="1"/>
  <c r="D141" i="1"/>
  <c r="F141" i="1"/>
  <c r="V141" i="1"/>
  <c r="A132" i="7"/>
  <c r="P132" i="7"/>
  <c r="R132" i="7"/>
  <c r="S132" i="7"/>
  <c r="T132" i="7"/>
  <c r="U132" i="7"/>
  <c r="Y132" i="7"/>
  <c r="A133" i="7"/>
  <c r="P133" i="7"/>
  <c r="R133" i="7"/>
  <c r="S133" i="7"/>
  <c r="T133" i="7"/>
  <c r="U133" i="7"/>
  <c r="Y133" i="7"/>
  <c r="A134" i="7"/>
  <c r="P134" i="7"/>
  <c r="R134" i="7"/>
  <c r="S134" i="7"/>
  <c r="T134" i="7"/>
  <c r="U134" i="7"/>
  <c r="Y134" i="7"/>
  <c r="A135" i="7"/>
  <c r="P135" i="7"/>
  <c r="R135" i="7"/>
  <c r="S135" i="7"/>
  <c r="T135" i="7"/>
  <c r="U135" i="7"/>
  <c r="Y135" i="7"/>
  <c r="A136" i="7"/>
  <c r="P136" i="7"/>
  <c r="R136" i="7"/>
  <c r="S136" i="7"/>
  <c r="T136" i="7"/>
  <c r="U136" i="7"/>
  <c r="Y136" i="7"/>
  <c r="A137" i="7"/>
  <c r="P137" i="7"/>
  <c r="R137" i="7"/>
  <c r="S137" i="7"/>
  <c r="T137" i="7"/>
  <c r="U137" i="7"/>
  <c r="Y137" i="7"/>
  <c r="A134" i="11"/>
  <c r="B134" i="11"/>
  <c r="C134" i="11" s="1"/>
  <c r="D134" i="11"/>
  <c r="G134" i="11"/>
  <c r="A135" i="11"/>
  <c r="B135" i="11"/>
  <c r="C135" i="11"/>
  <c r="D135" i="11"/>
  <c r="G135" i="11"/>
  <c r="A136" i="11"/>
  <c r="B136" i="11"/>
  <c r="C136" i="11" s="1"/>
  <c r="D136" i="11"/>
  <c r="G136" i="11"/>
  <c r="A137" i="11"/>
  <c r="B137" i="11"/>
  <c r="C137" i="11" s="1"/>
  <c r="D137" i="11"/>
  <c r="G137" i="11"/>
  <c r="A138" i="11"/>
  <c r="B138" i="11"/>
  <c r="C138" i="11" s="1"/>
  <c r="D138" i="11"/>
  <c r="G138" i="11"/>
  <c r="B133" i="11"/>
  <c r="A129" i="1" l="1"/>
  <c r="B129" i="1"/>
  <c r="C129" i="1"/>
  <c r="D129" i="1"/>
  <c r="A128" i="1"/>
  <c r="Z129" i="7"/>
  <c r="Z130" i="7"/>
  <c r="F129" i="1"/>
  <c r="V129" i="1"/>
  <c r="B130" i="1"/>
  <c r="C130" i="1"/>
  <c r="D130" i="1"/>
  <c r="F130" i="1"/>
  <c r="V130" i="1"/>
  <c r="A131" i="11"/>
  <c r="B131" i="11"/>
  <c r="C131" i="11" s="1"/>
  <c r="D131" i="11"/>
  <c r="G131" i="11"/>
  <c r="A132" i="11"/>
  <c r="B132" i="11"/>
  <c r="C132" i="11" s="1"/>
  <c r="D132" i="11"/>
  <c r="G132" i="11"/>
  <c r="A133" i="11"/>
  <c r="C133" i="11"/>
  <c r="D133" i="11"/>
  <c r="G133" i="11"/>
  <c r="Z128" i="7" l="1"/>
  <c r="A131" i="7"/>
  <c r="P131" i="7"/>
  <c r="R131" i="7"/>
  <c r="S131" i="7"/>
  <c r="T131" i="7"/>
  <c r="U131" i="7"/>
  <c r="Y131" i="7"/>
  <c r="A129" i="7"/>
  <c r="P129" i="7"/>
  <c r="R129" i="7"/>
  <c r="S129" i="7"/>
  <c r="T129" i="7"/>
  <c r="U129" i="7"/>
  <c r="Y129" i="7"/>
  <c r="A130" i="7"/>
  <c r="P130" i="7"/>
  <c r="R130" i="7"/>
  <c r="S130" i="7"/>
  <c r="T130" i="7"/>
  <c r="U130" i="7"/>
  <c r="Y130" i="7"/>
  <c r="C130" i="11"/>
  <c r="C128" i="11"/>
  <c r="A128" i="11"/>
  <c r="B128" i="11"/>
  <c r="D128" i="11"/>
  <c r="A129" i="11"/>
  <c r="B129" i="11"/>
  <c r="C129" i="11"/>
  <c r="D129" i="11"/>
  <c r="G129" i="11"/>
  <c r="A130" i="11"/>
  <c r="B130" i="11"/>
  <c r="D130" i="11"/>
  <c r="G130" i="11"/>
  <c r="Z126" i="7" l="1"/>
  <c r="Z125" i="7"/>
  <c r="A123" i="7" l="1"/>
  <c r="P123" i="7"/>
  <c r="R123" i="7"/>
  <c r="S123" i="7"/>
  <c r="T123" i="7"/>
  <c r="U123" i="7"/>
  <c r="Y123" i="7"/>
  <c r="Z123" i="7"/>
  <c r="A124" i="7"/>
  <c r="P124" i="7"/>
  <c r="R124" i="7"/>
  <c r="S124" i="7"/>
  <c r="T124" i="7"/>
  <c r="U124" i="7"/>
  <c r="Y124" i="7"/>
  <c r="Z124" i="7"/>
  <c r="A125" i="7"/>
  <c r="P125" i="7"/>
  <c r="R125" i="7"/>
  <c r="S125" i="7"/>
  <c r="T125" i="7"/>
  <c r="U125" i="7"/>
  <c r="Y125" i="7"/>
  <c r="A126" i="7"/>
  <c r="P126" i="7"/>
  <c r="R126" i="7"/>
  <c r="S126" i="7"/>
  <c r="T126" i="7"/>
  <c r="U126" i="7"/>
  <c r="Y126" i="7"/>
  <c r="A127" i="7"/>
  <c r="P127" i="7"/>
  <c r="R127" i="7"/>
  <c r="S127" i="7"/>
  <c r="T127" i="7"/>
  <c r="U127" i="7"/>
  <c r="Y127" i="7"/>
  <c r="Z127" i="7"/>
  <c r="A128" i="7"/>
  <c r="P128" i="7"/>
  <c r="R128" i="7"/>
  <c r="S128" i="7"/>
  <c r="T128" i="7"/>
  <c r="U128" i="7"/>
  <c r="Y128" i="7"/>
  <c r="A116" i="1" l="1"/>
  <c r="A122" i="7"/>
  <c r="P122" i="7"/>
  <c r="R122" i="7"/>
  <c r="S122" i="7"/>
  <c r="T122" i="7"/>
  <c r="U122" i="7"/>
  <c r="Y122" i="7"/>
  <c r="Z122" i="7"/>
  <c r="A121" i="7"/>
  <c r="P121" i="7"/>
  <c r="R121" i="7"/>
  <c r="S121" i="7"/>
  <c r="T121" i="7"/>
  <c r="U121" i="7"/>
  <c r="Y121" i="7"/>
  <c r="Z121" i="7"/>
  <c r="A120" i="7"/>
  <c r="P120" i="7"/>
  <c r="R120" i="7"/>
  <c r="S120" i="7"/>
  <c r="T120" i="7"/>
  <c r="U120" i="7"/>
  <c r="Y120" i="7"/>
  <c r="Z120" i="7"/>
  <c r="A118" i="7"/>
  <c r="P118" i="7"/>
  <c r="R118" i="7"/>
  <c r="S118" i="7"/>
  <c r="T118" i="7"/>
  <c r="U118" i="7"/>
  <c r="Y118" i="7"/>
  <c r="Z118" i="7"/>
  <c r="A119" i="7"/>
  <c r="P119" i="7"/>
  <c r="R119" i="7"/>
  <c r="S119" i="7"/>
  <c r="T119" i="7"/>
  <c r="U119" i="7"/>
  <c r="Y119" i="7"/>
  <c r="Z119" i="7"/>
  <c r="A122" i="11"/>
  <c r="B122" i="11"/>
  <c r="C122" i="11" s="1"/>
  <c r="D122" i="11"/>
  <c r="G122" i="11"/>
  <c r="A123" i="11"/>
  <c r="B123" i="11"/>
  <c r="C123" i="11" s="1"/>
  <c r="D123" i="11"/>
  <c r="G123" i="11"/>
  <c r="A124" i="11"/>
  <c r="B124" i="11"/>
  <c r="C124" i="11" s="1"/>
  <c r="D124" i="11"/>
  <c r="G124" i="11"/>
  <c r="A125" i="11"/>
  <c r="B125" i="11"/>
  <c r="C125" i="11" s="1"/>
  <c r="D125" i="11"/>
  <c r="G125" i="11"/>
  <c r="A126" i="11"/>
  <c r="B126" i="11"/>
  <c r="C126" i="11" s="1"/>
  <c r="D126" i="11"/>
  <c r="G126" i="11"/>
  <c r="A127" i="11"/>
  <c r="B127" i="11"/>
  <c r="C127" i="11" s="1"/>
  <c r="D127" i="11"/>
  <c r="G127" i="11"/>
  <c r="S117" i="7" l="1"/>
  <c r="A115" i="1" l="1"/>
  <c r="S116" i="7" l="1"/>
  <c r="A115" i="7"/>
  <c r="A116" i="7"/>
  <c r="A117" i="7"/>
  <c r="A113" i="1"/>
  <c r="P115" i="7"/>
  <c r="P116" i="7"/>
  <c r="P117" i="7"/>
  <c r="S115" i="7"/>
  <c r="T114" i="7"/>
  <c r="U114" i="7"/>
  <c r="Y114" i="7"/>
  <c r="Z114" i="7"/>
  <c r="T115" i="7"/>
  <c r="U115" i="7"/>
  <c r="Y115" i="7"/>
  <c r="Z115" i="7"/>
  <c r="T116" i="7"/>
  <c r="U116" i="7"/>
  <c r="Y116" i="7"/>
  <c r="Z116" i="7"/>
  <c r="T117" i="7"/>
  <c r="U117" i="7"/>
  <c r="Y117" i="7"/>
  <c r="Z117" i="7"/>
  <c r="R114" i="7"/>
  <c r="R115" i="7"/>
  <c r="R116" i="7"/>
  <c r="R117" i="7"/>
  <c r="A114" i="7"/>
  <c r="B114" i="7"/>
  <c r="P114" i="7"/>
  <c r="S114" i="7"/>
  <c r="A112" i="11"/>
  <c r="B112" i="11"/>
  <c r="C112" i="11" s="1"/>
  <c r="D112" i="11"/>
  <c r="G112" i="11"/>
  <c r="A113" i="11"/>
  <c r="B113" i="11"/>
  <c r="C113" i="11" s="1"/>
  <c r="D113" i="11"/>
  <c r="G113" i="11"/>
  <c r="A114" i="11"/>
  <c r="B114" i="11"/>
  <c r="C114" i="11" s="1"/>
  <c r="D114" i="11"/>
  <c r="G114" i="11"/>
  <c r="A115" i="11"/>
  <c r="B115" i="11"/>
  <c r="C115" i="11" s="1"/>
  <c r="D115" i="11"/>
  <c r="G115" i="11"/>
  <c r="A116" i="11"/>
  <c r="B116" i="11"/>
  <c r="C116" i="11" s="1"/>
  <c r="D116" i="11"/>
  <c r="G116" i="11"/>
  <c r="A117" i="11"/>
  <c r="B117" i="11"/>
  <c r="C117" i="11" s="1"/>
  <c r="D117" i="11"/>
  <c r="G117" i="11"/>
  <c r="A118" i="11"/>
  <c r="B118" i="11"/>
  <c r="C118" i="11" s="1"/>
  <c r="D118" i="11"/>
  <c r="G118" i="11"/>
  <c r="A119" i="11"/>
  <c r="B119" i="11"/>
  <c r="C119" i="11" s="1"/>
  <c r="D119" i="11"/>
  <c r="G119" i="11"/>
  <c r="A120" i="11"/>
  <c r="B120" i="11"/>
  <c r="C120" i="11" s="1"/>
  <c r="D120" i="11"/>
  <c r="G120" i="11"/>
  <c r="A121" i="11"/>
  <c r="B121" i="11"/>
  <c r="C121" i="11" s="1"/>
  <c r="D121" i="11"/>
  <c r="G121" i="11"/>
  <c r="B108" i="11" l="1"/>
  <c r="A110" i="1" l="1"/>
  <c r="B110" i="1"/>
  <c r="C110" i="1"/>
  <c r="D110" i="1"/>
  <c r="F110" i="1"/>
  <c r="V110" i="1"/>
  <c r="A111" i="1"/>
  <c r="B111" i="1"/>
  <c r="C111" i="1"/>
  <c r="D111" i="1"/>
  <c r="F111" i="1"/>
  <c r="V111" i="1"/>
  <c r="A112" i="1"/>
  <c r="B112" i="1"/>
  <c r="C112" i="1"/>
  <c r="D112" i="1"/>
  <c r="F112" i="1"/>
  <c r="V112" i="1"/>
  <c r="B113" i="1"/>
  <c r="C113" i="1"/>
  <c r="D113" i="1"/>
  <c r="F113" i="1"/>
  <c r="V113" i="1"/>
  <c r="A114" i="1"/>
  <c r="B114" i="1"/>
  <c r="C114" i="1"/>
  <c r="D114" i="1"/>
  <c r="F114" i="1"/>
  <c r="V114" i="1"/>
  <c r="S109" i="7"/>
  <c r="S110" i="7"/>
  <c r="S111" i="7"/>
  <c r="S112" i="7"/>
  <c r="S113" i="7"/>
  <c r="A109" i="7"/>
  <c r="B109" i="7"/>
  <c r="P109" i="7"/>
  <c r="A110" i="7"/>
  <c r="B110" i="7"/>
  <c r="P110" i="7"/>
  <c r="A111" i="7"/>
  <c r="B111" i="7"/>
  <c r="P111" i="7"/>
  <c r="A112" i="7"/>
  <c r="B112" i="7"/>
  <c r="P112" i="7"/>
  <c r="A113" i="7"/>
  <c r="B113" i="7"/>
  <c r="P113" i="7"/>
  <c r="R109" i="7"/>
  <c r="R110" i="7"/>
  <c r="R111" i="7"/>
  <c r="R112" i="7"/>
  <c r="R113" i="7"/>
  <c r="T109" i="7"/>
  <c r="U109" i="7"/>
  <c r="Y109" i="7"/>
  <c r="Z109" i="7"/>
  <c r="T110" i="7"/>
  <c r="U110" i="7"/>
  <c r="Y110" i="7"/>
  <c r="Z110" i="7"/>
  <c r="T111" i="7"/>
  <c r="U111" i="7"/>
  <c r="Y111" i="7"/>
  <c r="Z111" i="7"/>
  <c r="T112" i="7"/>
  <c r="U112" i="7"/>
  <c r="Y112" i="7"/>
  <c r="Z112" i="7"/>
  <c r="T113" i="7"/>
  <c r="U113" i="7"/>
  <c r="Y113" i="7"/>
  <c r="Z113" i="7"/>
  <c r="A108" i="11"/>
  <c r="C108" i="11"/>
  <c r="D108" i="11"/>
  <c r="G108" i="11"/>
  <c r="A109" i="11"/>
  <c r="B109" i="11"/>
  <c r="C109" i="11" s="1"/>
  <c r="D109" i="11"/>
  <c r="G109" i="11"/>
  <c r="A110" i="11"/>
  <c r="B110" i="11"/>
  <c r="C110" i="11" s="1"/>
  <c r="D110" i="11"/>
  <c r="G110" i="11"/>
  <c r="A111" i="11"/>
  <c r="B111" i="11"/>
  <c r="C111" i="11" s="1"/>
  <c r="D111" i="11"/>
  <c r="G111" i="11"/>
  <c r="A99" i="1" l="1"/>
  <c r="B105" i="11"/>
  <c r="C105" i="11" s="1"/>
  <c r="A104" i="1"/>
  <c r="B104" i="1"/>
  <c r="C104" i="1"/>
  <c r="D104" i="1"/>
  <c r="F104" i="1"/>
  <c r="V104" i="1"/>
  <c r="A105" i="1"/>
  <c r="B105" i="1"/>
  <c r="C105" i="1"/>
  <c r="D105" i="1"/>
  <c r="F105" i="1"/>
  <c r="V105" i="1"/>
  <c r="A106" i="1"/>
  <c r="B106" i="1"/>
  <c r="C106" i="1"/>
  <c r="D106" i="1"/>
  <c r="F106" i="1"/>
  <c r="V106" i="1"/>
  <c r="A107" i="1"/>
  <c r="B107" i="1"/>
  <c r="C107" i="1"/>
  <c r="D107" i="1"/>
  <c r="F107" i="1"/>
  <c r="V107" i="1"/>
  <c r="A108" i="1"/>
  <c r="B108" i="1"/>
  <c r="C108" i="1"/>
  <c r="D108" i="1"/>
  <c r="F108" i="1"/>
  <c r="V108" i="1"/>
  <c r="A109" i="1"/>
  <c r="B109" i="1"/>
  <c r="C109" i="1"/>
  <c r="D109" i="1"/>
  <c r="F109" i="1"/>
  <c r="V109" i="1"/>
  <c r="A102" i="7"/>
  <c r="B102" i="7"/>
  <c r="P102" i="7"/>
  <c r="R102" i="7"/>
  <c r="S102" i="7"/>
  <c r="T102" i="7"/>
  <c r="U102" i="7"/>
  <c r="Y102" i="7"/>
  <c r="Z102" i="7"/>
  <c r="A103" i="7"/>
  <c r="B103" i="7"/>
  <c r="P103" i="7"/>
  <c r="R103" i="7"/>
  <c r="S103" i="7"/>
  <c r="T103" i="7"/>
  <c r="U103" i="7"/>
  <c r="Y103" i="7"/>
  <c r="Z103" i="7"/>
  <c r="A104" i="7"/>
  <c r="B104" i="7"/>
  <c r="P104" i="7"/>
  <c r="R104" i="7"/>
  <c r="S104" i="7"/>
  <c r="T104" i="7"/>
  <c r="U104" i="7"/>
  <c r="Y104" i="7"/>
  <c r="Z104" i="7"/>
  <c r="A105" i="7"/>
  <c r="B105" i="7"/>
  <c r="P105" i="7"/>
  <c r="R105" i="7"/>
  <c r="S105" i="7"/>
  <c r="T105" i="7"/>
  <c r="U105" i="7"/>
  <c r="Y105" i="7"/>
  <c r="Z105" i="7"/>
  <c r="A106" i="7"/>
  <c r="B106" i="7"/>
  <c r="P106" i="7"/>
  <c r="R106" i="7"/>
  <c r="S106" i="7"/>
  <c r="T106" i="7"/>
  <c r="U106" i="7"/>
  <c r="Y106" i="7"/>
  <c r="Z106" i="7"/>
  <c r="A107" i="7"/>
  <c r="B107" i="7"/>
  <c r="P107" i="7"/>
  <c r="R107" i="7"/>
  <c r="S107" i="7"/>
  <c r="T107" i="7"/>
  <c r="U107" i="7"/>
  <c r="Y107" i="7"/>
  <c r="Z107" i="7"/>
  <c r="A108" i="7"/>
  <c r="B108" i="7"/>
  <c r="P108" i="7"/>
  <c r="R108" i="7"/>
  <c r="S108" i="7"/>
  <c r="T108" i="7"/>
  <c r="U108" i="7"/>
  <c r="Y108" i="7"/>
  <c r="Z108" i="7"/>
  <c r="A102" i="11"/>
  <c r="B102" i="11"/>
  <c r="C102" i="11" s="1"/>
  <c r="D102" i="11"/>
  <c r="G102" i="11"/>
  <c r="A103" i="11"/>
  <c r="B103" i="11"/>
  <c r="C103" i="11" s="1"/>
  <c r="D103" i="11"/>
  <c r="G103" i="11"/>
  <c r="A104" i="11"/>
  <c r="B104" i="11"/>
  <c r="C104" i="11" s="1"/>
  <c r="D104" i="11"/>
  <c r="G104" i="11"/>
  <c r="A105" i="11"/>
  <c r="D105" i="11"/>
  <c r="G105" i="11"/>
  <c r="A106" i="11"/>
  <c r="B106" i="11"/>
  <c r="C106" i="11" s="1"/>
  <c r="D106" i="11"/>
  <c r="G106" i="11"/>
  <c r="A107" i="11"/>
  <c r="B107" i="11"/>
  <c r="C107" i="11" s="1"/>
  <c r="D107" i="11"/>
  <c r="G107" i="11"/>
  <c r="A98" i="11" l="1"/>
  <c r="B98" i="11"/>
  <c r="C98" i="11" s="1"/>
  <c r="D98" i="11"/>
  <c r="G98" i="11"/>
  <c r="A99" i="11"/>
  <c r="B99" i="11"/>
  <c r="C99" i="11" s="1"/>
  <c r="D99" i="11"/>
  <c r="G99" i="11"/>
  <c r="A100" i="11"/>
  <c r="B100" i="11"/>
  <c r="C100" i="11" s="1"/>
  <c r="D100" i="11"/>
  <c r="G100" i="11"/>
  <c r="A101" i="11"/>
  <c r="B101" i="11"/>
  <c r="C101" i="11" s="1"/>
  <c r="D101" i="11"/>
  <c r="G101" i="11"/>
  <c r="B96" i="11" l="1"/>
  <c r="C96" i="11" s="1"/>
  <c r="B95" i="11"/>
  <c r="C95" i="11"/>
  <c r="A95" i="11"/>
  <c r="D95" i="11"/>
  <c r="G95" i="11"/>
  <c r="A96" i="11"/>
  <c r="D96" i="11"/>
  <c r="G96" i="11"/>
  <c r="A97" i="11"/>
  <c r="B97" i="11"/>
  <c r="C97" i="11" s="1"/>
  <c r="D97" i="11"/>
  <c r="G97" i="11"/>
  <c r="A89" i="11"/>
  <c r="B89" i="11"/>
  <c r="C89" i="11" s="1"/>
  <c r="D89" i="11"/>
  <c r="G89" i="11"/>
  <c r="A90" i="11"/>
  <c r="B90" i="11"/>
  <c r="C90" i="11" s="1"/>
  <c r="D90" i="11"/>
  <c r="G90" i="11"/>
  <c r="A91" i="11"/>
  <c r="B91" i="11"/>
  <c r="C91" i="11" s="1"/>
  <c r="D91" i="11"/>
  <c r="G91" i="11"/>
  <c r="A92" i="11"/>
  <c r="B92" i="11"/>
  <c r="C92" i="11" s="1"/>
  <c r="D92" i="11"/>
  <c r="G92" i="11"/>
  <c r="A93" i="11"/>
  <c r="B93" i="11"/>
  <c r="C93" i="11" s="1"/>
  <c r="D93" i="11"/>
  <c r="G93" i="11"/>
  <c r="A94" i="11"/>
  <c r="B94" i="11"/>
  <c r="C94" i="11" s="1"/>
  <c r="D94" i="11"/>
  <c r="G94" i="11"/>
  <c r="B86" i="11"/>
  <c r="C86" i="11" s="1"/>
  <c r="A71" i="1"/>
  <c r="AC71" i="1" s="1"/>
  <c r="A87" i="11"/>
  <c r="B87" i="11"/>
  <c r="C87" i="11" s="1"/>
  <c r="D87" i="11"/>
  <c r="G87" i="11"/>
  <c r="A88" i="11"/>
  <c r="B88" i="11"/>
  <c r="C88" i="11" s="1"/>
  <c r="D88" i="11"/>
  <c r="G88" i="11"/>
  <c r="B84" i="11"/>
  <c r="A83" i="1"/>
  <c r="AC83" i="1" s="1"/>
  <c r="B83" i="1"/>
  <c r="C83" i="1"/>
  <c r="D83" i="1"/>
  <c r="AD83" i="1"/>
  <c r="F83" i="1"/>
  <c r="V83" i="1"/>
  <c r="A84" i="11"/>
  <c r="C84" i="11"/>
  <c r="D84" i="11"/>
  <c r="G84" i="11"/>
  <c r="A85" i="11"/>
  <c r="B85" i="11"/>
  <c r="C85" i="11" s="1"/>
  <c r="D85" i="11"/>
  <c r="G85" i="11"/>
  <c r="A86" i="11"/>
  <c r="D86" i="11"/>
  <c r="G86" i="11"/>
  <c r="A80" i="1"/>
  <c r="A83" i="11"/>
  <c r="B83" i="11"/>
  <c r="C83" i="11" s="1"/>
  <c r="D83" i="11"/>
  <c r="G83" i="11"/>
  <c r="A78" i="1"/>
  <c r="B80" i="1"/>
  <c r="C80" i="1"/>
  <c r="D80" i="1"/>
  <c r="F80" i="1"/>
  <c r="V80" i="1"/>
  <c r="A81" i="1"/>
  <c r="B81" i="1"/>
  <c r="C81" i="1"/>
  <c r="D81" i="1"/>
  <c r="F81" i="1"/>
  <c r="V81" i="1"/>
  <c r="A82" i="1"/>
  <c r="B82" i="1"/>
  <c r="C82" i="1"/>
  <c r="D82" i="1"/>
  <c r="F82" i="1"/>
  <c r="V82" i="1"/>
  <c r="A76" i="11"/>
  <c r="B76" i="11"/>
  <c r="C76" i="11" s="1"/>
  <c r="D76" i="11"/>
  <c r="G76" i="11"/>
  <c r="A77" i="11"/>
  <c r="B77" i="11"/>
  <c r="C77" i="11" s="1"/>
  <c r="D77" i="11"/>
  <c r="G77" i="11"/>
  <c r="A78" i="11"/>
  <c r="B78" i="11"/>
  <c r="C78" i="11" s="1"/>
  <c r="D78" i="11"/>
  <c r="G78" i="11"/>
  <c r="A79" i="11"/>
  <c r="B79" i="11"/>
  <c r="C79" i="11" s="1"/>
  <c r="D79" i="11"/>
  <c r="G79" i="11"/>
  <c r="A80" i="11"/>
  <c r="B80" i="11"/>
  <c r="C80" i="11" s="1"/>
  <c r="D80" i="11"/>
  <c r="G80" i="11"/>
  <c r="A81" i="11"/>
  <c r="B81" i="11"/>
  <c r="C81" i="11" s="1"/>
  <c r="D81" i="11"/>
  <c r="G81" i="11"/>
  <c r="A82" i="11"/>
  <c r="B82" i="11"/>
  <c r="C82" i="11" s="1"/>
  <c r="D82" i="11"/>
  <c r="G82" i="11"/>
  <c r="C74" i="11"/>
  <c r="C70" i="11"/>
  <c r="A74" i="11"/>
  <c r="B74" i="11"/>
  <c r="D74" i="11"/>
  <c r="G74" i="11"/>
  <c r="A75" i="11"/>
  <c r="B75" i="11"/>
  <c r="C75" i="11" s="1"/>
  <c r="D75" i="11"/>
  <c r="G75" i="11"/>
  <c r="A67" i="11"/>
  <c r="B67" i="11"/>
  <c r="C67" i="11" s="1"/>
  <c r="D67" i="11"/>
  <c r="G67" i="11"/>
  <c r="A68" i="11"/>
  <c r="B68" i="11"/>
  <c r="C68" i="11" s="1"/>
  <c r="D68" i="11"/>
  <c r="G68" i="11"/>
  <c r="A69" i="11"/>
  <c r="B69" i="11"/>
  <c r="C69" i="11" s="1"/>
  <c r="D69" i="11"/>
  <c r="G69" i="11"/>
  <c r="A70" i="11"/>
  <c r="B70" i="11"/>
  <c r="D70" i="11"/>
  <c r="G70" i="11"/>
  <c r="A71" i="11"/>
  <c r="B71" i="11"/>
  <c r="C71" i="11" s="1"/>
  <c r="D71" i="11"/>
  <c r="G71" i="11"/>
  <c r="A72" i="11"/>
  <c r="B72" i="11"/>
  <c r="C72" i="11" s="1"/>
  <c r="D72" i="11"/>
  <c r="G72" i="11"/>
  <c r="A73" i="11"/>
  <c r="B73" i="11"/>
  <c r="C73" i="11" s="1"/>
  <c r="D73" i="11"/>
  <c r="G73" i="11"/>
  <c r="A65" i="11"/>
  <c r="B65" i="11"/>
  <c r="C65" i="11" s="1"/>
  <c r="D65" i="11"/>
  <c r="G65" i="11"/>
  <c r="B64" i="11"/>
  <c r="C64" i="11"/>
  <c r="A63" i="11"/>
  <c r="B63" i="11"/>
  <c r="C63" i="11" s="1"/>
  <c r="D63" i="11"/>
  <c r="G63" i="11"/>
  <c r="A64" i="11"/>
  <c r="D64" i="11"/>
  <c r="G64" i="11"/>
  <c r="A66" i="11"/>
  <c r="B66" i="11"/>
  <c r="C66" i="11" s="1"/>
  <c r="D66" i="11"/>
  <c r="G66" i="11"/>
  <c r="A63" i="1"/>
  <c r="B63" i="1"/>
  <c r="C63" i="1"/>
  <c r="D63" i="1"/>
  <c r="F63" i="1"/>
  <c r="V63" i="1"/>
  <c r="A64" i="1"/>
  <c r="B64" i="1"/>
  <c r="C64" i="1"/>
  <c r="D64" i="1"/>
  <c r="F64" i="1"/>
  <c r="V64" i="1"/>
  <c r="C57" i="11"/>
  <c r="A57" i="11"/>
  <c r="B57" i="11"/>
  <c r="D57" i="11"/>
  <c r="G57" i="11"/>
  <c r="A58" i="11"/>
  <c r="B58" i="11"/>
  <c r="C58" i="11" s="1"/>
  <c r="D58" i="11"/>
  <c r="G58" i="11"/>
  <c r="A59" i="11"/>
  <c r="B59" i="11"/>
  <c r="C59" i="11" s="1"/>
  <c r="D59" i="11"/>
  <c r="G59" i="11"/>
  <c r="A60" i="11"/>
  <c r="B60" i="11"/>
  <c r="C60" i="11"/>
  <c r="D60" i="11"/>
  <c r="G60" i="11"/>
  <c r="A61" i="11"/>
  <c r="B61" i="11"/>
  <c r="C61" i="11" s="1"/>
  <c r="D61" i="11"/>
  <c r="G61" i="11"/>
  <c r="A62" i="11"/>
  <c r="B62" i="11"/>
  <c r="C62" i="11" s="1"/>
  <c r="D62" i="11"/>
  <c r="G62" i="11"/>
  <c r="B56" i="11"/>
  <c r="Z56" i="7"/>
  <c r="Z55" i="7"/>
  <c r="A55" i="11"/>
  <c r="B55" i="11"/>
  <c r="C55" i="11"/>
  <c r="D55" i="11"/>
  <c r="G55" i="11"/>
  <c r="A56" i="11"/>
  <c r="C56" i="11"/>
  <c r="D56" i="11"/>
  <c r="G56" i="11"/>
  <c r="B52" i="11"/>
  <c r="C52" i="11"/>
  <c r="A52" i="11"/>
  <c r="D52" i="11"/>
  <c r="G52" i="11"/>
  <c r="A53" i="11"/>
  <c r="B53" i="11"/>
  <c r="C53" i="11"/>
  <c r="D53" i="11"/>
  <c r="G53" i="11"/>
  <c r="A54" i="11"/>
  <c r="B54" i="11"/>
  <c r="C54" i="11" s="1"/>
  <c r="D54" i="11"/>
  <c r="G54" i="11"/>
  <c r="A50" i="11"/>
  <c r="B50" i="11"/>
  <c r="C50" i="11" s="1"/>
  <c r="D50" i="11"/>
  <c r="G50" i="11"/>
  <c r="A51" i="11"/>
  <c r="B51" i="11"/>
  <c r="C51" i="11" s="1"/>
  <c r="D51" i="11"/>
  <c r="G51" i="11"/>
  <c r="A49" i="11"/>
  <c r="B49" i="11"/>
  <c r="C49" i="11" s="1"/>
  <c r="D49" i="11"/>
  <c r="G49" i="11"/>
  <c r="A48" i="11"/>
  <c r="B48" i="11"/>
  <c r="C48" i="11" s="1"/>
  <c r="D48" i="11"/>
  <c r="G48" i="11"/>
  <c r="A47" i="11"/>
  <c r="B47" i="11"/>
  <c r="C47" i="11"/>
  <c r="D47" i="11"/>
  <c r="G47" i="11"/>
  <c r="A45" i="11"/>
  <c r="B45" i="11"/>
  <c r="C45" i="11" s="1"/>
  <c r="D45" i="11"/>
  <c r="G45" i="11"/>
  <c r="A46" i="11"/>
  <c r="B46" i="11"/>
  <c r="C46" i="11" s="1"/>
  <c r="D46" i="11"/>
  <c r="G46" i="11"/>
  <c r="A42" i="11"/>
  <c r="B42" i="11"/>
  <c r="C42" i="11" s="1"/>
  <c r="D42" i="11"/>
  <c r="G42" i="11"/>
  <c r="A43" i="11"/>
  <c r="B43" i="11"/>
  <c r="C43" i="11"/>
  <c r="D43" i="11"/>
  <c r="G43" i="11"/>
  <c r="A44" i="11"/>
  <c r="B44" i="11"/>
  <c r="C44" i="11"/>
  <c r="D44" i="11"/>
  <c r="G44" i="11"/>
  <c r="A41" i="11"/>
  <c r="B41" i="11"/>
  <c r="C41" i="11" s="1"/>
  <c r="D41" i="11"/>
  <c r="G41" i="11"/>
  <c r="B40" i="11"/>
  <c r="C40" i="11" s="1"/>
  <c r="A39" i="11"/>
  <c r="B39" i="11"/>
  <c r="C39" i="11" s="1"/>
  <c r="D39" i="11"/>
  <c r="G39" i="11"/>
  <c r="A40" i="11"/>
  <c r="D40" i="11"/>
  <c r="G40" i="11"/>
  <c r="C38" i="11"/>
  <c r="A38" i="11"/>
  <c r="B38" i="11"/>
  <c r="D38" i="11"/>
  <c r="G38" i="11"/>
  <c r="C37" i="11"/>
  <c r="A37" i="11"/>
  <c r="B37" i="11"/>
  <c r="D37" i="11"/>
  <c r="G37" i="11"/>
  <c r="A36" i="11"/>
  <c r="B36" i="11"/>
  <c r="C36" i="11"/>
  <c r="D36" i="11"/>
  <c r="G36" i="11"/>
  <c r="Z35" i="7"/>
  <c r="A28" i="11"/>
  <c r="B28" i="11"/>
  <c r="C28" i="11" s="1"/>
  <c r="D28" i="11"/>
  <c r="G28" i="11"/>
  <c r="A29" i="11"/>
  <c r="B29" i="11"/>
  <c r="C29" i="11" s="1"/>
  <c r="D29" i="11"/>
  <c r="G29" i="11"/>
  <c r="A30" i="11"/>
  <c r="B30" i="11"/>
  <c r="C30" i="11" s="1"/>
  <c r="D30" i="11"/>
  <c r="G30" i="11"/>
  <c r="A31" i="11"/>
  <c r="B31" i="11"/>
  <c r="C31" i="11"/>
  <c r="D31" i="11"/>
  <c r="G31" i="11"/>
  <c r="A32" i="11"/>
  <c r="B32" i="11"/>
  <c r="C32" i="11"/>
  <c r="D32" i="11"/>
  <c r="G32" i="11"/>
  <c r="A33" i="11"/>
  <c r="B33" i="11"/>
  <c r="C33" i="11" s="1"/>
  <c r="D33" i="11"/>
  <c r="G33" i="11"/>
  <c r="A34" i="11"/>
  <c r="B34" i="11"/>
  <c r="C34" i="11" s="1"/>
  <c r="D34" i="11"/>
  <c r="G34" i="11"/>
  <c r="A35" i="11"/>
  <c r="B35" i="11"/>
  <c r="C35" i="11" s="1"/>
  <c r="D35" i="11"/>
  <c r="G35" i="11"/>
  <c r="A25" i="1"/>
  <c r="A27" i="11"/>
  <c r="B27" i="11"/>
  <c r="C27" i="11" s="1"/>
  <c r="D27" i="11"/>
  <c r="G27" i="11"/>
  <c r="B23" i="11"/>
  <c r="C23" i="11" s="1"/>
  <c r="B24" i="11"/>
  <c r="B25" i="11"/>
  <c r="C25" i="11" s="1"/>
  <c r="B26" i="11"/>
  <c r="C26" i="11" s="1"/>
  <c r="A23" i="11"/>
  <c r="D23" i="11"/>
  <c r="G23" i="11"/>
  <c r="A24" i="11"/>
  <c r="C24" i="11"/>
  <c r="D24" i="11"/>
  <c r="G24" i="11"/>
  <c r="A25" i="11"/>
  <c r="D25" i="11"/>
  <c r="G25" i="11"/>
  <c r="A26" i="11"/>
  <c r="D26" i="11"/>
  <c r="G26" i="11"/>
  <c r="A22" i="11"/>
  <c r="B22" i="11"/>
  <c r="C22" i="11"/>
  <c r="D22" i="11"/>
  <c r="G22" i="11"/>
  <c r="A19" i="11"/>
  <c r="B19" i="11"/>
  <c r="C19" i="11"/>
  <c r="D19" i="11"/>
  <c r="G19" i="11"/>
  <c r="A20" i="11"/>
  <c r="B20" i="11"/>
  <c r="C20" i="11" s="1"/>
  <c r="D20" i="11"/>
  <c r="G20" i="11"/>
  <c r="A21" i="11"/>
  <c r="B21" i="11"/>
  <c r="C21" i="11" s="1"/>
  <c r="D21" i="11"/>
  <c r="G21" i="11"/>
  <c r="A19" i="7"/>
  <c r="B19" i="7"/>
  <c r="P19" i="7"/>
  <c r="R19" i="7"/>
  <c r="S19" i="7"/>
  <c r="T19" i="7"/>
  <c r="U19" i="7"/>
  <c r="Y19" i="7"/>
  <c r="Z19" i="7"/>
  <c r="A20" i="7"/>
  <c r="B20" i="7"/>
  <c r="P20" i="7"/>
  <c r="R20" i="7"/>
  <c r="S20" i="7"/>
  <c r="T20" i="7"/>
  <c r="U20" i="7"/>
  <c r="Y20" i="7"/>
  <c r="Z20" i="7"/>
  <c r="A21" i="7"/>
  <c r="B21" i="7"/>
  <c r="P21" i="7"/>
  <c r="R21" i="7"/>
  <c r="S21" i="7"/>
  <c r="T21" i="7"/>
  <c r="U21" i="7"/>
  <c r="Y21" i="7"/>
  <c r="Z21" i="7"/>
  <c r="A17" i="11"/>
  <c r="B17" i="11"/>
  <c r="C17" i="11" s="1"/>
  <c r="D17" i="11"/>
  <c r="G17" i="11"/>
  <c r="A18" i="11"/>
  <c r="B18" i="11"/>
  <c r="C18" i="11"/>
  <c r="D18" i="11"/>
  <c r="G18" i="11"/>
  <c r="A16" i="11"/>
  <c r="B16" i="11"/>
  <c r="C16" i="11" s="1"/>
  <c r="D16" i="11"/>
  <c r="G16" i="11"/>
  <c r="A15" i="7"/>
  <c r="A15" i="11"/>
  <c r="B15" i="11"/>
  <c r="C15" i="11" s="1"/>
  <c r="D15" i="11"/>
  <c r="G15" i="11"/>
  <c r="A11" i="11"/>
  <c r="B11" i="11"/>
  <c r="C11" i="11" s="1"/>
  <c r="D11" i="11"/>
  <c r="G11" i="11"/>
  <c r="A12" i="11"/>
  <c r="B12" i="11"/>
  <c r="C12" i="11"/>
  <c r="D12" i="11"/>
  <c r="G12" i="11"/>
  <c r="A13" i="11"/>
  <c r="B13" i="11"/>
  <c r="C13" i="11" s="1"/>
  <c r="D13" i="11"/>
  <c r="G13" i="11"/>
  <c r="A14" i="11"/>
  <c r="B14" i="11"/>
  <c r="C14" i="11" s="1"/>
  <c r="D14" i="11"/>
  <c r="G14" i="11"/>
  <c r="A10" i="11"/>
  <c r="B10" i="11"/>
  <c r="C10" i="11"/>
  <c r="D10" i="11"/>
  <c r="G10" i="11"/>
  <c r="S13" i="7"/>
  <c r="A6" i="11"/>
  <c r="B6" i="11"/>
  <c r="C6" i="11" s="1"/>
  <c r="D6" i="11"/>
  <c r="G6" i="11"/>
  <c r="A7" i="11"/>
  <c r="B7" i="11"/>
  <c r="C7" i="11" s="1"/>
  <c r="D7" i="11"/>
  <c r="G7" i="11"/>
  <c r="A8" i="11"/>
  <c r="B8" i="11"/>
  <c r="C8" i="11"/>
  <c r="D8" i="11"/>
  <c r="G8" i="11"/>
  <c r="A9" i="11"/>
  <c r="B9" i="11"/>
  <c r="C9" i="11"/>
  <c r="D9" i="11"/>
  <c r="G9" i="11"/>
  <c r="A6" i="7"/>
  <c r="B6" i="7"/>
  <c r="P6" i="7"/>
  <c r="R6" i="7"/>
  <c r="S6" i="7"/>
  <c r="T6" i="7"/>
  <c r="U6" i="7"/>
  <c r="Y6" i="7"/>
  <c r="Z6" i="7"/>
  <c r="A7" i="7"/>
  <c r="B7" i="7"/>
  <c r="P7" i="7"/>
  <c r="R7" i="7"/>
  <c r="S7" i="7"/>
  <c r="T7" i="7"/>
  <c r="U7" i="7"/>
  <c r="Y7" i="7"/>
  <c r="Z7" i="7"/>
  <c r="A8" i="7"/>
  <c r="B8" i="7"/>
  <c r="P8" i="7"/>
  <c r="R8" i="7"/>
  <c r="S8" i="7"/>
  <c r="T8" i="7"/>
  <c r="U8" i="7"/>
  <c r="Y8" i="7"/>
  <c r="Z8" i="7"/>
  <c r="A9" i="7"/>
  <c r="B9" i="7"/>
  <c r="P9" i="7"/>
  <c r="R9" i="7"/>
  <c r="S9" i="7"/>
  <c r="T9" i="7"/>
  <c r="U9" i="7"/>
  <c r="Y9" i="7"/>
  <c r="Z9" i="7"/>
  <c r="A5" i="11"/>
  <c r="B5" i="11"/>
  <c r="C5" i="11" s="1"/>
  <c r="D5" i="11"/>
  <c r="G5" i="11"/>
  <c r="B4" i="11"/>
  <c r="Z4" i="7"/>
  <c r="D4" i="11"/>
  <c r="G4" i="11"/>
  <c r="C4" i="11"/>
  <c r="A4" i="11"/>
  <c r="H690" i="8"/>
  <c r="F690" i="8"/>
  <c r="G690" i="8" s="1"/>
  <c r="A33" i="1"/>
  <c r="B33" i="1"/>
  <c r="C33" i="1"/>
  <c r="D33" i="1"/>
  <c r="F33" i="1"/>
  <c r="V33" i="1"/>
  <c r="A34" i="1"/>
  <c r="B34" i="1"/>
  <c r="C34" i="1"/>
  <c r="D34" i="1"/>
  <c r="F34" i="1"/>
  <c r="V34" i="1"/>
  <c r="A35" i="1"/>
  <c r="B35" i="1"/>
  <c r="C35" i="1"/>
  <c r="D35" i="1"/>
  <c r="F35" i="1"/>
  <c r="V35" i="1"/>
  <c r="A36" i="1"/>
  <c r="AC36" i="1"/>
  <c r="B36" i="1"/>
  <c r="C36" i="1"/>
  <c r="D36" i="1"/>
  <c r="F36" i="1"/>
  <c r="V36" i="1"/>
  <c r="A37" i="1"/>
  <c r="AC37" i="1" s="1"/>
  <c r="B37" i="1"/>
  <c r="C37" i="1"/>
  <c r="D37" i="1"/>
  <c r="F37" i="1"/>
  <c r="V37" i="1"/>
  <c r="A38" i="1"/>
  <c r="AC38" i="1" s="1"/>
  <c r="B38" i="1"/>
  <c r="C38" i="1"/>
  <c r="D38" i="1"/>
  <c r="F38" i="1"/>
  <c r="V38" i="1"/>
  <c r="A39" i="1"/>
  <c r="AC39" i="1"/>
  <c r="B39" i="1"/>
  <c r="C39" i="1"/>
  <c r="D39" i="1"/>
  <c r="F39" i="1"/>
  <c r="V39" i="1"/>
  <c r="A40" i="1"/>
  <c r="B40" i="1"/>
  <c r="C40" i="1"/>
  <c r="D40" i="1"/>
  <c r="F40" i="1"/>
  <c r="V40" i="1"/>
  <c r="A41" i="1"/>
  <c r="AC41" i="1" s="1"/>
  <c r="B41" i="1"/>
  <c r="C41" i="1"/>
  <c r="D41" i="1"/>
  <c r="F41" i="1"/>
  <c r="V41" i="1"/>
  <c r="A42" i="1"/>
  <c r="AC42" i="1" s="1"/>
  <c r="B42" i="1"/>
  <c r="C42" i="1"/>
  <c r="D42" i="1"/>
  <c r="F42" i="1"/>
  <c r="V42" i="1"/>
  <c r="A43" i="1"/>
  <c r="AC43" i="1"/>
  <c r="B43" i="1"/>
  <c r="C43" i="1"/>
  <c r="D43" i="1"/>
  <c r="F43" i="1"/>
  <c r="V43" i="1"/>
  <c r="A44" i="1"/>
  <c r="B44" i="1"/>
  <c r="C44" i="1"/>
  <c r="D44" i="1"/>
  <c r="F44" i="1"/>
  <c r="V44" i="1"/>
  <c r="A45" i="1"/>
  <c r="AC45" i="1" s="1"/>
  <c r="B45" i="1"/>
  <c r="C45" i="1"/>
  <c r="D45" i="1"/>
  <c r="F45" i="1"/>
  <c r="V45" i="1"/>
  <c r="A46" i="1"/>
  <c r="B46" i="1"/>
  <c r="C46" i="1"/>
  <c r="D46" i="1"/>
  <c r="F46" i="1"/>
  <c r="V46" i="1"/>
  <c r="A47" i="1"/>
  <c r="B47" i="1"/>
  <c r="C47" i="1"/>
  <c r="D47" i="1"/>
  <c r="F47" i="1"/>
  <c r="V47" i="1"/>
  <c r="A48" i="1"/>
  <c r="B48" i="1"/>
  <c r="C48" i="1"/>
  <c r="D48" i="1"/>
  <c r="F48" i="1"/>
  <c r="V48" i="1"/>
  <c r="A49" i="1"/>
  <c r="B49" i="1"/>
  <c r="C49" i="1"/>
  <c r="D49" i="1"/>
  <c r="F49" i="1"/>
  <c r="V49" i="1"/>
  <c r="A50" i="1"/>
  <c r="B50" i="1"/>
  <c r="C50" i="1"/>
  <c r="D50" i="1"/>
  <c r="F50" i="1"/>
  <c r="V50" i="1"/>
  <c r="A51" i="1"/>
  <c r="B51" i="1"/>
  <c r="C51" i="1"/>
  <c r="D51" i="1"/>
  <c r="F51" i="1"/>
  <c r="V51" i="1"/>
  <c r="A52" i="1"/>
  <c r="AC52" i="1" s="1"/>
  <c r="B52" i="1"/>
  <c r="C52" i="1"/>
  <c r="D52" i="1"/>
  <c r="F52" i="1"/>
  <c r="V52" i="1"/>
  <c r="A53" i="1"/>
  <c r="AC53" i="1"/>
  <c r="B53" i="1"/>
  <c r="C53" i="1"/>
  <c r="D53" i="1"/>
  <c r="F53" i="1"/>
  <c r="V53" i="1"/>
  <c r="A54" i="1"/>
  <c r="B54" i="1"/>
  <c r="C54" i="1"/>
  <c r="D54" i="1"/>
  <c r="F54" i="1"/>
  <c r="V54" i="1"/>
  <c r="A55" i="1"/>
  <c r="B55" i="1"/>
  <c r="C55" i="1"/>
  <c r="D55" i="1"/>
  <c r="F55" i="1"/>
  <c r="V55" i="1"/>
  <c r="A56" i="1"/>
  <c r="B56" i="1"/>
  <c r="C56" i="1"/>
  <c r="D56" i="1"/>
  <c r="F56" i="1"/>
  <c r="V56" i="1"/>
  <c r="A57" i="1"/>
  <c r="B57" i="1"/>
  <c r="C57" i="1"/>
  <c r="D57" i="1"/>
  <c r="F57" i="1"/>
  <c r="V57" i="1"/>
  <c r="A58" i="1"/>
  <c r="AC58" i="1" s="1"/>
  <c r="B58" i="1"/>
  <c r="C58" i="1"/>
  <c r="D58" i="1"/>
  <c r="F58" i="1"/>
  <c r="V58" i="1"/>
  <c r="A59" i="1"/>
  <c r="B59" i="1"/>
  <c r="C59" i="1"/>
  <c r="D59" i="1"/>
  <c r="F59" i="1"/>
  <c r="V59" i="1"/>
  <c r="A60" i="1"/>
  <c r="AC60" i="1"/>
  <c r="B60" i="1"/>
  <c r="C60" i="1"/>
  <c r="D60" i="1"/>
  <c r="F60" i="1"/>
  <c r="V60" i="1"/>
  <c r="A61" i="1"/>
  <c r="B61" i="1"/>
  <c r="C61" i="1"/>
  <c r="D61" i="1"/>
  <c r="F61" i="1"/>
  <c r="V61" i="1"/>
  <c r="A62" i="1"/>
  <c r="B62" i="1"/>
  <c r="C62" i="1"/>
  <c r="D62" i="1"/>
  <c r="F62" i="1"/>
  <c r="V62" i="1"/>
  <c r="A65" i="1"/>
  <c r="B65" i="1"/>
  <c r="C65" i="1"/>
  <c r="D65" i="1"/>
  <c r="F65" i="1"/>
  <c r="V65" i="1"/>
  <c r="A66" i="1"/>
  <c r="AC66" i="1" s="1"/>
  <c r="B66" i="1"/>
  <c r="C66" i="1"/>
  <c r="D66" i="1"/>
  <c r="F66" i="1"/>
  <c r="V66" i="1"/>
  <c r="A67" i="1"/>
  <c r="AE67" i="1" s="1"/>
  <c r="B67" i="1"/>
  <c r="C67" i="1"/>
  <c r="D67" i="1"/>
  <c r="F67" i="1"/>
  <c r="V67" i="1"/>
  <c r="A68" i="1"/>
  <c r="B68" i="1"/>
  <c r="C68" i="1"/>
  <c r="D68" i="1"/>
  <c r="F68" i="1"/>
  <c r="V68" i="1"/>
  <c r="A69" i="1"/>
  <c r="AC69" i="1" s="1"/>
  <c r="B69" i="1"/>
  <c r="C69" i="1"/>
  <c r="D69" i="1"/>
  <c r="F69" i="1"/>
  <c r="V69" i="1"/>
  <c r="A70" i="1"/>
  <c r="B70" i="1"/>
  <c r="C70" i="1"/>
  <c r="D70" i="1"/>
  <c r="F70" i="1"/>
  <c r="V70" i="1"/>
  <c r="B71" i="1"/>
  <c r="C71" i="1"/>
  <c r="D71" i="1"/>
  <c r="F71" i="1"/>
  <c r="V71" i="1"/>
  <c r="A72" i="1"/>
  <c r="B72" i="1"/>
  <c r="C72" i="1"/>
  <c r="D72" i="1"/>
  <c r="F72" i="1"/>
  <c r="V72" i="1"/>
  <c r="A73" i="1"/>
  <c r="AC73" i="1" s="1"/>
  <c r="B73" i="1"/>
  <c r="C73" i="1"/>
  <c r="D73" i="1"/>
  <c r="F73" i="1"/>
  <c r="V73" i="1"/>
  <c r="A74" i="1"/>
  <c r="AC74" i="1" s="1"/>
  <c r="B74" i="1"/>
  <c r="C74" i="1"/>
  <c r="D74" i="1"/>
  <c r="F74" i="1"/>
  <c r="V74" i="1"/>
  <c r="A75" i="1"/>
  <c r="AC75" i="1"/>
  <c r="B75" i="1"/>
  <c r="C75" i="1"/>
  <c r="D75" i="1"/>
  <c r="F75" i="1"/>
  <c r="V75" i="1"/>
  <c r="A76" i="1"/>
  <c r="B76" i="1"/>
  <c r="C76" i="1"/>
  <c r="D76" i="1"/>
  <c r="F76" i="1"/>
  <c r="V76" i="1"/>
  <c r="A77" i="1"/>
  <c r="B77" i="1"/>
  <c r="C77" i="1"/>
  <c r="D77" i="1"/>
  <c r="F77" i="1"/>
  <c r="V77" i="1"/>
  <c r="B78" i="1"/>
  <c r="C78" i="1"/>
  <c r="D78" i="1"/>
  <c r="F78" i="1"/>
  <c r="V78" i="1"/>
  <c r="A79" i="1"/>
  <c r="AE79" i="1"/>
  <c r="B79" i="1"/>
  <c r="C79" i="1"/>
  <c r="D79" i="1"/>
  <c r="F79" i="1"/>
  <c r="V79" i="1"/>
  <c r="A84" i="1"/>
  <c r="B84" i="1"/>
  <c r="C84" i="1"/>
  <c r="D84" i="1"/>
  <c r="F84" i="1"/>
  <c r="V84" i="1"/>
  <c r="A85" i="1"/>
  <c r="AC85" i="1" s="1"/>
  <c r="B85" i="1"/>
  <c r="C85" i="1"/>
  <c r="D85" i="1"/>
  <c r="F85" i="1"/>
  <c r="V85" i="1"/>
  <c r="A86" i="1"/>
  <c r="B86" i="1"/>
  <c r="C86" i="1"/>
  <c r="D86" i="1"/>
  <c r="F86" i="1"/>
  <c r="V86" i="1"/>
  <c r="A87" i="1"/>
  <c r="AC87" i="1" s="1"/>
  <c r="B87" i="1"/>
  <c r="C87" i="1"/>
  <c r="D87" i="1"/>
  <c r="F87" i="1"/>
  <c r="V87" i="1"/>
  <c r="A88" i="1"/>
  <c r="B88" i="1"/>
  <c r="C88" i="1"/>
  <c r="D88" i="1"/>
  <c r="F88" i="1"/>
  <c r="V88" i="1"/>
  <c r="A89" i="1"/>
  <c r="AC89" i="1" s="1"/>
  <c r="B89" i="1"/>
  <c r="C89" i="1"/>
  <c r="D89" i="1"/>
  <c r="F89" i="1"/>
  <c r="V89" i="1"/>
  <c r="A90" i="1"/>
  <c r="AC90" i="1"/>
  <c r="B90" i="1"/>
  <c r="C90" i="1"/>
  <c r="D90" i="1"/>
  <c r="F90" i="1"/>
  <c r="V90" i="1"/>
  <c r="A91" i="1"/>
  <c r="B91" i="1"/>
  <c r="C91" i="1"/>
  <c r="D91" i="1"/>
  <c r="F91" i="1"/>
  <c r="V91" i="1"/>
  <c r="A92" i="1"/>
  <c r="B92" i="1"/>
  <c r="C92" i="1"/>
  <c r="D92" i="1"/>
  <c r="F92" i="1"/>
  <c r="V92" i="1"/>
  <c r="A93" i="1"/>
  <c r="B93" i="1"/>
  <c r="C93" i="1"/>
  <c r="D93" i="1"/>
  <c r="F93" i="1"/>
  <c r="V93" i="1"/>
  <c r="A94" i="1"/>
  <c r="B94" i="1"/>
  <c r="C94" i="1"/>
  <c r="D94" i="1"/>
  <c r="F94" i="1"/>
  <c r="V94" i="1"/>
  <c r="A95" i="1"/>
  <c r="AC95" i="1" s="1"/>
  <c r="B95" i="1"/>
  <c r="C95" i="1"/>
  <c r="D95" i="1"/>
  <c r="F95" i="1"/>
  <c r="V95" i="1"/>
  <c r="A96" i="1"/>
  <c r="B96" i="1"/>
  <c r="C96" i="1"/>
  <c r="D96" i="1"/>
  <c r="F96" i="1"/>
  <c r="V96" i="1"/>
  <c r="A97" i="1"/>
  <c r="AC97" i="1" s="1"/>
  <c r="B97" i="1"/>
  <c r="C97" i="1"/>
  <c r="D97" i="1"/>
  <c r="F97" i="1"/>
  <c r="V97" i="1"/>
  <c r="A98" i="1"/>
  <c r="AC98" i="1" s="1"/>
  <c r="B98" i="1"/>
  <c r="C98" i="1"/>
  <c r="D98" i="1"/>
  <c r="F98" i="1"/>
  <c r="V98" i="1"/>
  <c r="AC99" i="1"/>
  <c r="B99" i="1"/>
  <c r="C99" i="1"/>
  <c r="D99" i="1"/>
  <c r="F99" i="1"/>
  <c r="V99" i="1"/>
  <c r="A100" i="1"/>
  <c r="B100" i="1"/>
  <c r="C100" i="1"/>
  <c r="D100" i="1"/>
  <c r="F100" i="1"/>
  <c r="V100" i="1"/>
  <c r="A101" i="1"/>
  <c r="B101" i="1"/>
  <c r="C101" i="1"/>
  <c r="D101" i="1"/>
  <c r="F101" i="1"/>
  <c r="V101" i="1"/>
  <c r="A102" i="1"/>
  <c r="B102" i="1"/>
  <c r="C102" i="1"/>
  <c r="D102" i="1"/>
  <c r="F102" i="1"/>
  <c r="V102" i="1"/>
  <c r="B103" i="1"/>
  <c r="C103" i="1"/>
  <c r="D103" i="1"/>
  <c r="F103" i="1"/>
  <c r="V103" i="1"/>
  <c r="AC106" i="1"/>
  <c r="AC111" i="1"/>
  <c r="AC113" i="1"/>
  <c r="AC115" i="1"/>
  <c r="B115" i="1"/>
  <c r="C115" i="1"/>
  <c r="D115" i="1"/>
  <c r="F115" i="1"/>
  <c r="V115" i="1"/>
  <c r="AC116" i="1"/>
  <c r="B116" i="1"/>
  <c r="C116" i="1"/>
  <c r="D116" i="1"/>
  <c r="F116" i="1"/>
  <c r="V116" i="1"/>
  <c r="A117" i="1"/>
  <c r="AC117" i="1" s="1"/>
  <c r="B117" i="1"/>
  <c r="C117" i="1"/>
  <c r="D117" i="1"/>
  <c r="F117" i="1"/>
  <c r="V117" i="1"/>
  <c r="A118" i="1"/>
  <c r="AC118" i="1" s="1"/>
  <c r="B118" i="1"/>
  <c r="C118" i="1"/>
  <c r="D118" i="1"/>
  <c r="F118" i="1"/>
  <c r="V118" i="1"/>
  <c r="A119" i="1"/>
  <c r="B119" i="1"/>
  <c r="C119" i="1"/>
  <c r="D119" i="1"/>
  <c r="F119" i="1"/>
  <c r="V119" i="1"/>
  <c r="A120" i="1"/>
  <c r="AC120" i="1" s="1"/>
  <c r="B120" i="1"/>
  <c r="C120" i="1"/>
  <c r="D120" i="1"/>
  <c r="F120" i="1"/>
  <c r="V120" i="1"/>
  <c r="A121" i="1"/>
  <c r="B121" i="1"/>
  <c r="C121" i="1"/>
  <c r="D121" i="1"/>
  <c r="F121" i="1"/>
  <c r="V121" i="1"/>
  <c r="A122" i="1"/>
  <c r="B122" i="1"/>
  <c r="C122" i="1"/>
  <c r="D122" i="1"/>
  <c r="F122" i="1"/>
  <c r="V122" i="1"/>
  <c r="A123" i="1"/>
  <c r="B123" i="1"/>
  <c r="C123" i="1"/>
  <c r="D123" i="1"/>
  <c r="F123" i="1"/>
  <c r="V123" i="1"/>
  <c r="A124" i="1"/>
  <c r="AE124" i="1" s="1"/>
  <c r="B124" i="1"/>
  <c r="C124" i="1"/>
  <c r="D124" i="1"/>
  <c r="F124" i="1"/>
  <c r="V124" i="1"/>
  <c r="A125" i="1"/>
  <c r="AC125" i="1" s="1"/>
  <c r="B125" i="1"/>
  <c r="C125" i="1"/>
  <c r="D125" i="1"/>
  <c r="F125" i="1"/>
  <c r="V125" i="1"/>
  <c r="A126" i="1"/>
  <c r="AE126" i="1" s="1"/>
  <c r="B126" i="1"/>
  <c r="C126" i="1"/>
  <c r="D126" i="1"/>
  <c r="F126" i="1"/>
  <c r="V126" i="1"/>
  <c r="A127" i="1"/>
  <c r="B127" i="1"/>
  <c r="C127" i="1"/>
  <c r="D127" i="1"/>
  <c r="F127" i="1"/>
  <c r="V127" i="1"/>
  <c r="B128" i="1"/>
  <c r="C128" i="1"/>
  <c r="D128" i="1"/>
  <c r="F128" i="1"/>
  <c r="V128" i="1"/>
  <c r="AC130" i="1"/>
  <c r="A131" i="1"/>
  <c r="B131" i="1"/>
  <c r="C131" i="1"/>
  <c r="D131" i="1"/>
  <c r="F131" i="1"/>
  <c r="V131" i="1"/>
  <c r="A132" i="1"/>
  <c r="AC132" i="1" s="1"/>
  <c r="B132" i="1"/>
  <c r="C132" i="1"/>
  <c r="D132" i="1"/>
  <c r="F132" i="1"/>
  <c r="V132" i="1"/>
  <c r="A133" i="1"/>
  <c r="AC133" i="1" s="1"/>
  <c r="B133" i="1"/>
  <c r="C133" i="1"/>
  <c r="D133" i="1"/>
  <c r="F133" i="1"/>
  <c r="V133" i="1"/>
  <c r="AC135" i="1"/>
  <c r="AC137" i="1"/>
  <c r="AC138" i="1"/>
  <c r="AC139" i="1"/>
  <c r="A142" i="1"/>
  <c r="AE142" i="1" s="1"/>
  <c r="B142" i="1"/>
  <c r="C142" i="1"/>
  <c r="D142" i="1"/>
  <c r="F142" i="1"/>
  <c r="V142" i="1"/>
  <c r="A143" i="1"/>
  <c r="AE143" i="1" s="1"/>
  <c r="B143" i="1"/>
  <c r="C143" i="1"/>
  <c r="D143" i="1"/>
  <c r="F143" i="1"/>
  <c r="V143" i="1"/>
  <c r="A144" i="1"/>
  <c r="AE144" i="1" s="1"/>
  <c r="AF144" i="1" s="1"/>
  <c r="B144" i="1"/>
  <c r="C144" i="1"/>
  <c r="D144" i="1"/>
  <c r="F144" i="1"/>
  <c r="V144" i="1"/>
  <c r="A145" i="1"/>
  <c r="AE145" i="1" s="1"/>
  <c r="B145" i="1"/>
  <c r="C145" i="1"/>
  <c r="D145" i="1"/>
  <c r="F145" i="1"/>
  <c r="V145" i="1"/>
  <c r="A146" i="1"/>
  <c r="AE146" i="1" s="1"/>
  <c r="B146" i="1"/>
  <c r="C146" i="1"/>
  <c r="D146" i="1"/>
  <c r="F146" i="1"/>
  <c r="V146" i="1"/>
  <c r="A147" i="1"/>
  <c r="AC147" i="1" s="1"/>
  <c r="B147" i="1"/>
  <c r="C147" i="1"/>
  <c r="D147" i="1"/>
  <c r="F147" i="1"/>
  <c r="V147" i="1"/>
  <c r="A148" i="1"/>
  <c r="AC148" i="1" s="1"/>
  <c r="B148" i="1"/>
  <c r="C148" i="1"/>
  <c r="D148" i="1"/>
  <c r="F148" i="1"/>
  <c r="V148" i="1"/>
  <c r="A149" i="1"/>
  <c r="AE149" i="1" s="1"/>
  <c r="B149" i="1"/>
  <c r="C149" i="1"/>
  <c r="D149" i="1"/>
  <c r="F149" i="1"/>
  <c r="V149" i="1"/>
  <c r="A150" i="1"/>
  <c r="AC150" i="1" s="1"/>
  <c r="B150" i="1"/>
  <c r="C150" i="1"/>
  <c r="D150" i="1"/>
  <c r="F150" i="1"/>
  <c r="V150" i="1"/>
  <c r="A151" i="1"/>
  <c r="AE151" i="1" s="1"/>
  <c r="AF151" i="1" s="1"/>
  <c r="B151" i="1"/>
  <c r="C151" i="1"/>
  <c r="D151" i="1"/>
  <c r="F151" i="1"/>
  <c r="V151" i="1"/>
  <c r="A152" i="1"/>
  <c r="B152" i="1"/>
  <c r="C152" i="1"/>
  <c r="D152" i="1"/>
  <c r="F152" i="1"/>
  <c r="V152" i="1"/>
  <c r="A153" i="1"/>
  <c r="B153" i="1"/>
  <c r="C153" i="1"/>
  <c r="D153" i="1"/>
  <c r="F153" i="1"/>
  <c r="V153" i="1"/>
  <c r="A154" i="1"/>
  <c r="B154" i="1"/>
  <c r="C154" i="1"/>
  <c r="D154" i="1"/>
  <c r="F154" i="1"/>
  <c r="V154" i="1"/>
  <c r="A155" i="1"/>
  <c r="B155" i="1"/>
  <c r="C155" i="1"/>
  <c r="D155" i="1"/>
  <c r="F155" i="1"/>
  <c r="V155" i="1"/>
  <c r="A156" i="1"/>
  <c r="AE156" i="1" s="1"/>
  <c r="B156" i="1"/>
  <c r="C156" i="1"/>
  <c r="D156" i="1"/>
  <c r="F156" i="1"/>
  <c r="V156" i="1"/>
  <c r="A157" i="1"/>
  <c r="B157" i="1"/>
  <c r="C157" i="1"/>
  <c r="D157" i="1"/>
  <c r="F157" i="1"/>
  <c r="V157" i="1"/>
  <c r="A158" i="1"/>
  <c r="B158" i="1"/>
  <c r="C158" i="1"/>
  <c r="D158" i="1"/>
  <c r="F158" i="1"/>
  <c r="V158" i="1"/>
  <c r="A159" i="1"/>
  <c r="AC159" i="1" s="1"/>
  <c r="B159" i="1"/>
  <c r="C159" i="1"/>
  <c r="D159" i="1"/>
  <c r="F159" i="1"/>
  <c r="V159" i="1"/>
  <c r="A160" i="1"/>
  <c r="AE160" i="1" s="1"/>
  <c r="B160" i="1"/>
  <c r="C160" i="1"/>
  <c r="D160" i="1"/>
  <c r="F160" i="1"/>
  <c r="V160" i="1"/>
  <c r="A161" i="1"/>
  <c r="B161" i="1"/>
  <c r="C161" i="1"/>
  <c r="D161" i="1"/>
  <c r="F161" i="1"/>
  <c r="V161" i="1"/>
  <c r="A162" i="1"/>
  <c r="AE162" i="1" s="1"/>
  <c r="B162" i="1"/>
  <c r="C162" i="1"/>
  <c r="D162" i="1"/>
  <c r="F162" i="1"/>
  <c r="V162" i="1"/>
  <c r="A163" i="1"/>
  <c r="AC163" i="1" s="1"/>
  <c r="B163" i="1"/>
  <c r="C163" i="1"/>
  <c r="D163" i="1"/>
  <c r="F163" i="1"/>
  <c r="V163" i="1"/>
  <c r="A164" i="1"/>
  <c r="B164" i="1"/>
  <c r="C164" i="1"/>
  <c r="D164" i="1"/>
  <c r="F164" i="1"/>
  <c r="V164" i="1"/>
  <c r="A165" i="1"/>
  <c r="AC165" i="1" s="1"/>
  <c r="B165" i="1"/>
  <c r="C165" i="1"/>
  <c r="D165" i="1"/>
  <c r="F165" i="1"/>
  <c r="V165" i="1"/>
  <c r="A166" i="1"/>
  <c r="AC166" i="1" s="1"/>
  <c r="B166" i="1"/>
  <c r="C166" i="1"/>
  <c r="D166" i="1"/>
  <c r="F166" i="1"/>
  <c r="V166" i="1"/>
  <c r="A167" i="1"/>
  <c r="AC167" i="1" s="1"/>
  <c r="B167" i="1"/>
  <c r="C167" i="1"/>
  <c r="D167" i="1"/>
  <c r="F167" i="1"/>
  <c r="V167" i="1"/>
  <c r="A168" i="1"/>
  <c r="AC168" i="1" s="1"/>
  <c r="B168" i="1"/>
  <c r="C168" i="1"/>
  <c r="D168" i="1"/>
  <c r="F168" i="1"/>
  <c r="V168" i="1"/>
  <c r="B169" i="1"/>
  <c r="C169" i="1"/>
  <c r="D169" i="1"/>
  <c r="F169" i="1"/>
  <c r="V169" i="1"/>
  <c r="A170" i="1"/>
  <c r="AE170" i="1" s="1"/>
  <c r="B170" i="1"/>
  <c r="C170" i="1"/>
  <c r="D170" i="1"/>
  <c r="F170" i="1"/>
  <c r="V170" i="1"/>
  <c r="A171" i="1"/>
  <c r="AC171" i="1" s="1"/>
  <c r="B171" i="1"/>
  <c r="C171" i="1"/>
  <c r="D171" i="1"/>
  <c r="F171" i="1"/>
  <c r="V171" i="1"/>
  <c r="A172" i="1"/>
  <c r="B172" i="1"/>
  <c r="C172" i="1"/>
  <c r="D172" i="1"/>
  <c r="F172" i="1"/>
  <c r="V172" i="1"/>
  <c r="A173" i="1"/>
  <c r="B173" i="1"/>
  <c r="C173" i="1"/>
  <c r="D173" i="1"/>
  <c r="F173" i="1"/>
  <c r="V173" i="1"/>
  <c r="A174" i="1"/>
  <c r="B174" i="1"/>
  <c r="C174" i="1"/>
  <c r="D174" i="1"/>
  <c r="F174" i="1"/>
  <c r="V174" i="1"/>
  <c r="A175" i="1"/>
  <c r="AE175" i="1"/>
  <c r="AF175" i="1" s="1"/>
  <c r="B175" i="1"/>
  <c r="C175" i="1"/>
  <c r="D175" i="1"/>
  <c r="F175" i="1"/>
  <c r="V175" i="1"/>
  <c r="A176" i="1"/>
  <c r="B176" i="1"/>
  <c r="C176" i="1"/>
  <c r="D176" i="1"/>
  <c r="F176" i="1"/>
  <c r="V176" i="1"/>
  <c r="A177" i="1"/>
  <c r="AE177" i="1" s="1"/>
  <c r="B177" i="1"/>
  <c r="C177" i="1"/>
  <c r="D177" i="1"/>
  <c r="F177" i="1"/>
  <c r="V177" i="1"/>
  <c r="A178" i="1"/>
  <c r="B178" i="1"/>
  <c r="C178" i="1"/>
  <c r="D178" i="1"/>
  <c r="F178" i="1"/>
  <c r="V178" i="1"/>
  <c r="A179" i="1"/>
  <c r="B179" i="1"/>
  <c r="C179" i="1"/>
  <c r="D179" i="1"/>
  <c r="F179" i="1"/>
  <c r="V179" i="1"/>
  <c r="A180" i="1"/>
  <c r="AC180" i="1" s="1"/>
  <c r="B180" i="1"/>
  <c r="C180" i="1"/>
  <c r="D180" i="1"/>
  <c r="F180" i="1"/>
  <c r="V180" i="1"/>
  <c r="A181" i="1"/>
  <c r="AC181" i="1"/>
  <c r="B181" i="1"/>
  <c r="C181" i="1"/>
  <c r="D181" i="1"/>
  <c r="F181" i="1"/>
  <c r="V181" i="1"/>
  <c r="A182" i="1"/>
  <c r="AC182" i="1" s="1"/>
  <c r="B182" i="1"/>
  <c r="C182" i="1"/>
  <c r="D182" i="1"/>
  <c r="F182" i="1"/>
  <c r="V182" i="1"/>
  <c r="A183" i="1"/>
  <c r="AE183" i="1" s="1"/>
  <c r="B183" i="1"/>
  <c r="C183" i="1"/>
  <c r="D183" i="1"/>
  <c r="F183" i="1"/>
  <c r="V183" i="1"/>
  <c r="A184" i="1"/>
  <c r="B184" i="1"/>
  <c r="C184" i="1"/>
  <c r="D184" i="1"/>
  <c r="F184" i="1"/>
  <c r="V184" i="1"/>
  <c r="A185" i="1"/>
  <c r="AC185" i="1" s="1"/>
  <c r="B185" i="1"/>
  <c r="C185" i="1"/>
  <c r="D185" i="1"/>
  <c r="F185" i="1"/>
  <c r="V185" i="1"/>
  <c r="A186" i="1"/>
  <c r="AC186" i="1"/>
  <c r="B186" i="1"/>
  <c r="C186" i="1"/>
  <c r="D186" i="1"/>
  <c r="F186" i="1"/>
  <c r="V186" i="1"/>
  <c r="A187" i="1"/>
  <c r="AE187" i="1" s="1"/>
  <c r="B187" i="1"/>
  <c r="C187" i="1"/>
  <c r="D187" i="1"/>
  <c r="F187" i="1"/>
  <c r="V187" i="1"/>
  <c r="A188" i="1"/>
  <c r="AC188" i="1" s="1"/>
  <c r="B188" i="1"/>
  <c r="C188" i="1"/>
  <c r="D188" i="1"/>
  <c r="F188" i="1"/>
  <c r="V188" i="1"/>
  <c r="A189" i="1"/>
  <c r="AC189" i="1" s="1"/>
  <c r="B189" i="1"/>
  <c r="C189" i="1"/>
  <c r="D189" i="1"/>
  <c r="F189" i="1"/>
  <c r="V189" i="1"/>
  <c r="A190" i="1"/>
  <c r="AC190" i="1" s="1"/>
  <c r="B190" i="1"/>
  <c r="C190" i="1"/>
  <c r="D190" i="1"/>
  <c r="F190" i="1"/>
  <c r="V190" i="1"/>
  <c r="A191" i="1"/>
  <c r="B191" i="1"/>
  <c r="C191" i="1"/>
  <c r="D191" i="1"/>
  <c r="F191" i="1"/>
  <c r="V191" i="1"/>
  <c r="A192" i="1"/>
  <c r="AC192" i="1"/>
  <c r="B192" i="1"/>
  <c r="C192" i="1"/>
  <c r="D192" i="1"/>
  <c r="F192" i="1"/>
  <c r="V192" i="1"/>
  <c r="A193" i="1"/>
  <c r="B193" i="1"/>
  <c r="C193" i="1"/>
  <c r="D193" i="1"/>
  <c r="F193" i="1"/>
  <c r="V193" i="1"/>
  <c r="A194" i="1"/>
  <c r="AE194" i="1" s="1"/>
  <c r="B194" i="1"/>
  <c r="C194" i="1"/>
  <c r="D194" i="1"/>
  <c r="F194" i="1"/>
  <c r="V194" i="1"/>
  <c r="A195" i="1"/>
  <c r="AC195" i="1"/>
  <c r="B195" i="1"/>
  <c r="C195" i="1"/>
  <c r="D195" i="1"/>
  <c r="F195" i="1"/>
  <c r="V195" i="1"/>
  <c r="A196" i="1"/>
  <c r="B196" i="1"/>
  <c r="C196" i="1"/>
  <c r="D196" i="1"/>
  <c r="F196" i="1"/>
  <c r="V196" i="1"/>
  <c r="A197" i="1"/>
  <c r="B197" i="1"/>
  <c r="C197" i="1"/>
  <c r="D197" i="1"/>
  <c r="F197" i="1"/>
  <c r="V197" i="1"/>
  <c r="A198" i="1"/>
  <c r="AE198" i="1" s="1"/>
  <c r="B198" i="1"/>
  <c r="C198" i="1"/>
  <c r="D198" i="1"/>
  <c r="F198" i="1"/>
  <c r="V198" i="1"/>
  <c r="A199" i="1"/>
  <c r="AC199" i="1" s="1"/>
  <c r="B199" i="1"/>
  <c r="C199" i="1"/>
  <c r="D199" i="1"/>
  <c r="F199" i="1"/>
  <c r="V199" i="1"/>
  <c r="A200" i="1"/>
  <c r="AE200" i="1"/>
  <c r="B200" i="1"/>
  <c r="C200" i="1"/>
  <c r="D200" i="1"/>
  <c r="F200" i="1"/>
  <c r="V200" i="1"/>
  <c r="A201" i="1"/>
  <c r="B201" i="1"/>
  <c r="C201" i="1"/>
  <c r="D201" i="1"/>
  <c r="F201" i="1"/>
  <c r="V201" i="1"/>
  <c r="A202" i="1"/>
  <c r="B202" i="1"/>
  <c r="C202" i="1"/>
  <c r="D202" i="1"/>
  <c r="F202" i="1"/>
  <c r="V202" i="1"/>
  <c r="A203" i="1"/>
  <c r="AE203" i="1" s="1"/>
  <c r="B203" i="1"/>
  <c r="C203" i="1"/>
  <c r="D203" i="1"/>
  <c r="F203" i="1"/>
  <c r="V203" i="1"/>
  <c r="A204" i="1"/>
  <c r="B204" i="1"/>
  <c r="C204" i="1"/>
  <c r="D204" i="1"/>
  <c r="F204" i="1"/>
  <c r="V204" i="1"/>
  <c r="A205" i="1"/>
  <c r="B205" i="1"/>
  <c r="C205" i="1"/>
  <c r="D205" i="1"/>
  <c r="F205" i="1"/>
  <c r="V205" i="1"/>
  <c r="A206" i="1"/>
  <c r="AC206" i="1" s="1"/>
  <c r="B206" i="1"/>
  <c r="C206" i="1"/>
  <c r="D206" i="1"/>
  <c r="F206" i="1"/>
  <c r="V206" i="1"/>
  <c r="A207" i="1"/>
  <c r="AC207" i="1"/>
  <c r="B207" i="1"/>
  <c r="C207" i="1"/>
  <c r="D207" i="1"/>
  <c r="F207" i="1"/>
  <c r="V207" i="1"/>
  <c r="A208" i="1"/>
  <c r="AE208" i="1" s="1"/>
  <c r="AF208" i="1" s="1"/>
  <c r="B208" i="1"/>
  <c r="C208" i="1"/>
  <c r="D208" i="1"/>
  <c r="F208" i="1"/>
  <c r="V208" i="1"/>
  <c r="A209" i="1"/>
  <c r="B209" i="1"/>
  <c r="C209" i="1"/>
  <c r="D209" i="1"/>
  <c r="F209" i="1"/>
  <c r="V209" i="1"/>
  <c r="A210" i="1"/>
  <c r="AE210" i="1" s="1"/>
  <c r="B210" i="1"/>
  <c r="C210" i="1"/>
  <c r="D210" i="1"/>
  <c r="F210" i="1"/>
  <c r="V210" i="1"/>
  <c r="A211" i="1"/>
  <c r="AC211" i="1" s="1"/>
  <c r="B211" i="1"/>
  <c r="C211" i="1"/>
  <c r="D211" i="1"/>
  <c r="F211" i="1"/>
  <c r="V211" i="1"/>
  <c r="A212" i="1"/>
  <c r="AC212" i="1" s="1"/>
  <c r="B212" i="1"/>
  <c r="C212" i="1"/>
  <c r="D212" i="1"/>
  <c r="F212" i="1"/>
  <c r="V212" i="1"/>
  <c r="A213" i="1"/>
  <c r="AC213" i="1" s="1"/>
  <c r="B213" i="1"/>
  <c r="C213" i="1"/>
  <c r="D213" i="1"/>
  <c r="F213" i="1"/>
  <c r="V213" i="1"/>
  <c r="A214" i="1"/>
  <c r="B214" i="1"/>
  <c r="C214" i="1"/>
  <c r="D214" i="1"/>
  <c r="F214" i="1"/>
  <c r="V214" i="1"/>
  <c r="A215" i="1"/>
  <c r="B215" i="1"/>
  <c r="C215" i="1"/>
  <c r="D215" i="1"/>
  <c r="F215" i="1"/>
  <c r="V215" i="1"/>
  <c r="A216" i="1"/>
  <c r="B216" i="1"/>
  <c r="C216" i="1"/>
  <c r="D216" i="1"/>
  <c r="F216" i="1"/>
  <c r="V216" i="1"/>
  <c r="A217" i="1"/>
  <c r="B217" i="1"/>
  <c r="C217" i="1"/>
  <c r="D217" i="1"/>
  <c r="F217" i="1"/>
  <c r="V217" i="1"/>
  <c r="A218" i="1"/>
  <c r="B218" i="1"/>
  <c r="C218" i="1"/>
  <c r="D218" i="1"/>
  <c r="F218" i="1"/>
  <c r="V218" i="1"/>
  <c r="A219" i="1"/>
  <c r="B219" i="1"/>
  <c r="C219" i="1"/>
  <c r="D219" i="1"/>
  <c r="F219" i="1"/>
  <c r="V219" i="1"/>
  <c r="A220" i="1"/>
  <c r="B220" i="1"/>
  <c r="C220" i="1"/>
  <c r="D220" i="1"/>
  <c r="F220" i="1"/>
  <c r="V220" i="1"/>
  <c r="A221" i="1"/>
  <c r="B221" i="1"/>
  <c r="C221" i="1"/>
  <c r="D221" i="1"/>
  <c r="F221" i="1"/>
  <c r="V221" i="1"/>
  <c r="A222" i="1"/>
  <c r="B222" i="1"/>
  <c r="C222" i="1"/>
  <c r="D222" i="1"/>
  <c r="F222" i="1"/>
  <c r="V222" i="1"/>
  <c r="A223" i="1"/>
  <c r="B223" i="1"/>
  <c r="C223" i="1"/>
  <c r="D223" i="1"/>
  <c r="F223" i="1"/>
  <c r="V223" i="1"/>
  <c r="A224" i="1"/>
  <c r="B224" i="1"/>
  <c r="C224" i="1"/>
  <c r="D224" i="1"/>
  <c r="F224" i="1"/>
  <c r="V224" i="1"/>
  <c r="A225" i="1"/>
  <c r="B225" i="1"/>
  <c r="C225" i="1"/>
  <c r="D225" i="1"/>
  <c r="F225" i="1"/>
  <c r="V225" i="1"/>
  <c r="A226" i="1"/>
  <c r="B226" i="1"/>
  <c r="C226" i="1"/>
  <c r="D226" i="1"/>
  <c r="F226" i="1"/>
  <c r="V226" i="1"/>
  <c r="A227" i="1"/>
  <c r="B227" i="1"/>
  <c r="C227" i="1"/>
  <c r="D227" i="1"/>
  <c r="F227" i="1"/>
  <c r="V227" i="1"/>
  <c r="A228" i="1"/>
  <c r="B228" i="1"/>
  <c r="C228" i="1"/>
  <c r="D228" i="1"/>
  <c r="F228" i="1"/>
  <c r="V228" i="1"/>
  <c r="A229" i="1"/>
  <c r="B229" i="1"/>
  <c r="C229" i="1"/>
  <c r="D229" i="1"/>
  <c r="F229" i="1"/>
  <c r="V229" i="1"/>
  <c r="A230" i="1"/>
  <c r="B230" i="1"/>
  <c r="C230" i="1"/>
  <c r="D230" i="1"/>
  <c r="F230" i="1"/>
  <c r="V230" i="1"/>
  <c r="A231" i="1"/>
  <c r="B231" i="1"/>
  <c r="C231" i="1"/>
  <c r="D231" i="1"/>
  <c r="F231" i="1"/>
  <c r="V231" i="1"/>
  <c r="A232" i="1"/>
  <c r="B232" i="1"/>
  <c r="C232" i="1"/>
  <c r="D232" i="1"/>
  <c r="F232" i="1"/>
  <c r="V232" i="1"/>
  <c r="A233" i="1"/>
  <c r="B233" i="1"/>
  <c r="C233" i="1"/>
  <c r="D233" i="1"/>
  <c r="F233" i="1"/>
  <c r="V233" i="1"/>
  <c r="A234" i="1"/>
  <c r="B234" i="1"/>
  <c r="C234" i="1"/>
  <c r="D234" i="1"/>
  <c r="F234" i="1"/>
  <c r="V234" i="1"/>
  <c r="A235" i="1"/>
  <c r="B235" i="1"/>
  <c r="C235" i="1"/>
  <c r="D235" i="1"/>
  <c r="F235" i="1"/>
  <c r="V235" i="1"/>
  <c r="A236" i="1"/>
  <c r="B236" i="1"/>
  <c r="C236" i="1"/>
  <c r="D236" i="1"/>
  <c r="F236" i="1"/>
  <c r="V236" i="1"/>
  <c r="A237" i="1"/>
  <c r="B237" i="1"/>
  <c r="C237" i="1"/>
  <c r="D237" i="1"/>
  <c r="F237" i="1"/>
  <c r="V237" i="1"/>
  <c r="A238" i="1"/>
  <c r="B238" i="1"/>
  <c r="C238" i="1"/>
  <c r="D238" i="1"/>
  <c r="F238" i="1"/>
  <c r="V238" i="1"/>
  <c r="A239" i="1"/>
  <c r="B239" i="1"/>
  <c r="C239" i="1"/>
  <c r="D239" i="1"/>
  <c r="F239" i="1"/>
  <c r="V239" i="1"/>
  <c r="A240" i="1"/>
  <c r="B240" i="1"/>
  <c r="C240" i="1"/>
  <c r="D240" i="1"/>
  <c r="F240" i="1"/>
  <c r="V240" i="1"/>
  <c r="A241" i="1"/>
  <c r="B241" i="1"/>
  <c r="C241" i="1"/>
  <c r="D241" i="1"/>
  <c r="F241" i="1"/>
  <c r="V241" i="1"/>
  <c r="A242" i="1"/>
  <c r="B242" i="1"/>
  <c r="C242" i="1"/>
  <c r="D242" i="1"/>
  <c r="F242" i="1"/>
  <c r="V242" i="1"/>
  <c r="A243" i="1"/>
  <c r="B243" i="1"/>
  <c r="C243" i="1"/>
  <c r="D243" i="1"/>
  <c r="F243" i="1"/>
  <c r="V243" i="1"/>
  <c r="A244" i="1"/>
  <c r="B244" i="1"/>
  <c r="C244" i="1"/>
  <c r="D244" i="1"/>
  <c r="F244" i="1"/>
  <c r="V244" i="1"/>
  <c r="A245" i="1"/>
  <c r="B245" i="1"/>
  <c r="C245" i="1"/>
  <c r="D245" i="1"/>
  <c r="F245" i="1"/>
  <c r="V245" i="1"/>
  <c r="A246" i="1"/>
  <c r="B246" i="1"/>
  <c r="C246" i="1"/>
  <c r="D246" i="1"/>
  <c r="F246" i="1"/>
  <c r="V246" i="1"/>
  <c r="A247" i="1"/>
  <c r="B247" i="1"/>
  <c r="C247" i="1"/>
  <c r="D247" i="1"/>
  <c r="F247" i="1"/>
  <c r="V247" i="1"/>
  <c r="A248" i="1"/>
  <c r="B248" i="1"/>
  <c r="C248" i="1"/>
  <c r="D248" i="1"/>
  <c r="F248" i="1"/>
  <c r="V248" i="1"/>
  <c r="A249" i="1"/>
  <c r="B249" i="1"/>
  <c r="C249" i="1"/>
  <c r="D249" i="1"/>
  <c r="F249" i="1"/>
  <c r="V249" i="1"/>
  <c r="A250" i="1"/>
  <c r="B250" i="1"/>
  <c r="C250" i="1"/>
  <c r="D250" i="1"/>
  <c r="F250" i="1"/>
  <c r="V250" i="1"/>
  <c r="A251" i="1"/>
  <c r="B251" i="1"/>
  <c r="C251" i="1"/>
  <c r="D251" i="1"/>
  <c r="F251" i="1"/>
  <c r="V251" i="1"/>
  <c r="A252" i="1"/>
  <c r="B252" i="1"/>
  <c r="C252" i="1"/>
  <c r="D252" i="1"/>
  <c r="F252" i="1"/>
  <c r="V252" i="1"/>
  <c r="A253" i="1"/>
  <c r="B253" i="1"/>
  <c r="C253" i="1"/>
  <c r="D253" i="1"/>
  <c r="F253" i="1"/>
  <c r="V253" i="1"/>
  <c r="A254" i="1"/>
  <c r="B254" i="1"/>
  <c r="C254" i="1"/>
  <c r="D254" i="1"/>
  <c r="F254" i="1"/>
  <c r="V254" i="1"/>
  <c r="A255" i="1"/>
  <c r="B255" i="1"/>
  <c r="C255" i="1"/>
  <c r="D255" i="1"/>
  <c r="F255" i="1"/>
  <c r="V255" i="1"/>
  <c r="A256" i="1"/>
  <c r="B256" i="1"/>
  <c r="C256" i="1"/>
  <c r="D256" i="1"/>
  <c r="F256" i="1"/>
  <c r="V256" i="1"/>
  <c r="A257" i="1"/>
  <c r="B257" i="1"/>
  <c r="C257" i="1"/>
  <c r="D257" i="1"/>
  <c r="F257" i="1"/>
  <c r="V257" i="1"/>
  <c r="A258" i="1"/>
  <c r="B258" i="1"/>
  <c r="C258" i="1"/>
  <c r="D258" i="1"/>
  <c r="F258" i="1"/>
  <c r="V258" i="1"/>
  <c r="A259" i="1"/>
  <c r="B259" i="1"/>
  <c r="C259" i="1"/>
  <c r="D259" i="1"/>
  <c r="F259" i="1"/>
  <c r="V259" i="1"/>
  <c r="A260" i="1"/>
  <c r="B260" i="1"/>
  <c r="C260" i="1"/>
  <c r="D260" i="1"/>
  <c r="F260" i="1"/>
  <c r="V260" i="1"/>
  <c r="A261" i="1"/>
  <c r="B261" i="1"/>
  <c r="C261" i="1"/>
  <c r="D261" i="1"/>
  <c r="F261" i="1"/>
  <c r="V261" i="1"/>
  <c r="A262" i="1"/>
  <c r="B262" i="1"/>
  <c r="C262" i="1"/>
  <c r="D262" i="1"/>
  <c r="F262" i="1"/>
  <c r="V262" i="1"/>
  <c r="A263" i="1"/>
  <c r="B263" i="1"/>
  <c r="C263" i="1"/>
  <c r="D263" i="1"/>
  <c r="F263" i="1"/>
  <c r="V263" i="1"/>
  <c r="A264" i="1"/>
  <c r="B264" i="1"/>
  <c r="C264" i="1"/>
  <c r="D264" i="1"/>
  <c r="F264" i="1"/>
  <c r="V264" i="1"/>
  <c r="A265" i="1"/>
  <c r="B265" i="1"/>
  <c r="C265" i="1"/>
  <c r="D265" i="1"/>
  <c r="F265" i="1"/>
  <c r="V265" i="1"/>
  <c r="A266" i="1"/>
  <c r="B266" i="1"/>
  <c r="C266" i="1"/>
  <c r="D266" i="1"/>
  <c r="F266" i="1"/>
  <c r="V266" i="1"/>
  <c r="A267" i="1"/>
  <c r="B267" i="1"/>
  <c r="C267" i="1"/>
  <c r="D267" i="1"/>
  <c r="F267" i="1"/>
  <c r="V267" i="1"/>
  <c r="A268" i="1"/>
  <c r="B268" i="1"/>
  <c r="C268" i="1"/>
  <c r="D268" i="1"/>
  <c r="F268" i="1"/>
  <c r="V268" i="1"/>
  <c r="A269" i="1"/>
  <c r="B269" i="1"/>
  <c r="C269" i="1"/>
  <c r="D269" i="1"/>
  <c r="F269" i="1"/>
  <c r="V269" i="1"/>
  <c r="A270" i="1"/>
  <c r="B270" i="1"/>
  <c r="C270" i="1"/>
  <c r="D270" i="1"/>
  <c r="F270" i="1"/>
  <c r="V270" i="1"/>
  <c r="A271" i="1"/>
  <c r="B271" i="1"/>
  <c r="C271" i="1"/>
  <c r="D271" i="1"/>
  <c r="F271" i="1"/>
  <c r="V271" i="1"/>
  <c r="A272" i="1"/>
  <c r="B272" i="1"/>
  <c r="C272" i="1"/>
  <c r="D272" i="1"/>
  <c r="F272" i="1"/>
  <c r="V272" i="1"/>
  <c r="A273" i="1"/>
  <c r="B273" i="1"/>
  <c r="C273" i="1"/>
  <c r="D273" i="1"/>
  <c r="F273" i="1"/>
  <c r="V273" i="1"/>
  <c r="A274" i="1"/>
  <c r="B274" i="1"/>
  <c r="C274" i="1"/>
  <c r="D274" i="1"/>
  <c r="F274" i="1"/>
  <c r="V274" i="1"/>
  <c r="A275" i="1"/>
  <c r="B275" i="1"/>
  <c r="C275" i="1"/>
  <c r="D275" i="1"/>
  <c r="F275" i="1"/>
  <c r="V275" i="1"/>
  <c r="A276" i="1"/>
  <c r="B276" i="1"/>
  <c r="C276" i="1"/>
  <c r="D276" i="1"/>
  <c r="F276" i="1"/>
  <c r="V276" i="1"/>
  <c r="A277" i="1"/>
  <c r="B277" i="1"/>
  <c r="C277" i="1"/>
  <c r="D277" i="1"/>
  <c r="F277" i="1"/>
  <c r="V277" i="1"/>
  <c r="A278" i="1"/>
  <c r="B278" i="1"/>
  <c r="C278" i="1"/>
  <c r="D278" i="1"/>
  <c r="F278" i="1"/>
  <c r="V278" i="1"/>
  <c r="A279" i="1"/>
  <c r="B279" i="1"/>
  <c r="C279" i="1"/>
  <c r="D279" i="1"/>
  <c r="F279" i="1"/>
  <c r="V279" i="1"/>
  <c r="A280" i="1"/>
  <c r="B280" i="1"/>
  <c r="C280" i="1"/>
  <c r="D280" i="1"/>
  <c r="F280" i="1"/>
  <c r="V280" i="1"/>
  <c r="A281" i="1"/>
  <c r="B281" i="1"/>
  <c r="C281" i="1"/>
  <c r="D281" i="1"/>
  <c r="F281" i="1"/>
  <c r="V281" i="1"/>
  <c r="A282" i="1"/>
  <c r="B282" i="1"/>
  <c r="C282" i="1"/>
  <c r="D282" i="1"/>
  <c r="F282" i="1"/>
  <c r="V282" i="1"/>
  <c r="A283" i="1"/>
  <c r="B283" i="1"/>
  <c r="C283" i="1"/>
  <c r="D283" i="1"/>
  <c r="F283" i="1"/>
  <c r="V283" i="1"/>
  <c r="A284" i="1"/>
  <c r="B284" i="1"/>
  <c r="C284" i="1"/>
  <c r="D284" i="1"/>
  <c r="F284" i="1"/>
  <c r="V284" i="1"/>
  <c r="A285" i="1"/>
  <c r="B285" i="1"/>
  <c r="C285" i="1"/>
  <c r="D285" i="1"/>
  <c r="F285" i="1"/>
  <c r="V285" i="1"/>
  <c r="A286" i="1"/>
  <c r="B286" i="1"/>
  <c r="C286" i="1"/>
  <c r="D286" i="1"/>
  <c r="F286" i="1"/>
  <c r="V286" i="1"/>
  <c r="A287" i="1"/>
  <c r="B287" i="1"/>
  <c r="C287" i="1"/>
  <c r="D287" i="1"/>
  <c r="F287" i="1"/>
  <c r="V287" i="1"/>
  <c r="A288" i="1"/>
  <c r="B288" i="1"/>
  <c r="C288" i="1"/>
  <c r="D288" i="1"/>
  <c r="F288" i="1"/>
  <c r="V288" i="1"/>
  <c r="A289" i="1"/>
  <c r="B289" i="1"/>
  <c r="C289" i="1"/>
  <c r="D289" i="1"/>
  <c r="F289" i="1"/>
  <c r="V289" i="1"/>
  <c r="A290" i="1"/>
  <c r="B290" i="1"/>
  <c r="C290" i="1"/>
  <c r="D290" i="1"/>
  <c r="F290" i="1"/>
  <c r="V290" i="1"/>
  <c r="A291" i="1"/>
  <c r="B291" i="1"/>
  <c r="C291" i="1"/>
  <c r="D291" i="1"/>
  <c r="F291" i="1"/>
  <c r="V291" i="1"/>
  <c r="A292" i="1"/>
  <c r="B292" i="1"/>
  <c r="C292" i="1"/>
  <c r="D292" i="1"/>
  <c r="F292" i="1"/>
  <c r="V292" i="1"/>
  <c r="A293" i="1"/>
  <c r="B293" i="1"/>
  <c r="C293" i="1"/>
  <c r="D293" i="1"/>
  <c r="F293" i="1"/>
  <c r="V293" i="1"/>
  <c r="A294" i="1"/>
  <c r="B294" i="1"/>
  <c r="C294" i="1"/>
  <c r="D294" i="1"/>
  <c r="F294" i="1"/>
  <c r="V294" i="1"/>
  <c r="A295" i="1"/>
  <c r="B295" i="1"/>
  <c r="C295" i="1"/>
  <c r="D295" i="1"/>
  <c r="F295" i="1"/>
  <c r="V295" i="1"/>
  <c r="A296" i="1"/>
  <c r="B296" i="1"/>
  <c r="C296" i="1"/>
  <c r="D296" i="1"/>
  <c r="F296" i="1"/>
  <c r="V296" i="1"/>
  <c r="A297" i="1"/>
  <c r="B297" i="1"/>
  <c r="C297" i="1"/>
  <c r="D297" i="1"/>
  <c r="F297" i="1"/>
  <c r="V297" i="1"/>
  <c r="A298" i="1"/>
  <c r="B298" i="1"/>
  <c r="C298" i="1"/>
  <c r="D298" i="1"/>
  <c r="F298" i="1"/>
  <c r="V298" i="1"/>
  <c r="A299" i="1"/>
  <c r="B299" i="1"/>
  <c r="C299" i="1"/>
  <c r="D299" i="1"/>
  <c r="F299" i="1"/>
  <c r="V299" i="1"/>
  <c r="A300" i="1"/>
  <c r="B300" i="1"/>
  <c r="C300" i="1"/>
  <c r="D300" i="1"/>
  <c r="F300" i="1"/>
  <c r="V300" i="1"/>
  <c r="A301" i="1"/>
  <c r="B301" i="1"/>
  <c r="C301" i="1"/>
  <c r="D301" i="1"/>
  <c r="F301" i="1"/>
  <c r="V301" i="1"/>
  <c r="A302" i="1"/>
  <c r="B302" i="1"/>
  <c r="C302" i="1"/>
  <c r="D302" i="1"/>
  <c r="F302" i="1"/>
  <c r="V302" i="1"/>
  <c r="A303" i="1"/>
  <c r="B303" i="1"/>
  <c r="C303" i="1"/>
  <c r="D303" i="1"/>
  <c r="F303" i="1"/>
  <c r="V303" i="1"/>
  <c r="A304" i="1"/>
  <c r="B304" i="1"/>
  <c r="C304" i="1"/>
  <c r="D304" i="1"/>
  <c r="F304" i="1"/>
  <c r="V304" i="1"/>
  <c r="A305" i="1"/>
  <c r="B305" i="1"/>
  <c r="C305" i="1"/>
  <c r="D305" i="1"/>
  <c r="F305" i="1"/>
  <c r="V305" i="1"/>
  <c r="A306" i="1"/>
  <c r="B306" i="1"/>
  <c r="C306" i="1"/>
  <c r="D306" i="1"/>
  <c r="F306" i="1"/>
  <c r="V306" i="1"/>
  <c r="A307" i="1"/>
  <c r="B307" i="1"/>
  <c r="C307" i="1"/>
  <c r="D307" i="1"/>
  <c r="F307" i="1"/>
  <c r="V307" i="1"/>
  <c r="A308" i="1"/>
  <c r="B308" i="1"/>
  <c r="C308" i="1"/>
  <c r="D308" i="1"/>
  <c r="F308" i="1"/>
  <c r="V308" i="1"/>
  <c r="A309" i="1"/>
  <c r="B309" i="1"/>
  <c r="C309" i="1"/>
  <c r="D309" i="1"/>
  <c r="F309" i="1"/>
  <c r="V309" i="1"/>
  <c r="A310" i="1"/>
  <c r="B310" i="1"/>
  <c r="C310" i="1"/>
  <c r="D310" i="1"/>
  <c r="F310" i="1"/>
  <c r="V310" i="1"/>
  <c r="A311" i="1"/>
  <c r="B311" i="1"/>
  <c r="C311" i="1"/>
  <c r="D311" i="1"/>
  <c r="F311" i="1"/>
  <c r="V311" i="1"/>
  <c r="A312" i="1"/>
  <c r="B312" i="1"/>
  <c r="C312" i="1"/>
  <c r="D312" i="1"/>
  <c r="F312" i="1"/>
  <c r="V312" i="1"/>
  <c r="A313" i="1"/>
  <c r="B313" i="1"/>
  <c r="C313" i="1"/>
  <c r="D313" i="1"/>
  <c r="F313" i="1"/>
  <c r="V313" i="1"/>
  <c r="A314" i="1"/>
  <c r="B314" i="1"/>
  <c r="C314" i="1"/>
  <c r="D314" i="1"/>
  <c r="F314" i="1"/>
  <c r="V314" i="1"/>
  <c r="A315" i="1"/>
  <c r="B315" i="1"/>
  <c r="C315" i="1"/>
  <c r="D315" i="1"/>
  <c r="F315" i="1"/>
  <c r="V315" i="1"/>
  <c r="A316" i="1"/>
  <c r="B316" i="1"/>
  <c r="C316" i="1"/>
  <c r="D316" i="1"/>
  <c r="F316" i="1"/>
  <c r="V316" i="1"/>
  <c r="A317" i="1"/>
  <c r="B317" i="1"/>
  <c r="C317" i="1"/>
  <c r="D317" i="1"/>
  <c r="F317" i="1"/>
  <c r="V317" i="1"/>
  <c r="A318" i="1"/>
  <c r="B318" i="1"/>
  <c r="C318" i="1"/>
  <c r="D318" i="1"/>
  <c r="F318" i="1"/>
  <c r="V318" i="1"/>
  <c r="A319" i="1"/>
  <c r="B319" i="1"/>
  <c r="C319" i="1"/>
  <c r="D319" i="1"/>
  <c r="F319" i="1"/>
  <c r="V319" i="1"/>
  <c r="A320" i="1"/>
  <c r="B320" i="1"/>
  <c r="C320" i="1"/>
  <c r="D320" i="1"/>
  <c r="F320" i="1"/>
  <c r="V320" i="1"/>
  <c r="A321" i="1"/>
  <c r="B321" i="1"/>
  <c r="C321" i="1"/>
  <c r="D321" i="1"/>
  <c r="F321" i="1"/>
  <c r="V321" i="1"/>
  <c r="A322" i="1"/>
  <c r="B322" i="1"/>
  <c r="C322" i="1"/>
  <c r="D322" i="1"/>
  <c r="F322" i="1"/>
  <c r="V322" i="1"/>
  <c r="A323" i="1"/>
  <c r="B323" i="1"/>
  <c r="C323" i="1"/>
  <c r="D323" i="1"/>
  <c r="F323" i="1"/>
  <c r="V323" i="1"/>
  <c r="A324" i="1"/>
  <c r="B324" i="1"/>
  <c r="C324" i="1"/>
  <c r="D324" i="1"/>
  <c r="F324" i="1"/>
  <c r="V324" i="1"/>
  <c r="A325" i="1"/>
  <c r="B325" i="1"/>
  <c r="C325" i="1"/>
  <c r="D325" i="1"/>
  <c r="F325" i="1"/>
  <c r="V325" i="1"/>
  <c r="A326" i="1"/>
  <c r="B326" i="1"/>
  <c r="C326" i="1"/>
  <c r="D326" i="1"/>
  <c r="F326" i="1"/>
  <c r="V326" i="1"/>
  <c r="A327" i="1"/>
  <c r="B327" i="1"/>
  <c r="C327" i="1"/>
  <c r="D327" i="1"/>
  <c r="F327" i="1"/>
  <c r="V327" i="1"/>
  <c r="A328" i="1"/>
  <c r="B328" i="1"/>
  <c r="C328" i="1"/>
  <c r="D328" i="1"/>
  <c r="F328" i="1"/>
  <c r="V328" i="1"/>
  <c r="A329" i="1"/>
  <c r="B329" i="1"/>
  <c r="C329" i="1"/>
  <c r="D329" i="1"/>
  <c r="F329" i="1"/>
  <c r="V329" i="1"/>
  <c r="A330" i="1"/>
  <c r="B330" i="1"/>
  <c r="C330" i="1"/>
  <c r="D330" i="1"/>
  <c r="F330" i="1"/>
  <c r="V330" i="1"/>
  <c r="A331" i="1"/>
  <c r="B331" i="1"/>
  <c r="C331" i="1"/>
  <c r="D331" i="1"/>
  <c r="F331" i="1"/>
  <c r="V331" i="1"/>
  <c r="A332" i="1"/>
  <c r="B332" i="1"/>
  <c r="C332" i="1"/>
  <c r="D332" i="1"/>
  <c r="F332" i="1"/>
  <c r="V332" i="1"/>
  <c r="A333" i="1"/>
  <c r="B333" i="1"/>
  <c r="C333" i="1"/>
  <c r="D333" i="1"/>
  <c r="F333" i="1"/>
  <c r="V333" i="1"/>
  <c r="A334" i="1"/>
  <c r="B334" i="1"/>
  <c r="C334" i="1"/>
  <c r="D334" i="1"/>
  <c r="F334" i="1"/>
  <c r="V334" i="1"/>
  <c r="A335" i="1"/>
  <c r="B335" i="1"/>
  <c r="C335" i="1"/>
  <c r="D335" i="1"/>
  <c r="F335" i="1"/>
  <c r="V335" i="1"/>
  <c r="A336" i="1"/>
  <c r="B336" i="1"/>
  <c r="C336" i="1"/>
  <c r="D336" i="1"/>
  <c r="F336" i="1"/>
  <c r="V336" i="1"/>
  <c r="A337" i="1"/>
  <c r="B337" i="1"/>
  <c r="C337" i="1"/>
  <c r="D337" i="1"/>
  <c r="F337" i="1"/>
  <c r="V337" i="1"/>
  <c r="A338" i="1"/>
  <c r="B338" i="1"/>
  <c r="C338" i="1"/>
  <c r="D338" i="1"/>
  <c r="F338" i="1"/>
  <c r="V338" i="1"/>
  <c r="A339" i="1"/>
  <c r="B339" i="1"/>
  <c r="C339" i="1"/>
  <c r="D339" i="1"/>
  <c r="F339" i="1"/>
  <c r="V339" i="1"/>
  <c r="A340" i="1"/>
  <c r="B340" i="1"/>
  <c r="C340" i="1"/>
  <c r="D340" i="1"/>
  <c r="F340" i="1"/>
  <c r="V340" i="1"/>
  <c r="A341" i="1"/>
  <c r="B341" i="1"/>
  <c r="C341" i="1"/>
  <c r="D341" i="1"/>
  <c r="F341" i="1"/>
  <c r="V341" i="1"/>
  <c r="A342" i="1"/>
  <c r="B342" i="1"/>
  <c r="C342" i="1"/>
  <c r="D342" i="1"/>
  <c r="F342" i="1"/>
  <c r="V342" i="1"/>
  <c r="A343" i="1"/>
  <c r="B343" i="1"/>
  <c r="C343" i="1"/>
  <c r="D343" i="1"/>
  <c r="F343" i="1"/>
  <c r="V343" i="1"/>
  <c r="A344" i="1"/>
  <c r="B344" i="1"/>
  <c r="C344" i="1"/>
  <c r="D344" i="1"/>
  <c r="F344" i="1"/>
  <c r="V344" i="1"/>
  <c r="A345" i="1"/>
  <c r="B345" i="1"/>
  <c r="C345" i="1"/>
  <c r="D345" i="1"/>
  <c r="F345" i="1"/>
  <c r="V345" i="1"/>
  <c r="A346" i="1"/>
  <c r="B346" i="1"/>
  <c r="C346" i="1"/>
  <c r="D346" i="1"/>
  <c r="F346" i="1"/>
  <c r="V346" i="1"/>
  <c r="A347" i="1"/>
  <c r="B347" i="1"/>
  <c r="C347" i="1"/>
  <c r="D347" i="1"/>
  <c r="F347" i="1"/>
  <c r="V347" i="1"/>
  <c r="A348" i="1"/>
  <c r="B348" i="1"/>
  <c r="C348" i="1"/>
  <c r="D348" i="1"/>
  <c r="F348" i="1"/>
  <c r="V348" i="1"/>
  <c r="A349" i="1"/>
  <c r="B349" i="1"/>
  <c r="C349" i="1"/>
  <c r="D349" i="1"/>
  <c r="F349" i="1"/>
  <c r="V349" i="1"/>
  <c r="A350" i="1"/>
  <c r="B350" i="1"/>
  <c r="C350" i="1"/>
  <c r="D350" i="1"/>
  <c r="F350" i="1"/>
  <c r="V350" i="1"/>
  <c r="A351" i="1"/>
  <c r="B351" i="1"/>
  <c r="C351" i="1"/>
  <c r="D351" i="1"/>
  <c r="F351" i="1"/>
  <c r="V351" i="1"/>
  <c r="A352" i="1"/>
  <c r="B352" i="1"/>
  <c r="C352" i="1"/>
  <c r="D352" i="1"/>
  <c r="F352" i="1"/>
  <c r="V352" i="1"/>
  <c r="A353" i="1"/>
  <c r="B353" i="1"/>
  <c r="C353" i="1"/>
  <c r="D353" i="1"/>
  <c r="F353" i="1"/>
  <c r="V353" i="1"/>
  <c r="A354" i="1"/>
  <c r="B354" i="1"/>
  <c r="C354" i="1"/>
  <c r="D354" i="1"/>
  <c r="F354" i="1"/>
  <c r="V354" i="1"/>
  <c r="A355" i="1"/>
  <c r="B355" i="1"/>
  <c r="C355" i="1"/>
  <c r="D355" i="1"/>
  <c r="F355" i="1"/>
  <c r="V355" i="1"/>
  <c r="A356" i="1"/>
  <c r="B356" i="1"/>
  <c r="C356" i="1"/>
  <c r="D356" i="1"/>
  <c r="F356" i="1"/>
  <c r="V356" i="1"/>
  <c r="A357" i="1"/>
  <c r="B357" i="1"/>
  <c r="C357" i="1"/>
  <c r="D357" i="1"/>
  <c r="F357" i="1"/>
  <c r="V357" i="1"/>
  <c r="A358" i="1"/>
  <c r="B358" i="1"/>
  <c r="C358" i="1"/>
  <c r="D358" i="1"/>
  <c r="F358" i="1"/>
  <c r="V358" i="1"/>
  <c r="A359" i="1"/>
  <c r="B359" i="1"/>
  <c r="C359" i="1"/>
  <c r="D359" i="1"/>
  <c r="F359" i="1"/>
  <c r="V359" i="1"/>
  <c r="A360" i="1"/>
  <c r="B360" i="1"/>
  <c r="C360" i="1"/>
  <c r="D360" i="1"/>
  <c r="F360" i="1"/>
  <c r="V360" i="1"/>
  <c r="A361" i="1"/>
  <c r="B361" i="1"/>
  <c r="C361" i="1"/>
  <c r="D361" i="1"/>
  <c r="F361" i="1"/>
  <c r="V361" i="1"/>
  <c r="A362" i="1"/>
  <c r="B362" i="1"/>
  <c r="C362" i="1"/>
  <c r="D362" i="1"/>
  <c r="F362" i="1"/>
  <c r="V362" i="1"/>
  <c r="A363" i="1"/>
  <c r="B363" i="1"/>
  <c r="C363" i="1"/>
  <c r="D363" i="1"/>
  <c r="F363" i="1"/>
  <c r="V363" i="1"/>
  <c r="A364" i="1"/>
  <c r="B364" i="1"/>
  <c r="C364" i="1"/>
  <c r="D364" i="1"/>
  <c r="F364" i="1"/>
  <c r="V364" i="1"/>
  <c r="A365" i="1"/>
  <c r="B365" i="1"/>
  <c r="C365" i="1"/>
  <c r="D365" i="1"/>
  <c r="F365" i="1"/>
  <c r="V365" i="1"/>
  <c r="A366" i="1"/>
  <c r="B366" i="1"/>
  <c r="C366" i="1"/>
  <c r="D366" i="1"/>
  <c r="F366" i="1"/>
  <c r="V366" i="1"/>
  <c r="A2" i="1"/>
  <c r="B2" i="1"/>
  <c r="C2" i="1"/>
  <c r="D2" i="1"/>
  <c r="F2" i="1"/>
  <c r="V2" i="1"/>
  <c r="A3" i="1"/>
  <c r="AC3" i="1" s="1"/>
  <c r="B3" i="1"/>
  <c r="C3" i="1"/>
  <c r="D3" i="1"/>
  <c r="F3" i="1"/>
  <c r="V3" i="1"/>
  <c r="A4" i="1"/>
  <c r="AC4" i="1" s="1"/>
  <c r="B4" i="1"/>
  <c r="C4" i="1"/>
  <c r="D4" i="1"/>
  <c r="F4" i="1"/>
  <c r="V4" i="1"/>
  <c r="A5" i="1"/>
  <c r="AC5" i="1"/>
  <c r="B5" i="1"/>
  <c r="C5" i="1"/>
  <c r="D5" i="1"/>
  <c r="F5" i="1"/>
  <c r="V5" i="1"/>
  <c r="A6" i="1"/>
  <c r="AC6" i="1" s="1"/>
  <c r="B6" i="1"/>
  <c r="C6" i="1"/>
  <c r="D6" i="1"/>
  <c r="F6" i="1"/>
  <c r="V6" i="1"/>
  <c r="A7" i="1"/>
  <c r="B7" i="1"/>
  <c r="C7" i="1"/>
  <c r="D7" i="1"/>
  <c r="F7" i="1"/>
  <c r="V7" i="1"/>
  <c r="A8" i="1"/>
  <c r="B8" i="1"/>
  <c r="C8" i="1"/>
  <c r="D8" i="1"/>
  <c r="F8" i="1"/>
  <c r="V8" i="1"/>
  <c r="A9" i="1"/>
  <c r="AC9" i="1" s="1"/>
  <c r="B9" i="1"/>
  <c r="C9" i="1"/>
  <c r="D9" i="1"/>
  <c r="F9" i="1"/>
  <c r="V9" i="1"/>
  <c r="A10" i="1"/>
  <c r="B10" i="1"/>
  <c r="C10" i="1"/>
  <c r="D10" i="1"/>
  <c r="F10" i="1"/>
  <c r="V10" i="1"/>
  <c r="A11" i="1"/>
  <c r="B11" i="1"/>
  <c r="C11" i="1"/>
  <c r="D11" i="1"/>
  <c r="F11" i="1"/>
  <c r="V11" i="1"/>
  <c r="A12" i="1"/>
  <c r="B12" i="1"/>
  <c r="C12" i="1"/>
  <c r="D12" i="1"/>
  <c r="F12" i="1"/>
  <c r="V12" i="1"/>
  <c r="A13" i="1"/>
  <c r="B13" i="1"/>
  <c r="C13" i="1"/>
  <c r="D13" i="1"/>
  <c r="F13" i="1"/>
  <c r="V13" i="1"/>
  <c r="A14" i="1"/>
  <c r="AC14" i="1" s="1"/>
  <c r="B14" i="1"/>
  <c r="C14" i="1"/>
  <c r="D14" i="1"/>
  <c r="F14" i="1"/>
  <c r="V14" i="1"/>
  <c r="A15" i="1"/>
  <c r="B15" i="1"/>
  <c r="C15" i="1"/>
  <c r="D15" i="1"/>
  <c r="F15" i="1"/>
  <c r="V15" i="1"/>
  <c r="A16" i="1"/>
  <c r="AC16" i="1" s="1"/>
  <c r="B16" i="1"/>
  <c r="C16" i="1"/>
  <c r="D16" i="1"/>
  <c r="F16" i="1"/>
  <c r="V16" i="1"/>
  <c r="A17" i="1"/>
  <c r="AC17" i="1" s="1"/>
  <c r="B17" i="1"/>
  <c r="C17" i="1"/>
  <c r="D17" i="1"/>
  <c r="F17" i="1"/>
  <c r="V17" i="1"/>
  <c r="A18" i="1"/>
  <c r="AC18" i="1" s="1"/>
  <c r="B18" i="1"/>
  <c r="C18" i="1"/>
  <c r="D18" i="1"/>
  <c r="F18" i="1"/>
  <c r="V18" i="1"/>
  <c r="A19" i="1"/>
  <c r="B19" i="1"/>
  <c r="C19" i="1"/>
  <c r="D19" i="1"/>
  <c r="F19" i="1"/>
  <c r="V19" i="1"/>
  <c r="A20" i="1"/>
  <c r="AC20" i="1" s="1"/>
  <c r="B20" i="1"/>
  <c r="C20" i="1"/>
  <c r="D20" i="1"/>
  <c r="F20" i="1"/>
  <c r="V20" i="1"/>
  <c r="A21" i="1"/>
  <c r="B21" i="1"/>
  <c r="C21" i="1"/>
  <c r="D21" i="1"/>
  <c r="F21" i="1"/>
  <c r="V21" i="1"/>
  <c r="A22" i="1"/>
  <c r="B22" i="1"/>
  <c r="C22" i="1"/>
  <c r="D22" i="1"/>
  <c r="F22" i="1"/>
  <c r="V22" i="1"/>
  <c r="A23" i="1"/>
  <c r="B23" i="1"/>
  <c r="C23" i="1"/>
  <c r="D23" i="1"/>
  <c r="F23" i="1"/>
  <c r="V23" i="1"/>
  <c r="A24" i="1"/>
  <c r="B24" i="1"/>
  <c r="C24" i="1"/>
  <c r="D24" i="1"/>
  <c r="F24" i="1"/>
  <c r="V24" i="1"/>
  <c r="B25" i="1"/>
  <c r="C25" i="1"/>
  <c r="D25" i="1"/>
  <c r="F25" i="1"/>
  <c r="V25" i="1"/>
  <c r="A26" i="1"/>
  <c r="B26" i="1"/>
  <c r="C26" i="1"/>
  <c r="D26" i="1"/>
  <c r="F26" i="1"/>
  <c r="V26" i="1"/>
  <c r="A27" i="1"/>
  <c r="B27" i="1"/>
  <c r="C27" i="1"/>
  <c r="D27" i="1"/>
  <c r="F27" i="1"/>
  <c r="V27" i="1"/>
  <c r="A28" i="1"/>
  <c r="B28" i="1"/>
  <c r="C28" i="1"/>
  <c r="D28" i="1"/>
  <c r="F28" i="1"/>
  <c r="V28" i="1"/>
  <c r="A29" i="1"/>
  <c r="AC29" i="1" s="1"/>
  <c r="B29" i="1"/>
  <c r="C29" i="1"/>
  <c r="D29" i="1"/>
  <c r="F29" i="1"/>
  <c r="V29" i="1"/>
  <c r="A30" i="1"/>
  <c r="AC30" i="1" s="1"/>
  <c r="B30" i="1"/>
  <c r="C30" i="1"/>
  <c r="D30" i="1"/>
  <c r="F30" i="1"/>
  <c r="V30" i="1"/>
  <c r="A31" i="1"/>
  <c r="B31" i="1"/>
  <c r="C31" i="1"/>
  <c r="D31" i="1"/>
  <c r="F31" i="1"/>
  <c r="V31" i="1"/>
  <c r="A32" i="1"/>
  <c r="B32" i="1"/>
  <c r="C32" i="1"/>
  <c r="D32" i="1"/>
  <c r="F32" i="1"/>
  <c r="V32" i="1"/>
  <c r="AD2" i="1"/>
  <c r="AD3" i="1"/>
  <c r="AD4" i="1"/>
  <c r="AD5" i="1"/>
  <c r="AD6" i="1"/>
  <c r="AD7" i="1"/>
  <c r="AD8" i="1"/>
  <c r="AD9" i="1"/>
  <c r="AD10" i="1"/>
  <c r="AD11" i="1"/>
  <c r="AD12" i="1"/>
  <c r="AD13" i="1"/>
  <c r="AD14" i="1"/>
  <c r="AD15" i="1"/>
  <c r="AD16" i="1"/>
  <c r="AD17" i="1"/>
  <c r="AD18" i="1"/>
  <c r="AD19" i="1"/>
  <c r="AD20" i="1"/>
  <c r="AD21" i="1"/>
  <c r="AD22" i="1"/>
  <c r="AD23" i="1"/>
  <c r="AD24" i="1"/>
  <c r="AD25" i="1"/>
  <c r="AF25" i="1" s="1"/>
  <c r="AG25" i="1" s="1"/>
  <c r="AH25" i="1" s="1"/>
  <c r="AD26" i="1"/>
  <c r="AD27" i="1"/>
  <c r="AD28" i="1"/>
  <c r="AD29" i="1"/>
  <c r="AD30" i="1"/>
  <c r="AD31" i="1"/>
  <c r="AD32" i="1"/>
  <c r="AC33"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F673" i="8"/>
  <c r="G673" i="8" s="1"/>
  <c r="H673" i="8"/>
  <c r="F674" i="8"/>
  <c r="G674" i="8" s="1"/>
  <c r="H674" i="8"/>
  <c r="F675" i="8"/>
  <c r="G675" i="8" s="1"/>
  <c r="H675" i="8"/>
  <c r="F676" i="8"/>
  <c r="G676" i="8" s="1"/>
  <c r="H676" i="8"/>
  <c r="F677" i="8"/>
  <c r="G677" i="8" s="1"/>
  <c r="H677" i="8"/>
  <c r="F678" i="8"/>
  <c r="G678" i="8" s="1"/>
  <c r="H678" i="8"/>
  <c r="F679" i="8"/>
  <c r="G679" i="8" s="1"/>
  <c r="H679" i="8"/>
  <c r="F680" i="8"/>
  <c r="AE65" i="1" s="1"/>
  <c r="H680" i="8"/>
  <c r="F681" i="8"/>
  <c r="G681" i="8" s="1"/>
  <c r="H681" i="8"/>
  <c r="F682" i="8"/>
  <c r="G682" i="8" s="1"/>
  <c r="H682" i="8"/>
  <c r="F683" i="8"/>
  <c r="G683" i="8" s="1"/>
  <c r="H683" i="8"/>
  <c r="F684" i="8"/>
  <c r="G684" i="8" s="1"/>
  <c r="H684" i="8"/>
  <c r="F685" i="8"/>
  <c r="G685" i="8" s="1"/>
  <c r="H685" i="8"/>
  <c r="F686" i="8"/>
  <c r="G686" i="8" s="1"/>
  <c r="H686" i="8"/>
  <c r="F687" i="8"/>
  <c r="G687" i="8" s="1"/>
  <c r="H687" i="8"/>
  <c r="F688" i="8"/>
  <c r="G688" i="8" s="1"/>
  <c r="H688" i="8"/>
  <c r="F691" i="8"/>
  <c r="G691" i="8" s="1"/>
  <c r="H691" i="8"/>
  <c r="F692" i="8"/>
  <c r="G692" i="8" s="1"/>
  <c r="H692" i="8"/>
  <c r="F693" i="8"/>
  <c r="G693" i="8" s="1"/>
  <c r="H693" i="8"/>
  <c r="F694" i="8"/>
  <c r="G694" i="8" s="1"/>
  <c r="H694" i="8"/>
  <c r="F695" i="8"/>
  <c r="G695" i="8" s="1"/>
  <c r="H695" i="8"/>
  <c r="F696" i="8"/>
  <c r="G696" i="8" s="1"/>
  <c r="H696" i="8"/>
  <c r="F697" i="8"/>
  <c r="G697" i="8" s="1"/>
  <c r="H697" i="8"/>
  <c r="F698" i="8"/>
  <c r="G698" i="8" s="1"/>
  <c r="H698" i="8"/>
  <c r="F699" i="8"/>
  <c r="G699" i="8" s="1"/>
  <c r="H699" i="8"/>
  <c r="F700" i="8"/>
  <c r="G700" i="8" s="1"/>
  <c r="H700" i="8"/>
  <c r="F701" i="8"/>
  <c r="G701" i="8" s="1"/>
  <c r="H701" i="8"/>
  <c r="F702" i="8"/>
  <c r="G702" i="8" s="1"/>
  <c r="H702" i="8"/>
  <c r="F703" i="8"/>
  <c r="G703" i="8" s="1"/>
  <c r="H703" i="8"/>
  <c r="F704" i="8"/>
  <c r="G704" i="8" s="1"/>
  <c r="H704" i="8"/>
  <c r="F705" i="8"/>
  <c r="AE63" i="1" s="1"/>
  <c r="AF63" i="1" s="1"/>
  <c r="H705" i="8"/>
  <c r="F706" i="8"/>
  <c r="G706" i="8" s="1"/>
  <c r="H706" i="8"/>
  <c r="F707" i="8"/>
  <c r="G707" i="8" s="1"/>
  <c r="H707" i="8"/>
  <c r="F708" i="8"/>
  <c r="G708" i="8" s="1"/>
  <c r="H708" i="8"/>
  <c r="F709" i="8"/>
  <c r="G709" i="8" s="1"/>
  <c r="H709" i="8"/>
  <c r="F710" i="8"/>
  <c r="G710" i="8" s="1"/>
  <c r="H710" i="8"/>
  <c r="F711" i="8"/>
  <c r="G711" i="8" s="1"/>
  <c r="H711" i="8"/>
  <c r="F712" i="8"/>
  <c r="G712" i="8" s="1"/>
  <c r="H712" i="8"/>
  <c r="F713" i="8"/>
  <c r="G713" i="8" s="1"/>
  <c r="H713" i="8"/>
  <c r="F714" i="8"/>
  <c r="G714" i="8" s="1"/>
  <c r="H714" i="8"/>
  <c r="F715" i="8"/>
  <c r="G715" i="8" s="1"/>
  <c r="H715" i="8"/>
  <c r="F716" i="8"/>
  <c r="G716" i="8" s="1"/>
  <c r="H716" i="8"/>
  <c r="F717" i="8"/>
  <c r="G717" i="8" s="1"/>
  <c r="H717" i="8"/>
  <c r="F718" i="8"/>
  <c r="G718" i="8"/>
  <c r="H718" i="8"/>
  <c r="F719" i="8"/>
  <c r="G719" i="8" s="1"/>
  <c r="H719" i="8"/>
  <c r="F720" i="8"/>
  <c r="G720" i="8" s="1"/>
  <c r="H720" i="8"/>
  <c r="F721" i="8"/>
  <c r="G721" i="8" s="1"/>
  <c r="H721" i="8"/>
  <c r="F722" i="8"/>
  <c r="G722" i="8" s="1"/>
  <c r="H722" i="8"/>
  <c r="F723" i="8"/>
  <c r="G723" i="8" s="1"/>
  <c r="H723" i="8"/>
  <c r="F724" i="8"/>
  <c r="G724" i="8" s="1"/>
  <c r="H724" i="8"/>
  <c r="F725" i="8"/>
  <c r="G725" i="8"/>
  <c r="H725" i="8"/>
  <c r="F726" i="8"/>
  <c r="G726" i="8" s="1"/>
  <c r="H726" i="8"/>
  <c r="F727" i="8"/>
  <c r="G727" i="8" s="1"/>
  <c r="H727" i="8"/>
  <c r="AE181" i="1"/>
  <c r="AC203" i="1"/>
  <c r="AE195" i="1"/>
  <c r="AF195" i="1" s="1"/>
  <c r="AE207" i="1"/>
  <c r="AF207" i="1" s="1"/>
  <c r="AC177" i="1"/>
  <c r="AE133" i="1"/>
  <c r="AC81" i="1"/>
  <c r="AC79" i="1"/>
  <c r="AE73" i="1"/>
  <c r="AC67" i="1"/>
  <c r="AC65" i="1"/>
  <c r="AC63" i="1"/>
  <c r="AC57" i="1"/>
  <c r="AC55" i="1"/>
  <c r="AE111" i="1"/>
  <c r="AF111" i="1" s="1"/>
  <c r="AC107" i="1"/>
  <c r="AC105" i="1"/>
  <c r="AE99" i="1"/>
  <c r="AF99" i="1" s="1"/>
  <c r="AG99" i="1" s="1"/>
  <c r="AH99" i="1" s="1"/>
  <c r="AE95" i="1"/>
  <c r="AC49" i="1"/>
  <c r="AC47" i="1"/>
  <c r="AC35" i="1"/>
  <c r="AC175" i="1"/>
  <c r="AE171" i="1"/>
  <c r="AF171" i="1" s="1"/>
  <c r="AC151" i="1"/>
  <c r="AE139" i="1"/>
  <c r="AC34" i="1"/>
  <c r="AC8" i="1"/>
  <c r="AE5" i="1"/>
  <c r="AE212" i="1"/>
  <c r="AC200" i="1"/>
  <c r="AC198" i="1"/>
  <c r="AE132" i="1"/>
  <c r="AC128" i="1"/>
  <c r="AC126" i="1"/>
  <c r="AE116" i="1"/>
  <c r="AC92" i="1"/>
  <c r="AC84" i="1"/>
  <c r="AC28" i="1"/>
  <c r="AC26" i="1"/>
  <c r="AC24" i="1"/>
  <c r="AC12" i="1"/>
  <c r="AC10" i="1"/>
  <c r="AC2" i="1"/>
  <c r="AE201" i="1"/>
  <c r="AC201" i="1"/>
  <c r="AE199" i="1"/>
  <c r="AF199" i="1" s="1"/>
  <c r="AC197" i="1"/>
  <c r="AE197" i="1"/>
  <c r="AC193" i="1"/>
  <c r="AE193" i="1"/>
  <c r="AE191" i="1"/>
  <c r="AF191" i="1" s="1"/>
  <c r="AC191" i="1"/>
  <c r="AC187" i="1"/>
  <c r="AE179" i="1"/>
  <c r="AF179" i="1" s="1"/>
  <c r="AC179" i="1"/>
  <c r="AC169" i="1"/>
  <c r="AE169" i="1"/>
  <c r="AE167" i="1"/>
  <c r="AF167" i="1" s="1"/>
  <c r="AE165" i="1"/>
  <c r="AE161" i="1"/>
  <c r="AC161" i="1"/>
  <c r="AE155" i="1"/>
  <c r="AC155" i="1"/>
  <c r="AC149" i="1"/>
  <c r="AC143" i="1"/>
  <c r="AC141" i="1"/>
  <c r="AE141" i="1"/>
  <c r="AC131" i="1"/>
  <c r="AC129" i="1"/>
  <c r="AC127" i="1"/>
  <c r="AE127" i="1"/>
  <c r="AC123" i="1"/>
  <c r="AC121" i="1"/>
  <c r="AC119" i="1"/>
  <c r="AC93" i="1"/>
  <c r="AC91" i="1"/>
  <c r="AE91" i="1"/>
  <c r="AF91" i="1" s="1"/>
  <c r="AC61" i="1"/>
  <c r="AC59" i="1"/>
  <c r="AC51" i="1"/>
  <c r="AC208" i="1"/>
  <c r="AE206" i="1"/>
  <c r="AE192" i="1"/>
  <c r="AF192" i="1" s="1"/>
  <c r="AE190" i="1"/>
  <c r="AE188" i="1"/>
  <c r="AE186" i="1"/>
  <c r="AE180" i="1"/>
  <c r="AF180" i="1" s="1"/>
  <c r="AE166" i="1"/>
  <c r="AC156" i="1"/>
  <c r="AE148" i="1"/>
  <c r="AC144" i="1"/>
  <c r="AC142" i="1"/>
  <c r="AC32" i="1"/>
  <c r="AC23" i="1"/>
  <c r="AE20" i="1"/>
  <c r="AF20" i="1" s="1"/>
  <c r="AC13" i="1"/>
  <c r="AC11" i="1"/>
  <c r="AC31" i="1"/>
  <c r="AC15" i="1"/>
  <c r="AC7" i="1"/>
  <c r="AC202" i="1"/>
  <c r="AE202" i="1"/>
  <c r="AC196" i="1"/>
  <c r="AE196" i="1"/>
  <c r="AF196" i="1" s="1"/>
  <c r="AE176" i="1"/>
  <c r="AF176" i="1" s="1"/>
  <c r="AC176" i="1"/>
  <c r="AC172" i="1"/>
  <c r="AE172" i="1"/>
  <c r="AF172" i="1" s="1"/>
  <c r="AE164" i="1"/>
  <c r="AF164" i="1" s="1"/>
  <c r="AC164" i="1"/>
  <c r="AE140" i="1"/>
  <c r="AF140" i="1" s="1"/>
  <c r="AC136" i="1"/>
  <c r="AC134" i="1"/>
  <c r="AE114" i="1"/>
  <c r="AC114" i="1"/>
  <c r="AE112" i="1"/>
  <c r="AF112" i="1" s="1"/>
  <c r="AC112" i="1"/>
  <c r="AC110" i="1"/>
  <c r="AC108" i="1"/>
  <c r="AC88" i="1"/>
  <c r="AC86" i="1"/>
  <c r="AE82" i="1"/>
  <c r="AF82" i="1" s="1"/>
  <c r="AC82" i="1"/>
  <c r="AE80" i="1"/>
  <c r="AC80" i="1"/>
  <c r="AC78" i="1"/>
  <c r="AE78" i="1"/>
  <c r="AF78" i="1" s="1"/>
  <c r="AC76" i="1"/>
  <c r="AE72" i="1"/>
  <c r="AF72" i="1" s="1"/>
  <c r="AC72" i="1"/>
  <c r="AC70" i="1"/>
  <c r="AE70" i="1"/>
  <c r="AF70" i="1" s="1"/>
  <c r="AC68" i="1"/>
  <c r="AE68" i="1"/>
  <c r="AE64" i="1"/>
  <c r="AF64" i="1" s="1"/>
  <c r="AC64" i="1"/>
  <c r="AC62" i="1"/>
  <c r="AC56" i="1"/>
  <c r="AC54" i="1"/>
  <c r="AC50" i="1"/>
  <c r="AC48" i="1"/>
  <c r="AC46" i="1"/>
  <c r="AC44" i="1"/>
  <c r="AC21" i="1"/>
  <c r="AC19" i="1"/>
  <c r="AE204" i="1"/>
  <c r="AF204" i="1" s="1"/>
  <c r="AC204" i="1"/>
  <c r="AC184" i="1"/>
  <c r="AE184" i="1"/>
  <c r="AF184" i="1" s="1"/>
  <c r="AE182" i="1"/>
  <c r="AE178" i="1"/>
  <c r="AC178" i="1"/>
  <c r="AC174" i="1"/>
  <c r="AE174" i="1"/>
  <c r="AE154" i="1"/>
  <c r="AF154" i="1" s="1"/>
  <c r="AC154" i="1"/>
  <c r="AE152" i="1"/>
  <c r="AF152" i="1" s="1"/>
  <c r="AC152" i="1"/>
  <c r="AC104" i="1"/>
  <c r="AC102" i="1"/>
  <c r="AC100" i="1"/>
  <c r="AC94" i="1"/>
  <c r="AC210" i="1"/>
  <c r="AC194" i="1"/>
  <c r="AE30" i="1"/>
  <c r="AF30" i="1" s="1"/>
  <c r="AC40" i="1"/>
  <c r="AE36" i="1"/>
  <c r="AF36" i="1" s="1"/>
  <c r="AG36" i="1" s="1"/>
  <c r="AH36" i="1" s="1"/>
  <c r="E36" i="1" s="1"/>
  <c r="AE173" i="1"/>
  <c r="AC173" i="1"/>
  <c r="AC109" i="1"/>
  <c r="AC101" i="1"/>
  <c r="AE205" i="1"/>
  <c r="AF205" i="1" s="1"/>
  <c r="AC205" i="1"/>
  <c r="AC157" i="1"/>
  <c r="AE157" i="1"/>
  <c r="AF157" i="1" s="1"/>
  <c r="AC77" i="1"/>
  <c r="AE213" i="1"/>
  <c r="AE189" i="1"/>
  <c r="AF189" i="1" s="1"/>
  <c r="AF200" i="1"/>
  <c r="AC122" i="1"/>
  <c r="AE138" i="1"/>
  <c r="AF138" i="1" s="1"/>
  <c r="AE74" i="1"/>
  <c r="AF74" i="1" s="1"/>
  <c r="AE69" i="1"/>
  <c r="AE37" i="1"/>
  <c r="AF67" i="1"/>
  <c r="AF79" i="1"/>
  <c r="AG79" i="1" s="1"/>
  <c r="AH79" i="1" s="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F4" i="8"/>
  <c r="G4" i="8" s="1"/>
  <c r="F5" i="8"/>
  <c r="G5" i="8" s="1"/>
  <c r="F6" i="8"/>
  <c r="G6" i="8"/>
  <c r="F7" i="8"/>
  <c r="G7" i="8" s="1"/>
  <c r="F8" i="8"/>
  <c r="G8" i="8" s="1"/>
  <c r="F9" i="8"/>
  <c r="G9" i="8" s="1"/>
  <c r="F10" i="8"/>
  <c r="G10" i="8" s="1"/>
  <c r="F11" i="8"/>
  <c r="G11" i="8" s="1"/>
  <c r="F12" i="8"/>
  <c r="G12" i="8"/>
  <c r="F13" i="8"/>
  <c r="G13" i="8" s="1"/>
  <c r="F14" i="8"/>
  <c r="G14" i="8"/>
  <c r="F15" i="8"/>
  <c r="G15" i="8" s="1"/>
  <c r="F16" i="8"/>
  <c r="G16" i="8" s="1"/>
  <c r="F17" i="8"/>
  <c r="G17" i="8" s="1"/>
  <c r="F18" i="8"/>
  <c r="G18" i="8" s="1"/>
  <c r="F19" i="8"/>
  <c r="G19" i="8" s="1"/>
  <c r="F20" i="8"/>
  <c r="G20" i="8" s="1"/>
  <c r="F21" i="8"/>
  <c r="G21" i="8" s="1"/>
  <c r="F22" i="8"/>
  <c r="G22" i="8"/>
  <c r="F23" i="8"/>
  <c r="G23" i="8" s="1"/>
  <c r="F24" i="8"/>
  <c r="G24" i="8" s="1"/>
  <c r="F25" i="8"/>
  <c r="G25" i="8" s="1"/>
  <c r="F26" i="8"/>
  <c r="G26" i="8" s="1"/>
  <c r="F27" i="8"/>
  <c r="G27" i="8" s="1"/>
  <c r="F28" i="8"/>
  <c r="G28" i="8"/>
  <c r="F29" i="8"/>
  <c r="G29" i="8" s="1"/>
  <c r="F30" i="8"/>
  <c r="G30" i="8"/>
  <c r="F31" i="8"/>
  <c r="G31" i="8" s="1"/>
  <c r="F32" i="8"/>
  <c r="G32" i="8" s="1"/>
  <c r="F33" i="8"/>
  <c r="G33" i="8" s="1"/>
  <c r="F34" i="8"/>
  <c r="G34" i="8" s="1"/>
  <c r="F35" i="8"/>
  <c r="G35" i="8" s="1"/>
  <c r="F36" i="8"/>
  <c r="G36" i="8" s="1"/>
  <c r="F37" i="8"/>
  <c r="G37" i="8" s="1"/>
  <c r="F38" i="8"/>
  <c r="G38" i="8"/>
  <c r="F39" i="8"/>
  <c r="G39" i="8" s="1"/>
  <c r="F40" i="8"/>
  <c r="G40" i="8" s="1"/>
  <c r="F41" i="8"/>
  <c r="G41" i="8" s="1"/>
  <c r="F42" i="8"/>
  <c r="G42" i="8" s="1"/>
  <c r="F43" i="8"/>
  <c r="G43" i="8" s="1"/>
  <c r="F44" i="8"/>
  <c r="AE43" i="1" s="1"/>
  <c r="G44" i="8"/>
  <c r="F45" i="8"/>
  <c r="G45" i="8" s="1"/>
  <c r="F46" i="8"/>
  <c r="G46" i="8"/>
  <c r="F47" i="8"/>
  <c r="G47" i="8" s="1"/>
  <c r="F48" i="8"/>
  <c r="G48" i="8" s="1"/>
  <c r="F49" i="8"/>
  <c r="G49" i="8" s="1"/>
  <c r="F50" i="8"/>
  <c r="G50" i="8" s="1"/>
  <c r="F51" i="8"/>
  <c r="G51" i="8" s="1"/>
  <c r="F52" i="8"/>
  <c r="G52" i="8" s="1"/>
  <c r="F53" i="8"/>
  <c r="G53" i="8" s="1"/>
  <c r="F54" i="8"/>
  <c r="G54" i="8"/>
  <c r="F55" i="8"/>
  <c r="G55" i="8" s="1"/>
  <c r="F56" i="8"/>
  <c r="G56" i="8" s="1"/>
  <c r="F57" i="8"/>
  <c r="G57" i="8" s="1"/>
  <c r="F58" i="8"/>
  <c r="G58" i="8" s="1"/>
  <c r="F59" i="8"/>
  <c r="G59" i="8" s="1"/>
  <c r="F60" i="8"/>
  <c r="G60" i="8"/>
  <c r="F61" i="8"/>
  <c r="G61" i="8" s="1"/>
  <c r="F62" i="8"/>
  <c r="G62" i="8"/>
  <c r="F63" i="8"/>
  <c r="G63" i="8" s="1"/>
  <c r="F64" i="8"/>
  <c r="G64" i="8" s="1"/>
  <c r="F65" i="8"/>
  <c r="G65" i="8" s="1"/>
  <c r="F66" i="8"/>
  <c r="G66" i="8" s="1"/>
  <c r="F67" i="8"/>
  <c r="G67" i="8" s="1"/>
  <c r="F68" i="8"/>
  <c r="G68" i="8" s="1"/>
  <c r="F69" i="8"/>
  <c r="G69" i="8" s="1"/>
  <c r="F70" i="8"/>
  <c r="G70" i="8"/>
  <c r="F71" i="8"/>
  <c r="G71" i="8" s="1"/>
  <c r="F72" i="8"/>
  <c r="G72" i="8" s="1"/>
  <c r="F73" i="8"/>
  <c r="G73" i="8" s="1"/>
  <c r="F74" i="8"/>
  <c r="G74" i="8" s="1"/>
  <c r="F75" i="8"/>
  <c r="G75" i="8" s="1"/>
  <c r="F76" i="8"/>
  <c r="G76" i="8"/>
  <c r="F77" i="8"/>
  <c r="G77" i="8" s="1"/>
  <c r="F78" i="8"/>
  <c r="G78" i="8"/>
  <c r="F79" i="8"/>
  <c r="G79" i="8" s="1"/>
  <c r="F80" i="8"/>
  <c r="G80" i="8" s="1"/>
  <c r="F81" i="8"/>
  <c r="G81" i="8" s="1"/>
  <c r="F82" i="8"/>
  <c r="G82" i="8" s="1"/>
  <c r="F83" i="8"/>
  <c r="G83" i="8" s="1"/>
  <c r="F84" i="8"/>
  <c r="G84" i="8" s="1"/>
  <c r="F85" i="8"/>
  <c r="G85" i="8" s="1"/>
  <c r="F86" i="8"/>
  <c r="G86" i="8"/>
  <c r="F87" i="8"/>
  <c r="G87" i="8" s="1"/>
  <c r="F88" i="8"/>
  <c r="G88" i="8" s="1"/>
  <c r="F89" i="8"/>
  <c r="G89" i="8" s="1"/>
  <c r="F90" i="8"/>
  <c r="G90" i="8" s="1"/>
  <c r="F91" i="8"/>
  <c r="G91" i="8" s="1"/>
  <c r="F92" i="8"/>
  <c r="G92" i="8"/>
  <c r="F93" i="8"/>
  <c r="G93" i="8" s="1"/>
  <c r="F94" i="8"/>
  <c r="G94" i="8"/>
  <c r="F95" i="8"/>
  <c r="G95" i="8" s="1"/>
  <c r="F96" i="8"/>
  <c r="G96" i="8" s="1"/>
  <c r="F97" i="8"/>
  <c r="G97" i="8" s="1"/>
  <c r="F98" i="8"/>
  <c r="G98" i="8" s="1"/>
  <c r="F99" i="8"/>
  <c r="G99" i="8" s="1"/>
  <c r="F100" i="8"/>
  <c r="G100" i="8" s="1"/>
  <c r="F101" i="8"/>
  <c r="G101" i="8" s="1"/>
  <c r="F102" i="8"/>
  <c r="G102" i="8"/>
  <c r="F103" i="8"/>
  <c r="G103" i="8" s="1"/>
  <c r="F104" i="8"/>
  <c r="G104" i="8" s="1"/>
  <c r="F105" i="8"/>
  <c r="G105" i="8" s="1"/>
  <c r="F106" i="8"/>
  <c r="G106" i="8" s="1"/>
  <c r="F107" i="8"/>
  <c r="G107" i="8" s="1"/>
  <c r="F108" i="8"/>
  <c r="G108" i="8"/>
  <c r="F109" i="8"/>
  <c r="G109" i="8" s="1"/>
  <c r="F110" i="8"/>
  <c r="G110" i="8"/>
  <c r="F111" i="8"/>
  <c r="G111" i="8" s="1"/>
  <c r="F112" i="8"/>
  <c r="G112" i="8" s="1"/>
  <c r="F113" i="8"/>
  <c r="G113" i="8" s="1"/>
  <c r="F114" i="8"/>
  <c r="G114" i="8" s="1"/>
  <c r="F115" i="8"/>
  <c r="G115" i="8" s="1"/>
  <c r="F116" i="8"/>
  <c r="G116" i="8" s="1"/>
  <c r="F117" i="8"/>
  <c r="G117" i="8" s="1"/>
  <c r="F118" i="8"/>
  <c r="G118" i="8"/>
  <c r="F119" i="8"/>
  <c r="G119" i="8" s="1"/>
  <c r="F120" i="8"/>
  <c r="G120" i="8" s="1"/>
  <c r="F121" i="8"/>
  <c r="G121" i="8" s="1"/>
  <c r="F122" i="8"/>
  <c r="G122" i="8" s="1"/>
  <c r="F123" i="8"/>
  <c r="G123" i="8" s="1"/>
  <c r="F124" i="8"/>
  <c r="AE62" i="1" s="1"/>
  <c r="AF62" i="1" s="1"/>
  <c r="G124" i="8"/>
  <c r="F125" i="8"/>
  <c r="G125" i="8" s="1"/>
  <c r="F126" i="8"/>
  <c r="G126" i="8"/>
  <c r="F127" i="8"/>
  <c r="AE121" i="1" s="1"/>
  <c r="AF121" i="1" s="1"/>
  <c r="F128" i="8"/>
  <c r="G128" i="8" s="1"/>
  <c r="F129" i="8"/>
  <c r="G129" i="8" s="1"/>
  <c r="F130" i="8"/>
  <c r="G130" i="8" s="1"/>
  <c r="F131" i="8"/>
  <c r="G131" i="8" s="1"/>
  <c r="F132" i="8"/>
  <c r="G132" i="8" s="1"/>
  <c r="F133" i="8"/>
  <c r="G133" i="8" s="1"/>
  <c r="F134" i="8"/>
  <c r="G134" i="8"/>
  <c r="F135" i="8"/>
  <c r="G135" i="8" s="1"/>
  <c r="F136" i="8"/>
  <c r="G136" i="8" s="1"/>
  <c r="F137" i="8"/>
  <c r="G137" i="8" s="1"/>
  <c r="F138" i="8"/>
  <c r="G138" i="8" s="1"/>
  <c r="F139" i="8"/>
  <c r="G139" i="8" s="1"/>
  <c r="F140" i="8"/>
  <c r="G140" i="8"/>
  <c r="F141" i="8"/>
  <c r="G141" i="8" s="1"/>
  <c r="F142" i="8"/>
  <c r="G142" i="8"/>
  <c r="F143" i="8"/>
  <c r="G143" i="8" s="1"/>
  <c r="F144" i="8"/>
  <c r="G144" i="8" s="1"/>
  <c r="F145" i="8"/>
  <c r="G145" i="8" s="1"/>
  <c r="F146" i="8"/>
  <c r="G146" i="8" s="1"/>
  <c r="F147" i="8"/>
  <c r="G147" i="8" s="1"/>
  <c r="F148" i="8"/>
  <c r="G148" i="8" s="1"/>
  <c r="F149" i="8"/>
  <c r="G149" i="8" s="1"/>
  <c r="F150" i="8"/>
  <c r="G150" i="8"/>
  <c r="F151" i="8"/>
  <c r="G151" i="8" s="1"/>
  <c r="F152" i="8"/>
  <c r="G152" i="8" s="1"/>
  <c r="F153" i="8"/>
  <c r="G153" i="8" s="1"/>
  <c r="F154" i="8"/>
  <c r="G154" i="8" s="1"/>
  <c r="F155" i="8"/>
  <c r="G155" i="8" s="1"/>
  <c r="F156" i="8"/>
  <c r="G156" i="8"/>
  <c r="F157" i="8"/>
  <c r="AE60" i="1" s="1"/>
  <c r="AF60" i="1" s="1"/>
  <c r="AG60" i="1" s="1"/>
  <c r="AH60" i="1" s="1"/>
  <c r="E60" i="1" s="1"/>
  <c r="F158" i="8"/>
  <c r="G158" i="8"/>
  <c r="F159" i="8"/>
  <c r="G159" i="8" s="1"/>
  <c r="F160" i="8"/>
  <c r="G160" i="8" s="1"/>
  <c r="F161" i="8"/>
  <c r="AE134" i="1" s="1"/>
  <c r="F162" i="8"/>
  <c r="G162" i="8" s="1"/>
  <c r="F163" i="8"/>
  <c r="G163" i="8" s="1"/>
  <c r="F164" i="8"/>
  <c r="G164" i="8" s="1"/>
  <c r="F165" i="8"/>
  <c r="AE56" i="1" s="1"/>
  <c r="AF56" i="1" s="1"/>
  <c r="F166" i="8"/>
  <c r="G166" i="8"/>
  <c r="F167" i="8"/>
  <c r="G167" i="8" s="1"/>
  <c r="F168" i="8"/>
  <c r="G168" i="8" s="1"/>
  <c r="F169" i="8"/>
  <c r="G169" i="8" s="1"/>
  <c r="F170" i="8"/>
  <c r="G170" i="8" s="1"/>
  <c r="F171" i="8"/>
  <c r="G171" i="8" s="1"/>
  <c r="F172" i="8"/>
  <c r="G172" i="8"/>
  <c r="F173" i="8"/>
  <c r="G173" i="8" s="1"/>
  <c r="F174" i="8"/>
  <c r="G174" i="8"/>
  <c r="F175" i="8"/>
  <c r="G175" i="8" s="1"/>
  <c r="F176" i="8"/>
  <c r="AE135" i="1" s="1"/>
  <c r="AF135" i="1" s="1"/>
  <c r="F177" i="8"/>
  <c r="AE17" i="1" s="1"/>
  <c r="AF17" i="1" s="1"/>
  <c r="F178" i="8"/>
  <c r="G178" i="8" s="1"/>
  <c r="F179" i="8"/>
  <c r="G179" i="8" s="1"/>
  <c r="F180" i="8"/>
  <c r="G180" i="8" s="1"/>
  <c r="F181" i="8"/>
  <c r="G181" i="8" s="1"/>
  <c r="F182" i="8"/>
  <c r="G182" i="8" s="1"/>
  <c r="F183" i="8"/>
  <c r="F184" i="8"/>
  <c r="G184" i="8" s="1"/>
  <c r="F185" i="8"/>
  <c r="G185" i="8" s="1"/>
  <c r="F186" i="8"/>
  <c r="G186" i="8" s="1"/>
  <c r="F187" i="8"/>
  <c r="G187" i="8" s="1"/>
  <c r="F188" i="8"/>
  <c r="G188" i="8" s="1"/>
  <c r="F189" i="8"/>
  <c r="G189" i="8" s="1"/>
  <c r="F190" i="8"/>
  <c r="AE77" i="1" s="1"/>
  <c r="AF77" i="1" s="1"/>
  <c r="F191" i="8"/>
  <c r="F192" i="8"/>
  <c r="G192" i="8" s="1"/>
  <c r="F193" i="8"/>
  <c r="G193" i="8" s="1"/>
  <c r="F194" i="8"/>
  <c r="G194" i="8"/>
  <c r="F195" i="8"/>
  <c r="G195" i="8" s="1"/>
  <c r="F196" i="8"/>
  <c r="G196" i="8" s="1"/>
  <c r="F197" i="8"/>
  <c r="G197" i="8" s="1"/>
  <c r="F198" i="8"/>
  <c r="G198" i="8" s="1"/>
  <c r="F199" i="8"/>
  <c r="G199" i="8" s="1"/>
  <c r="F200" i="8"/>
  <c r="G200" i="8"/>
  <c r="F201" i="8"/>
  <c r="G201" i="8" s="1"/>
  <c r="F202" i="8"/>
  <c r="G202" i="8" s="1"/>
  <c r="F203" i="8"/>
  <c r="G203" i="8" s="1"/>
  <c r="F204" i="8"/>
  <c r="G204" i="8" s="1"/>
  <c r="F205" i="8"/>
  <c r="G205" i="8" s="1"/>
  <c r="F206" i="8"/>
  <c r="AE46" i="1" s="1"/>
  <c r="AF46" i="1" s="1"/>
  <c r="F207" i="8"/>
  <c r="G207" i="8" s="1"/>
  <c r="F208" i="8"/>
  <c r="G208" i="8" s="1"/>
  <c r="F209" i="8"/>
  <c r="G209" i="8" s="1"/>
  <c r="F210" i="8"/>
  <c r="G210" i="8"/>
  <c r="F211" i="8"/>
  <c r="G211" i="8" s="1"/>
  <c r="F212" i="8"/>
  <c r="AE88" i="1" s="1"/>
  <c r="AF88" i="1" s="1"/>
  <c r="F213" i="8"/>
  <c r="G213" i="8" s="1"/>
  <c r="F214" i="8"/>
  <c r="G214" i="8" s="1"/>
  <c r="F215" i="8"/>
  <c r="G215" i="8" s="1"/>
  <c r="F216" i="8"/>
  <c r="AE39" i="1" s="1"/>
  <c r="F217" i="8"/>
  <c r="G217" i="8" s="1"/>
  <c r="F218" i="8"/>
  <c r="G218" i="8" s="1"/>
  <c r="F219" i="8"/>
  <c r="AE19" i="1" s="1"/>
  <c r="AF19" i="1" s="1"/>
  <c r="F220" i="8"/>
  <c r="G220" i="8" s="1"/>
  <c r="F221" i="8"/>
  <c r="G221" i="8" s="1"/>
  <c r="F222" i="8"/>
  <c r="G222" i="8" s="1"/>
  <c r="F223" i="8"/>
  <c r="F224" i="8"/>
  <c r="G224" i="8" s="1"/>
  <c r="F225" i="8"/>
  <c r="G225" i="8" s="1"/>
  <c r="F226" i="8"/>
  <c r="F227" i="8"/>
  <c r="AE50" i="1" s="1"/>
  <c r="AF50" i="1" s="1"/>
  <c r="F228" i="8"/>
  <c r="F229" i="8"/>
  <c r="AE94" i="1" s="1"/>
  <c r="AF94" i="1" s="1"/>
  <c r="F230" i="8"/>
  <c r="F231" i="8"/>
  <c r="AE86" i="1" s="1"/>
  <c r="AF86" i="1" s="1"/>
  <c r="F232" i="8"/>
  <c r="F233" i="8"/>
  <c r="G233" i="8"/>
  <c r="F234" i="8"/>
  <c r="G234" i="8" s="1"/>
  <c r="F235" i="8"/>
  <c r="G235" i="8" s="1"/>
  <c r="F236" i="8"/>
  <c r="F237" i="8"/>
  <c r="G237" i="8" s="1"/>
  <c r="F238" i="8"/>
  <c r="G238" i="8" s="1"/>
  <c r="F239" i="8"/>
  <c r="G239" i="8" s="1"/>
  <c r="F240" i="8"/>
  <c r="G240" i="8" s="1"/>
  <c r="F241" i="8"/>
  <c r="AE128" i="1" s="1"/>
  <c r="F242" i="8"/>
  <c r="G242" i="8" s="1"/>
  <c r="F243" i="8"/>
  <c r="G243" i="8" s="1"/>
  <c r="F244" i="8"/>
  <c r="G244" i="8" s="1"/>
  <c r="F245" i="8"/>
  <c r="G245" i="8" s="1"/>
  <c r="F246" i="8"/>
  <c r="G246" i="8" s="1"/>
  <c r="F247" i="8"/>
  <c r="G247" i="8" s="1"/>
  <c r="F248" i="8"/>
  <c r="G248" i="8" s="1"/>
  <c r="F249" i="8"/>
  <c r="G249" i="8"/>
  <c r="F250" i="8"/>
  <c r="G250" i="8" s="1"/>
  <c r="F251" i="8"/>
  <c r="G251" i="8" s="1"/>
  <c r="F252" i="8"/>
  <c r="F253" i="8"/>
  <c r="AE107" i="1" s="1"/>
  <c r="F254" i="8"/>
  <c r="F255" i="8"/>
  <c r="G255" i="8" s="1"/>
  <c r="F256" i="8"/>
  <c r="G256" i="8" s="1"/>
  <c r="F257" i="8"/>
  <c r="AE12" i="1" s="1"/>
  <c r="AF12" i="1" s="1"/>
  <c r="F258" i="8"/>
  <c r="G258" i="8" s="1"/>
  <c r="F259" i="8"/>
  <c r="G259" i="8"/>
  <c r="F260" i="8"/>
  <c r="G260" i="8" s="1"/>
  <c r="F261" i="8"/>
  <c r="G261" i="8" s="1"/>
  <c r="F262" i="8"/>
  <c r="G262" i="8" s="1"/>
  <c r="F263" i="8"/>
  <c r="G263" i="8" s="1"/>
  <c r="F264" i="8"/>
  <c r="G264" i="8" s="1"/>
  <c r="F265" i="8"/>
  <c r="G265" i="8" s="1"/>
  <c r="F266" i="8"/>
  <c r="G266" i="8" s="1"/>
  <c r="F267" i="8"/>
  <c r="G267" i="8" s="1"/>
  <c r="F268" i="8"/>
  <c r="G268" i="8" s="1"/>
  <c r="F269" i="8"/>
  <c r="G269" i="8" s="1"/>
  <c r="F270" i="8"/>
  <c r="G270" i="8" s="1"/>
  <c r="F271" i="8"/>
  <c r="G271" i="8" s="1"/>
  <c r="F272" i="8"/>
  <c r="G272" i="8" s="1"/>
  <c r="F273" i="8"/>
  <c r="G273" i="8"/>
  <c r="F274" i="8"/>
  <c r="G274" i="8" s="1"/>
  <c r="F275" i="8"/>
  <c r="G275" i="8" s="1"/>
  <c r="F276" i="8"/>
  <c r="G276" i="8" s="1"/>
  <c r="F277" i="8"/>
  <c r="G277" i="8" s="1"/>
  <c r="F278" i="8"/>
  <c r="G278" i="8" s="1"/>
  <c r="F279" i="8"/>
  <c r="G279" i="8" s="1"/>
  <c r="F280" i="8"/>
  <c r="G280" i="8" s="1"/>
  <c r="F281" i="8"/>
  <c r="G281" i="8" s="1"/>
  <c r="F282" i="8"/>
  <c r="G282" i="8" s="1"/>
  <c r="F283" i="8"/>
  <c r="AE108" i="1" s="1"/>
  <c r="AF108" i="1" s="1"/>
  <c r="F284" i="8"/>
  <c r="G284" i="8" s="1"/>
  <c r="F285" i="8"/>
  <c r="G285" i="8" s="1"/>
  <c r="F286" i="8"/>
  <c r="G286" i="8" s="1"/>
  <c r="F287" i="8"/>
  <c r="AE18" i="1" s="1"/>
  <c r="AF18" i="1" s="1"/>
  <c r="AG18" i="1" s="1"/>
  <c r="AH18" i="1" s="1"/>
  <c r="E18" i="1" s="1"/>
  <c r="F288" i="8"/>
  <c r="G288" i="8" s="1"/>
  <c r="F289" i="8"/>
  <c r="G289" i="8" s="1"/>
  <c r="F290" i="8"/>
  <c r="G290" i="8" s="1"/>
  <c r="F291" i="8"/>
  <c r="G291" i="8" s="1"/>
  <c r="F292" i="8"/>
  <c r="G292" i="8" s="1"/>
  <c r="F293" i="8"/>
  <c r="G293" i="8" s="1"/>
  <c r="F294" i="8"/>
  <c r="G294" i="8" s="1"/>
  <c r="F295" i="8"/>
  <c r="G295" i="8" s="1"/>
  <c r="F296" i="8"/>
  <c r="G296" i="8"/>
  <c r="F297" i="8"/>
  <c r="G297" i="8" s="1"/>
  <c r="F298" i="8"/>
  <c r="G298" i="8" s="1"/>
  <c r="F299" i="8"/>
  <c r="G299" i="8" s="1"/>
  <c r="F300" i="8"/>
  <c r="G300" i="8" s="1"/>
  <c r="F301" i="8"/>
  <c r="G301" i="8" s="1"/>
  <c r="F302" i="8"/>
  <c r="G302" i="8" s="1"/>
  <c r="F303" i="8"/>
  <c r="G303" i="8" s="1"/>
  <c r="F304" i="8"/>
  <c r="G304" i="8" s="1"/>
  <c r="F305" i="8"/>
  <c r="G305" i="8" s="1"/>
  <c r="F306" i="8"/>
  <c r="G306" i="8" s="1"/>
  <c r="F307" i="8"/>
  <c r="F308" i="8"/>
  <c r="G308" i="8" s="1"/>
  <c r="F309" i="8"/>
  <c r="G309" i="8" s="1"/>
  <c r="F310" i="8"/>
  <c r="G310" i="8" s="1"/>
  <c r="F311" i="8"/>
  <c r="AE21" i="1" s="1"/>
  <c r="AF21" i="1" s="1"/>
  <c r="F312" i="8"/>
  <c r="G312" i="8" s="1"/>
  <c r="F313" i="8"/>
  <c r="G313" i="8" s="1"/>
  <c r="F314" i="8"/>
  <c r="G314" i="8" s="1"/>
  <c r="F315" i="8"/>
  <c r="G315" i="8" s="1"/>
  <c r="F316" i="8"/>
  <c r="G316" i="8" s="1"/>
  <c r="F317" i="8"/>
  <c r="G317" i="8" s="1"/>
  <c r="F318" i="8"/>
  <c r="G318" i="8" s="1"/>
  <c r="F319" i="8"/>
  <c r="G319" i="8" s="1"/>
  <c r="F320" i="8"/>
  <c r="G320" i="8" s="1"/>
  <c r="F321" i="8"/>
  <c r="G321" i="8" s="1"/>
  <c r="F322" i="8"/>
  <c r="G322" i="8" s="1"/>
  <c r="F323" i="8"/>
  <c r="G323" i="8" s="1"/>
  <c r="F324" i="8"/>
  <c r="F325" i="8"/>
  <c r="AE61" i="1" s="1"/>
  <c r="AF61" i="1" s="1"/>
  <c r="F326" i="8"/>
  <c r="G326" i="8" s="1"/>
  <c r="F327" i="8"/>
  <c r="G327" i="8" s="1"/>
  <c r="F328" i="8"/>
  <c r="G328" i="8" s="1"/>
  <c r="F329" i="8"/>
  <c r="G329" i="8" s="1"/>
  <c r="F330" i="8"/>
  <c r="G330" i="8" s="1"/>
  <c r="F331" i="8"/>
  <c r="G331" i="8" s="1"/>
  <c r="F332" i="8"/>
  <c r="G332" i="8" s="1"/>
  <c r="F333" i="8"/>
  <c r="G333" i="8" s="1"/>
  <c r="F334" i="8"/>
  <c r="G334" i="8" s="1"/>
  <c r="F335" i="8"/>
  <c r="G335" i="8" s="1"/>
  <c r="F336" i="8"/>
  <c r="G336" i="8" s="1"/>
  <c r="F337" i="8"/>
  <c r="G337" i="8" s="1"/>
  <c r="F338" i="8"/>
  <c r="G338" i="8" s="1"/>
  <c r="F339" i="8"/>
  <c r="G339" i="8" s="1"/>
  <c r="F340" i="8"/>
  <c r="G340" i="8" s="1"/>
  <c r="F341" i="8"/>
  <c r="G341" i="8" s="1"/>
  <c r="F342" i="8"/>
  <c r="G342" i="8" s="1"/>
  <c r="F343" i="8"/>
  <c r="G343" i="8" s="1"/>
  <c r="F344" i="8"/>
  <c r="G344" i="8" s="1"/>
  <c r="F345" i="8"/>
  <c r="G345" i="8" s="1"/>
  <c r="F346" i="8"/>
  <c r="G346" i="8" s="1"/>
  <c r="F347" i="8"/>
  <c r="G347" i="8" s="1"/>
  <c r="F348" i="8"/>
  <c r="G348" i="8" s="1"/>
  <c r="F349" i="8"/>
  <c r="G349" i="8" s="1"/>
  <c r="F350" i="8"/>
  <c r="G350" i="8" s="1"/>
  <c r="F351" i="8"/>
  <c r="G351" i="8" s="1"/>
  <c r="F352" i="8"/>
  <c r="G352" i="8" s="1"/>
  <c r="F353" i="8"/>
  <c r="G353" i="8" s="1"/>
  <c r="F354" i="8"/>
  <c r="G354" i="8" s="1"/>
  <c r="F355" i="8"/>
  <c r="G355" i="8" s="1"/>
  <c r="F356" i="8"/>
  <c r="G356" i="8" s="1"/>
  <c r="F357" i="8"/>
  <c r="G357" i="8" s="1"/>
  <c r="F358" i="8"/>
  <c r="F359" i="8"/>
  <c r="AE136" i="1" s="1"/>
  <c r="AF136" i="1" s="1"/>
  <c r="F360" i="8"/>
  <c r="G360" i="8" s="1"/>
  <c r="F361" i="8"/>
  <c r="G361" i="8"/>
  <c r="F362" i="8"/>
  <c r="G362" i="8" s="1"/>
  <c r="F363" i="8"/>
  <c r="G363" i="8" s="1"/>
  <c r="F364" i="8"/>
  <c r="G364" i="8" s="1"/>
  <c r="F365" i="8"/>
  <c r="G365" i="8" s="1"/>
  <c r="F366" i="8"/>
  <c r="G366" i="8" s="1"/>
  <c r="F367" i="8"/>
  <c r="G367" i="8" s="1"/>
  <c r="F368" i="8"/>
  <c r="F369" i="8"/>
  <c r="G369" i="8" s="1"/>
  <c r="F370" i="8"/>
  <c r="G370" i="8" s="1"/>
  <c r="F371" i="8"/>
  <c r="G371" i="8" s="1"/>
  <c r="F372" i="8"/>
  <c r="G372" i="8" s="1"/>
  <c r="F373" i="8"/>
  <c r="G373" i="8" s="1"/>
  <c r="F374" i="8"/>
  <c r="G374" i="8" s="1"/>
  <c r="F375" i="8"/>
  <c r="G375" i="8" s="1"/>
  <c r="F376" i="8"/>
  <c r="G376" i="8" s="1"/>
  <c r="F377" i="8"/>
  <c r="G377" i="8"/>
  <c r="F378" i="8"/>
  <c r="G378" i="8" s="1"/>
  <c r="F379" i="8"/>
  <c r="G379" i="8" s="1"/>
  <c r="F380" i="8"/>
  <c r="G380" i="8" s="1"/>
  <c r="F381" i="8"/>
  <c r="G381" i="8" s="1"/>
  <c r="F382" i="8"/>
  <c r="G382" i="8" s="1"/>
  <c r="F383" i="8"/>
  <c r="G383" i="8" s="1"/>
  <c r="F384" i="8"/>
  <c r="G384" i="8" s="1"/>
  <c r="F385" i="8"/>
  <c r="G385" i="8" s="1"/>
  <c r="F386" i="8"/>
  <c r="G386" i="8" s="1"/>
  <c r="F387" i="8"/>
  <c r="G387" i="8" s="1"/>
  <c r="F388" i="8"/>
  <c r="G388" i="8" s="1"/>
  <c r="F389" i="8"/>
  <c r="G389" i="8" s="1"/>
  <c r="F390" i="8"/>
  <c r="G390" i="8" s="1"/>
  <c r="F391" i="8"/>
  <c r="G391" i="8" s="1"/>
  <c r="F392" i="8"/>
  <c r="G392" i="8" s="1"/>
  <c r="F393" i="8"/>
  <c r="G393" i="8"/>
  <c r="F394" i="8"/>
  <c r="G394" i="8" s="1"/>
  <c r="F395" i="8"/>
  <c r="G395" i="8" s="1"/>
  <c r="F396" i="8"/>
  <c r="G396" i="8" s="1"/>
  <c r="F397" i="8"/>
  <c r="G397" i="8" s="1"/>
  <c r="F398" i="8"/>
  <c r="G398" i="8" s="1"/>
  <c r="F399" i="8"/>
  <c r="G399" i="8" s="1"/>
  <c r="F400" i="8"/>
  <c r="G400" i="8" s="1"/>
  <c r="F401" i="8"/>
  <c r="G401" i="8" s="1"/>
  <c r="F402" i="8"/>
  <c r="G402" i="8" s="1"/>
  <c r="F403" i="8"/>
  <c r="G403" i="8" s="1"/>
  <c r="F404" i="8"/>
  <c r="G404" i="8" s="1"/>
  <c r="F405" i="8"/>
  <c r="G405" i="8" s="1"/>
  <c r="F406" i="8"/>
  <c r="G406" i="8" s="1"/>
  <c r="F407" i="8"/>
  <c r="G407" i="8" s="1"/>
  <c r="F408" i="8"/>
  <c r="G408" i="8" s="1"/>
  <c r="F409" i="8"/>
  <c r="G409" i="8" s="1"/>
  <c r="F410" i="8"/>
  <c r="G410" i="8" s="1"/>
  <c r="F411" i="8"/>
  <c r="G411" i="8" s="1"/>
  <c r="F412" i="8"/>
  <c r="G412" i="8" s="1"/>
  <c r="F413" i="8"/>
  <c r="G413" i="8" s="1"/>
  <c r="F414" i="8"/>
  <c r="G414" i="8" s="1"/>
  <c r="F415" i="8"/>
  <c r="G415" i="8" s="1"/>
  <c r="F416" i="8"/>
  <c r="G416" i="8" s="1"/>
  <c r="F417" i="8"/>
  <c r="G417" i="8" s="1"/>
  <c r="F418" i="8"/>
  <c r="G418" i="8" s="1"/>
  <c r="F419" i="8"/>
  <c r="G419" i="8" s="1"/>
  <c r="F420" i="8"/>
  <c r="G420" i="8" s="1"/>
  <c r="F421" i="8"/>
  <c r="G421" i="8" s="1"/>
  <c r="F422" i="8"/>
  <c r="G422" i="8" s="1"/>
  <c r="F423" i="8"/>
  <c r="G423" i="8" s="1"/>
  <c r="F424" i="8"/>
  <c r="G424" i="8" s="1"/>
  <c r="F425" i="8"/>
  <c r="G425" i="8"/>
  <c r="F426" i="8"/>
  <c r="G426" i="8" s="1"/>
  <c r="F427" i="8"/>
  <c r="G427" i="8" s="1"/>
  <c r="F428" i="8"/>
  <c r="G428" i="8" s="1"/>
  <c r="F429" i="8"/>
  <c r="G429" i="8" s="1"/>
  <c r="F430" i="8"/>
  <c r="G430" i="8" s="1"/>
  <c r="F431" i="8"/>
  <c r="AE83" i="1" s="1"/>
  <c r="AF83" i="1" s="1"/>
  <c r="F432" i="8"/>
  <c r="G432" i="8" s="1"/>
  <c r="F433" i="8"/>
  <c r="G433" i="8" s="1"/>
  <c r="F434" i="8"/>
  <c r="G434" i="8" s="1"/>
  <c r="F435" i="8"/>
  <c r="G435" i="8" s="1"/>
  <c r="F436" i="8"/>
  <c r="G436" i="8" s="1"/>
  <c r="F437" i="8"/>
  <c r="G437" i="8" s="1"/>
  <c r="F438" i="8"/>
  <c r="G438" i="8" s="1"/>
  <c r="F439" i="8"/>
  <c r="G439" i="8" s="1"/>
  <c r="F440" i="8"/>
  <c r="G440" i="8" s="1"/>
  <c r="F441" i="8"/>
  <c r="G441" i="8" s="1"/>
  <c r="F442" i="8"/>
  <c r="G442" i="8" s="1"/>
  <c r="F443" i="8"/>
  <c r="G443" i="8" s="1"/>
  <c r="F444" i="8"/>
  <c r="G444" i="8" s="1"/>
  <c r="F445" i="8"/>
  <c r="G445" i="8" s="1"/>
  <c r="F446" i="8"/>
  <c r="G446" i="8" s="1"/>
  <c r="F447" i="8"/>
  <c r="G447" i="8" s="1"/>
  <c r="F448" i="8"/>
  <c r="G448" i="8" s="1"/>
  <c r="F449" i="8"/>
  <c r="G449" i="8" s="1"/>
  <c r="F450" i="8"/>
  <c r="G450" i="8" s="1"/>
  <c r="F451" i="8"/>
  <c r="G451" i="8" s="1"/>
  <c r="F452" i="8"/>
  <c r="G452" i="8" s="1"/>
  <c r="F453" i="8"/>
  <c r="G453" i="8" s="1"/>
  <c r="F454" i="8"/>
  <c r="G454" i="8" s="1"/>
  <c r="F455" i="8"/>
  <c r="G455" i="8" s="1"/>
  <c r="F456" i="8"/>
  <c r="G456" i="8" s="1"/>
  <c r="F457" i="8"/>
  <c r="G457" i="8" s="1"/>
  <c r="F458" i="8"/>
  <c r="G458" i="8" s="1"/>
  <c r="F459" i="8"/>
  <c r="G459" i="8" s="1"/>
  <c r="F460" i="8"/>
  <c r="G460" i="8" s="1"/>
  <c r="F461" i="8"/>
  <c r="G461" i="8" s="1"/>
  <c r="F462" i="8"/>
  <c r="G462" i="8" s="1"/>
  <c r="F463" i="8"/>
  <c r="G463" i="8" s="1"/>
  <c r="F464" i="8"/>
  <c r="G464" i="8" s="1"/>
  <c r="F465" i="8"/>
  <c r="G465" i="8" s="1"/>
  <c r="F466" i="8"/>
  <c r="G466" i="8" s="1"/>
  <c r="F467" i="8"/>
  <c r="G467" i="8" s="1"/>
  <c r="F468" i="8"/>
  <c r="G468" i="8" s="1"/>
  <c r="F469" i="8"/>
  <c r="G469" i="8" s="1"/>
  <c r="F470" i="8"/>
  <c r="G470" i="8" s="1"/>
  <c r="F471" i="8"/>
  <c r="G471" i="8" s="1"/>
  <c r="F472" i="8"/>
  <c r="G472" i="8" s="1"/>
  <c r="F473" i="8"/>
  <c r="G473" i="8" s="1"/>
  <c r="F474" i="8"/>
  <c r="G474" i="8" s="1"/>
  <c r="F475" i="8"/>
  <c r="G475" i="8" s="1"/>
  <c r="F476" i="8"/>
  <c r="G476" i="8" s="1"/>
  <c r="F477" i="8"/>
  <c r="G477" i="8" s="1"/>
  <c r="F478" i="8"/>
  <c r="G478" i="8" s="1"/>
  <c r="F479" i="8"/>
  <c r="G479" i="8" s="1"/>
  <c r="F480" i="8"/>
  <c r="G480" i="8" s="1"/>
  <c r="F481" i="8"/>
  <c r="G481" i="8" s="1"/>
  <c r="F482" i="8"/>
  <c r="G482" i="8"/>
  <c r="F483" i="8"/>
  <c r="G483" i="8" s="1"/>
  <c r="F484" i="8"/>
  <c r="G484" i="8" s="1"/>
  <c r="F485" i="8"/>
  <c r="G485" i="8" s="1"/>
  <c r="F486" i="8"/>
  <c r="G486" i="8" s="1"/>
  <c r="F487" i="8"/>
  <c r="G487" i="8" s="1"/>
  <c r="F488" i="8"/>
  <c r="G488" i="8"/>
  <c r="F489" i="8"/>
  <c r="G489" i="8" s="1"/>
  <c r="F490" i="8"/>
  <c r="G490" i="8" s="1"/>
  <c r="F491" i="8"/>
  <c r="G491" i="8" s="1"/>
  <c r="F492" i="8"/>
  <c r="G492" i="8"/>
  <c r="F493" i="8"/>
  <c r="G493" i="8" s="1"/>
  <c r="F494" i="8"/>
  <c r="G494" i="8" s="1"/>
  <c r="F495" i="8"/>
  <c r="G495" i="8" s="1"/>
  <c r="F496" i="8"/>
  <c r="G496" i="8" s="1"/>
  <c r="F497" i="8"/>
  <c r="G497" i="8" s="1"/>
  <c r="F498" i="8"/>
  <c r="G498" i="8" s="1"/>
  <c r="F499" i="8"/>
  <c r="G499" i="8" s="1"/>
  <c r="F500" i="8"/>
  <c r="G500" i="8" s="1"/>
  <c r="F501" i="8"/>
  <c r="G501" i="8" s="1"/>
  <c r="F502" i="8"/>
  <c r="G502" i="8" s="1"/>
  <c r="F503" i="8"/>
  <c r="G503" i="8" s="1"/>
  <c r="F504" i="8"/>
  <c r="G504" i="8" s="1"/>
  <c r="F505" i="8"/>
  <c r="G505" i="8" s="1"/>
  <c r="F506" i="8"/>
  <c r="G506" i="8" s="1"/>
  <c r="F507" i="8"/>
  <c r="G507" i="8" s="1"/>
  <c r="F508" i="8"/>
  <c r="G508" i="8" s="1"/>
  <c r="F509" i="8"/>
  <c r="G509" i="8" s="1"/>
  <c r="F510" i="8"/>
  <c r="G510" i="8" s="1"/>
  <c r="F511" i="8"/>
  <c r="G511" i="8" s="1"/>
  <c r="F512" i="8"/>
  <c r="G512" i="8" s="1"/>
  <c r="F513" i="8"/>
  <c r="G513" i="8" s="1"/>
  <c r="F514" i="8"/>
  <c r="G514" i="8" s="1"/>
  <c r="F515" i="8"/>
  <c r="G515" i="8" s="1"/>
  <c r="F516" i="8"/>
  <c r="G516" i="8" s="1"/>
  <c r="F517" i="8"/>
  <c r="G517" i="8" s="1"/>
  <c r="F518" i="8"/>
  <c r="G518" i="8" s="1"/>
  <c r="F519" i="8"/>
  <c r="G519" i="8" s="1"/>
  <c r="F520" i="8"/>
  <c r="G520" i="8" s="1"/>
  <c r="F521" i="8"/>
  <c r="G521" i="8" s="1"/>
  <c r="F522" i="8"/>
  <c r="G522" i="8" s="1"/>
  <c r="F523" i="8"/>
  <c r="G523" i="8" s="1"/>
  <c r="F524" i="8"/>
  <c r="G524" i="8" s="1"/>
  <c r="F525" i="8"/>
  <c r="G525" i="8" s="1"/>
  <c r="F526" i="8"/>
  <c r="G526" i="8" s="1"/>
  <c r="F527" i="8"/>
  <c r="G527" i="8" s="1"/>
  <c r="F528" i="8"/>
  <c r="G528" i="8" s="1"/>
  <c r="F529" i="8"/>
  <c r="G529" i="8" s="1"/>
  <c r="F530" i="8"/>
  <c r="G530" i="8" s="1"/>
  <c r="F531" i="8"/>
  <c r="G531" i="8" s="1"/>
  <c r="F532" i="8"/>
  <c r="G532" i="8"/>
  <c r="F533" i="8"/>
  <c r="G533" i="8" s="1"/>
  <c r="F534" i="8"/>
  <c r="G534" i="8" s="1"/>
  <c r="F535" i="8"/>
  <c r="G535" i="8" s="1"/>
  <c r="F536" i="8"/>
  <c r="G536" i="8" s="1"/>
  <c r="F537" i="8"/>
  <c r="G537" i="8" s="1"/>
  <c r="F538" i="8"/>
  <c r="G538" i="8" s="1"/>
  <c r="F539" i="8"/>
  <c r="G539" i="8" s="1"/>
  <c r="F540" i="8"/>
  <c r="G540" i="8" s="1"/>
  <c r="F541" i="8"/>
  <c r="G541" i="8" s="1"/>
  <c r="F542" i="8"/>
  <c r="G542" i="8" s="1"/>
  <c r="F543" i="8"/>
  <c r="G543" i="8" s="1"/>
  <c r="F544" i="8"/>
  <c r="G544" i="8" s="1"/>
  <c r="F545" i="8"/>
  <c r="G545" i="8" s="1"/>
  <c r="F546" i="8"/>
  <c r="G546" i="8" s="1"/>
  <c r="F547" i="8"/>
  <c r="G547" i="8" s="1"/>
  <c r="F548" i="8"/>
  <c r="G548" i="8" s="1"/>
  <c r="F549" i="8"/>
  <c r="G549" i="8" s="1"/>
  <c r="F550" i="8"/>
  <c r="G550" i="8" s="1"/>
  <c r="F551" i="8"/>
  <c r="G551" i="8" s="1"/>
  <c r="F552" i="8"/>
  <c r="G552" i="8"/>
  <c r="F553" i="8"/>
  <c r="G553" i="8" s="1"/>
  <c r="F554" i="8"/>
  <c r="G554" i="8" s="1"/>
  <c r="F555" i="8"/>
  <c r="F556" i="8"/>
  <c r="G556" i="8" s="1"/>
  <c r="F557" i="8"/>
  <c r="G557" i="8" s="1"/>
  <c r="F558" i="8"/>
  <c r="G558" i="8" s="1"/>
  <c r="F559" i="8"/>
  <c r="G559" i="8" s="1"/>
  <c r="F560" i="8"/>
  <c r="G560" i="8"/>
  <c r="F561" i="8"/>
  <c r="G561" i="8" s="1"/>
  <c r="F562" i="8"/>
  <c r="G562" i="8" s="1"/>
  <c r="F563" i="8"/>
  <c r="G563" i="8" s="1"/>
  <c r="F564" i="8"/>
  <c r="AE3" i="1" s="1"/>
  <c r="AF3" i="1" s="1"/>
  <c r="F565" i="8"/>
  <c r="G565" i="8" s="1"/>
  <c r="F566" i="8"/>
  <c r="G566" i="8" s="1"/>
  <c r="F567" i="8"/>
  <c r="G567" i="8" s="1"/>
  <c r="F568" i="8"/>
  <c r="G568" i="8" s="1"/>
  <c r="F569" i="8"/>
  <c r="G569" i="8" s="1"/>
  <c r="F570" i="8"/>
  <c r="G570" i="8" s="1"/>
  <c r="F571" i="8"/>
  <c r="G571" i="8" s="1"/>
  <c r="F572" i="8"/>
  <c r="G572" i="8" s="1"/>
  <c r="F573" i="8"/>
  <c r="G573" i="8" s="1"/>
  <c r="F574" i="8"/>
  <c r="G574" i="8" s="1"/>
  <c r="F575" i="8"/>
  <c r="G575" i="8" s="1"/>
  <c r="F576" i="8"/>
  <c r="G576" i="8" s="1"/>
  <c r="F577" i="8"/>
  <c r="G577" i="8" s="1"/>
  <c r="F578" i="8"/>
  <c r="G578" i="8" s="1"/>
  <c r="F579" i="8"/>
  <c r="G579" i="8" s="1"/>
  <c r="F580" i="8"/>
  <c r="G580" i="8" s="1"/>
  <c r="F581" i="8"/>
  <c r="G581" i="8" s="1"/>
  <c r="F582" i="8"/>
  <c r="G582" i="8" s="1"/>
  <c r="F583" i="8"/>
  <c r="G583" i="8" s="1"/>
  <c r="F584" i="8"/>
  <c r="G584" i="8" s="1"/>
  <c r="F585" i="8"/>
  <c r="G585" i="8" s="1"/>
  <c r="F586" i="8"/>
  <c r="G586" i="8" s="1"/>
  <c r="F587" i="8"/>
  <c r="G587" i="8" s="1"/>
  <c r="F588" i="8"/>
  <c r="G588" i="8" s="1"/>
  <c r="F589" i="8"/>
  <c r="G589" i="8" s="1"/>
  <c r="F590" i="8"/>
  <c r="G590" i="8" s="1"/>
  <c r="F591" i="8"/>
  <c r="G591" i="8" s="1"/>
  <c r="F592" i="8"/>
  <c r="G592" i="8" s="1"/>
  <c r="F593" i="8"/>
  <c r="G593" i="8" s="1"/>
  <c r="F594" i="8"/>
  <c r="G594" i="8" s="1"/>
  <c r="F595" i="8"/>
  <c r="G595" i="8" s="1"/>
  <c r="F596" i="8"/>
  <c r="G596" i="8"/>
  <c r="F597" i="8"/>
  <c r="G597" i="8" s="1"/>
  <c r="F598" i="8"/>
  <c r="G598" i="8" s="1"/>
  <c r="F599" i="8"/>
  <c r="G599" i="8" s="1"/>
  <c r="F600" i="8"/>
  <c r="G600" i="8" s="1"/>
  <c r="F601" i="8"/>
  <c r="G601" i="8" s="1"/>
  <c r="F602" i="8"/>
  <c r="G602" i="8" s="1"/>
  <c r="F603" i="8"/>
  <c r="G603" i="8" s="1"/>
  <c r="F604" i="8"/>
  <c r="G604" i="8" s="1"/>
  <c r="F605" i="8"/>
  <c r="G605" i="8"/>
  <c r="F606" i="8"/>
  <c r="G606" i="8" s="1"/>
  <c r="F607" i="8"/>
  <c r="G607" i="8"/>
  <c r="F608" i="8"/>
  <c r="G608" i="8" s="1"/>
  <c r="F609" i="8"/>
  <c r="G609" i="8" s="1"/>
  <c r="F610" i="8"/>
  <c r="G610" i="8" s="1"/>
  <c r="F611" i="8"/>
  <c r="G611" i="8" s="1"/>
  <c r="F612" i="8"/>
  <c r="G612" i="8" s="1"/>
  <c r="F613" i="8"/>
  <c r="G613" i="8"/>
  <c r="F614" i="8"/>
  <c r="G614" i="8" s="1"/>
  <c r="F615" i="8"/>
  <c r="G615" i="8" s="1"/>
  <c r="F616" i="8"/>
  <c r="G616" i="8" s="1"/>
  <c r="F617" i="8"/>
  <c r="G617" i="8" s="1"/>
  <c r="F618" i="8"/>
  <c r="G618" i="8" s="1"/>
  <c r="F619" i="8"/>
  <c r="G619" i="8" s="1"/>
  <c r="F620" i="8"/>
  <c r="G620" i="8" s="1"/>
  <c r="F621" i="8"/>
  <c r="G621" i="8"/>
  <c r="F622" i="8"/>
  <c r="G622" i="8" s="1"/>
  <c r="F623" i="8"/>
  <c r="G623" i="8"/>
  <c r="F624" i="8"/>
  <c r="G624" i="8" s="1"/>
  <c r="F625" i="8"/>
  <c r="G625" i="8" s="1"/>
  <c r="F626" i="8"/>
  <c r="G626" i="8" s="1"/>
  <c r="F627" i="8"/>
  <c r="G627" i="8" s="1"/>
  <c r="F628" i="8"/>
  <c r="G628" i="8" s="1"/>
  <c r="F629" i="8"/>
  <c r="G629" i="8"/>
  <c r="F630" i="8"/>
  <c r="G630" i="8" s="1"/>
  <c r="F631" i="8"/>
  <c r="G631" i="8" s="1"/>
  <c r="F632" i="8"/>
  <c r="G632" i="8" s="1"/>
  <c r="F633" i="8"/>
  <c r="G633" i="8" s="1"/>
  <c r="F634" i="8"/>
  <c r="G634" i="8" s="1"/>
  <c r="F635" i="8"/>
  <c r="G635" i="8" s="1"/>
  <c r="F636" i="8"/>
  <c r="G636" i="8" s="1"/>
  <c r="F637" i="8"/>
  <c r="F638" i="8"/>
  <c r="G638" i="8" s="1"/>
  <c r="F639" i="8"/>
  <c r="G639" i="8" s="1"/>
  <c r="F640" i="8"/>
  <c r="G640" i="8"/>
  <c r="F641" i="8"/>
  <c r="G641" i="8" s="1"/>
  <c r="F642" i="8"/>
  <c r="G642" i="8"/>
  <c r="F643" i="8"/>
  <c r="G643" i="8" s="1"/>
  <c r="F644" i="8"/>
  <c r="G644" i="8" s="1"/>
  <c r="F645" i="8"/>
  <c r="G645" i="8" s="1"/>
  <c r="F646" i="8"/>
  <c r="G646" i="8" s="1"/>
  <c r="F647" i="8"/>
  <c r="G647" i="8" s="1"/>
  <c r="F648" i="8"/>
  <c r="G648" i="8" s="1"/>
  <c r="F649" i="8"/>
  <c r="G649" i="8" s="1"/>
  <c r="F650" i="8"/>
  <c r="G650" i="8"/>
  <c r="F651" i="8"/>
  <c r="G651" i="8" s="1"/>
  <c r="F652" i="8"/>
  <c r="G652" i="8" s="1"/>
  <c r="F653" i="8"/>
  <c r="G653" i="8" s="1"/>
  <c r="F654" i="8"/>
  <c r="G654" i="8" s="1"/>
  <c r="F655" i="8"/>
  <c r="G655" i="8" s="1"/>
  <c r="F656" i="8"/>
  <c r="G656" i="8" s="1"/>
  <c r="F657" i="8"/>
  <c r="AE41" i="1" s="1"/>
  <c r="AF41" i="1" s="1"/>
  <c r="F658" i="8"/>
  <c r="G658" i="8" s="1"/>
  <c r="F659" i="8"/>
  <c r="AE6" i="1" s="1"/>
  <c r="AF6" i="1" s="1"/>
  <c r="AG6" i="1" s="1"/>
  <c r="AH6" i="1" s="1"/>
  <c r="E6" i="1" s="1"/>
  <c r="F660" i="8"/>
  <c r="F661" i="8"/>
  <c r="AE110" i="1" s="1"/>
  <c r="G661" i="8"/>
  <c r="F662" i="8"/>
  <c r="G662" i="8" s="1"/>
  <c r="F663" i="8"/>
  <c r="G663" i="8" s="1"/>
  <c r="F664" i="8"/>
  <c r="G664" i="8" s="1"/>
  <c r="F665" i="8"/>
  <c r="AE29" i="1" s="1"/>
  <c r="AF29" i="1" s="1"/>
  <c r="F666" i="8"/>
  <c r="G666" i="8" s="1"/>
  <c r="F667" i="8"/>
  <c r="G667" i="8" s="1"/>
  <c r="F668" i="8"/>
  <c r="G668" i="8" s="1"/>
  <c r="F669" i="8"/>
  <c r="G669" i="8" s="1"/>
  <c r="F670" i="8"/>
  <c r="G670" i="8" s="1"/>
  <c r="F671" i="8"/>
  <c r="G671" i="8" s="1"/>
  <c r="F672" i="8"/>
  <c r="G672" i="8" s="1"/>
  <c r="F3" i="8"/>
  <c r="G3" i="8" s="1"/>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197" i="8"/>
  <c r="H198" i="8"/>
  <c r="H199" i="8"/>
  <c r="H200" i="8"/>
  <c r="H201" i="8"/>
  <c r="H202" i="8"/>
  <c r="H203" i="8"/>
  <c r="H204" i="8"/>
  <c r="H205" i="8"/>
  <c r="H206" i="8"/>
  <c r="H207" i="8"/>
  <c r="H208" i="8"/>
  <c r="H209" i="8"/>
  <c r="H210" i="8"/>
  <c r="H211" i="8"/>
  <c r="H212" i="8"/>
  <c r="H213" i="8"/>
  <c r="H214" i="8"/>
  <c r="H215" i="8"/>
  <c r="H216" i="8"/>
  <c r="H217" i="8"/>
  <c r="H218" i="8"/>
  <c r="H219" i="8"/>
  <c r="H220" i="8"/>
  <c r="H221" i="8"/>
  <c r="H222" i="8"/>
  <c r="H223" i="8"/>
  <c r="H224" i="8"/>
  <c r="H225" i="8"/>
  <c r="H226" i="8"/>
  <c r="H227" i="8"/>
  <c r="H228" i="8"/>
  <c r="H229" i="8"/>
  <c r="H230" i="8"/>
  <c r="H231" i="8"/>
  <c r="H232" i="8"/>
  <c r="H233" i="8"/>
  <c r="H234" i="8"/>
  <c r="H235" i="8"/>
  <c r="H236" i="8"/>
  <c r="H237" i="8"/>
  <c r="H238" i="8"/>
  <c r="H239" i="8"/>
  <c r="H240" i="8"/>
  <c r="H241" i="8"/>
  <c r="H242" i="8"/>
  <c r="H243" i="8"/>
  <c r="H244" i="8"/>
  <c r="H245" i="8"/>
  <c r="H246" i="8"/>
  <c r="H247" i="8"/>
  <c r="H248" i="8"/>
  <c r="H249" i="8"/>
  <c r="H250" i="8"/>
  <c r="H251" i="8"/>
  <c r="H252" i="8"/>
  <c r="H253" i="8"/>
  <c r="H254" i="8"/>
  <c r="H255" i="8"/>
  <c r="H256" i="8"/>
  <c r="H257" i="8"/>
  <c r="H258" i="8"/>
  <c r="H259" i="8"/>
  <c r="H260" i="8"/>
  <c r="H261" i="8"/>
  <c r="H262" i="8"/>
  <c r="H263" i="8"/>
  <c r="H264" i="8"/>
  <c r="H265" i="8"/>
  <c r="H266" i="8"/>
  <c r="H267" i="8"/>
  <c r="H268" i="8"/>
  <c r="H269" i="8"/>
  <c r="H270" i="8"/>
  <c r="H271" i="8"/>
  <c r="H272" i="8"/>
  <c r="H273" i="8"/>
  <c r="H274" i="8"/>
  <c r="H275" i="8"/>
  <c r="H276" i="8"/>
  <c r="H277" i="8"/>
  <c r="H278" i="8"/>
  <c r="H279" i="8"/>
  <c r="H280" i="8"/>
  <c r="H281" i="8"/>
  <c r="H282" i="8"/>
  <c r="H283" i="8"/>
  <c r="H284" i="8"/>
  <c r="H285" i="8"/>
  <c r="H286" i="8"/>
  <c r="H287" i="8"/>
  <c r="H288" i="8"/>
  <c r="H289" i="8"/>
  <c r="H290" i="8"/>
  <c r="H291" i="8"/>
  <c r="H292" i="8"/>
  <c r="H293" i="8"/>
  <c r="H294" i="8"/>
  <c r="H295" i="8"/>
  <c r="H296" i="8"/>
  <c r="H297" i="8"/>
  <c r="H298" i="8"/>
  <c r="H299" i="8"/>
  <c r="H300" i="8"/>
  <c r="H301" i="8"/>
  <c r="H302" i="8"/>
  <c r="H303" i="8"/>
  <c r="H304" i="8"/>
  <c r="H305" i="8"/>
  <c r="H306" i="8"/>
  <c r="H307" i="8"/>
  <c r="H308" i="8"/>
  <c r="H309" i="8"/>
  <c r="H310" i="8"/>
  <c r="H311" i="8"/>
  <c r="H312" i="8"/>
  <c r="H313" i="8"/>
  <c r="H314" i="8"/>
  <c r="H315" i="8"/>
  <c r="H316" i="8"/>
  <c r="H317" i="8"/>
  <c r="H318" i="8"/>
  <c r="H319" i="8"/>
  <c r="H320" i="8"/>
  <c r="H321" i="8"/>
  <c r="H322" i="8"/>
  <c r="H323" i="8"/>
  <c r="H324" i="8"/>
  <c r="H325" i="8"/>
  <c r="H326" i="8"/>
  <c r="H327" i="8"/>
  <c r="H328" i="8"/>
  <c r="H329" i="8"/>
  <c r="H330" i="8"/>
  <c r="H331" i="8"/>
  <c r="H332" i="8"/>
  <c r="H333" i="8"/>
  <c r="H334" i="8"/>
  <c r="H335" i="8"/>
  <c r="H336" i="8"/>
  <c r="H337" i="8"/>
  <c r="H338" i="8"/>
  <c r="H339" i="8"/>
  <c r="H340" i="8"/>
  <c r="H341" i="8"/>
  <c r="H342" i="8"/>
  <c r="H343" i="8"/>
  <c r="H344" i="8"/>
  <c r="H345" i="8"/>
  <c r="H346" i="8"/>
  <c r="H347" i="8"/>
  <c r="H348" i="8"/>
  <c r="H349" i="8"/>
  <c r="H350" i="8"/>
  <c r="H351" i="8"/>
  <c r="H352" i="8"/>
  <c r="H353" i="8"/>
  <c r="H354" i="8"/>
  <c r="H355" i="8"/>
  <c r="H356" i="8"/>
  <c r="H357" i="8"/>
  <c r="H358" i="8"/>
  <c r="H359" i="8"/>
  <c r="H360" i="8"/>
  <c r="H361" i="8"/>
  <c r="H362" i="8"/>
  <c r="H363" i="8"/>
  <c r="H364" i="8"/>
  <c r="H365" i="8"/>
  <c r="H366" i="8"/>
  <c r="H367" i="8"/>
  <c r="H368" i="8"/>
  <c r="H369" i="8"/>
  <c r="H370" i="8"/>
  <c r="H371" i="8"/>
  <c r="H372" i="8"/>
  <c r="H373" i="8"/>
  <c r="H374" i="8"/>
  <c r="H375" i="8"/>
  <c r="H376" i="8"/>
  <c r="H377" i="8"/>
  <c r="H378" i="8"/>
  <c r="H379" i="8"/>
  <c r="H380" i="8"/>
  <c r="H381" i="8"/>
  <c r="H382" i="8"/>
  <c r="H383" i="8"/>
  <c r="H384" i="8"/>
  <c r="H385" i="8"/>
  <c r="H386" i="8"/>
  <c r="H387" i="8"/>
  <c r="H388" i="8"/>
  <c r="H389" i="8"/>
  <c r="H390" i="8"/>
  <c r="H391" i="8"/>
  <c r="H392" i="8"/>
  <c r="H393" i="8"/>
  <c r="H394" i="8"/>
  <c r="H395" i="8"/>
  <c r="H396" i="8"/>
  <c r="H397" i="8"/>
  <c r="H398" i="8"/>
  <c r="H399" i="8"/>
  <c r="H400" i="8"/>
  <c r="H401" i="8"/>
  <c r="H402" i="8"/>
  <c r="H403" i="8"/>
  <c r="H404" i="8"/>
  <c r="H405" i="8"/>
  <c r="H406" i="8"/>
  <c r="H407" i="8"/>
  <c r="H408" i="8"/>
  <c r="H409" i="8"/>
  <c r="H410" i="8"/>
  <c r="H411" i="8"/>
  <c r="H412" i="8"/>
  <c r="H413" i="8"/>
  <c r="H414" i="8"/>
  <c r="H415" i="8"/>
  <c r="H416" i="8"/>
  <c r="H417" i="8"/>
  <c r="H418" i="8"/>
  <c r="H419" i="8"/>
  <c r="H420" i="8"/>
  <c r="H421" i="8"/>
  <c r="H422" i="8"/>
  <c r="H423" i="8"/>
  <c r="H424" i="8"/>
  <c r="H425" i="8"/>
  <c r="H426" i="8"/>
  <c r="H427" i="8"/>
  <c r="H428" i="8"/>
  <c r="H429" i="8"/>
  <c r="H430" i="8"/>
  <c r="H431" i="8"/>
  <c r="H432" i="8"/>
  <c r="H433" i="8"/>
  <c r="H434" i="8"/>
  <c r="H435" i="8"/>
  <c r="H436" i="8"/>
  <c r="H437" i="8"/>
  <c r="H438" i="8"/>
  <c r="H439" i="8"/>
  <c r="H440" i="8"/>
  <c r="H441" i="8"/>
  <c r="H442" i="8"/>
  <c r="H443" i="8"/>
  <c r="H444" i="8"/>
  <c r="H445" i="8"/>
  <c r="H446" i="8"/>
  <c r="H447" i="8"/>
  <c r="H448" i="8"/>
  <c r="H449" i="8"/>
  <c r="H450" i="8"/>
  <c r="H451" i="8"/>
  <c r="H452" i="8"/>
  <c r="H453" i="8"/>
  <c r="H454" i="8"/>
  <c r="H455" i="8"/>
  <c r="H456" i="8"/>
  <c r="H457" i="8"/>
  <c r="H458" i="8"/>
  <c r="H459" i="8"/>
  <c r="H460" i="8"/>
  <c r="H461" i="8"/>
  <c r="H462" i="8"/>
  <c r="H463" i="8"/>
  <c r="H464" i="8"/>
  <c r="H465" i="8"/>
  <c r="H466" i="8"/>
  <c r="H467" i="8"/>
  <c r="H468" i="8"/>
  <c r="H469" i="8"/>
  <c r="H470" i="8"/>
  <c r="H471" i="8"/>
  <c r="H472" i="8"/>
  <c r="H473" i="8"/>
  <c r="H474" i="8"/>
  <c r="H475" i="8"/>
  <c r="H476" i="8"/>
  <c r="H477" i="8"/>
  <c r="H478" i="8"/>
  <c r="H479" i="8"/>
  <c r="H480" i="8"/>
  <c r="H481" i="8"/>
  <c r="H482" i="8"/>
  <c r="H483" i="8"/>
  <c r="H484" i="8"/>
  <c r="H485" i="8"/>
  <c r="H486" i="8"/>
  <c r="H487" i="8"/>
  <c r="H488" i="8"/>
  <c r="H489" i="8"/>
  <c r="H490" i="8"/>
  <c r="H491" i="8"/>
  <c r="H492" i="8"/>
  <c r="H493" i="8"/>
  <c r="H494" i="8"/>
  <c r="H495" i="8"/>
  <c r="H496" i="8"/>
  <c r="H497" i="8"/>
  <c r="H498" i="8"/>
  <c r="H499" i="8"/>
  <c r="H500" i="8"/>
  <c r="H501" i="8"/>
  <c r="H502" i="8"/>
  <c r="H503" i="8"/>
  <c r="H504" i="8"/>
  <c r="H505" i="8"/>
  <c r="H506" i="8"/>
  <c r="H507" i="8"/>
  <c r="H508" i="8"/>
  <c r="H509" i="8"/>
  <c r="H510" i="8"/>
  <c r="H511" i="8"/>
  <c r="H512" i="8"/>
  <c r="H513" i="8"/>
  <c r="H514" i="8"/>
  <c r="H515" i="8"/>
  <c r="H516" i="8"/>
  <c r="H517" i="8"/>
  <c r="H518" i="8"/>
  <c r="H519" i="8"/>
  <c r="H520" i="8"/>
  <c r="H521" i="8"/>
  <c r="H522" i="8"/>
  <c r="H523" i="8"/>
  <c r="H524" i="8"/>
  <c r="H525" i="8"/>
  <c r="H526" i="8"/>
  <c r="H527" i="8"/>
  <c r="H528" i="8"/>
  <c r="H529" i="8"/>
  <c r="H530" i="8"/>
  <c r="H531" i="8"/>
  <c r="H532" i="8"/>
  <c r="H533" i="8"/>
  <c r="H534" i="8"/>
  <c r="H535" i="8"/>
  <c r="H536" i="8"/>
  <c r="H537" i="8"/>
  <c r="H538" i="8"/>
  <c r="H539" i="8"/>
  <c r="H540" i="8"/>
  <c r="H541" i="8"/>
  <c r="H542" i="8"/>
  <c r="H543" i="8"/>
  <c r="H544" i="8"/>
  <c r="H545" i="8"/>
  <c r="H546" i="8"/>
  <c r="H547" i="8"/>
  <c r="H548" i="8"/>
  <c r="H549" i="8"/>
  <c r="H550" i="8"/>
  <c r="H551" i="8"/>
  <c r="H552" i="8"/>
  <c r="H553" i="8"/>
  <c r="H554" i="8"/>
  <c r="H555" i="8"/>
  <c r="H556" i="8"/>
  <c r="H557" i="8"/>
  <c r="H558" i="8"/>
  <c r="H559" i="8"/>
  <c r="H560" i="8"/>
  <c r="H561" i="8"/>
  <c r="H562" i="8"/>
  <c r="H563" i="8"/>
  <c r="H564" i="8"/>
  <c r="H565" i="8"/>
  <c r="H566" i="8"/>
  <c r="H567" i="8"/>
  <c r="H568" i="8"/>
  <c r="H569" i="8"/>
  <c r="H570" i="8"/>
  <c r="H571" i="8"/>
  <c r="H572" i="8"/>
  <c r="H573" i="8"/>
  <c r="H574" i="8"/>
  <c r="H575" i="8"/>
  <c r="H576" i="8"/>
  <c r="H577" i="8"/>
  <c r="H578" i="8"/>
  <c r="H579" i="8"/>
  <c r="H580" i="8"/>
  <c r="H581" i="8"/>
  <c r="H582" i="8"/>
  <c r="H583" i="8"/>
  <c r="H584" i="8"/>
  <c r="H585" i="8"/>
  <c r="H586" i="8"/>
  <c r="H587" i="8"/>
  <c r="H588" i="8"/>
  <c r="H589" i="8"/>
  <c r="H590" i="8"/>
  <c r="H591" i="8"/>
  <c r="H592" i="8"/>
  <c r="H593" i="8"/>
  <c r="H594" i="8"/>
  <c r="H595" i="8"/>
  <c r="H596" i="8"/>
  <c r="H597" i="8"/>
  <c r="H598" i="8"/>
  <c r="H599" i="8"/>
  <c r="H600" i="8"/>
  <c r="H601" i="8"/>
  <c r="H602" i="8"/>
  <c r="H603" i="8"/>
  <c r="H604" i="8"/>
  <c r="H605" i="8"/>
  <c r="H606" i="8"/>
  <c r="H607" i="8"/>
  <c r="H608" i="8"/>
  <c r="H609" i="8"/>
  <c r="H610" i="8"/>
  <c r="H611" i="8"/>
  <c r="H612" i="8"/>
  <c r="H613" i="8"/>
  <c r="H614" i="8"/>
  <c r="H615" i="8"/>
  <c r="H616" i="8"/>
  <c r="H617" i="8"/>
  <c r="H618" i="8"/>
  <c r="H619" i="8"/>
  <c r="H620" i="8"/>
  <c r="H621" i="8"/>
  <c r="H622" i="8"/>
  <c r="H623" i="8"/>
  <c r="H624" i="8"/>
  <c r="H625" i="8"/>
  <c r="H626" i="8"/>
  <c r="H627" i="8"/>
  <c r="H628" i="8"/>
  <c r="H629" i="8"/>
  <c r="H630" i="8"/>
  <c r="H631" i="8"/>
  <c r="H632" i="8"/>
  <c r="H633" i="8"/>
  <c r="H634" i="8"/>
  <c r="H635" i="8"/>
  <c r="H636" i="8"/>
  <c r="H637" i="8"/>
  <c r="H638" i="8"/>
  <c r="H639" i="8"/>
  <c r="H640" i="8"/>
  <c r="H641" i="8"/>
  <c r="H642" i="8"/>
  <c r="H643" i="8"/>
  <c r="H644" i="8"/>
  <c r="H645" i="8"/>
  <c r="H646" i="8"/>
  <c r="H647" i="8"/>
  <c r="H648" i="8"/>
  <c r="H649" i="8"/>
  <c r="H650" i="8"/>
  <c r="H651" i="8"/>
  <c r="H652" i="8"/>
  <c r="H653" i="8"/>
  <c r="H654" i="8"/>
  <c r="H655" i="8"/>
  <c r="H656" i="8"/>
  <c r="H657" i="8"/>
  <c r="H658" i="8"/>
  <c r="H659" i="8"/>
  <c r="H660" i="8"/>
  <c r="H661" i="8"/>
  <c r="H662" i="8"/>
  <c r="H663" i="8"/>
  <c r="H664" i="8"/>
  <c r="H665" i="8"/>
  <c r="H666" i="8"/>
  <c r="H667" i="8"/>
  <c r="H668" i="8"/>
  <c r="H669" i="8"/>
  <c r="H670" i="8"/>
  <c r="H671" i="8"/>
  <c r="H672" i="8"/>
  <c r="H3" i="8"/>
  <c r="AE13" i="1"/>
  <c r="AF13" i="1" s="1"/>
  <c r="G219" i="8"/>
  <c r="AE4" i="1"/>
  <c r="AF4" i="1" s="1"/>
  <c r="G183" i="8"/>
  <c r="AE8" i="1"/>
  <c r="AF8" i="1" s="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F265" i="1" s="1"/>
  <c r="AG265" i="1" s="1"/>
  <c r="AH265" i="1" s="1"/>
  <c r="E265" i="1" s="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F296" i="1" s="1"/>
  <c r="AE297" i="1"/>
  <c r="AE298" i="1"/>
  <c r="AE299" i="1"/>
  <c r="AE300" i="1"/>
  <c r="AE301" i="1"/>
  <c r="AE302" i="1"/>
  <c r="AE303" i="1"/>
  <c r="AE304" i="1"/>
  <c r="AE305" i="1"/>
  <c r="AE306" i="1"/>
  <c r="AE307" i="1"/>
  <c r="AE308" i="1"/>
  <c r="AE309" i="1"/>
  <c r="AE310" i="1"/>
  <c r="AE311" i="1"/>
  <c r="AE312" i="1"/>
  <c r="AE313" i="1"/>
  <c r="AE314" i="1"/>
  <c r="AE315" i="1"/>
  <c r="AE316" i="1"/>
  <c r="AE317" i="1"/>
  <c r="AE318"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F341" i="1" s="1"/>
  <c r="AG341" i="1" s="1"/>
  <c r="AH341" i="1" s="1"/>
  <c r="E341" i="1" s="1"/>
  <c r="AE342" i="1"/>
  <c r="AE343" i="1"/>
  <c r="AE344" i="1"/>
  <c r="AE345" i="1"/>
  <c r="AE346" i="1"/>
  <c r="AE347" i="1"/>
  <c r="AE348" i="1"/>
  <c r="AE349" i="1"/>
  <c r="AE350" i="1"/>
  <c r="AE351" i="1"/>
  <c r="AE352" i="1"/>
  <c r="AE353" i="1"/>
  <c r="AF353" i="1" s="1"/>
  <c r="AE354" i="1"/>
  <c r="AE355" i="1"/>
  <c r="AE356" i="1"/>
  <c r="AE357" i="1"/>
  <c r="AF357" i="1" s="1"/>
  <c r="AE358" i="1"/>
  <c r="AE359" i="1"/>
  <c r="AE360" i="1"/>
  <c r="AE361" i="1"/>
  <c r="AF361" i="1" s="1"/>
  <c r="AE362" i="1"/>
  <c r="AE363" i="1"/>
  <c r="AE364" i="1"/>
  <c r="AE365" i="1"/>
  <c r="AF365" i="1" s="1"/>
  <c r="AE366" i="1"/>
  <c r="A17" i="7"/>
  <c r="B17" i="7"/>
  <c r="P17" i="7"/>
  <c r="R17" i="7"/>
  <c r="S17" i="7"/>
  <c r="T17" i="7"/>
  <c r="U17" i="7"/>
  <c r="Y17" i="7"/>
  <c r="Z17" i="7"/>
  <c r="A18" i="7"/>
  <c r="B18" i="7"/>
  <c r="P18" i="7"/>
  <c r="R18" i="7"/>
  <c r="S18" i="7"/>
  <c r="T18" i="7"/>
  <c r="U18" i="7"/>
  <c r="Y18" i="7"/>
  <c r="Z18" i="7"/>
  <c r="A22" i="7"/>
  <c r="B22" i="7"/>
  <c r="P22" i="7"/>
  <c r="R22" i="7"/>
  <c r="S22" i="7"/>
  <c r="T22" i="7"/>
  <c r="U22" i="7"/>
  <c r="Y22" i="7"/>
  <c r="Z22" i="7"/>
  <c r="A23" i="7"/>
  <c r="B23" i="7"/>
  <c r="P23" i="7"/>
  <c r="R23" i="7"/>
  <c r="S23" i="7"/>
  <c r="T23" i="7"/>
  <c r="U23" i="7"/>
  <c r="Y23" i="7"/>
  <c r="Z23" i="7"/>
  <c r="A24" i="7"/>
  <c r="B24" i="7"/>
  <c r="P24" i="7"/>
  <c r="R24" i="7"/>
  <c r="S24" i="7"/>
  <c r="T24" i="7"/>
  <c r="U24" i="7"/>
  <c r="Y24" i="7"/>
  <c r="Z24" i="7"/>
  <c r="A25" i="7"/>
  <c r="B25" i="7"/>
  <c r="P25" i="7"/>
  <c r="R25" i="7"/>
  <c r="S25" i="7"/>
  <c r="T25" i="7"/>
  <c r="U25" i="7"/>
  <c r="Y25" i="7"/>
  <c r="Z25" i="7"/>
  <c r="A26" i="7"/>
  <c r="B26" i="7"/>
  <c r="P26" i="7"/>
  <c r="R26" i="7"/>
  <c r="S26" i="7"/>
  <c r="T26" i="7"/>
  <c r="U26" i="7"/>
  <c r="Y26" i="7"/>
  <c r="Z26" i="7"/>
  <c r="A27" i="7"/>
  <c r="B27" i="7"/>
  <c r="P27" i="7"/>
  <c r="R27" i="7"/>
  <c r="S27" i="7"/>
  <c r="T27" i="7"/>
  <c r="U27" i="7"/>
  <c r="Y27" i="7"/>
  <c r="Z27" i="7"/>
  <c r="A28" i="7"/>
  <c r="B28" i="7"/>
  <c r="P28" i="7"/>
  <c r="R28" i="7"/>
  <c r="S28" i="7"/>
  <c r="T28" i="7"/>
  <c r="U28" i="7"/>
  <c r="Y28" i="7"/>
  <c r="Z28" i="7"/>
  <c r="A29" i="7"/>
  <c r="B29" i="7"/>
  <c r="P29" i="7"/>
  <c r="R29" i="7"/>
  <c r="S29" i="7"/>
  <c r="T29" i="7"/>
  <c r="U29" i="7"/>
  <c r="Y29" i="7"/>
  <c r="Z29" i="7"/>
  <c r="A30" i="7"/>
  <c r="B30" i="7"/>
  <c r="P30" i="7"/>
  <c r="R30" i="7"/>
  <c r="S30" i="7"/>
  <c r="T30" i="7"/>
  <c r="U30" i="7"/>
  <c r="Y30" i="7"/>
  <c r="Z30" i="7"/>
  <c r="A31" i="7"/>
  <c r="B31" i="7"/>
  <c r="P31" i="7"/>
  <c r="R31" i="7"/>
  <c r="S31" i="7"/>
  <c r="T31" i="7"/>
  <c r="U31" i="7"/>
  <c r="Y31" i="7"/>
  <c r="Z31" i="7"/>
  <c r="A32" i="7"/>
  <c r="B32" i="7"/>
  <c r="P32" i="7"/>
  <c r="R32" i="7"/>
  <c r="S32" i="7"/>
  <c r="T32" i="7"/>
  <c r="U32" i="7"/>
  <c r="Y32" i="7"/>
  <c r="Z32" i="7"/>
  <c r="A33" i="7"/>
  <c r="B33" i="7"/>
  <c r="P33" i="7"/>
  <c r="R33" i="7"/>
  <c r="S33" i="7"/>
  <c r="T33" i="7"/>
  <c r="U33" i="7"/>
  <c r="Y33" i="7"/>
  <c r="Z33" i="7"/>
  <c r="A34" i="7"/>
  <c r="B34" i="7"/>
  <c r="P34" i="7"/>
  <c r="R34" i="7"/>
  <c r="S34" i="7"/>
  <c r="T34" i="7"/>
  <c r="U34" i="7"/>
  <c r="Y34" i="7"/>
  <c r="Z34" i="7"/>
  <c r="A35" i="7"/>
  <c r="B35" i="7"/>
  <c r="P35" i="7"/>
  <c r="R35" i="7"/>
  <c r="S35" i="7"/>
  <c r="T35" i="7"/>
  <c r="U35" i="7"/>
  <c r="Y35" i="7"/>
  <c r="A36" i="7"/>
  <c r="B36" i="7"/>
  <c r="P36" i="7"/>
  <c r="R36" i="7"/>
  <c r="S36" i="7"/>
  <c r="T36" i="7"/>
  <c r="U36" i="7"/>
  <c r="Y36" i="7"/>
  <c r="Z36" i="7"/>
  <c r="A37" i="7"/>
  <c r="B37" i="7"/>
  <c r="P37" i="7"/>
  <c r="R37" i="7"/>
  <c r="S37" i="7"/>
  <c r="T37" i="7"/>
  <c r="U37" i="7"/>
  <c r="Y37" i="7"/>
  <c r="Z37" i="7"/>
  <c r="A38" i="7"/>
  <c r="B38" i="7"/>
  <c r="P38" i="7"/>
  <c r="R38" i="7"/>
  <c r="S38" i="7"/>
  <c r="T38" i="7"/>
  <c r="U38" i="7"/>
  <c r="Y38" i="7"/>
  <c r="Z38" i="7"/>
  <c r="A39" i="7"/>
  <c r="B39" i="7"/>
  <c r="P39" i="7"/>
  <c r="R39" i="7"/>
  <c r="S39" i="7"/>
  <c r="T39" i="7"/>
  <c r="U39" i="7"/>
  <c r="Y39" i="7"/>
  <c r="Z39" i="7"/>
  <c r="A40" i="7"/>
  <c r="B40" i="7"/>
  <c r="P40" i="7"/>
  <c r="R40" i="7"/>
  <c r="S40" i="7"/>
  <c r="T40" i="7"/>
  <c r="U40" i="7"/>
  <c r="Y40" i="7"/>
  <c r="Z40" i="7"/>
  <c r="A41" i="7"/>
  <c r="B41" i="7"/>
  <c r="P41" i="7"/>
  <c r="R41" i="7"/>
  <c r="S41" i="7"/>
  <c r="T41" i="7"/>
  <c r="U41" i="7"/>
  <c r="Y41" i="7"/>
  <c r="Z41" i="7"/>
  <c r="A42" i="7"/>
  <c r="B42" i="7"/>
  <c r="P42" i="7"/>
  <c r="R42" i="7"/>
  <c r="S42" i="7"/>
  <c r="T42" i="7"/>
  <c r="U42" i="7"/>
  <c r="Y42" i="7"/>
  <c r="Z42" i="7"/>
  <c r="A43" i="7"/>
  <c r="B43" i="7"/>
  <c r="P43" i="7"/>
  <c r="R43" i="7"/>
  <c r="S43" i="7"/>
  <c r="T43" i="7"/>
  <c r="U43" i="7"/>
  <c r="Y43" i="7"/>
  <c r="Z43" i="7"/>
  <c r="A44" i="7"/>
  <c r="B44" i="7"/>
  <c r="P44" i="7"/>
  <c r="R44" i="7"/>
  <c r="S44" i="7"/>
  <c r="T44" i="7"/>
  <c r="U44" i="7"/>
  <c r="Y44" i="7"/>
  <c r="Z44" i="7"/>
  <c r="A45" i="7"/>
  <c r="B45" i="7"/>
  <c r="P45" i="7"/>
  <c r="R45" i="7"/>
  <c r="S45" i="7"/>
  <c r="T45" i="7"/>
  <c r="U45" i="7"/>
  <c r="Y45" i="7"/>
  <c r="Z45" i="7"/>
  <c r="A46" i="7"/>
  <c r="B46" i="7"/>
  <c r="P46" i="7"/>
  <c r="R46" i="7"/>
  <c r="S46" i="7"/>
  <c r="T46" i="7"/>
  <c r="U46" i="7"/>
  <c r="Y46" i="7"/>
  <c r="Z46" i="7"/>
  <c r="A47" i="7"/>
  <c r="B47" i="7"/>
  <c r="P47" i="7"/>
  <c r="R47" i="7"/>
  <c r="S47" i="7"/>
  <c r="T47" i="7"/>
  <c r="U47" i="7"/>
  <c r="Y47" i="7"/>
  <c r="Z47" i="7"/>
  <c r="A48" i="7"/>
  <c r="B48" i="7"/>
  <c r="P48" i="7"/>
  <c r="R48" i="7"/>
  <c r="S48" i="7"/>
  <c r="T48" i="7"/>
  <c r="U48" i="7"/>
  <c r="Y48" i="7"/>
  <c r="Z48" i="7"/>
  <c r="A49" i="7"/>
  <c r="B49" i="7"/>
  <c r="P49" i="7"/>
  <c r="R49" i="7"/>
  <c r="S49" i="7"/>
  <c r="T49" i="7"/>
  <c r="U49" i="7"/>
  <c r="Y49" i="7"/>
  <c r="Z49" i="7"/>
  <c r="A50" i="7"/>
  <c r="B50" i="7"/>
  <c r="P50" i="7"/>
  <c r="R50" i="7"/>
  <c r="S50" i="7"/>
  <c r="T50" i="7"/>
  <c r="U50" i="7"/>
  <c r="Y50" i="7"/>
  <c r="Z50" i="7"/>
  <c r="A51" i="7"/>
  <c r="B51" i="7"/>
  <c r="P51" i="7"/>
  <c r="R51" i="7"/>
  <c r="S51" i="7"/>
  <c r="T51" i="7"/>
  <c r="U51" i="7"/>
  <c r="Y51" i="7"/>
  <c r="Z51" i="7"/>
  <c r="A52" i="7"/>
  <c r="B52" i="7"/>
  <c r="P52" i="7"/>
  <c r="R52" i="7"/>
  <c r="S52" i="7"/>
  <c r="T52" i="7"/>
  <c r="U52" i="7"/>
  <c r="Y52" i="7"/>
  <c r="Z52" i="7"/>
  <c r="A53" i="7"/>
  <c r="B53" i="7"/>
  <c r="P53" i="7"/>
  <c r="R53" i="7"/>
  <c r="S53" i="7"/>
  <c r="T53" i="7"/>
  <c r="U53" i="7"/>
  <c r="Y53" i="7"/>
  <c r="Z53" i="7"/>
  <c r="A54" i="7"/>
  <c r="B54" i="7"/>
  <c r="P54" i="7"/>
  <c r="R54" i="7"/>
  <c r="S54" i="7"/>
  <c r="T54" i="7"/>
  <c r="U54" i="7"/>
  <c r="Y54" i="7"/>
  <c r="Z54" i="7"/>
  <c r="A55" i="7"/>
  <c r="B55" i="7"/>
  <c r="P55" i="7"/>
  <c r="R55" i="7"/>
  <c r="S55" i="7"/>
  <c r="T55" i="7"/>
  <c r="U55" i="7"/>
  <c r="Y55" i="7"/>
  <c r="A56" i="7"/>
  <c r="B56" i="7"/>
  <c r="P56" i="7"/>
  <c r="R56" i="7"/>
  <c r="S56" i="7"/>
  <c r="T56" i="7"/>
  <c r="U56" i="7"/>
  <c r="Y56" i="7"/>
  <c r="A57" i="7"/>
  <c r="B57" i="7"/>
  <c r="P57" i="7"/>
  <c r="R57" i="7"/>
  <c r="S57" i="7"/>
  <c r="T57" i="7"/>
  <c r="U57" i="7"/>
  <c r="Y57" i="7"/>
  <c r="Z57" i="7"/>
  <c r="A58" i="7"/>
  <c r="B58" i="7"/>
  <c r="P58" i="7"/>
  <c r="R58" i="7"/>
  <c r="S58" i="7"/>
  <c r="T58" i="7"/>
  <c r="U58" i="7"/>
  <c r="Y58" i="7"/>
  <c r="Z58" i="7"/>
  <c r="A59" i="7"/>
  <c r="B59" i="7"/>
  <c r="P59" i="7"/>
  <c r="R59" i="7"/>
  <c r="S59" i="7"/>
  <c r="T59" i="7"/>
  <c r="U59" i="7"/>
  <c r="Y59" i="7"/>
  <c r="Z59" i="7"/>
  <c r="A60" i="7"/>
  <c r="B60" i="7"/>
  <c r="P60" i="7"/>
  <c r="R60" i="7"/>
  <c r="S60" i="7"/>
  <c r="T60" i="7"/>
  <c r="U60" i="7"/>
  <c r="Y60" i="7"/>
  <c r="Z60" i="7"/>
  <c r="A61" i="7"/>
  <c r="B61" i="7"/>
  <c r="P61" i="7"/>
  <c r="R61" i="7"/>
  <c r="S61" i="7"/>
  <c r="T61" i="7"/>
  <c r="U61" i="7"/>
  <c r="Y61" i="7"/>
  <c r="Z61" i="7"/>
  <c r="A62" i="7"/>
  <c r="B62" i="7"/>
  <c r="P62" i="7"/>
  <c r="R62" i="7"/>
  <c r="S62" i="7"/>
  <c r="T62" i="7"/>
  <c r="U62" i="7"/>
  <c r="Y62" i="7"/>
  <c r="Z62" i="7"/>
  <c r="A63" i="7"/>
  <c r="B63" i="7"/>
  <c r="P63" i="7"/>
  <c r="R63" i="7"/>
  <c r="S63" i="7"/>
  <c r="T63" i="7"/>
  <c r="U63" i="7"/>
  <c r="Y63" i="7"/>
  <c r="Z63" i="7"/>
  <c r="A64" i="7"/>
  <c r="B64" i="7"/>
  <c r="P64" i="7"/>
  <c r="R64" i="7"/>
  <c r="S64" i="7"/>
  <c r="T64" i="7"/>
  <c r="U64" i="7"/>
  <c r="Y64" i="7"/>
  <c r="Z64" i="7"/>
  <c r="A65" i="7"/>
  <c r="B65" i="7"/>
  <c r="P65" i="7"/>
  <c r="R65" i="7"/>
  <c r="S65" i="7"/>
  <c r="T65" i="7"/>
  <c r="U65" i="7"/>
  <c r="Y65" i="7"/>
  <c r="Z65" i="7"/>
  <c r="A66" i="7"/>
  <c r="B66" i="7"/>
  <c r="P66" i="7"/>
  <c r="R66" i="7"/>
  <c r="S66" i="7"/>
  <c r="T66" i="7"/>
  <c r="U66" i="7"/>
  <c r="Y66" i="7"/>
  <c r="Z66" i="7"/>
  <c r="A67" i="7"/>
  <c r="B67" i="7"/>
  <c r="P67" i="7"/>
  <c r="R67" i="7"/>
  <c r="S67" i="7"/>
  <c r="T67" i="7"/>
  <c r="U67" i="7"/>
  <c r="Y67" i="7"/>
  <c r="Z67" i="7"/>
  <c r="A68" i="7"/>
  <c r="B68" i="7"/>
  <c r="P68" i="7"/>
  <c r="R68" i="7"/>
  <c r="S68" i="7"/>
  <c r="T68" i="7"/>
  <c r="U68" i="7"/>
  <c r="Y68" i="7"/>
  <c r="Z68" i="7"/>
  <c r="A69" i="7"/>
  <c r="B69" i="7"/>
  <c r="P69" i="7"/>
  <c r="R69" i="7"/>
  <c r="S69" i="7"/>
  <c r="T69" i="7"/>
  <c r="U69" i="7"/>
  <c r="Y69" i="7"/>
  <c r="Z69" i="7"/>
  <c r="A70" i="7"/>
  <c r="B70" i="7"/>
  <c r="P70" i="7"/>
  <c r="R70" i="7"/>
  <c r="S70" i="7"/>
  <c r="T70" i="7"/>
  <c r="U70" i="7"/>
  <c r="Y70" i="7"/>
  <c r="Z70" i="7"/>
  <c r="A71" i="7"/>
  <c r="B71" i="7"/>
  <c r="P71" i="7"/>
  <c r="R71" i="7"/>
  <c r="S71" i="7"/>
  <c r="T71" i="7"/>
  <c r="U71" i="7"/>
  <c r="Y71" i="7"/>
  <c r="Z71" i="7"/>
  <c r="A72" i="7"/>
  <c r="B72" i="7"/>
  <c r="P72" i="7"/>
  <c r="R72" i="7"/>
  <c r="S72" i="7"/>
  <c r="T72" i="7"/>
  <c r="U72" i="7"/>
  <c r="Y72" i="7"/>
  <c r="Z72" i="7"/>
  <c r="A73" i="7"/>
  <c r="B73" i="7"/>
  <c r="P73" i="7"/>
  <c r="R73" i="7"/>
  <c r="S73" i="7"/>
  <c r="T73" i="7"/>
  <c r="U73" i="7"/>
  <c r="Y73" i="7"/>
  <c r="Z73" i="7"/>
  <c r="A74" i="7"/>
  <c r="B74" i="7"/>
  <c r="P74" i="7"/>
  <c r="R74" i="7"/>
  <c r="S74" i="7"/>
  <c r="T74" i="7"/>
  <c r="U74" i="7"/>
  <c r="Y74" i="7"/>
  <c r="Z74" i="7"/>
  <c r="A75" i="7"/>
  <c r="B75" i="7"/>
  <c r="P75" i="7"/>
  <c r="R75" i="7"/>
  <c r="S75" i="7"/>
  <c r="T75" i="7"/>
  <c r="U75" i="7"/>
  <c r="Y75" i="7"/>
  <c r="Z75" i="7"/>
  <c r="A76" i="7"/>
  <c r="B76" i="7"/>
  <c r="P76" i="7"/>
  <c r="R76" i="7"/>
  <c r="S76" i="7"/>
  <c r="T76" i="7"/>
  <c r="U76" i="7"/>
  <c r="Y76" i="7"/>
  <c r="Z76" i="7"/>
  <c r="A77" i="7"/>
  <c r="B77" i="7"/>
  <c r="P77" i="7"/>
  <c r="R77" i="7"/>
  <c r="S77" i="7"/>
  <c r="T77" i="7"/>
  <c r="U77" i="7"/>
  <c r="Y77" i="7"/>
  <c r="Z77" i="7"/>
  <c r="A78" i="7"/>
  <c r="B78" i="7"/>
  <c r="P78" i="7"/>
  <c r="R78" i="7"/>
  <c r="S78" i="7"/>
  <c r="T78" i="7"/>
  <c r="U78" i="7"/>
  <c r="Y78" i="7"/>
  <c r="Z78" i="7"/>
  <c r="A79" i="7"/>
  <c r="B79" i="7"/>
  <c r="P79" i="7"/>
  <c r="R79" i="7"/>
  <c r="S79" i="7"/>
  <c r="T79" i="7"/>
  <c r="U79" i="7"/>
  <c r="Y79" i="7"/>
  <c r="Z79" i="7"/>
  <c r="A80" i="7"/>
  <c r="B80" i="7"/>
  <c r="P80" i="7"/>
  <c r="R80" i="7"/>
  <c r="S80" i="7"/>
  <c r="T80" i="7"/>
  <c r="U80" i="7"/>
  <c r="Y80" i="7"/>
  <c r="Z80" i="7"/>
  <c r="A81" i="7"/>
  <c r="B81" i="7"/>
  <c r="P81" i="7"/>
  <c r="R81" i="7"/>
  <c r="S81" i="7"/>
  <c r="T81" i="7"/>
  <c r="U81" i="7"/>
  <c r="Y81" i="7"/>
  <c r="Z81" i="7"/>
  <c r="A82" i="7"/>
  <c r="B82" i="7"/>
  <c r="P82" i="7"/>
  <c r="R82" i="7"/>
  <c r="S82" i="7"/>
  <c r="T82" i="7"/>
  <c r="U82" i="7"/>
  <c r="Y82" i="7"/>
  <c r="Z82" i="7"/>
  <c r="A83" i="7"/>
  <c r="B83" i="7"/>
  <c r="P83" i="7"/>
  <c r="R83" i="7"/>
  <c r="S83" i="7"/>
  <c r="T83" i="7"/>
  <c r="U83" i="7"/>
  <c r="Y83" i="7"/>
  <c r="Z83" i="7"/>
  <c r="A84" i="7"/>
  <c r="B84" i="7"/>
  <c r="P84" i="7"/>
  <c r="R84" i="7"/>
  <c r="S84" i="7"/>
  <c r="T84" i="7"/>
  <c r="U84" i="7"/>
  <c r="Y84" i="7"/>
  <c r="Z84" i="7"/>
  <c r="A85" i="7"/>
  <c r="B85" i="7"/>
  <c r="P85" i="7"/>
  <c r="R85" i="7"/>
  <c r="S85" i="7"/>
  <c r="T85" i="7"/>
  <c r="U85" i="7"/>
  <c r="Y85" i="7"/>
  <c r="Z85" i="7"/>
  <c r="A86" i="7"/>
  <c r="B86" i="7"/>
  <c r="P86" i="7"/>
  <c r="R86" i="7"/>
  <c r="S86" i="7"/>
  <c r="T86" i="7"/>
  <c r="U86" i="7"/>
  <c r="Y86" i="7"/>
  <c r="Z86" i="7"/>
  <c r="A87" i="7"/>
  <c r="B87" i="7"/>
  <c r="P87" i="7"/>
  <c r="R87" i="7"/>
  <c r="S87" i="7"/>
  <c r="T87" i="7"/>
  <c r="U87" i="7"/>
  <c r="Y87" i="7"/>
  <c r="Z87" i="7"/>
  <c r="A88" i="7"/>
  <c r="B88" i="7"/>
  <c r="P88" i="7"/>
  <c r="R88" i="7"/>
  <c r="S88" i="7"/>
  <c r="T88" i="7"/>
  <c r="U88" i="7"/>
  <c r="Y88" i="7"/>
  <c r="Z88" i="7"/>
  <c r="A89" i="7"/>
  <c r="B89" i="7"/>
  <c r="P89" i="7"/>
  <c r="R89" i="7"/>
  <c r="S89" i="7"/>
  <c r="T89" i="7"/>
  <c r="U89" i="7"/>
  <c r="Y89" i="7"/>
  <c r="Z89" i="7"/>
  <c r="A90" i="7"/>
  <c r="B90" i="7"/>
  <c r="P90" i="7"/>
  <c r="R90" i="7"/>
  <c r="S90" i="7"/>
  <c r="T90" i="7"/>
  <c r="U90" i="7"/>
  <c r="Y90" i="7"/>
  <c r="Z90" i="7"/>
  <c r="A91" i="7"/>
  <c r="B91" i="7"/>
  <c r="P91" i="7"/>
  <c r="R91" i="7"/>
  <c r="S91" i="7"/>
  <c r="T91" i="7"/>
  <c r="U91" i="7"/>
  <c r="Y91" i="7"/>
  <c r="Z91" i="7"/>
  <c r="A92" i="7"/>
  <c r="B92" i="7"/>
  <c r="P92" i="7"/>
  <c r="R92" i="7"/>
  <c r="S92" i="7"/>
  <c r="T92" i="7"/>
  <c r="U92" i="7"/>
  <c r="Y92" i="7"/>
  <c r="Z92" i="7"/>
  <c r="A93" i="7"/>
  <c r="B93" i="7"/>
  <c r="P93" i="7"/>
  <c r="R93" i="7"/>
  <c r="S93" i="7"/>
  <c r="T93" i="7"/>
  <c r="U93" i="7"/>
  <c r="Y93" i="7"/>
  <c r="Z93" i="7"/>
  <c r="A94" i="7"/>
  <c r="B94" i="7"/>
  <c r="P94" i="7"/>
  <c r="R94" i="7"/>
  <c r="S94" i="7"/>
  <c r="T94" i="7"/>
  <c r="U94" i="7"/>
  <c r="Y94" i="7"/>
  <c r="Z94" i="7"/>
  <c r="A95" i="7"/>
  <c r="B95" i="7"/>
  <c r="P95" i="7"/>
  <c r="R95" i="7"/>
  <c r="S95" i="7"/>
  <c r="T95" i="7"/>
  <c r="U95" i="7"/>
  <c r="Y95" i="7"/>
  <c r="Z95" i="7"/>
  <c r="A96" i="7"/>
  <c r="B96" i="7"/>
  <c r="P96" i="7"/>
  <c r="R96" i="7"/>
  <c r="S96" i="7"/>
  <c r="T96" i="7"/>
  <c r="U96" i="7"/>
  <c r="Y96" i="7"/>
  <c r="Z96" i="7"/>
  <c r="A97" i="7"/>
  <c r="B97" i="7"/>
  <c r="P97" i="7"/>
  <c r="R97" i="7"/>
  <c r="S97" i="7"/>
  <c r="T97" i="7"/>
  <c r="U97" i="7"/>
  <c r="Y97" i="7"/>
  <c r="Z97" i="7"/>
  <c r="A98" i="7"/>
  <c r="B98" i="7"/>
  <c r="P98" i="7"/>
  <c r="R98" i="7"/>
  <c r="S98" i="7"/>
  <c r="T98" i="7"/>
  <c r="U98" i="7"/>
  <c r="Y98" i="7"/>
  <c r="Z98" i="7"/>
  <c r="A99" i="7"/>
  <c r="B99" i="7"/>
  <c r="P99" i="7"/>
  <c r="R99" i="7"/>
  <c r="S99" i="7"/>
  <c r="T99" i="7"/>
  <c r="U99" i="7"/>
  <c r="Y99" i="7"/>
  <c r="Z99" i="7"/>
  <c r="A100" i="7"/>
  <c r="B100" i="7"/>
  <c r="P100" i="7"/>
  <c r="R100" i="7"/>
  <c r="S100" i="7"/>
  <c r="T100" i="7"/>
  <c r="U100" i="7"/>
  <c r="Y100" i="7"/>
  <c r="Z100" i="7"/>
  <c r="A101" i="7"/>
  <c r="B101" i="7"/>
  <c r="P101" i="7"/>
  <c r="R101" i="7"/>
  <c r="S101" i="7"/>
  <c r="T101" i="7"/>
  <c r="U101" i="7"/>
  <c r="Y101" i="7"/>
  <c r="Z101" i="7"/>
  <c r="B15" i="7"/>
  <c r="P15" i="7"/>
  <c r="R15" i="7"/>
  <c r="S15" i="7"/>
  <c r="T15" i="7"/>
  <c r="U15" i="7"/>
  <c r="Y15" i="7"/>
  <c r="Z15" i="7"/>
  <c r="A16" i="7"/>
  <c r="B16" i="7"/>
  <c r="P16" i="7"/>
  <c r="R16" i="7"/>
  <c r="S16" i="7"/>
  <c r="T16" i="7"/>
  <c r="U16" i="7"/>
  <c r="Y16" i="7"/>
  <c r="Z16" i="7"/>
  <c r="A4" i="7"/>
  <c r="B4" i="7"/>
  <c r="P4" i="7"/>
  <c r="R4" i="7"/>
  <c r="S4" i="7"/>
  <c r="T4" i="7"/>
  <c r="U4" i="7"/>
  <c r="Y4" i="7"/>
  <c r="A5" i="7"/>
  <c r="B5" i="7"/>
  <c r="P5" i="7"/>
  <c r="R5" i="7"/>
  <c r="S5" i="7"/>
  <c r="T5" i="7"/>
  <c r="U5" i="7"/>
  <c r="Y5" i="7"/>
  <c r="Z5" i="7"/>
  <c r="A10" i="7"/>
  <c r="B10" i="7"/>
  <c r="P10" i="7"/>
  <c r="R10" i="7"/>
  <c r="S10" i="7"/>
  <c r="T10" i="7"/>
  <c r="U10" i="7"/>
  <c r="Y10" i="7"/>
  <c r="Z10" i="7"/>
  <c r="A11" i="7"/>
  <c r="B11" i="7"/>
  <c r="P11" i="7"/>
  <c r="R11" i="7"/>
  <c r="S11" i="7"/>
  <c r="T11" i="7"/>
  <c r="U11" i="7"/>
  <c r="Y11" i="7"/>
  <c r="Z11" i="7"/>
  <c r="A12" i="7"/>
  <c r="B12" i="7"/>
  <c r="P12" i="7"/>
  <c r="R12" i="7"/>
  <c r="S12" i="7"/>
  <c r="T12" i="7"/>
  <c r="U12" i="7"/>
  <c r="Y12" i="7"/>
  <c r="Z12" i="7"/>
  <c r="A13" i="7"/>
  <c r="B13" i="7"/>
  <c r="P13" i="7"/>
  <c r="R13" i="7"/>
  <c r="T13" i="7"/>
  <c r="U13" i="7"/>
  <c r="Y13" i="7"/>
  <c r="Z13" i="7"/>
  <c r="A14" i="7"/>
  <c r="B14" i="7"/>
  <c r="P14" i="7"/>
  <c r="R14" i="7"/>
  <c r="S14" i="7"/>
  <c r="T14" i="7"/>
  <c r="U14" i="7"/>
  <c r="Y14" i="7"/>
  <c r="Z14" i="7"/>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C170" i="1" l="1"/>
  <c r="AG170" i="1" s="1"/>
  <c r="AH170" i="1" s="1"/>
  <c r="E170" i="1" s="1"/>
  <c r="AE168" i="1"/>
  <c r="AF168" i="1" s="1"/>
  <c r="AG168" i="1" s="1"/>
  <c r="AH168" i="1" s="1"/>
  <c r="E168" i="1" s="1"/>
  <c r="AG4" i="1"/>
  <c r="AH4" i="1" s="1"/>
  <c r="E4" i="1" s="1"/>
  <c r="AE163" i="1"/>
  <c r="AF163" i="1" s="1"/>
  <c r="AG163" i="1" s="1"/>
  <c r="AH163" i="1" s="1"/>
  <c r="E163" i="1" s="1"/>
  <c r="AC162" i="1"/>
  <c r="AC160" i="1"/>
  <c r="AE159" i="1"/>
  <c r="AF159" i="1" s="1"/>
  <c r="AG159" i="1" s="1"/>
  <c r="AH159" i="1" s="1"/>
  <c r="E159" i="1" s="1"/>
  <c r="AE150" i="1"/>
  <c r="AF150" i="1" s="1"/>
  <c r="AG150" i="1" s="1"/>
  <c r="AH150" i="1" s="1"/>
  <c r="E150" i="1" s="1"/>
  <c r="AE147" i="1"/>
  <c r="AF147" i="1" s="1"/>
  <c r="AG147" i="1" s="1"/>
  <c r="AH147" i="1" s="1"/>
  <c r="E147" i="1" s="1"/>
  <c r="AC146" i="1"/>
  <c r="AC145" i="1"/>
  <c r="AG30" i="1"/>
  <c r="AH30" i="1" s="1"/>
  <c r="E30" i="1" s="1"/>
  <c r="AG180" i="1"/>
  <c r="AH180" i="1" s="1"/>
  <c r="E180" i="1" s="1"/>
  <c r="AG50" i="1"/>
  <c r="AH50" i="1" s="1"/>
  <c r="E50" i="1" s="1"/>
  <c r="AG29" i="1"/>
  <c r="AH29" i="1" s="1"/>
  <c r="E29" i="1" s="1"/>
  <c r="AG3" i="1"/>
  <c r="AH3" i="1" s="1"/>
  <c r="E3" i="1" s="1"/>
  <c r="AG61" i="1"/>
  <c r="AH61" i="1" s="1"/>
  <c r="E61" i="1" s="1"/>
  <c r="AG8" i="1"/>
  <c r="AH8" i="1" s="1"/>
  <c r="E8" i="1" s="1"/>
  <c r="AG199" i="1"/>
  <c r="AH199" i="1" s="1"/>
  <c r="E199" i="1" s="1"/>
  <c r="AG175" i="1"/>
  <c r="AH175" i="1" s="1"/>
  <c r="E175" i="1" s="1"/>
  <c r="AG70" i="1"/>
  <c r="AH70" i="1" s="1"/>
  <c r="AG63" i="1"/>
  <c r="AH63" i="1" s="1"/>
  <c r="E63" i="1" s="1"/>
  <c r="AG191" i="1"/>
  <c r="AH191" i="1" s="1"/>
  <c r="E191" i="1" s="1"/>
  <c r="AF312" i="1"/>
  <c r="AE106" i="1"/>
  <c r="AF106" i="1" s="1"/>
  <c r="AG106" i="1" s="1"/>
  <c r="AH106" i="1" s="1"/>
  <c r="E106" i="1" s="1"/>
  <c r="AE9" i="1"/>
  <c r="AF9" i="1" s="1"/>
  <c r="AG9" i="1" s="1"/>
  <c r="AH9" i="1" s="1"/>
  <c r="E9" i="1" s="1"/>
  <c r="AF145" i="1"/>
  <c r="AF165" i="1"/>
  <c r="AG165" i="1" s="1"/>
  <c r="AH165" i="1" s="1"/>
  <c r="E165" i="1" s="1"/>
  <c r="AF197" i="1"/>
  <c r="AG197" i="1" s="1"/>
  <c r="AH197" i="1" s="1"/>
  <c r="E197" i="1" s="1"/>
  <c r="AF201" i="1"/>
  <c r="AG201" i="1" s="1"/>
  <c r="AH201" i="1" s="1"/>
  <c r="E201" i="1" s="1"/>
  <c r="AF346" i="1"/>
  <c r="AF246" i="1"/>
  <c r="AF226" i="1"/>
  <c r="AF222" i="1"/>
  <c r="AG222" i="1" s="1"/>
  <c r="AH222" i="1" s="1"/>
  <c r="E222" i="1" s="1"/>
  <c r="G216" i="8"/>
  <c r="AF69" i="1"/>
  <c r="AG69" i="1" s="1"/>
  <c r="AH69" i="1" s="1"/>
  <c r="AF213" i="1"/>
  <c r="AF141" i="1"/>
  <c r="AG141" i="1" s="1"/>
  <c r="AH141" i="1" s="1"/>
  <c r="E141" i="1" s="1"/>
  <c r="AF149" i="1"/>
  <c r="AG149" i="1" s="1"/>
  <c r="AH149" i="1" s="1"/>
  <c r="E149" i="1" s="1"/>
  <c r="AG171" i="1"/>
  <c r="AH171" i="1" s="1"/>
  <c r="E171" i="1" s="1"/>
  <c r="AE71" i="1"/>
  <c r="AF71" i="1" s="1"/>
  <c r="AG71" i="1" s="1"/>
  <c r="AH71" i="1" s="1"/>
  <c r="E71" i="1" s="1"/>
  <c r="AF133" i="1"/>
  <c r="AG133" i="1" s="1"/>
  <c r="AH133" i="1" s="1"/>
  <c r="AG67" i="1"/>
  <c r="AH67" i="1" s="1"/>
  <c r="E67" i="1" s="1"/>
  <c r="AG19" i="1"/>
  <c r="AH19" i="1" s="1"/>
  <c r="E19" i="1" s="1"/>
  <c r="AF143" i="1"/>
  <c r="AF260" i="1"/>
  <c r="AG260" i="1" s="1"/>
  <c r="AH260" i="1" s="1"/>
  <c r="E260" i="1" s="1"/>
  <c r="AF256" i="1"/>
  <c r="AF354" i="1"/>
  <c r="AG354" i="1" s="1"/>
  <c r="AH354" i="1" s="1"/>
  <c r="E354" i="1" s="1"/>
  <c r="AG13" i="1"/>
  <c r="AH13" i="1" s="1"/>
  <c r="E13" i="1" s="1"/>
  <c r="AG62" i="1"/>
  <c r="AH62" i="1" s="1"/>
  <c r="E62" i="1" s="1"/>
  <c r="AG195" i="1"/>
  <c r="AH195" i="1" s="1"/>
  <c r="E195" i="1" s="1"/>
  <c r="AG200" i="1"/>
  <c r="AH200" i="1" s="1"/>
  <c r="E200" i="1" s="1"/>
  <c r="AF270" i="1"/>
  <c r="AG270" i="1" s="1"/>
  <c r="AH270" i="1" s="1"/>
  <c r="E270" i="1" s="1"/>
  <c r="G564" i="8"/>
  <c r="AF338" i="1"/>
  <c r="AF334" i="1"/>
  <c r="AF286" i="1"/>
  <c r="AG286" i="1" s="1"/>
  <c r="AH286" i="1" s="1"/>
  <c r="E286" i="1" s="1"/>
  <c r="AF282" i="1"/>
  <c r="AG282" i="1" s="1"/>
  <c r="AH282" i="1" s="1"/>
  <c r="E282" i="1" s="1"/>
  <c r="AF278" i="1"/>
  <c r="AF266" i="1"/>
  <c r="AF262" i="1"/>
  <c r="AF258" i="1"/>
  <c r="AG258" i="1" s="1"/>
  <c r="AH258" i="1" s="1"/>
  <c r="E258" i="1" s="1"/>
  <c r="AF254" i="1"/>
  <c r="AG254" i="1" s="1"/>
  <c r="AH254" i="1" s="1"/>
  <c r="E254" i="1" s="1"/>
  <c r="AF250" i="1"/>
  <c r="AF249" i="1"/>
  <c r="AG249" i="1" s="1"/>
  <c r="AH249" i="1" s="1"/>
  <c r="E249" i="1" s="1"/>
  <c r="AF264" i="1"/>
  <c r="AG264" i="1" s="1"/>
  <c r="AH264" i="1" s="1"/>
  <c r="E264" i="1" s="1"/>
  <c r="G176" i="8"/>
  <c r="AF170" i="1"/>
  <c r="AG172" i="1"/>
  <c r="AH172" i="1" s="1"/>
  <c r="E172" i="1" s="1"/>
  <c r="AE14" i="1"/>
  <c r="AF14" i="1" s="1"/>
  <c r="AG14" i="1" s="1"/>
  <c r="AH14" i="1" s="1"/>
  <c r="E14" i="1" s="1"/>
  <c r="AF253" i="1"/>
  <c r="AG253" i="1" s="1"/>
  <c r="AH253" i="1" s="1"/>
  <c r="E253" i="1" s="1"/>
  <c r="AF238" i="1"/>
  <c r="AG238" i="1" s="1"/>
  <c r="AH238" i="1" s="1"/>
  <c r="E238" i="1" s="1"/>
  <c r="G659" i="8"/>
  <c r="G257" i="8"/>
  <c r="G359" i="8"/>
  <c r="G325" i="8"/>
  <c r="G283" i="8"/>
  <c r="AF178" i="1"/>
  <c r="AG178" i="1" s="1"/>
  <c r="AH178" i="1" s="1"/>
  <c r="E178" i="1" s="1"/>
  <c r="AF202" i="1"/>
  <c r="AG202" i="1" s="1"/>
  <c r="AH202" i="1" s="1"/>
  <c r="E202" i="1" s="1"/>
  <c r="AF166" i="1"/>
  <c r="AG166" i="1" s="1"/>
  <c r="AH166" i="1" s="1"/>
  <c r="E166" i="1" s="1"/>
  <c r="AE90" i="1"/>
  <c r="AF90" i="1" s="1"/>
  <c r="AG90" i="1" s="1"/>
  <c r="AH90" i="1" s="1"/>
  <c r="E90" i="1" s="1"/>
  <c r="AF301" i="1"/>
  <c r="AG301" i="1" s="1"/>
  <c r="AH301" i="1" s="1"/>
  <c r="E301" i="1" s="1"/>
  <c r="AF285" i="1"/>
  <c r="AG285" i="1" s="1"/>
  <c r="AH285" i="1" s="1"/>
  <c r="E285" i="1" s="1"/>
  <c r="AF336" i="1"/>
  <c r="AF359" i="1"/>
  <c r="AG359" i="1" s="1"/>
  <c r="AH359" i="1" s="1"/>
  <c r="E359" i="1" s="1"/>
  <c r="AF355" i="1"/>
  <c r="AG355" i="1" s="1"/>
  <c r="AH355" i="1" s="1"/>
  <c r="E355" i="1" s="1"/>
  <c r="AF347" i="1"/>
  <c r="AG347" i="1" s="1"/>
  <c r="AH347" i="1" s="1"/>
  <c r="E347" i="1" s="1"/>
  <c r="AF331" i="1"/>
  <c r="AF319" i="1"/>
  <c r="AG319" i="1" s="1"/>
  <c r="AH319" i="1" s="1"/>
  <c r="E319" i="1" s="1"/>
  <c r="AF311" i="1"/>
  <c r="AG311" i="1" s="1"/>
  <c r="AH311" i="1" s="1"/>
  <c r="E311" i="1" s="1"/>
  <c r="AF299" i="1"/>
  <c r="AG299" i="1" s="1"/>
  <c r="AH299" i="1" s="1"/>
  <c r="E299" i="1" s="1"/>
  <c r="AF295" i="1"/>
  <c r="AF267" i="1"/>
  <c r="AG267" i="1" s="1"/>
  <c r="AH267" i="1" s="1"/>
  <c r="E267" i="1" s="1"/>
  <c r="AF263" i="1"/>
  <c r="AG263" i="1" s="1"/>
  <c r="AH263" i="1" s="1"/>
  <c r="E263" i="1" s="1"/>
  <c r="AF239" i="1"/>
  <c r="AG239" i="1" s="1"/>
  <c r="AH239" i="1" s="1"/>
  <c r="E239" i="1" s="1"/>
  <c r="AF235" i="1"/>
  <c r="AF231" i="1"/>
  <c r="AG231" i="1" s="1"/>
  <c r="AH231" i="1" s="1"/>
  <c r="E231" i="1" s="1"/>
  <c r="AE10" i="1"/>
  <c r="AF10" i="1" s="1"/>
  <c r="AG10" i="1" s="1"/>
  <c r="AH10" i="1" s="1"/>
  <c r="E10" i="1" s="1"/>
  <c r="AE11" i="1"/>
  <c r="AF11" i="1" s="1"/>
  <c r="AG11" i="1" s="1"/>
  <c r="AH11" i="1" s="1"/>
  <c r="E11" i="1" s="1"/>
  <c r="G287" i="8"/>
  <c r="G177" i="8"/>
  <c r="AE16" i="1"/>
  <c r="AF16" i="1" s="1"/>
  <c r="AG16" i="1" s="1"/>
  <c r="AH16" i="1" s="1"/>
  <c r="E16" i="1" s="1"/>
  <c r="G431" i="8"/>
  <c r="G241" i="8"/>
  <c r="G231" i="8"/>
  <c r="G212" i="8"/>
  <c r="AE105" i="1"/>
  <c r="AF105" i="1" s="1"/>
  <c r="AG105" i="1" s="1"/>
  <c r="AH105" i="1" s="1"/>
  <c r="E105" i="1" s="1"/>
  <c r="G191" i="8"/>
  <c r="AF321" i="1"/>
  <c r="AG321" i="1" s="1"/>
  <c r="AH321" i="1" s="1"/>
  <c r="E321" i="1" s="1"/>
  <c r="AF330" i="1"/>
  <c r="AG330" i="1" s="1"/>
  <c r="AH330" i="1" s="1"/>
  <c r="E330" i="1" s="1"/>
  <c r="AF322" i="1"/>
  <c r="AG322" i="1" s="1"/>
  <c r="AH322" i="1" s="1"/>
  <c r="E322" i="1" s="1"/>
  <c r="AF318" i="1"/>
  <c r="AG318" i="1" s="1"/>
  <c r="AH318" i="1" s="1"/>
  <c r="E318" i="1" s="1"/>
  <c r="AF290" i="1"/>
  <c r="AG290" i="1" s="1"/>
  <c r="AH290" i="1" s="1"/>
  <c r="E290" i="1" s="1"/>
  <c r="AF274" i="1"/>
  <c r="AG274" i="1" s="1"/>
  <c r="AH274" i="1" s="1"/>
  <c r="E274" i="1" s="1"/>
  <c r="AF242" i="1"/>
  <c r="AG242" i="1" s="1"/>
  <c r="AH242" i="1" s="1"/>
  <c r="E242" i="1" s="1"/>
  <c r="AE102" i="1"/>
  <c r="AF102" i="1" s="1"/>
  <c r="G660" i="8"/>
  <c r="AE54" i="1"/>
  <c r="AF54" i="1" s="1"/>
  <c r="AG54" i="1" s="1"/>
  <c r="AH54" i="1" s="1"/>
  <c r="E54" i="1" s="1"/>
  <c r="AE7" i="1"/>
  <c r="AF7" i="1" s="1"/>
  <c r="AG7" i="1" s="1"/>
  <c r="AH7" i="1" s="1"/>
  <c r="E7" i="1" s="1"/>
  <c r="G324" i="8"/>
  <c r="AE137" i="1"/>
  <c r="AF137" i="1" s="1"/>
  <c r="AG137" i="1" s="1"/>
  <c r="AH137" i="1" s="1"/>
  <c r="E137" i="1" s="1"/>
  <c r="AE15" i="1"/>
  <c r="AF15" i="1" s="1"/>
  <c r="AG15" i="1" s="1"/>
  <c r="AH15" i="1" s="1"/>
  <c r="E15" i="1" s="1"/>
  <c r="AE2" i="1"/>
  <c r="AF2" i="1" s="1"/>
  <c r="AG2" i="1" s="1"/>
  <c r="AH2" i="1" s="1"/>
  <c r="E2" i="1" s="1"/>
  <c r="G206" i="8"/>
  <c r="G190" i="8"/>
  <c r="G165" i="8"/>
  <c r="G161" i="8"/>
  <c r="G157" i="8"/>
  <c r="G127" i="8"/>
  <c r="AF325" i="1"/>
  <c r="AG325" i="1" s="1"/>
  <c r="AH325" i="1" s="1"/>
  <c r="E325" i="1" s="1"/>
  <c r="AE98" i="1"/>
  <c r="AF98" i="1" s="1"/>
  <c r="AG98" i="1" s="1"/>
  <c r="AH98" i="1" s="1"/>
  <c r="E98" i="1" s="1"/>
  <c r="G223" i="8"/>
  <c r="AF297" i="1"/>
  <c r="AG297" i="1" s="1"/>
  <c r="AH297" i="1" s="1"/>
  <c r="E297" i="1" s="1"/>
  <c r="AF292" i="1"/>
  <c r="AG292" i="1" s="1"/>
  <c r="AH292" i="1" s="1"/>
  <c r="E292" i="1" s="1"/>
  <c r="AF244" i="1"/>
  <c r="AG244" i="1" s="1"/>
  <c r="AH244" i="1" s="1"/>
  <c r="E244" i="1" s="1"/>
  <c r="AF236" i="1"/>
  <c r="G637" i="8"/>
  <c r="AF210" i="1"/>
  <c r="AG210" i="1" s="1"/>
  <c r="AH210" i="1" s="1"/>
  <c r="E210" i="1" s="1"/>
  <c r="AF261" i="1"/>
  <c r="AG261" i="1" s="1"/>
  <c r="AH261" i="1" s="1"/>
  <c r="E261" i="1" s="1"/>
  <c r="AF257" i="1"/>
  <c r="AG257" i="1" s="1"/>
  <c r="AH257" i="1" s="1"/>
  <c r="E257" i="1" s="1"/>
  <c r="AF245" i="1"/>
  <c r="AG245" i="1" s="1"/>
  <c r="AH245" i="1" s="1"/>
  <c r="E245" i="1" s="1"/>
  <c r="AF225" i="1"/>
  <c r="AG225" i="1" s="1"/>
  <c r="AH225" i="1" s="1"/>
  <c r="E225" i="1" s="1"/>
  <c r="AF217" i="1"/>
  <c r="AG217" i="1" s="1"/>
  <c r="AH217" i="1" s="1"/>
  <c r="E217" i="1" s="1"/>
  <c r="AF37" i="1"/>
  <c r="AG37" i="1" s="1"/>
  <c r="AH37" i="1" s="1"/>
  <c r="AF174" i="1"/>
  <c r="AG174" i="1" s="1"/>
  <c r="AH174" i="1" s="1"/>
  <c r="E174" i="1" s="1"/>
  <c r="AF182" i="1"/>
  <c r="AG182" i="1" s="1"/>
  <c r="AH182" i="1" s="1"/>
  <c r="E182" i="1" s="1"/>
  <c r="AF114" i="1"/>
  <c r="AF190" i="1"/>
  <c r="AG190" i="1" s="1"/>
  <c r="AH190" i="1" s="1"/>
  <c r="E190" i="1" s="1"/>
  <c r="AF155" i="1"/>
  <c r="AG155" i="1" s="1"/>
  <c r="AH155" i="1" s="1"/>
  <c r="E155" i="1" s="1"/>
  <c r="AF73" i="1"/>
  <c r="AG73" i="1" s="1"/>
  <c r="AH73" i="1" s="1"/>
  <c r="AF162" i="1"/>
  <c r="AF127" i="1"/>
  <c r="AG127" i="1" s="1"/>
  <c r="AH127" i="1" s="1"/>
  <c r="AF139" i="1"/>
  <c r="AG139" i="1" s="1"/>
  <c r="AH139" i="1" s="1"/>
  <c r="AF187" i="1"/>
  <c r="AG187" i="1" s="1"/>
  <c r="AH187" i="1" s="1"/>
  <c r="E187" i="1" s="1"/>
  <c r="AF186" i="1"/>
  <c r="AG186" i="1" s="1"/>
  <c r="AH186" i="1" s="1"/>
  <c r="E186" i="1" s="1"/>
  <c r="AF206" i="1"/>
  <c r="AG206" i="1" s="1"/>
  <c r="AH206" i="1" s="1"/>
  <c r="E206" i="1" s="1"/>
  <c r="G680" i="8"/>
  <c r="AF194" i="1"/>
  <c r="AG194" i="1" s="1"/>
  <c r="AH194" i="1" s="1"/>
  <c r="E194" i="1" s="1"/>
  <c r="AF183" i="1"/>
  <c r="AF146" i="1"/>
  <c r="AF352" i="1"/>
  <c r="AF348" i="1"/>
  <c r="AF275" i="1"/>
  <c r="AG275" i="1" s="1"/>
  <c r="AH275" i="1" s="1"/>
  <c r="E275" i="1" s="1"/>
  <c r="AF271" i="1"/>
  <c r="AG271" i="1" s="1"/>
  <c r="AH271" i="1" s="1"/>
  <c r="E271" i="1" s="1"/>
  <c r="AF259" i="1"/>
  <c r="AG259" i="1" s="1"/>
  <c r="AH259" i="1" s="1"/>
  <c r="E259" i="1" s="1"/>
  <c r="AF255" i="1"/>
  <c r="AG255" i="1" s="1"/>
  <c r="AH255" i="1" s="1"/>
  <c r="E255" i="1" s="1"/>
  <c r="AF251" i="1"/>
  <c r="AG251" i="1" s="1"/>
  <c r="AH251" i="1" s="1"/>
  <c r="E251" i="1" s="1"/>
  <c r="AF247" i="1"/>
  <c r="AG247" i="1" s="1"/>
  <c r="AH247" i="1" s="1"/>
  <c r="E247" i="1" s="1"/>
  <c r="AG151" i="1"/>
  <c r="AH151" i="1" s="1"/>
  <c r="E151" i="1" s="1"/>
  <c r="AF326" i="1"/>
  <c r="AG326" i="1" s="1"/>
  <c r="AH326" i="1" s="1"/>
  <c r="E326" i="1" s="1"/>
  <c r="AF314" i="1"/>
  <c r="AG314" i="1" s="1"/>
  <c r="AH314" i="1" s="1"/>
  <c r="E314" i="1" s="1"/>
  <c r="AF310" i="1"/>
  <c r="AG310" i="1" s="1"/>
  <c r="AH310" i="1" s="1"/>
  <c r="E310" i="1" s="1"/>
  <c r="AF306" i="1"/>
  <c r="AG306" i="1" s="1"/>
  <c r="AH306" i="1" s="1"/>
  <c r="E306" i="1" s="1"/>
  <c r="AF302" i="1"/>
  <c r="AG302" i="1" s="1"/>
  <c r="AH302" i="1" s="1"/>
  <c r="E302" i="1" s="1"/>
  <c r="AF298" i="1"/>
  <c r="AG298" i="1" s="1"/>
  <c r="AH298" i="1" s="1"/>
  <c r="E298" i="1" s="1"/>
  <c r="AF294" i="1"/>
  <c r="AG294" i="1" s="1"/>
  <c r="AH294" i="1" s="1"/>
  <c r="E294" i="1" s="1"/>
  <c r="AF234" i="1"/>
  <c r="AF230" i="1"/>
  <c r="AG230" i="1" s="1"/>
  <c r="AH230" i="1" s="1"/>
  <c r="E230" i="1" s="1"/>
  <c r="AF218" i="1"/>
  <c r="AG218" i="1" s="1"/>
  <c r="AH218" i="1" s="1"/>
  <c r="E218" i="1" s="1"/>
  <c r="AF214" i="1"/>
  <c r="AG214" i="1" s="1"/>
  <c r="AH214" i="1" s="1"/>
  <c r="E214" i="1" s="1"/>
  <c r="AG334" i="1"/>
  <c r="AH334" i="1" s="1"/>
  <c r="E334" i="1" s="1"/>
  <c r="AG278" i="1"/>
  <c r="AH278" i="1" s="1"/>
  <c r="E278" i="1" s="1"/>
  <c r="AG262" i="1"/>
  <c r="AH262" i="1" s="1"/>
  <c r="E262" i="1" s="1"/>
  <c r="AG154" i="1"/>
  <c r="AH154" i="1" s="1"/>
  <c r="E154" i="1" s="1"/>
  <c r="AG64" i="1"/>
  <c r="AH64" i="1" s="1"/>
  <c r="E64" i="1" s="1"/>
  <c r="AF350" i="1"/>
  <c r="AG350" i="1" s="1"/>
  <c r="AH350" i="1" s="1"/>
  <c r="E350" i="1" s="1"/>
  <c r="AF342" i="1"/>
  <c r="AG342" i="1" s="1"/>
  <c r="AH342" i="1" s="1"/>
  <c r="E342" i="1" s="1"/>
  <c r="AG208" i="1"/>
  <c r="AH208" i="1" s="1"/>
  <c r="E208" i="1" s="1"/>
  <c r="AG167" i="1"/>
  <c r="AH167" i="1" s="1"/>
  <c r="E167" i="1" s="1"/>
  <c r="AG235" i="1"/>
  <c r="AH235" i="1" s="1"/>
  <c r="E235" i="1" s="1"/>
  <c r="AG17" i="1"/>
  <c r="AH17" i="1" s="1"/>
  <c r="E17" i="1" s="1"/>
  <c r="AG121" i="1"/>
  <c r="AH121" i="1" s="1"/>
  <c r="E121" i="1" s="1"/>
  <c r="AG192" i="1"/>
  <c r="AH192" i="1" s="1"/>
  <c r="E192" i="1" s="1"/>
  <c r="AF349" i="1"/>
  <c r="AG349" i="1" s="1"/>
  <c r="AH349" i="1" s="1"/>
  <c r="E349" i="1" s="1"/>
  <c r="AF345" i="1"/>
  <c r="AG345" i="1" s="1"/>
  <c r="AH345" i="1" s="1"/>
  <c r="E345" i="1" s="1"/>
  <c r="AF313" i="1"/>
  <c r="AG313" i="1" s="1"/>
  <c r="AH313" i="1" s="1"/>
  <c r="E313" i="1" s="1"/>
  <c r="AF309" i="1"/>
  <c r="AG309" i="1" s="1"/>
  <c r="AH309" i="1" s="1"/>
  <c r="E309" i="1" s="1"/>
  <c r="AF305" i="1"/>
  <c r="AG305" i="1" s="1"/>
  <c r="AH305" i="1" s="1"/>
  <c r="E305" i="1" s="1"/>
  <c r="AF241" i="1"/>
  <c r="AG241" i="1" s="1"/>
  <c r="AH241" i="1" s="1"/>
  <c r="E241" i="1" s="1"/>
  <c r="AF237" i="1"/>
  <c r="AG237" i="1" s="1"/>
  <c r="AH237" i="1" s="1"/>
  <c r="E237" i="1" s="1"/>
  <c r="AF233" i="1"/>
  <c r="AG233" i="1" s="1"/>
  <c r="AH233" i="1" s="1"/>
  <c r="E233" i="1" s="1"/>
  <c r="AF229" i="1"/>
  <c r="AG229" i="1" s="1"/>
  <c r="AH229" i="1" s="1"/>
  <c r="E229" i="1" s="1"/>
  <c r="AF221" i="1"/>
  <c r="AG221" i="1" s="1"/>
  <c r="AH221" i="1" s="1"/>
  <c r="E221" i="1" s="1"/>
  <c r="AG295" i="1"/>
  <c r="AH295" i="1" s="1"/>
  <c r="E295" i="1" s="1"/>
  <c r="AF287" i="1"/>
  <c r="AG287" i="1" s="1"/>
  <c r="AH287" i="1" s="1"/>
  <c r="E287" i="1" s="1"/>
  <c r="AF283" i="1"/>
  <c r="AG283" i="1" s="1"/>
  <c r="AH283" i="1" s="1"/>
  <c r="E283" i="1" s="1"/>
  <c r="AG82" i="1"/>
  <c r="AH82" i="1" s="1"/>
  <c r="E82" i="1" s="1"/>
  <c r="AF323" i="1"/>
  <c r="AF366" i="1"/>
  <c r="AG366" i="1" s="1"/>
  <c r="AH366" i="1" s="1"/>
  <c r="E366" i="1" s="1"/>
  <c r="AF362" i="1"/>
  <c r="AG362" i="1" s="1"/>
  <c r="AH362" i="1" s="1"/>
  <c r="E362" i="1" s="1"/>
  <c r="AF358" i="1"/>
  <c r="AG358" i="1" s="1"/>
  <c r="AH358" i="1" s="1"/>
  <c r="E358" i="1" s="1"/>
  <c r="AF351" i="1"/>
  <c r="AG351" i="1" s="1"/>
  <c r="AH351" i="1" s="1"/>
  <c r="E351" i="1" s="1"/>
  <c r="AF343" i="1"/>
  <c r="AG343" i="1" s="1"/>
  <c r="AH343" i="1" s="1"/>
  <c r="E343" i="1" s="1"/>
  <c r="AF227" i="1"/>
  <c r="AG227" i="1" s="1"/>
  <c r="AH227" i="1" s="1"/>
  <c r="E227" i="1" s="1"/>
  <c r="AF223" i="1"/>
  <c r="AG223" i="1" s="1"/>
  <c r="AH223" i="1" s="1"/>
  <c r="E223" i="1" s="1"/>
  <c r="AF219" i="1"/>
  <c r="AG219" i="1" s="1"/>
  <c r="AH219" i="1" s="1"/>
  <c r="E219" i="1" s="1"/>
  <c r="AF215" i="1"/>
  <c r="AG215" i="1" s="1"/>
  <c r="AH215" i="1" s="1"/>
  <c r="E215" i="1" s="1"/>
  <c r="AG365" i="1"/>
  <c r="AH365" i="1" s="1"/>
  <c r="E365" i="1" s="1"/>
  <c r="AG361" i="1"/>
  <c r="AH361" i="1" s="1"/>
  <c r="E361" i="1" s="1"/>
  <c r="AG357" i="1"/>
  <c r="AH357" i="1" s="1"/>
  <c r="E357" i="1" s="1"/>
  <c r="AG353" i="1"/>
  <c r="AH353" i="1" s="1"/>
  <c r="E353" i="1" s="1"/>
  <c r="AG184" i="1"/>
  <c r="AH184" i="1" s="1"/>
  <c r="E184" i="1" s="1"/>
  <c r="AF364" i="1"/>
  <c r="AG364" i="1" s="1"/>
  <c r="AH364" i="1" s="1"/>
  <c r="E364" i="1" s="1"/>
  <c r="AG331" i="1"/>
  <c r="AH331" i="1" s="1"/>
  <c r="E331" i="1" s="1"/>
  <c r="AF328" i="1"/>
  <c r="AG328" i="1" s="1"/>
  <c r="AH328" i="1" s="1"/>
  <c r="E328" i="1" s="1"/>
  <c r="AF280" i="1"/>
  <c r="AF276" i="1"/>
  <c r="AG276" i="1" s="1"/>
  <c r="AH276" i="1" s="1"/>
  <c r="E276" i="1" s="1"/>
  <c r="AF340" i="1"/>
  <c r="AG340" i="1" s="1"/>
  <c r="AH340" i="1" s="1"/>
  <c r="E340" i="1" s="1"/>
  <c r="AF333" i="1"/>
  <c r="AG333" i="1" s="1"/>
  <c r="AH333" i="1" s="1"/>
  <c r="E333" i="1" s="1"/>
  <c r="AF320" i="1"/>
  <c r="AG320" i="1" s="1"/>
  <c r="AH320" i="1" s="1"/>
  <c r="E320" i="1" s="1"/>
  <c r="AF300" i="1"/>
  <c r="AG300" i="1" s="1"/>
  <c r="AH300" i="1" s="1"/>
  <c r="E300" i="1" s="1"/>
  <c r="AG12" i="1"/>
  <c r="AH12" i="1" s="1"/>
  <c r="E12" i="1" s="1"/>
  <c r="AF156" i="1"/>
  <c r="AG156" i="1" s="1"/>
  <c r="AH156" i="1" s="1"/>
  <c r="E156" i="1" s="1"/>
  <c r="AF339" i="1"/>
  <c r="AG339" i="1" s="1"/>
  <c r="AH339" i="1" s="1"/>
  <c r="E339" i="1" s="1"/>
  <c r="AF332" i="1"/>
  <c r="AG332" i="1" s="1"/>
  <c r="AH332" i="1" s="1"/>
  <c r="E332" i="1" s="1"/>
  <c r="AF329" i="1"/>
  <c r="AG329" i="1" s="1"/>
  <c r="AH329" i="1" s="1"/>
  <c r="E329" i="1" s="1"/>
  <c r="AF315" i="1"/>
  <c r="AG315" i="1" s="1"/>
  <c r="AH315" i="1" s="1"/>
  <c r="E315" i="1" s="1"/>
  <c r="AF284" i="1"/>
  <c r="AG284" i="1" s="1"/>
  <c r="AH284" i="1" s="1"/>
  <c r="E284" i="1" s="1"/>
  <c r="AF273" i="1"/>
  <c r="AG273" i="1" s="1"/>
  <c r="AH273" i="1" s="1"/>
  <c r="E273" i="1" s="1"/>
  <c r="AF269" i="1"/>
  <c r="AG269" i="1" s="1"/>
  <c r="AH269" i="1" s="1"/>
  <c r="E269" i="1" s="1"/>
  <c r="AG250" i="1"/>
  <c r="AH250" i="1" s="1"/>
  <c r="E250" i="1" s="1"/>
  <c r="AG246" i="1"/>
  <c r="AH246" i="1" s="1"/>
  <c r="E246" i="1" s="1"/>
  <c r="AF243" i="1"/>
  <c r="AG243" i="1" s="1"/>
  <c r="AH243" i="1" s="1"/>
  <c r="E243" i="1" s="1"/>
  <c r="AF240" i="1"/>
  <c r="AF232" i="1"/>
  <c r="AG232" i="1" s="1"/>
  <c r="AH232" i="1" s="1"/>
  <c r="E232" i="1" s="1"/>
  <c r="AF224" i="1"/>
  <c r="AG224" i="1" s="1"/>
  <c r="AH224" i="1" s="1"/>
  <c r="E224" i="1" s="1"/>
  <c r="AF220" i="1"/>
  <c r="AG220" i="1" s="1"/>
  <c r="AH220" i="1" s="1"/>
  <c r="E220" i="1" s="1"/>
  <c r="AG56" i="1"/>
  <c r="AH56" i="1" s="1"/>
  <c r="E56" i="1" s="1"/>
  <c r="AG205" i="1"/>
  <c r="AH205" i="1" s="1"/>
  <c r="E205" i="1" s="1"/>
  <c r="AG196" i="1"/>
  <c r="AH196" i="1" s="1"/>
  <c r="E196" i="1" s="1"/>
  <c r="AF317" i="1"/>
  <c r="AG317" i="1" s="1"/>
  <c r="AH317" i="1" s="1"/>
  <c r="E317" i="1" s="1"/>
  <c r="AF281" i="1"/>
  <c r="AG281" i="1" s="1"/>
  <c r="AH281" i="1" s="1"/>
  <c r="E281" i="1" s="1"/>
  <c r="AF277" i="1"/>
  <c r="AG277" i="1" s="1"/>
  <c r="AH277" i="1" s="1"/>
  <c r="E277" i="1" s="1"/>
  <c r="AE87" i="1"/>
  <c r="AF87" i="1" s="1"/>
  <c r="AG87" i="1" s="1"/>
  <c r="AH87" i="1" s="1"/>
  <c r="E87" i="1" s="1"/>
  <c r="AE131" i="1"/>
  <c r="AF131" i="1" s="1"/>
  <c r="AG131" i="1" s="1"/>
  <c r="AH131" i="1" s="1"/>
  <c r="E131" i="1" s="1"/>
  <c r="G368" i="8"/>
  <c r="G665" i="8"/>
  <c r="AF293" i="1"/>
  <c r="AG293" i="1" s="1"/>
  <c r="AH293" i="1" s="1"/>
  <c r="E293" i="1" s="1"/>
  <c r="AF360" i="1"/>
  <c r="AG360" i="1" s="1"/>
  <c r="AH360" i="1" s="1"/>
  <c r="E360" i="1" s="1"/>
  <c r="AF356" i="1"/>
  <c r="AG356" i="1" s="1"/>
  <c r="AH356" i="1" s="1"/>
  <c r="E356" i="1" s="1"/>
  <c r="AF344" i="1"/>
  <c r="AG344" i="1" s="1"/>
  <c r="AH344" i="1" s="1"/>
  <c r="E344" i="1" s="1"/>
  <c r="AF324" i="1"/>
  <c r="AG324" i="1" s="1"/>
  <c r="AH324" i="1" s="1"/>
  <c r="E324" i="1" s="1"/>
  <c r="AF316" i="1"/>
  <c r="AG316" i="1" s="1"/>
  <c r="AH316" i="1" s="1"/>
  <c r="E316" i="1" s="1"/>
  <c r="AF308" i="1"/>
  <c r="AF304" i="1"/>
  <c r="AG304" i="1" s="1"/>
  <c r="AH304" i="1" s="1"/>
  <c r="E304" i="1" s="1"/>
  <c r="AF288" i="1"/>
  <c r="AG288" i="1" s="1"/>
  <c r="AH288" i="1" s="1"/>
  <c r="E288" i="1" s="1"/>
  <c r="AF272" i="1"/>
  <c r="AF268" i="1"/>
  <c r="AG268" i="1" s="1"/>
  <c r="AH268" i="1" s="1"/>
  <c r="E268" i="1" s="1"/>
  <c r="AF252" i="1"/>
  <c r="AG252" i="1" s="1"/>
  <c r="AH252" i="1" s="1"/>
  <c r="E252" i="1" s="1"/>
  <c r="AF248" i="1"/>
  <c r="AG248" i="1" s="1"/>
  <c r="AH248" i="1" s="1"/>
  <c r="E248" i="1" s="1"/>
  <c r="AF228" i="1"/>
  <c r="AG228" i="1" s="1"/>
  <c r="AH228" i="1" s="1"/>
  <c r="E228" i="1" s="1"/>
  <c r="AF216" i="1"/>
  <c r="AG216" i="1" s="1"/>
  <c r="AH216" i="1" s="1"/>
  <c r="E216" i="1" s="1"/>
  <c r="AE48" i="1"/>
  <c r="AF48" i="1" s="1"/>
  <c r="AG48" i="1" s="1"/>
  <c r="AH48" i="1" s="1"/>
  <c r="E48" i="1" s="1"/>
  <c r="G555" i="8"/>
  <c r="AF337" i="1"/>
  <c r="AG337" i="1" s="1"/>
  <c r="AH337" i="1" s="1"/>
  <c r="E337" i="1" s="1"/>
  <c r="AF289" i="1"/>
  <c r="AG289" i="1" s="1"/>
  <c r="AH289" i="1" s="1"/>
  <c r="E289" i="1" s="1"/>
  <c r="AF363" i="1"/>
  <c r="AG363" i="1" s="1"/>
  <c r="AH363" i="1" s="1"/>
  <c r="E363" i="1" s="1"/>
  <c r="AF335" i="1"/>
  <c r="AG335" i="1" s="1"/>
  <c r="AH335" i="1" s="1"/>
  <c r="E335" i="1" s="1"/>
  <c r="AF327" i="1"/>
  <c r="AG327" i="1" s="1"/>
  <c r="AH327" i="1" s="1"/>
  <c r="E327" i="1" s="1"/>
  <c r="AF307" i="1"/>
  <c r="AG307" i="1" s="1"/>
  <c r="AH307" i="1" s="1"/>
  <c r="E307" i="1" s="1"/>
  <c r="AF303" i="1"/>
  <c r="AG303" i="1" s="1"/>
  <c r="AH303" i="1" s="1"/>
  <c r="E303" i="1" s="1"/>
  <c r="AF291" i="1"/>
  <c r="AG291" i="1" s="1"/>
  <c r="AH291" i="1" s="1"/>
  <c r="E291" i="1" s="1"/>
  <c r="AF279" i="1"/>
  <c r="AG279" i="1" s="1"/>
  <c r="AH279" i="1" s="1"/>
  <c r="E279" i="1" s="1"/>
  <c r="G657" i="8"/>
  <c r="AE120" i="1"/>
  <c r="AF120" i="1" s="1"/>
  <c r="AG120" i="1" s="1"/>
  <c r="AH120" i="1" s="1"/>
  <c r="E120" i="1" s="1"/>
  <c r="AE66" i="1"/>
  <c r="AF66" i="1" s="1"/>
  <c r="AG66" i="1" s="1"/>
  <c r="AH66" i="1" s="1"/>
  <c r="E66" i="1" s="1"/>
  <c r="G358" i="8"/>
  <c r="G311" i="8"/>
  <c r="AE28" i="1"/>
  <c r="AF28" i="1" s="1"/>
  <c r="AG28" i="1" s="1"/>
  <c r="AH28" i="1" s="1"/>
  <c r="E28" i="1" s="1"/>
  <c r="G254" i="8"/>
  <c r="AE103" i="1"/>
  <c r="AF103" i="1" s="1"/>
  <c r="AE113" i="1"/>
  <c r="AF113" i="1" s="1"/>
  <c r="AG113" i="1" s="1"/>
  <c r="AH113" i="1" s="1"/>
  <c r="E113" i="1" s="1"/>
  <c r="G230" i="8"/>
  <c r="G227" i="8"/>
  <c r="AE75" i="1"/>
  <c r="AF75" i="1" s="1"/>
  <c r="AG75" i="1" s="1"/>
  <c r="AH75" i="1" s="1"/>
  <c r="E75" i="1" s="1"/>
  <c r="AE123" i="1"/>
  <c r="AF123" i="1" s="1"/>
  <c r="AG123" i="1" s="1"/>
  <c r="AH123" i="1" s="1"/>
  <c r="E123" i="1" s="1"/>
  <c r="AE101" i="1"/>
  <c r="AF101" i="1" s="1"/>
  <c r="AG101" i="1" s="1"/>
  <c r="AH101" i="1" s="1"/>
  <c r="E101" i="1" s="1"/>
  <c r="AE130" i="1"/>
  <c r="AF130" i="1" s="1"/>
  <c r="AG130" i="1" s="1"/>
  <c r="AH130" i="1" s="1"/>
  <c r="E130" i="1" s="1"/>
  <c r="AE23" i="1"/>
  <c r="AF23" i="1" s="1"/>
  <c r="AG23" i="1" s="1"/>
  <c r="AH23" i="1" s="1"/>
  <c r="E23" i="1" s="1"/>
  <c r="AE53" i="1"/>
  <c r="AF53" i="1" s="1"/>
  <c r="AG53" i="1" s="1"/>
  <c r="AH53" i="1" s="1"/>
  <c r="E53" i="1" s="1"/>
  <c r="AE38" i="1"/>
  <c r="AF38" i="1" s="1"/>
  <c r="AG38" i="1" s="1"/>
  <c r="AH38" i="1" s="1"/>
  <c r="E38" i="1" s="1"/>
  <c r="AE76" i="1"/>
  <c r="AF76" i="1" s="1"/>
  <c r="AG76" i="1" s="1"/>
  <c r="AH76" i="1" s="1"/>
  <c r="E76" i="1" s="1"/>
  <c r="AE109" i="1"/>
  <c r="AF109" i="1" s="1"/>
  <c r="AG109" i="1" s="1"/>
  <c r="AH109" i="1" s="1"/>
  <c r="E109" i="1" s="1"/>
  <c r="G253" i="8"/>
  <c r="AE42" i="1"/>
  <c r="AF42" i="1" s="1"/>
  <c r="AG42" i="1" s="1"/>
  <c r="AH42" i="1" s="1"/>
  <c r="E42" i="1" s="1"/>
  <c r="AE85" i="1"/>
  <c r="AF85" i="1" s="1"/>
  <c r="AG85" i="1" s="1"/>
  <c r="AH85" i="1" s="1"/>
  <c r="E85" i="1" s="1"/>
  <c r="AE52" i="1"/>
  <c r="AF52" i="1" s="1"/>
  <c r="AG52" i="1" s="1"/>
  <c r="AH52" i="1" s="1"/>
  <c r="E52" i="1" s="1"/>
  <c r="AE100" i="1"/>
  <c r="AF100" i="1" s="1"/>
  <c r="AG100" i="1" s="1"/>
  <c r="AH100" i="1" s="1"/>
  <c r="E100" i="1" s="1"/>
  <c r="G232" i="8"/>
  <c r="G229" i="8"/>
  <c r="AE117" i="1"/>
  <c r="AF117" i="1" s="1"/>
  <c r="AG117" i="1" s="1"/>
  <c r="AH117" i="1" s="1"/>
  <c r="E117" i="1" s="1"/>
  <c r="AE84" i="1"/>
  <c r="AF84" i="1" s="1"/>
  <c r="AG84" i="1" s="1"/>
  <c r="AH84" i="1" s="1"/>
  <c r="E84" i="1" s="1"/>
  <c r="AE59" i="1"/>
  <c r="AF59" i="1" s="1"/>
  <c r="AG59" i="1" s="1"/>
  <c r="AH59" i="1" s="1"/>
  <c r="E59" i="1" s="1"/>
  <c r="AE32" i="1"/>
  <c r="AF32" i="1" s="1"/>
  <c r="AG32" i="1" s="1"/>
  <c r="AH32" i="1" s="1"/>
  <c r="E32" i="1" s="1"/>
  <c r="AE51" i="1"/>
  <c r="AF51" i="1" s="1"/>
  <c r="AG51" i="1" s="1"/>
  <c r="AH51" i="1" s="1"/>
  <c r="E51" i="1" s="1"/>
  <c r="G226" i="8"/>
  <c r="AE129" i="1"/>
  <c r="AF129" i="1" s="1"/>
  <c r="AG129" i="1" s="1"/>
  <c r="AH129" i="1" s="1"/>
  <c r="E129" i="1" s="1"/>
  <c r="G307" i="8"/>
  <c r="AE81" i="1"/>
  <c r="AF81" i="1" s="1"/>
  <c r="AG81" i="1" s="1"/>
  <c r="AH81" i="1" s="1"/>
  <c r="E81" i="1" s="1"/>
  <c r="AE44" i="1"/>
  <c r="AF44" i="1" s="1"/>
  <c r="AG44" i="1" s="1"/>
  <c r="AH44" i="1" s="1"/>
  <c r="E44" i="1" s="1"/>
  <c r="G252" i="8"/>
  <c r="AE118" i="1"/>
  <c r="AF118" i="1" s="1"/>
  <c r="AG118" i="1" s="1"/>
  <c r="AH118" i="1" s="1"/>
  <c r="E118" i="1" s="1"/>
  <c r="AE58" i="1"/>
  <c r="AF58" i="1" s="1"/>
  <c r="AG58" i="1" s="1"/>
  <c r="AH58" i="1" s="1"/>
  <c r="E58" i="1" s="1"/>
  <c r="G236" i="8"/>
  <c r="AE93" i="1"/>
  <c r="AF93" i="1" s="1"/>
  <c r="AG93" i="1" s="1"/>
  <c r="AH93" i="1" s="1"/>
  <c r="E93" i="1" s="1"/>
  <c r="G228" i="8"/>
  <c r="AG20" i="1"/>
  <c r="AH20" i="1" s="1"/>
  <c r="E20" i="1" s="1"/>
  <c r="AE119" i="1"/>
  <c r="AF119" i="1" s="1"/>
  <c r="AG119" i="1" s="1"/>
  <c r="AH119" i="1" s="1"/>
  <c r="E119" i="1" s="1"/>
  <c r="AF188" i="1"/>
  <c r="AG188" i="1" s="1"/>
  <c r="AH188" i="1" s="1"/>
  <c r="E188" i="1" s="1"/>
  <c r="AF148" i="1"/>
  <c r="AG148" i="1" s="1"/>
  <c r="AH148" i="1" s="1"/>
  <c r="E148" i="1" s="1"/>
  <c r="AF39" i="1"/>
  <c r="AG39" i="1" s="1"/>
  <c r="AH39" i="1" s="1"/>
  <c r="E39" i="1" s="1"/>
  <c r="AC27" i="1"/>
  <c r="AE27" i="1"/>
  <c r="AF27" i="1" s="1"/>
  <c r="AF177" i="1"/>
  <c r="AG177" i="1" s="1"/>
  <c r="AH177" i="1" s="1"/>
  <c r="E177" i="1" s="1"/>
  <c r="AE153" i="1"/>
  <c r="AF153" i="1" s="1"/>
  <c r="AC153" i="1"/>
  <c r="AE57" i="1"/>
  <c r="AF57" i="1" s="1"/>
  <c r="AG57" i="1" s="1"/>
  <c r="AH57" i="1" s="1"/>
  <c r="E57" i="1" s="1"/>
  <c r="AE35" i="1"/>
  <c r="AF35" i="1" s="1"/>
  <c r="AG35" i="1" s="1"/>
  <c r="AH35" i="1" s="1"/>
  <c r="E35" i="1" s="1"/>
  <c r="AE45" i="1"/>
  <c r="AF45" i="1" s="1"/>
  <c r="AG45" i="1" s="1"/>
  <c r="AH45" i="1" s="1"/>
  <c r="E45" i="1" s="1"/>
  <c r="AE104" i="1"/>
  <c r="AF104" i="1" s="1"/>
  <c r="AG104" i="1" s="1"/>
  <c r="AH104" i="1" s="1"/>
  <c r="E104" i="1" s="1"/>
  <c r="AE158" i="1"/>
  <c r="AF158" i="1" s="1"/>
  <c r="AC158" i="1"/>
  <c r="AG157" i="1"/>
  <c r="AH157" i="1" s="1"/>
  <c r="E157" i="1" s="1"/>
  <c r="AG78" i="1"/>
  <c r="AH78" i="1" s="1"/>
  <c r="AC209" i="1"/>
  <c r="AE209" i="1"/>
  <c r="AF209" i="1" s="1"/>
  <c r="AG213" i="1"/>
  <c r="AH213" i="1" s="1"/>
  <c r="E213" i="1" s="1"/>
  <c r="AG91" i="1"/>
  <c r="AH91" i="1" s="1"/>
  <c r="E91" i="1" s="1"/>
  <c r="G705" i="8"/>
  <c r="AF181" i="1"/>
  <c r="AG181" i="1" s="1"/>
  <c r="AH181" i="1" s="1"/>
  <c r="E181" i="1" s="1"/>
  <c r="AF68" i="1"/>
  <c r="AG68" i="1" s="1"/>
  <c r="AH68" i="1" s="1"/>
  <c r="E68" i="1" s="1"/>
  <c r="AE31" i="1"/>
  <c r="AF31" i="1" s="1"/>
  <c r="AG31" i="1" s="1"/>
  <c r="AH31" i="1" s="1"/>
  <c r="E31" i="1" s="1"/>
  <c r="AE22" i="1"/>
  <c r="AF22" i="1" s="1"/>
  <c r="AC22" i="1"/>
  <c r="AE40" i="1"/>
  <c r="AF40" i="1" s="1"/>
  <c r="AG40" i="1" s="1"/>
  <c r="AH40" i="1" s="1"/>
  <c r="E40" i="1" s="1"/>
  <c r="AE34" i="1"/>
  <c r="AF34" i="1" s="1"/>
  <c r="AG34" i="1" s="1"/>
  <c r="AH34" i="1" s="1"/>
  <c r="E34" i="1" s="1"/>
  <c r="AE211" i="1"/>
  <c r="AF211" i="1" s="1"/>
  <c r="AG211" i="1" s="1"/>
  <c r="AH211" i="1" s="1"/>
  <c r="E211" i="1" s="1"/>
  <c r="AC183" i="1"/>
  <c r="AF173" i="1"/>
  <c r="AG173" i="1" s="1"/>
  <c r="AH173" i="1" s="1"/>
  <c r="E173" i="1" s="1"/>
  <c r="AF80" i="1"/>
  <c r="AG80" i="1" s="1"/>
  <c r="AH80" i="1" s="1"/>
  <c r="AF161" i="1"/>
  <c r="AG161" i="1" s="1"/>
  <c r="AH161" i="1" s="1"/>
  <c r="E161" i="1" s="1"/>
  <c r="AF169" i="1"/>
  <c r="AG169" i="1" s="1"/>
  <c r="AH169" i="1" s="1"/>
  <c r="E169" i="1" s="1"/>
  <c r="AF193" i="1"/>
  <c r="AG193" i="1" s="1"/>
  <c r="AH193" i="1" s="1"/>
  <c r="E193" i="1" s="1"/>
  <c r="AF5" i="1"/>
  <c r="AG5" i="1" s="1"/>
  <c r="AH5" i="1" s="1"/>
  <c r="E5" i="1" s="1"/>
  <c r="AG207" i="1"/>
  <c r="AH207" i="1" s="1"/>
  <c r="E207" i="1" s="1"/>
  <c r="AF65" i="1"/>
  <c r="AG65" i="1" s="1"/>
  <c r="AH65" i="1" s="1"/>
  <c r="E65" i="1" s="1"/>
  <c r="AE26" i="1"/>
  <c r="AF26" i="1" s="1"/>
  <c r="AG26" i="1" s="1"/>
  <c r="AH26" i="1" s="1"/>
  <c r="E26" i="1" s="1"/>
  <c r="AE24" i="1"/>
  <c r="AF24" i="1" s="1"/>
  <c r="AG24" i="1" s="1"/>
  <c r="AH24" i="1" s="1"/>
  <c r="E24" i="1" s="1"/>
  <c r="AF142" i="1"/>
  <c r="AG142" i="1" s="1"/>
  <c r="AH142" i="1" s="1"/>
  <c r="E142" i="1" s="1"/>
  <c r="AE96" i="1"/>
  <c r="AF96" i="1" s="1"/>
  <c r="AE92" i="1"/>
  <c r="AF92" i="1" s="1"/>
  <c r="AG92" i="1" s="1"/>
  <c r="AH92" i="1" s="1"/>
  <c r="E92" i="1" s="1"/>
  <c r="AE55" i="1"/>
  <c r="AF55" i="1" s="1"/>
  <c r="AG55" i="1" s="1"/>
  <c r="AH55" i="1" s="1"/>
  <c r="E55" i="1" s="1"/>
  <c r="AE33" i="1"/>
  <c r="AF33" i="1" s="1"/>
  <c r="AG33" i="1" s="1"/>
  <c r="AH33" i="1" s="1"/>
  <c r="E33" i="1" s="1"/>
  <c r="AF160" i="1"/>
  <c r="AE122" i="1"/>
  <c r="AF122" i="1" s="1"/>
  <c r="AG122" i="1" s="1"/>
  <c r="AH122" i="1" s="1"/>
  <c r="E122" i="1" s="1"/>
  <c r="AE49" i="1"/>
  <c r="AF49" i="1" s="1"/>
  <c r="AG49" i="1" s="1"/>
  <c r="AH49" i="1" s="1"/>
  <c r="E49" i="1" s="1"/>
  <c r="AE47" i="1"/>
  <c r="AF47" i="1" s="1"/>
  <c r="AG47" i="1" s="1"/>
  <c r="AH47" i="1" s="1"/>
  <c r="E47" i="1" s="1"/>
  <c r="AF134" i="1"/>
  <c r="AG134" i="1" s="1"/>
  <c r="AH134" i="1" s="1"/>
  <c r="E134" i="1" s="1"/>
  <c r="AG135" i="1"/>
  <c r="AH135" i="1" s="1"/>
  <c r="E135" i="1" s="1"/>
  <c r="AG138" i="1"/>
  <c r="AH138" i="1" s="1"/>
  <c r="E138" i="1" s="1"/>
  <c r="AG352" i="1"/>
  <c r="AH352" i="1" s="1"/>
  <c r="E352" i="1" s="1"/>
  <c r="AG348" i="1"/>
  <c r="AH348" i="1" s="1"/>
  <c r="E348" i="1" s="1"/>
  <c r="AG336" i="1"/>
  <c r="AH336" i="1" s="1"/>
  <c r="E336" i="1" s="1"/>
  <c r="AG312" i="1"/>
  <c r="AH312" i="1" s="1"/>
  <c r="E312" i="1" s="1"/>
  <c r="AG308" i="1"/>
  <c r="AH308" i="1" s="1"/>
  <c r="E308" i="1" s="1"/>
  <c r="AG296" i="1"/>
  <c r="AH296" i="1" s="1"/>
  <c r="E296" i="1" s="1"/>
  <c r="AG280" i="1"/>
  <c r="AH280" i="1" s="1"/>
  <c r="E280" i="1" s="1"/>
  <c r="AG272" i="1"/>
  <c r="AH272" i="1" s="1"/>
  <c r="E272" i="1" s="1"/>
  <c r="AG256" i="1"/>
  <c r="AH256" i="1" s="1"/>
  <c r="E256" i="1" s="1"/>
  <c r="AG240" i="1"/>
  <c r="AH240" i="1" s="1"/>
  <c r="E240" i="1" s="1"/>
  <c r="AG236" i="1"/>
  <c r="AH236" i="1" s="1"/>
  <c r="E236" i="1" s="1"/>
  <c r="AG323" i="1"/>
  <c r="AH323" i="1" s="1"/>
  <c r="E323" i="1" s="1"/>
  <c r="AG21" i="1"/>
  <c r="AH21" i="1" s="1"/>
  <c r="E21" i="1" s="1"/>
  <c r="AG346" i="1"/>
  <c r="AH346" i="1" s="1"/>
  <c r="E346" i="1" s="1"/>
  <c r="AG338" i="1"/>
  <c r="AH338" i="1" s="1"/>
  <c r="E338" i="1" s="1"/>
  <c r="AG266" i="1"/>
  <c r="AH266" i="1" s="1"/>
  <c r="E266" i="1" s="1"/>
  <c r="AG234" i="1"/>
  <c r="AH234" i="1" s="1"/>
  <c r="E234" i="1" s="1"/>
  <c r="AG226" i="1"/>
  <c r="AH226" i="1" s="1"/>
  <c r="E226" i="1" s="1"/>
  <c r="AG77" i="1"/>
  <c r="AH77" i="1" s="1"/>
  <c r="E77" i="1" s="1"/>
  <c r="AG204" i="1"/>
  <c r="AH204" i="1" s="1"/>
  <c r="E204" i="1" s="1"/>
  <c r="AG72" i="1"/>
  <c r="AH72" i="1" s="1"/>
  <c r="E72" i="1" s="1"/>
  <c r="AG83" i="1"/>
  <c r="AH83" i="1" s="1"/>
  <c r="E83" i="1" s="1"/>
  <c r="AG94" i="1"/>
  <c r="AH94" i="1" s="1"/>
  <c r="E94" i="1" s="1"/>
  <c r="AG46" i="1"/>
  <c r="AH46" i="1" s="1"/>
  <c r="E46" i="1" s="1"/>
  <c r="AG136" i="1"/>
  <c r="AH136" i="1" s="1"/>
  <c r="E136" i="1" s="1"/>
  <c r="AG176" i="1"/>
  <c r="AH176" i="1" s="1"/>
  <c r="E176" i="1" s="1"/>
  <c r="AG143" i="1"/>
  <c r="AH143" i="1" s="1"/>
  <c r="E143" i="1" s="1"/>
  <c r="AG179" i="1"/>
  <c r="AH179" i="1" s="1"/>
  <c r="E179" i="1" s="1"/>
  <c r="AG41" i="1"/>
  <c r="AH41" i="1" s="1"/>
  <c r="E41" i="1" s="1"/>
  <c r="AE185" i="1"/>
  <c r="AF185" i="1" s="1"/>
  <c r="AG185" i="1" s="1"/>
  <c r="AH185" i="1" s="1"/>
  <c r="E185" i="1" s="1"/>
  <c r="AF116" i="1"/>
  <c r="AG116" i="1" s="1"/>
  <c r="AH116" i="1" s="1"/>
  <c r="AF212" i="1"/>
  <c r="AG212" i="1" s="1"/>
  <c r="AH212" i="1" s="1"/>
  <c r="E212" i="1" s="1"/>
  <c r="AF43" i="1"/>
  <c r="AG43" i="1" s="1"/>
  <c r="AH43" i="1" s="1"/>
  <c r="E43" i="1" s="1"/>
  <c r="AF203" i="1"/>
  <c r="AG203" i="1" s="1"/>
  <c r="AH203" i="1" s="1"/>
  <c r="E203" i="1" s="1"/>
  <c r="AF198" i="1"/>
  <c r="AG198" i="1" s="1"/>
  <c r="AH198" i="1" s="1"/>
  <c r="E198" i="1" s="1"/>
  <c r="AG74" i="1"/>
  <c r="AH74" i="1" s="1"/>
  <c r="E74" i="1" s="1"/>
  <c r="AG189" i="1"/>
  <c r="AH189" i="1" s="1"/>
  <c r="E189" i="1" s="1"/>
  <c r="AG152" i="1"/>
  <c r="AH152" i="1" s="1"/>
  <c r="E152" i="1" s="1"/>
  <c r="AF132" i="1"/>
  <c r="AG132" i="1" s="1"/>
  <c r="AH132" i="1" s="1"/>
  <c r="AE89" i="1"/>
  <c r="AF89" i="1" s="1"/>
  <c r="AG89" i="1" s="1"/>
  <c r="AH89" i="1" s="1"/>
  <c r="E89" i="1" s="1"/>
  <c r="AF128" i="1"/>
  <c r="AG128" i="1" s="1"/>
  <c r="AH128" i="1" s="1"/>
  <c r="E128" i="1" s="1"/>
  <c r="AF126" i="1"/>
  <c r="AG126" i="1" s="1"/>
  <c r="AH126" i="1" s="1"/>
  <c r="AF124" i="1"/>
  <c r="AE125" i="1"/>
  <c r="AF125" i="1" s="1"/>
  <c r="AG125" i="1" s="1"/>
  <c r="AH125" i="1" s="1"/>
  <c r="AC124" i="1"/>
  <c r="AE115" i="1"/>
  <c r="AF115" i="1" s="1"/>
  <c r="AG115" i="1" s="1"/>
  <c r="AH115" i="1" s="1"/>
  <c r="AF110" i="1"/>
  <c r="AG110" i="1" s="1"/>
  <c r="AH110" i="1" s="1"/>
  <c r="E110" i="1" s="1"/>
  <c r="AG111" i="1"/>
  <c r="AH111" i="1" s="1"/>
  <c r="AG114" i="1"/>
  <c r="AH114" i="1" s="1"/>
  <c r="AG112" i="1"/>
  <c r="AH112" i="1" s="1"/>
  <c r="E112" i="1" s="1"/>
  <c r="AF107" i="1"/>
  <c r="AG107" i="1" s="1"/>
  <c r="AH107" i="1" s="1"/>
  <c r="E107" i="1" s="1"/>
  <c r="AG88" i="1"/>
  <c r="AH88" i="1" s="1"/>
  <c r="E88" i="1" s="1"/>
  <c r="AG144" i="1"/>
  <c r="AH144" i="1" s="1"/>
  <c r="E144" i="1" s="1"/>
  <c r="AG102" i="1"/>
  <c r="AH102" i="1" s="1"/>
  <c r="E102" i="1" s="1"/>
  <c r="AG86" i="1"/>
  <c r="AH86" i="1" s="1"/>
  <c r="E86" i="1" s="1"/>
  <c r="AG108" i="1"/>
  <c r="AH108" i="1" s="1"/>
  <c r="E108" i="1" s="1"/>
  <c r="AG140" i="1"/>
  <c r="AH140" i="1" s="1"/>
  <c r="E140" i="1" s="1"/>
  <c r="AG164" i="1"/>
  <c r="AH164" i="1" s="1"/>
  <c r="E164" i="1" s="1"/>
  <c r="AF95" i="1"/>
  <c r="AG95" i="1" s="1"/>
  <c r="AH95" i="1" s="1"/>
  <c r="AC103" i="1"/>
  <c r="AC96" i="1"/>
  <c r="AE97" i="1"/>
  <c r="AF97" i="1" s="1"/>
  <c r="AG97" i="1" s="1"/>
  <c r="AH97" i="1" s="1"/>
  <c r="E97" i="1" s="1"/>
  <c r="AG145" i="1" l="1"/>
  <c r="AH145" i="1" s="1"/>
  <c r="E145" i="1" s="1"/>
  <c r="AG162" i="1"/>
  <c r="AH162" i="1" s="1"/>
  <c r="E162" i="1" s="1"/>
  <c r="AG160" i="1"/>
  <c r="AH160" i="1" s="1"/>
  <c r="E160" i="1" s="1"/>
  <c r="AG146" i="1"/>
  <c r="AH146" i="1" s="1"/>
  <c r="E146" i="1" s="1"/>
  <c r="AG183" i="1"/>
  <c r="AH183" i="1" s="1"/>
  <c r="E183" i="1" s="1"/>
  <c r="AG158" i="1"/>
  <c r="AH158" i="1" s="1"/>
  <c r="E158" i="1" s="1"/>
  <c r="AG209" i="1"/>
  <c r="AH209" i="1" s="1"/>
  <c r="E209" i="1" s="1"/>
  <c r="AG27" i="1"/>
  <c r="AH27" i="1" s="1"/>
  <c r="E27" i="1" s="1"/>
  <c r="AG103" i="1"/>
  <c r="AH103" i="1" s="1"/>
  <c r="E103" i="1" s="1"/>
  <c r="AG124" i="1"/>
  <c r="AH124" i="1" s="1"/>
  <c r="AG22" i="1"/>
  <c r="AH22" i="1" s="1"/>
  <c r="E22" i="1" s="1"/>
  <c r="AG153" i="1"/>
  <c r="AH153" i="1" s="1"/>
  <c r="E153" i="1" s="1"/>
  <c r="AG96" i="1"/>
  <c r="AH96" i="1" s="1"/>
  <c r="E96" i="1" s="1"/>
</calcChain>
</file>

<file path=xl/comments1.xml><?xml version="1.0" encoding="utf-8"?>
<comments xmlns="http://schemas.openxmlformats.org/spreadsheetml/2006/main">
  <authors>
    <author>만든 이</author>
  </authors>
  <commentList>
    <comment ref="BP2" authorId="0" shapeId="0">
      <text>
        <r>
          <rPr>
            <b/>
            <sz val="9"/>
            <color indexed="81"/>
            <rFont val="宋体"/>
            <family val="3"/>
            <charset val="134"/>
          </rPr>
          <t xml:space="preserve">If you have not contacted our BA in private, please fill in "YES". If you have contacted our BA in private, please fill in "NO".
</t>
        </r>
      </text>
    </comment>
    <comment ref="BQ2" authorId="0" shapeId="0">
      <text>
        <r>
          <rPr>
            <b/>
            <sz val="9"/>
            <color indexed="81"/>
            <rFont val="宋体"/>
            <family val="3"/>
            <charset val="134"/>
          </rPr>
          <t xml:space="preserve">1.For company items,receiver should own Company Import and Export Management Rights;
2.For declared value over RMB 5000 ,should clear formally as requested by China Customs.
3.For declared value under RMB 5000,can apply for formal clearance if condition1 is fulfilled.
Customs information required: commercial invoice; packing list; contract( requested for general commerce; customs agents power of attorney( or contracted electronic power of attorney)；if machining commerce involved,need to provide manual; other licenses (if involved),brand power of attorney(if intellectual property protection involved),certificate of origin(if involved).
Service/storage fee my incur for formal declaration. </t>
        </r>
      </text>
    </comment>
  </commentList>
</comments>
</file>

<file path=xl/sharedStrings.xml><?xml version="1.0" encoding="utf-8"?>
<sst xmlns="http://schemas.openxmlformats.org/spreadsheetml/2006/main" count="25807" uniqueCount="3838">
  <si>
    <t>상품코드</t>
  </si>
  <si>
    <t>사이즈코드</t>
  </si>
  <si>
    <t>주문수량</t>
  </si>
  <si>
    <t>외부몰주문번호</t>
  </si>
  <si>
    <t>총주문금액</t>
  </si>
  <si>
    <t>결제일시</t>
  </si>
  <si>
    <t>상점ID</t>
  </si>
  <si>
    <t>주문자성명</t>
  </si>
  <si>
    <t>주문자 전화번호</t>
  </si>
  <si>
    <t>주문자 휴대폰</t>
  </si>
  <si>
    <t>주문자 이메일</t>
  </si>
  <si>
    <t>주문자 우편번호</t>
  </si>
  <si>
    <t>주문자 고정주소</t>
  </si>
  <si>
    <t>주문자 상세주소</t>
  </si>
  <si>
    <t>수령자 이름</t>
  </si>
  <si>
    <t>수령자 전화번호</t>
  </si>
  <si>
    <t>수령자 휴대폰</t>
  </si>
  <si>
    <t>수령자 이메일</t>
  </si>
  <si>
    <t>수령자 우편번호</t>
  </si>
  <si>
    <t>수령자 고정주소</t>
  </si>
  <si>
    <t>수령자 상세주소</t>
  </si>
  <si>
    <t>주문 메모</t>
  </si>
  <si>
    <t>업체 코드</t>
  </si>
  <si>
    <t>외부몰 부주문 코드</t>
  </si>
  <si>
    <t>환율</t>
  </si>
  <si>
    <t>ARSH9B303N3</t>
  </si>
  <si>
    <t>ARSH9B303WT</t>
  </si>
  <si>
    <t>ARTS9B304BK</t>
  </si>
  <si>
    <t>ARTS9B304D3</t>
  </si>
  <si>
    <t>ARTS9B304G3</t>
  </si>
  <si>
    <t>ARTS9B304K1</t>
  </si>
  <si>
    <t>ARTS9F101MU</t>
  </si>
  <si>
    <t>ARTS0B410BK</t>
  </si>
  <si>
    <t>ARTS0B409WT</t>
  </si>
  <si>
    <t>ARTS0B408BK</t>
  </si>
  <si>
    <t>ARTS0B407BK</t>
  </si>
  <si>
    <t>ARTS0B406WT</t>
  </si>
  <si>
    <t>ARTS0B406T3</t>
  </si>
  <si>
    <t>ARTS0B405BK</t>
  </si>
  <si>
    <t>ARTS0B404T3</t>
  </si>
  <si>
    <t>ARTS0B403WT</t>
  </si>
  <si>
    <t>ARTS0B402WT</t>
  </si>
  <si>
    <t>ARTS0B402BK</t>
  </si>
  <si>
    <t>ARTS0B401WT</t>
  </si>
  <si>
    <t>ARTS0B313R3</t>
  </si>
  <si>
    <t>ARTS0B310Y2</t>
  </si>
  <si>
    <t>ARTS0B310I2</t>
  </si>
  <si>
    <t>ARTS0B310BK</t>
  </si>
  <si>
    <t>ARTS0B310B1</t>
  </si>
  <si>
    <t>ARTS0B308T2</t>
  </si>
  <si>
    <t>ARTS0B308I2</t>
  </si>
  <si>
    <t>ARTS0B308BK</t>
  </si>
  <si>
    <t>ARTS0B306WT</t>
  </si>
  <si>
    <t>ARTS0B306BK</t>
  </si>
  <si>
    <t>ARTS0B303WT</t>
  </si>
  <si>
    <t>ARTS0B303N3</t>
  </si>
  <si>
    <t>ARTS0B303IV</t>
  </si>
  <si>
    <t>ARTS0B303G3</t>
  </si>
  <si>
    <t>ARTS0B302W3</t>
  </si>
  <si>
    <t>ARTS0B302N3</t>
  </si>
  <si>
    <t>ARTS0B301WT</t>
  </si>
  <si>
    <t>ARTS0B301W1</t>
  </si>
  <si>
    <t>ARTS0B301T3</t>
  </si>
  <si>
    <t>ARTS0B301IV</t>
  </si>
  <si>
    <t>ARTS0B301G1</t>
  </si>
  <si>
    <t>ARTS0B301E1</t>
  </si>
  <si>
    <t>ARTS0B301D3</t>
  </si>
  <si>
    <t>ARTS0B213BK</t>
  </si>
  <si>
    <t>ARTS0B212D2</t>
  </si>
  <si>
    <t>ARTS0B207WT</t>
  </si>
  <si>
    <t>ARTS0B207BK</t>
  </si>
  <si>
    <t>ARTS0B206N3</t>
  </si>
  <si>
    <t>ARTS0B206G2</t>
  </si>
  <si>
    <t>ARTS0B205IV</t>
  </si>
  <si>
    <t>ARTS0B205G3</t>
  </si>
  <si>
    <t>ARTS0B204WT</t>
  </si>
  <si>
    <t>ARTS0B204N3</t>
  </si>
  <si>
    <t>ARTS0B204BK</t>
  </si>
  <si>
    <t>ARTS0B203K1</t>
  </si>
  <si>
    <t>ARTS0B203BK</t>
  </si>
  <si>
    <t>ARTS0B203B1</t>
  </si>
  <si>
    <t>ARTS0B202W3</t>
  </si>
  <si>
    <t>ARTS0B202O1</t>
  </si>
  <si>
    <t>ARTS0B202E3</t>
  </si>
  <si>
    <t>ARTS0B202E2</t>
  </si>
  <si>
    <t>ARTS0B201WT</t>
  </si>
  <si>
    <t>ARTS0B201W3</t>
  </si>
  <si>
    <t>ARTS0B201T3</t>
  </si>
  <si>
    <t>ARTS0B201P1</t>
  </si>
  <si>
    <t>ARTS0B201OW</t>
  </si>
  <si>
    <t>ARTS0B201O1</t>
  </si>
  <si>
    <t>ARTS0B201N3</t>
  </si>
  <si>
    <t>ARTS0B201K2</t>
  </si>
  <si>
    <t>ARTS0B201G3</t>
  </si>
  <si>
    <t>ARTS0B201G1</t>
  </si>
  <si>
    <t>ARTS0B201E1</t>
  </si>
  <si>
    <t>ARTS0B201B2</t>
  </si>
  <si>
    <t>ARTS0B101WT</t>
  </si>
  <si>
    <t>ARTS0B101T2</t>
  </si>
  <si>
    <t>ARTS0B101N3</t>
  </si>
  <si>
    <t>ARTS0A106T2</t>
  </si>
  <si>
    <t>ARTS0A106CG</t>
  </si>
  <si>
    <t>ARTS0A105OW</t>
  </si>
  <si>
    <t>ARTS0A105B1</t>
  </si>
  <si>
    <t>ARTS0A104N3</t>
  </si>
  <si>
    <t>ARTS0A103P3</t>
  </si>
  <si>
    <t>ARTS0A103E3</t>
  </si>
  <si>
    <t>ARTS0A103E1</t>
  </si>
  <si>
    <t>ARTS0A102N3</t>
  </si>
  <si>
    <t>ARTS0A102G2</t>
  </si>
  <si>
    <t>ARTS0A101N3</t>
  </si>
  <si>
    <t>ARTS0A101G1</t>
  </si>
  <si>
    <t>ARTR0A114I2</t>
  </si>
  <si>
    <t>ARTR0A107G3</t>
  </si>
  <si>
    <t>ARTR0A106G2</t>
  </si>
  <si>
    <t>ARTR0A105N2</t>
  </si>
  <si>
    <t>ARTR0A102I2</t>
  </si>
  <si>
    <t>ARTR0A101BK</t>
  </si>
  <si>
    <t>ARSW0B303B1</t>
  </si>
  <si>
    <t>ARSW0B302K1</t>
  </si>
  <si>
    <t>ARSW0B302B1</t>
  </si>
  <si>
    <t>ARSW0B301T1</t>
  </si>
  <si>
    <t>ARSW0B301E3</t>
  </si>
  <si>
    <t>ARSW0B301BK</t>
  </si>
  <si>
    <t>ARSW0A201T3</t>
  </si>
  <si>
    <t>ARSW0A107N3</t>
  </si>
  <si>
    <t>ARSW0A106G1</t>
  </si>
  <si>
    <t>ARSW0A105BK</t>
  </si>
  <si>
    <t>ARSW0A104N3</t>
  </si>
  <si>
    <t>ARSW0A103IV</t>
  </si>
  <si>
    <t>ARSW0A102I1</t>
  </si>
  <si>
    <t>ARSW0A102BK</t>
  </si>
  <si>
    <t>ARSW0A101G1</t>
  </si>
  <si>
    <t>ARSW0A101B2</t>
  </si>
  <si>
    <t>ARSO0E704B1</t>
  </si>
  <si>
    <t>ARSO0E703G2</t>
  </si>
  <si>
    <t>ARSO0E701WT</t>
  </si>
  <si>
    <t>ARSH0B701B2</t>
  </si>
  <si>
    <t>ARSH0B509B3</t>
  </si>
  <si>
    <t>ARSH0B509B2</t>
  </si>
  <si>
    <t>ARSH0B507WT</t>
  </si>
  <si>
    <t>ARSH0B502B2</t>
  </si>
  <si>
    <t>ARSH0B501W2</t>
  </si>
  <si>
    <t>ARSH0B420WT</t>
  </si>
  <si>
    <t>ARSH0B418N3</t>
  </si>
  <si>
    <t>ARSH0B417K2</t>
  </si>
  <si>
    <t>ARSH0B417G1</t>
  </si>
  <si>
    <t>ARSH0B416WT</t>
  </si>
  <si>
    <t>ARSH0B416BK</t>
  </si>
  <si>
    <t>ARSH0B415WT</t>
  </si>
  <si>
    <t>ARSH0B415G1</t>
  </si>
  <si>
    <t>ARSH0B415BK</t>
  </si>
  <si>
    <t>ARSH0B414G3</t>
  </si>
  <si>
    <t>ARSH0B414G1</t>
  </si>
  <si>
    <t>ARSH0B413IV</t>
  </si>
  <si>
    <t>ARSH0B413BK</t>
  </si>
  <si>
    <t>ARSH0B412N2</t>
  </si>
  <si>
    <t>ARSH0B412G1</t>
  </si>
  <si>
    <t>ARSH0B411N2</t>
  </si>
  <si>
    <t>ARSH0B411G1</t>
  </si>
  <si>
    <t>ARSH0B410L1</t>
  </si>
  <si>
    <t>ARSH0B409K2</t>
  </si>
  <si>
    <t>ARSH0B409BK</t>
  </si>
  <si>
    <t>ARSH0B409B1</t>
  </si>
  <si>
    <t>ARSH0B408T3</t>
  </si>
  <si>
    <t>ARSH0B408R3</t>
  </si>
  <si>
    <t>ARSH0B408K2</t>
  </si>
  <si>
    <t>ARSH0B408BK</t>
  </si>
  <si>
    <t>ARSH0B407K2</t>
  </si>
  <si>
    <t>ARSH0B404N3</t>
  </si>
  <si>
    <t>ARSH0B403B5</t>
  </si>
  <si>
    <t>ARSH0B402WT</t>
  </si>
  <si>
    <t>ARSH0B402N3</t>
  </si>
  <si>
    <t>ARSH0B402K2</t>
  </si>
  <si>
    <t>ARSH0B402I2</t>
  </si>
  <si>
    <t>ARSH0B402B1</t>
  </si>
  <si>
    <t>ARSH0B401WT</t>
  </si>
  <si>
    <t>ARSH0B401U1</t>
  </si>
  <si>
    <t>ARSH0B401G1</t>
  </si>
  <si>
    <t>ARSH0B313WT</t>
  </si>
  <si>
    <t>ARSH0B313B1</t>
  </si>
  <si>
    <t>ARSH0B312CG</t>
  </si>
  <si>
    <t>ARSH0B311N5</t>
  </si>
  <si>
    <t>ARSH0B311I1</t>
  </si>
  <si>
    <t>ARSH0B311G1</t>
  </si>
  <si>
    <t>ARSH0B311E1</t>
  </si>
  <si>
    <t>ARSH0B311BK</t>
  </si>
  <si>
    <t>ARSH0B311B1</t>
  </si>
  <si>
    <t>ARSH0B219B2</t>
  </si>
  <si>
    <t>ARSH0B209B2</t>
  </si>
  <si>
    <t>ARSH0B203N3</t>
  </si>
  <si>
    <t>ARSH0B203B2</t>
  </si>
  <si>
    <t>ARSH0B202N3</t>
  </si>
  <si>
    <t>ARSH0B201G1</t>
  </si>
  <si>
    <t>ARSH0B201E1</t>
  </si>
  <si>
    <t>ARSH0B201B1</t>
  </si>
  <si>
    <t>ARSH0A106Y2</t>
  </si>
  <si>
    <t>ARSH0A106K1</t>
  </si>
  <si>
    <t>ARSH0A106G3</t>
  </si>
  <si>
    <t>ARSH0A104Y2</t>
  </si>
  <si>
    <t>ARSH0A104N2</t>
  </si>
  <si>
    <t>ARSH0A103G2</t>
  </si>
  <si>
    <t>ARSH0A102T2</t>
  </si>
  <si>
    <t>ARSH0A101G1</t>
  </si>
  <si>
    <t>ARPA9D513I2</t>
  </si>
  <si>
    <t>ARPA9D513G3</t>
  </si>
  <si>
    <t>ARPA9D513BK</t>
  </si>
  <si>
    <t>ARPA9B302I1</t>
  </si>
  <si>
    <t>ARPA9B302G3</t>
  </si>
  <si>
    <t>ARPA0E101MU</t>
  </si>
  <si>
    <t>ARPA0B341G2</t>
  </si>
  <si>
    <t>ARPA0B341BK</t>
  </si>
  <si>
    <t>ARPA0B338I2</t>
  </si>
  <si>
    <t>ARPA0B338G1</t>
  </si>
  <si>
    <t>ARPA0B338B2</t>
  </si>
  <si>
    <t>ARPA0B334T3</t>
  </si>
  <si>
    <t>ARPA0B334N3</t>
  </si>
  <si>
    <t>ARPA0B334G1</t>
  </si>
  <si>
    <t>ARPA0B331N3</t>
  </si>
  <si>
    <t>ARPA0B331G2</t>
  </si>
  <si>
    <t>ARPA0B331BK</t>
  </si>
  <si>
    <t>ARPA0B319I2</t>
  </si>
  <si>
    <t>ARPA0B318N2</t>
  </si>
  <si>
    <t>ARPA0B318K2</t>
  </si>
  <si>
    <t>ARPA0B316I2</t>
  </si>
  <si>
    <t>ARPA0B315BK</t>
  </si>
  <si>
    <t>ARPA0B314G1</t>
  </si>
  <si>
    <t>ARPA0B313IV</t>
  </si>
  <si>
    <t>ARPA0B313G3</t>
  </si>
  <si>
    <t>ARPA0B313G2</t>
  </si>
  <si>
    <t>ARPA0B313BK</t>
  </si>
  <si>
    <t>ARPA0B312T3</t>
  </si>
  <si>
    <t>ARPA0B312N3</t>
  </si>
  <si>
    <t>ARPA0B310N2</t>
  </si>
  <si>
    <t>ARPA0B310G1</t>
  </si>
  <si>
    <t>ARPA0B308I2</t>
  </si>
  <si>
    <t>ARPA0B308G1</t>
  </si>
  <si>
    <t>ARPA0B307T3</t>
  </si>
  <si>
    <t>ARPA0B307N3</t>
  </si>
  <si>
    <t>ARPA0B307I2</t>
  </si>
  <si>
    <t>ARPA0B306BK</t>
  </si>
  <si>
    <t>ARPA0B305T3</t>
  </si>
  <si>
    <t>ARPA0B305N3</t>
  </si>
  <si>
    <t>ARPA0B304G3</t>
  </si>
  <si>
    <t>ARPA0B304G1</t>
  </si>
  <si>
    <t>ARPA0B303IV</t>
  </si>
  <si>
    <t>ARPA0B303G3</t>
  </si>
  <si>
    <t>ARPA0B303G2</t>
  </si>
  <si>
    <t>ARPA0B303BK</t>
  </si>
  <si>
    <t>ARPA0B302T3</t>
  </si>
  <si>
    <t>ARPA0B302I2</t>
  </si>
  <si>
    <t>ARPA0B301N3</t>
  </si>
  <si>
    <t>ARPA0B301G2</t>
  </si>
  <si>
    <t>ARPA0B301BK</t>
  </si>
  <si>
    <t>ARPA0B226B2</t>
  </si>
  <si>
    <t>ARPA0B224BK</t>
  </si>
  <si>
    <t>ARPA0B221K2</t>
  </si>
  <si>
    <t>ARPA0B221I2</t>
  </si>
  <si>
    <t>ARPA0B218I2</t>
  </si>
  <si>
    <t>ARPA0B217OW</t>
  </si>
  <si>
    <t>ARPA0B216G2</t>
  </si>
  <si>
    <t>ARPA0B215B2</t>
  </si>
  <si>
    <t>ARPA0B214B2</t>
  </si>
  <si>
    <t>ARPA0B213B2</t>
  </si>
  <si>
    <t>ARPA0B213B1</t>
  </si>
  <si>
    <t>ARPA0B212N2</t>
  </si>
  <si>
    <t>ARPA0B211G2</t>
  </si>
  <si>
    <t>ARPA0B209N3</t>
  </si>
  <si>
    <t>ARPA0B209G1</t>
  </si>
  <si>
    <t>ARPA0B209BK</t>
  </si>
  <si>
    <t>ARPA0B208K2</t>
  </si>
  <si>
    <t>ARPA0B205I2</t>
  </si>
  <si>
    <t>ARPA0B205G3</t>
  </si>
  <si>
    <t>ARPA0B203G2</t>
  </si>
  <si>
    <t>ARPA0B203B1</t>
  </si>
  <si>
    <t>ARPA0B202IV</t>
  </si>
  <si>
    <t>ARPA0B202G2</t>
  </si>
  <si>
    <t>ARPA0A102BK</t>
  </si>
  <si>
    <t>ARPA0A101CG</t>
  </si>
  <si>
    <t>ARJU0B206U1</t>
  </si>
  <si>
    <t>ARJU0B206I2</t>
  </si>
  <si>
    <t>ARJU0B205BK</t>
  </si>
  <si>
    <t>ARJU0B204N2</t>
  </si>
  <si>
    <t>ARJU0B203B1</t>
  </si>
  <si>
    <t>ARJU0B202G1</t>
  </si>
  <si>
    <t>ARJU0A702G1</t>
  </si>
  <si>
    <t>ARJU0A107T3</t>
  </si>
  <si>
    <t>ARJU0A106K2</t>
  </si>
  <si>
    <t>ARJU0A105BK</t>
    <phoneticPr fontId="10" type="noConversion"/>
  </si>
  <si>
    <t>ARJU0A104BK</t>
  </si>
  <si>
    <t>ARJU0A103T3</t>
  </si>
  <si>
    <t>ARJU0A103I2</t>
  </si>
  <si>
    <t>ARJU0A102G2</t>
  </si>
  <si>
    <t>ARJU0A101I1</t>
  </si>
  <si>
    <t>ARJA0B334T3</t>
  </si>
  <si>
    <t>ARJA0B334N3</t>
  </si>
  <si>
    <t>ARJA0B334G1</t>
  </si>
  <si>
    <t>ARJA0B319I2</t>
  </si>
  <si>
    <t>ARJA0B318N2</t>
  </si>
  <si>
    <t>ARJA0B318K2</t>
  </si>
  <si>
    <t>ARJA0B315BK</t>
  </si>
  <si>
    <t>ARJA0B314G1</t>
  </si>
  <si>
    <t>ARJA0B312T3</t>
  </si>
  <si>
    <t>ARJA0B312N3</t>
  </si>
  <si>
    <t>ARJA0B310N2</t>
  </si>
  <si>
    <t>ARJA0B310G1</t>
  </si>
  <si>
    <t>ARJA0B309G1</t>
  </si>
  <si>
    <t>ARJA0B308I2</t>
  </si>
  <si>
    <t>ARJA0B308G1</t>
  </si>
  <si>
    <t>ARJA0B308B2</t>
  </si>
  <si>
    <t>ARJA0B307T3</t>
  </si>
  <si>
    <t>ARJA0B307N3</t>
  </si>
  <si>
    <t>ARJA0B307I2</t>
  </si>
  <si>
    <t>ARJA0B306BK</t>
  </si>
  <si>
    <t>ARJA0B305T3</t>
  </si>
  <si>
    <t>ARJA0B305N3</t>
  </si>
  <si>
    <t>ARJA0B303IV</t>
  </si>
  <si>
    <t>ARJA0B303G3</t>
  </si>
  <si>
    <t>ARJA0B303G2</t>
  </si>
  <si>
    <t>ARJA0B303BK</t>
  </si>
  <si>
    <t>ARJA0B302T3</t>
  </si>
  <si>
    <t>ARJA0B302I2</t>
  </si>
  <si>
    <t>ARJA0B301N3</t>
  </si>
  <si>
    <t>ARJA0B301G2</t>
  </si>
  <si>
    <t>ARJA0B219BK</t>
  </si>
  <si>
    <t>ARJA0B216B2</t>
  </si>
  <si>
    <t>ARJA0B215G1</t>
  </si>
  <si>
    <t>ARJA0B212N2</t>
  </si>
  <si>
    <t>ARJA0B212G2</t>
  </si>
  <si>
    <t>ARJA0B209BK</t>
  </si>
  <si>
    <t>ARJA0B208G2</t>
  </si>
  <si>
    <t>ARJA0B206E3</t>
  </si>
  <si>
    <t>ARJA0B202BK</t>
  </si>
  <si>
    <t>ARJA0B201N2</t>
  </si>
  <si>
    <t>ARJA0B201G1</t>
  </si>
  <si>
    <t>ARJA0A103N3</t>
  </si>
  <si>
    <t>ARJA0A102G1</t>
  </si>
  <si>
    <t>ARJA0A101I2</t>
  </si>
  <si>
    <t>ARTS0B309G1</t>
  </si>
  <si>
    <t>ARTS0B309E3</t>
  </si>
  <si>
    <t>ARPA0B303N3</t>
  </si>
  <si>
    <t>ARPA0B303I2</t>
  </si>
  <si>
    <t>ARPA0B224T3</t>
  </si>
  <si>
    <t>ARPA0B224G2</t>
  </si>
  <si>
    <t>ARJA0B224T3</t>
  </si>
  <si>
    <t>ARJA0B224W3</t>
  </si>
  <si>
    <t>ARTS9D701W3</t>
  </si>
  <si>
    <t>ARTS9D701W1</t>
  </si>
  <si>
    <t>ARTS9D701G2</t>
  </si>
  <si>
    <t>ARTS9D701G1</t>
  </si>
  <si>
    <t>ARTS9D701E3</t>
  </si>
  <si>
    <t>ARTS9D701CR</t>
  </si>
  <si>
    <t>ARTS9D701BK</t>
  </si>
  <si>
    <t>ARTS9D701B5</t>
  </si>
  <si>
    <t>ARSO9E101BK</t>
  </si>
  <si>
    <t>ARPA9B224K2</t>
  </si>
  <si>
    <t>ARPA9B224G2</t>
  </si>
  <si>
    <t>ARJA9B204K2</t>
  </si>
  <si>
    <t>ARJA9B204B5</t>
  </si>
  <si>
    <t>ARSH0G602WT</t>
  </si>
  <si>
    <t>ARSH0G602B2</t>
  </si>
  <si>
    <t>order No.</t>
  </si>
  <si>
    <t>create time</t>
  </si>
  <si>
    <t>order money</t>
  </si>
  <si>
    <t>customer user name</t>
  </si>
  <si>
    <t>customer name</t>
  </si>
  <si>
    <t>customer phone</t>
  </si>
  <si>
    <t>province</t>
  </si>
  <si>
    <t>city</t>
  </si>
  <si>
    <t>area</t>
  </si>
  <si>
    <t>detailed address</t>
  </si>
  <si>
    <t>product first category</t>
  </si>
  <si>
    <t>product second category</t>
  </si>
  <si>
    <t>product third category</t>
  </si>
  <si>
    <t>product No.</t>
  </si>
  <si>
    <t>vendor product No.</t>
  </si>
  <si>
    <t>product name</t>
  </si>
  <si>
    <t>goods code</t>
  </si>
  <si>
    <t>product specification</t>
  </si>
  <si>
    <t>product model</t>
  </si>
  <si>
    <t>order remark</t>
  </si>
  <si>
    <t>product quantity</t>
  </si>
  <si>
    <t>settle price</t>
  </si>
  <si>
    <t>actual payment</t>
  </si>
  <si>
    <t>product brand</t>
  </si>
  <si>
    <t>order status</t>
  </si>
  <si>
    <t>vendor remark</t>
  </si>
  <si>
    <t>deliver time</t>
  </si>
  <si>
    <t>order finish time</t>
  </si>
  <si>
    <t>logistics company</t>
  </si>
  <si>
    <t>express NO.</t>
  </si>
  <si>
    <t>certificates NO.</t>
  </si>
  <si>
    <t>customized information</t>
  </si>
  <si>
    <t>pay Transaction No</t>
  </si>
  <si>
    <t>payment Enterprise Code</t>
  </si>
  <si>
    <t>payment Enterprise Name</t>
  </si>
  <si>
    <t>actual Payment Amount</t>
  </si>
  <si>
    <t>ebpCode</t>
  </si>
  <si>
    <t>ebpName</t>
  </si>
  <si>
    <t>noncash deduction amount</t>
  </si>
  <si>
    <t>Tax withholding</t>
  </si>
  <si>
    <t>freight</t>
  </si>
  <si>
    <t>sale price</t>
  </si>
  <si>
    <t>jiyeon@agencyteam.co.kr</t>
    <phoneticPr fontId="9" type="noConversion"/>
  </si>
  <si>
    <t>010-3311-7252</t>
    <phoneticPr fontId="9" type="noConversion"/>
  </si>
  <si>
    <t>Agent Waybill</t>
  </si>
  <si>
    <t>max=24</t>
    <phoneticPr fontId="14" type="noConversion"/>
  </si>
  <si>
    <t>max = 10</t>
  </si>
  <si>
    <t>max = 40</t>
    <phoneticPr fontId="13" type="noConversion"/>
  </si>
  <si>
    <t>max = 30</t>
    <phoneticPr fontId="13" type="noConversion"/>
  </si>
  <si>
    <t>max = 20</t>
    <phoneticPr fontId="13" type="noConversion"/>
  </si>
  <si>
    <t>max=50</t>
    <phoneticPr fontId="14" type="noConversion"/>
  </si>
  <si>
    <t>max = 10</t>
    <phoneticPr fontId="13" type="noConversion"/>
  </si>
  <si>
    <t>max = 20</t>
    <phoneticPr fontId="14" type="noConversion"/>
  </si>
  <si>
    <t>max = 50</t>
  </si>
  <si>
    <t>max=20</t>
    <phoneticPr fontId="14" type="noConversion"/>
  </si>
  <si>
    <t>CNY</t>
  </si>
  <si>
    <t>COD</t>
  </si>
  <si>
    <t>INSURE</t>
  </si>
  <si>
    <t>max = 3</t>
    <phoneticPr fontId="13" type="noConversion"/>
  </si>
  <si>
    <t>C . I . F</t>
  </si>
  <si>
    <t>max = 100</t>
    <phoneticPr fontId="13" type="noConversion"/>
  </si>
  <si>
    <t>max = 50</t>
    <phoneticPr fontId="14" type="noConversion"/>
  </si>
  <si>
    <t>max=30</t>
    <phoneticPr fontId="14" type="noConversion"/>
  </si>
  <si>
    <t>DSS</t>
  </si>
  <si>
    <t>date time</t>
    <phoneticPr fontId="14" type="noConversion"/>
  </si>
  <si>
    <t>max=200</t>
    <phoneticPr fontId="14" type="noConversion"/>
  </si>
  <si>
    <t>I158</t>
    <phoneticPr fontId="9" type="noConversion"/>
  </si>
  <si>
    <t>상품명</t>
  </si>
  <si>
    <t>소비자가</t>
    <phoneticPr fontId="9" type="noConversion"/>
  </si>
  <si>
    <t>실판매가</t>
    <phoneticPr fontId="9" type="noConversion"/>
  </si>
  <si>
    <t>자체 상품코드</t>
  </si>
  <si>
    <t>판매가</t>
    <phoneticPr fontId="10" type="noConversion"/>
  </si>
  <si>
    <t>배송비</t>
    <phoneticPr fontId="10" type="noConversion"/>
  </si>
  <si>
    <t>KRW</t>
    <phoneticPr fontId="10" type="noConversion"/>
  </si>
  <si>
    <t>ALLEGRI_[assential] 블랙&amp;화이트 실켓긴팔티 PACK</t>
  </si>
  <si>
    <t>ALLEGRI_블랙 《Jumbo Davius》 세미오버</t>
  </si>
  <si>
    <t>ALLEGRI_화이트 《Davius Small Vision》 세미오버</t>
  </si>
  <si>
    <t>ALLEGRI_블랙 《Davius Vision Lettering》 세미오버</t>
  </si>
  <si>
    <t>ALLEGRI_블랙 《Davius Vision》 오버핏</t>
  </si>
  <si>
    <t>ALLEGRI_화이트 《Davius Tripool》 오버핏</t>
  </si>
  <si>
    <t>ALLEGRI_터콰이즈그린 《Davius Tripool》 오버핏</t>
  </si>
  <si>
    <t>ALLEGRI_화이트 《Mono Davius》 세미오버</t>
  </si>
  <si>
    <t>ALLEGRI_터콰이즈그린 《Davius A-POOL》 레귤러핏</t>
  </si>
  <si>
    <t>ALLEGRI_화이트 《Davius A-POOL》 레귤러핏</t>
  </si>
  <si>
    <t>ALLEGRI_화이트 《Davius Twin》 세미오버</t>
  </si>
  <si>
    <t>ALLEGRI_블랙 《Davius Twin》 세미오버</t>
  </si>
  <si>
    <t>ALLEGRI_화이트 《Davius Overlap》 세미오버</t>
  </si>
  <si>
    <t>ALLEGRI_와인 《New Tech나일론》 카라티</t>
  </si>
  <si>
    <t>ALLEGRI_옐로 《New 모던슬럽》 카라티</t>
  </si>
  <si>
    <t>ALLEGRI_베이지 《New 모던슬럽》 카라티</t>
  </si>
  <si>
    <t>ALLEGRI_블랙 《New 모던슬럽》 카라티</t>
  </si>
  <si>
    <t>ALLEGRI_스카이블루 《New 모던슬럽》 카라티</t>
  </si>
  <si>
    <t>ALLLEGRI_터콰이즈 그린 와플조직 카라티</t>
  </si>
  <si>
    <t>ALLLEGRI_베이지 와플조직 카라티</t>
  </si>
  <si>
    <t>ALLLEGRI_블랙 와플조직 카라티</t>
  </si>
  <si>
    <t>ALLEGRI_화이트 트윌 니트라이크 카라티</t>
  </si>
  <si>
    <t>ALLEGRI_블랙 트윌 니트라이크 카라티</t>
  </si>
  <si>
    <t>ALLEGRI_화이트 《Tech나일론》 카라티</t>
  </si>
  <si>
    <t>ALLEGRI_다크네이비 《Tech나일론》 카라티</t>
  </si>
  <si>
    <t>ALLEGRI_아이보리 《Tech나일론》 카라티</t>
  </si>
  <si>
    <t>ALLEGRI_다크그레이 《Tech나일론》 카라티</t>
  </si>
  <si>
    <t>ALLEGRI_다크브라운 소프트터치 와플 카라티</t>
  </si>
  <si>
    <t>ALLEGRI_다크네이비 소프트터치 와플 카라티</t>
  </si>
  <si>
    <t>ALLEGRI_화이트 《Luxcool》 카라티</t>
  </si>
  <si>
    <t>ALLEGRI_라이트브라운 《LuxCool》 카라티</t>
  </si>
  <si>
    <t>ALLEGRI_터콰이즈 《LuxCool》 카라티</t>
  </si>
  <si>
    <t>ALLEGRI_아이보리 《LuxCool》 카라티</t>
  </si>
  <si>
    <t>ALLEGRI_라이트그레이 《LuxCool》 카라티</t>
  </si>
  <si>
    <t>ALLEGRI_민트 《Luxcool》 카라티</t>
  </si>
  <si>
    <t>ALLEGRI_버건디 《LuxCool》 카라티</t>
  </si>
  <si>
    <t>ALLEGRI_카키 단색 레귤러핏 라운드</t>
  </si>
  <si>
    <t>ARTS0B214K2</t>
    <phoneticPr fontId="10" type="noConversion"/>
  </si>
  <si>
    <t>ALLEGRI_블랙 단색 레귤러핏 라운드</t>
  </si>
  <si>
    <t>ALLEGRI_화이트 《New 모던슬럽》 라운드 반팔티</t>
  </si>
  <si>
    <t>ARTS0B212WT</t>
    <phoneticPr fontId="10" type="noConversion"/>
  </si>
  <si>
    <t>ALLEGRI_다크그레이 《New 모던슬럽》 라운드 반팔티</t>
  </si>
  <si>
    <t>ARTS0B212G3</t>
    <phoneticPr fontId="10" type="noConversion"/>
  </si>
  <si>
    <t>ALLEGRI_버건디 《New 모던슬럽》 라운드 반팔티</t>
  </si>
  <si>
    <t>ALLEGRI_화이트 시어써커 라운드 반팔</t>
  </si>
  <si>
    <t>ALLEGRI_블랙 시어써커 라운드 반팔</t>
  </si>
  <si>
    <t>ALLEGRI_그레이 트윌 니트라이크 라운드 반팔</t>
  </si>
  <si>
    <t>ALLEGRI_그레이 《Digital트윌》 반팔티</t>
  </si>
  <si>
    <t>ALLLEGRI_아이보리 《Airdot》 라운드 반팔티</t>
  </si>
  <si>
    <t>ALLEGRI_다크그레이 《Airdot》 라운드 반팔티</t>
  </si>
  <si>
    <t>ALLEGRI_화이트 《Hide》 라운드 반팔</t>
  </si>
  <si>
    <t>ALLEGRI_네이비 《Hide》 라운드 반팔</t>
  </si>
  <si>
    <t>ALLLEGRI_블랙 《Hide》 라운드 반팔</t>
  </si>
  <si>
    <t>ALLEGRI_화이트 《LuxCool Phase》 세미오버 라운드</t>
  </si>
  <si>
    <t>ARTS0B203WT</t>
    <phoneticPr fontId="10" type="noConversion"/>
  </si>
  <si>
    <t>ALLEGRI_라이트카키 《LuxCool Phase》 세미오버 라운드</t>
  </si>
  <si>
    <t>ALLEGRI_블랙 《LuxCool Phase》 세미오버 라운드</t>
  </si>
  <si>
    <t>ALLEGRI_스카이블루 《LuxCool Phase》 세미오버 라운드</t>
  </si>
  <si>
    <t>ALLEGRI_다크브라운 《LuxCool》 세미오버핏 라운드</t>
  </si>
  <si>
    <t>ALLEGRI_오렌지 《LuxCool》 세미오버핏 라운드</t>
  </si>
  <si>
    <t>ALLEGRI_다크그린 《Luxcool》 세미오버핏 라운드</t>
  </si>
  <si>
    <t>ALLEGRI_그린 《Luxcool》 세미오버핏 라운드</t>
  </si>
  <si>
    <t>ALLEGRI_화이트 《Luxcool》 레귤러핏 라운드</t>
  </si>
  <si>
    <t>ALLEGRI_다크브라운 《LuxCool》 레귤러핏 라운드</t>
  </si>
  <si>
    <t>ALLEGRI_터콰이즈 《LuxCool》 레귤러핏 라운드</t>
  </si>
  <si>
    <t>ALLEGRI_라이트핑크 《LuxCool》 레귤러핏 라운드</t>
  </si>
  <si>
    <t>ALLEGRI_베이지 《Luxcool》 레귤러핏 라운드</t>
  </si>
  <si>
    <t>ALLEGRI_오렌지 《LuxCool》 레귤러핏 라운드</t>
  </si>
  <si>
    <t>ALLEGRI_다크네이비 《LuxCool》 레귤러핏 라운드</t>
  </si>
  <si>
    <t>ALLEGRI_카키 《LuxCool》 레귤러핏 라운드</t>
  </si>
  <si>
    <t>ALLEGRI_다크그레이 《LuxCool》 레귤러핏 라운드</t>
  </si>
  <si>
    <t>ALLEGRI_라이트그레이 《LuxCool》 레귤러핏 라운드</t>
  </si>
  <si>
    <t>ALLEGRI_민트 《Luxcool》 레귤러핏 라운드</t>
  </si>
  <si>
    <t>ALLEGRI_미드블루 《LuxCool》 레귤러핏 라운드</t>
  </si>
  <si>
    <t>ALLEGRI_화이트《LuxCool》 커프스 디테일 롱 슬리브</t>
  </si>
  <si>
    <t>ALLEGI_터콰이즈 《LuxCool》 커프스 디테일 롱 슬리브</t>
  </si>
  <si>
    <t>ALLEGRI_다크네이비 《LuxCool》 커프스 디테일 롱 슬리브</t>
  </si>
  <si>
    <t>ALLEGRI_터콰이즈 《스웨이드터치》 튜닉셔츠</t>
  </si>
  <si>
    <t>ALLEGRI_차콜그레이 《스웨이드터치》 튜닉셔츠</t>
  </si>
  <si>
    <t>ALLEGRI_오프화이트 《LuxWarm》 후드 풀오버</t>
  </si>
  <si>
    <t>ALLEGRI_파우더블루 《LuxWarm》 후드티</t>
  </si>
  <si>
    <t>ALLEGRI_다크네이비 《NEW LuxWarm》 맨투맨</t>
  </si>
  <si>
    <t>ALLEGRI_더스티라벤더 《LuxWarm》 맨투맨</t>
  </si>
  <si>
    <t>ALLEGRI_다크그린 《LuxWarm》 맨투맨</t>
  </si>
  <si>
    <t>ALLEGRI_아쿠아민트 《LuxWarm》 맨투맨</t>
  </si>
  <si>
    <t>ALLGERI_파우더블루 《LuxWarm》 맨투맨</t>
  </si>
  <si>
    <t>ARTS0A103B1</t>
    <phoneticPr fontId="10" type="noConversion"/>
  </si>
  <si>
    <t>ALLEGRI_네이비 더블페이스 크루넥 티셔츠</t>
  </si>
  <si>
    <t>ALLEGRI_그레이 더블페이스 크루넥 티셔츠</t>
  </si>
  <si>
    <t>ALLEGRI_네이비 《Soft울저지》 카라티</t>
  </si>
  <si>
    <t>ALLEGRI_그레이 《Soft울저지》 카라티</t>
  </si>
  <si>
    <t>ALLEGRI_라이트베이지 《개버딘》 더블트렌치</t>
  </si>
  <si>
    <t>ALLEGRI_다크차콜 《오픈후드》 트렌치</t>
  </si>
  <si>
    <t>ALLEGRI_그레이 싱글 트렌치</t>
  </si>
  <si>
    <t>ALLEGRI_다크그린 《가먼트다잉》 더블 트렌치</t>
  </si>
  <si>
    <t>ALLEGRI_베이지 《개버딘》 더블트렌치</t>
  </si>
  <si>
    <t>ARTR0A104I2</t>
    <phoneticPr fontId="10" type="noConversion"/>
  </si>
  <si>
    <t>ALLEGRI_베이지 《체크 리버서블》 맥코트</t>
  </si>
  <si>
    <t>ALLEGRI_블랙 파일럿코트</t>
  </si>
  <si>
    <t>ALLEGRI_블랙 튜닉 반팔 니트</t>
  </si>
  <si>
    <t>ARSW0B401BK</t>
    <phoneticPr fontId="10" type="noConversion"/>
  </si>
  <si>
    <t>ALLEGRI_블루 튜닉 반팔 니트</t>
  </si>
  <si>
    <t>ARSW0B401B2</t>
    <phoneticPr fontId="10" type="noConversion"/>
  </si>
  <si>
    <t>ALLEGRI_파우더블루 《라인포인트》 카라니트</t>
  </si>
  <si>
    <t>ALLEGRI_라이트카키 《Organic 린넨》 반팔 카라니트</t>
  </si>
  <si>
    <t>ALLEGRI_라이트블루 《Organic 린넨》 반팔 카라니트</t>
  </si>
  <si>
    <t>ALLEGRI_그린민트 《Italian 코튼실크》 반팔 카라니트</t>
  </si>
  <si>
    <t>ALLEGRI_포레스트그린 《Italian 코튼실크》 반팔 카라니트</t>
  </si>
  <si>
    <t>ALLEGRI_블랙 《Italian 코튼실크》 반팔 카라니트</t>
  </si>
  <si>
    <t>ALLEGRI_투톤터콰이즈 Y 가디건</t>
  </si>
  <si>
    <t>ALLEGRI_다크네이비 배색 버튼 가디건</t>
  </si>
  <si>
    <t>ALLEGRI_라이트그레이 하이넥 집업 가디건</t>
  </si>
  <si>
    <t>ALLEGRI_블랙 《크리즈》 헨리넥 니트</t>
  </si>
  <si>
    <t>ALLEGRI_네이비 《컬리코튼》 크루넥 니트</t>
  </si>
  <si>
    <t>ALLEGRI_베이지 고밀도 크루넥 니트</t>
  </si>
  <si>
    <t>ALLEGRI_라이트베이지 《Italian 슈퍼파인 메리노》 카라니트</t>
  </si>
  <si>
    <t>ALLEGRI_블랙 《Italian 슈퍼파인 메리노》 카라니트</t>
  </si>
  <si>
    <t>ALLEGRI_라이트그레이 《Italian 슈퍼파인메리노》 니트</t>
  </si>
  <si>
    <t>ALLEGRI_블루 《Italian 슈퍼파인메리노》 니트</t>
  </si>
  <si>
    <t>ALLEGRI_《CIELO》 가죽 스니커즈</t>
  </si>
  <si>
    <t>ALLEGRI_그레이 스웨이드 스니커즈</t>
  </si>
  <si>
    <t>ALLEGRI_ALPINO 화이트 가죽 스니커즈</t>
  </si>
  <si>
    <t>ALLEGRI_《ALPINO》 블랙 가죽 스니커즈</t>
  </si>
  <si>
    <t>ARSO0E701BK</t>
    <phoneticPr fontId="10" type="noConversion"/>
  </si>
  <si>
    <t>ALLEGRI_블루 스트라이프 《크리즈》 셔츠</t>
  </si>
  <si>
    <t>ALLEGRI_블루Stripe 《Davius》 세미오버 셔츠</t>
  </si>
  <si>
    <t>ALLERI_블루Stripe 《Davius》 세미오버 셔츠</t>
  </si>
  <si>
    <t>ALLEGRI_화이트 《Davius》 오버핏 셔츠</t>
  </si>
  <si>
    <t>ALLEGRI_블루 오버사이즈 체크셔츠</t>
  </si>
  <si>
    <t>ALLEGRI_다크브라운 라이트써커 체크셔츠</t>
  </si>
  <si>
    <t>ALLEGRI_화이트 린넨 튜닉</t>
  </si>
  <si>
    <t>ALLEGRI_다크네이비 《고밀도저지》 셔츠</t>
  </si>
  <si>
    <t>ALLEGRI_카키 린넨 튜닉</t>
  </si>
  <si>
    <t>ALLEGRI_라이트그레이 린넨 튜닉</t>
  </si>
  <si>
    <t>ALLEGRI_화이트 버튼다운 스트레치 셔츠</t>
  </si>
  <si>
    <t>ALLEGRI_블랙 버튼다운 스트레치 셔츠</t>
  </si>
  <si>
    <t>ALLEGRI_화이트 《Cozy써커》 튜닉셔츠</t>
  </si>
  <si>
    <t>ALLEGRI_다크그레이 《Cozy써커》 튜닉셔츠</t>
  </si>
  <si>
    <t>ALLEGRI_블랙 《Cozy써커》 튜닉셔츠</t>
  </si>
  <si>
    <t>ALLEGRI_차콜그레이 린넨 스트레치 셔츠</t>
  </si>
  <si>
    <t>ALLEGRI_베이지그레이 린넨 스트레치 셔츠</t>
  </si>
  <si>
    <t>ALLEGRI_아이보리 《AirDot》 튜닉셔츠</t>
  </si>
  <si>
    <t>ALLEGRI_블랙 《AirDot》 튜닉셔츠</t>
  </si>
  <si>
    <t>ALLEGRI_다크네이비 《크리즈》 체크셔츠</t>
  </si>
  <si>
    <t>ALLEGRI_라이트그레이 《크리즈》 체크셔츠</t>
  </si>
  <si>
    <t>ALLEGRI_네이비 MA-1 셔츠</t>
  </si>
  <si>
    <t>ALLEGRI_그레이 MA-1 셔츠</t>
  </si>
  <si>
    <t>ALLEGRI_라이트그린 체크 오버사이즈 셔츠</t>
  </si>
  <si>
    <t>ALLEGRI_카키 《가먼트다잉》 오픈카라 튜닉</t>
  </si>
  <si>
    <t>ALLEGRI_블랙 《가먼트다잉》 오픈카라 튜닉</t>
  </si>
  <si>
    <t>ALLEGRI_라이트블루 《가먼트다잉》 오픈카라 튜닉</t>
  </si>
  <si>
    <t>ALLEGRI_터콰이즈 《Tech나일론》 셔츠</t>
  </si>
  <si>
    <t>ALLEGRI_다크와인 《Tech나일론》 셔츠</t>
  </si>
  <si>
    <t>ALLEGRI_카키 《Tech나일론》 셔츠</t>
  </si>
  <si>
    <t>ALLEGRI_블랙 《Tech나일론》 셔츠</t>
  </si>
  <si>
    <t>ALLEGRI_카키 《실키 플루이드》 셔츠</t>
  </si>
  <si>
    <t>ALLEGRI_ 다크네이비 워셔블 스트레치 셔츠</t>
  </si>
  <si>
    <t>ALLEGRI_그레이쉬블루 워셔블셔츠</t>
  </si>
  <si>
    <t>ALLEGRI_화이트 《AirFlex》 오픈카라 튜닉셔츠</t>
  </si>
  <si>
    <t>ALLEGRI_다크네이비 《AirFlex》 오픈카라 튜닉셔츠</t>
  </si>
  <si>
    <t>ALLEGRI_카키 《AirFlex》 오픈카라 튜닉셔츠</t>
  </si>
  <si>
    <t>ALLEGRI_베이지 《AirFlex》 오픈카라 튜닉셔츠</t>
  </si>
  <si>
    <t>ALLEGRI_라이트블루 《AirFlex》 오픈카라 튜닉셔츠</t>
  </si>
  <si>
    <t>ALLERGI_화이트 오픈카라 튜닉셔츠</t>
  </si>
  <si>
    <t>ALLEGRI_라이트퍼플 오픈카라 튜닉셔츠</t>
  </si>
  <si>
    <t>ALLERGRI_그레이 오픈카라 튜닉셔츠</t>
  </si>
  <si>
    <t>ALLEGRI_ITALY 화이트 《Active》 셔츠</t>
  </si>
  <si>
    <t>ALLEGRI_ITALY 라이트블루 《Active》 셔츠</t>
  </si>
  <si>
    <t>ALLEGRI_ITALY 그레이 셔츠</t>
  </si>
  <si>
    <t>ALLEGRI_ITALY 차콜네이비 《Air포플린》 셔츠</t>
  </si>
  <si>
    <t>ALLEGRI_ITALY 아이보리 《Air포플린》 셔츠</t>
  </si>
  <si>
    <t>ALLEGRI_ITALY 스모크블루 《Air포플린》 셔츠</t>
  </si>
  <si>
    <t>ALLEGRI_ITALY 슬레이트그레이 《Air포플린》 셔츠</t>
  </si>
  <si>
    <t>ALLEGRI_ITALY 블랙 《Air포플린》 셔츠</t>
  </si>
  <si>
    <t>ALLLEGRI_ ITALY 라이트블루 《Air포플린》 셔츠</t>
  </si>
  <si>
    <t>ALLEGRI_ITALY 블루 《드로잉 Stripe》 밴드셔츠</t>
  </si>
  <si>
    <t>ALLEGRI_ITALY 블루 《드로잉 Stripe》 셔츠</t>
  </si>
  <si>
    <t>ALLEGRI_ITALY 인디고 《Delave》 린넨 셔츠</t>
  </si>
  <si>
    <t>ALLEGRI_ITALY 블루 《Delave》 린넨 셔츠</t>
  </si>
  <si>
    <t>ALLEGRI_ITALY 다크네이비 《Merino》 프리미엄 셔츠</t>
  </si>
  <si>
    <t>ALLEGRI_ITALY 라이트그레이 《Crepe》 셔츠</t>
  </si>
  <si>
    <t>ALLEGRI_ITALY 슬레이트그레이 《Crepe》 셔츠</t>
  </si>
  <si>
    <t>ALLEGRI_ITALY 라이트블루 《Crepe》 셔츠</t>
  </si>
  <si>
    <t>ALLEGRI_머스타드 《스웨이드터치》 텐셀셔츠</t>
  </si>
  <si>
    <t>ALLEGRI_라이트카키 《스웨이드터치》 텐셀셔츠</t>
  </si>
  <si>
    <t>ALLEGRI_다크차콜 《스웨이드터치》 텐셀셔츠</t>
  </si>
  <si>
    <t>ALLEGRI_옐로 《멀티체크》 오버셔츠</t>
  </si>
  <si>
    <t>ALLEGRI_홀랜드 《멀티체크》 오버셔츠</t>
  </si>
  <si>
    <t>ALLEGRI투톤블루 세미오버 오버랩셔츠</t>
  </si>
  <si>
    <t>ALLEGRI_스틸블루 가먼트다잉《WINDSTOPPER》 샤켓</t>
  </si>
  <si>
    <t>ALLEGRI_메탈실버 《WINDSTOPPER》 샤켓</t>
  </si>
  <si>
    <t>ALLEGRI_베이지 《Back-Brushed》 투턱 스트링 슬랙스</t>
  </si>
  <si>
    <t>ALLEGRI_다크그레이 《Back-Brushed》 투턱 스트링 슬랙스</t>
  </si>
  <si>
    <t>ALLEGRI_블랙 《Back-Brushed》 투턱 스트링 슬랙스</t>
  </si>
  <si>
    <t>ALLEGRI_베이지 《AirFlex크리즈》 셋업 팬츠</t>
  </si>
  <si>
    <t>ALLEGRI_그레이 《AirFlex크리즈》 셋업 팬츠</t>
  </si>
  <si>
    <t>ALLEGRI_블랙&amp;그레이 포시즌 슬랙스 PACK</t>
  </si>
  <si>
    <t>ALLEGRI_그레이 핀턱 울 혼방 9부 밴딩팬츠</t>
  </si>
  <si>
    <t>ALLEGRI_블랙 핀턱 울 혼방 9부 밴딩팬츠</t>
  </si>
  <si>
    <t>ALLEGRI_베이지 《Cool touch》 컴포트핏 팬츠</t>
  </si>
  <si>
    <t>ALLEGRI_라이트그레이 《Cool touch》 컴포트핏 팬츠</t>
  </si>
  <si>
    <t>ALLEGRI_라이트블루 《Cool touch》 컴포트핏 팬츠</t>
  </si>
  <si>
    <t>ALLEGRI_터콰이즈 가먼트다잉 린넨 셋업 팬츠</t>
  </si>
  <si>
    <t>ALLEGRI_네이비 가먼트다잉 린넨 셋업 팬츠</t>
  </si>
  <si>
    <t>ALLEGRI_라이트그레이 가먼트다잉 린넨 셋업 팬츠</t>
  </si>
  <si>
    <t>ALLEGRI_네이비 《Tropical》 컴포트핏 크롭슬랙스</t>
  </si>
  <si>
    <t>ALLEGRI_그레이 《Tropical》 컴포트핏 크롭슬랙스</t>
  </si>
  <si>
    <t>ALLEGRI_블랙 《Tropical》 컴포트핏 크롭슬랙스</t>
  </si>
  <si>
    <t>ALLEGRI_베이지 《Ramie트윌》 셋업 팬츠</t>
  </si>
  <si>
    <t>ALLEGRI_네이비 마이크로 스퀘어 패턴 셋업 팬츠</t>
  </si>
  <si>
    <t>ALLEGRI_카키 마이크로 스퀘어 패턴 셋업 팬츠</t>
  </si>
  <si>
    <t>ALLEGRI_베이지&amp;블루 멀티컬러 셋업 팬츠</t>
  </si>
  <si>
    <t>ALLEGRI_블랙 《CoolMax울써커》 Mic체크 셋업 팬츠</t>
  </si>
  <si>
    <t>ALLEGRI_그레이 《Woollusion》 셋업 팬츠</t>
  </si>
  <si>
    <t>ALLEGRI_아이보리 《AirDot》 컴포트핏 팬츠</t>
  </si>
  <si>
    <t>ALLEGRI_터콰이즈 《AirDot》 컴포트핏 팬츠</t>
  </si>
  <si>
    <t>ALLEGRI_그레이 《AirDot》 컴포트핏 팬츠</t>
  </si>
  <si>
    <t>ALLEGRI_블랙 《AirDot》 컴포트핏 팬츠</t>
  </si>
  <si>
    <t>ALLEGRI_터콰이즈그린 《Sur-real Paper》 셋업 팬츠</t>
  </si>
  <si>
    <t>ALLEGRI_네이비 《Sur-real Paper》 셋업 팬츠</t>
  </si>
  <si>
    <t>ALLEGRI_네이비 Micro 하운드투스 셋업 팬츠</t>
  </si>
  <si>
    <t>ALLEGRI_라이트그레이 Micro 하운드투스 셋업 팬츠</t>
  </si>
  <si>
    <t>ALLEGRI_베이지 《Cool touch》 셋업 팬츠</t>
  </si>
  <si>
    <t>ALLEGRI_라이트그레이 《Cool touch》 셋업 팬츠</t>
  </si>
  <si>
    <t>ALLEGRI_라이트블루 《Cool touch》 셋업 팬츠</t>
  </si>
  <si>
    <t>ALLEGRI_터콰이즈그린 《WoolyCool》 셋업 팬츠</t>
  </si>
  <si>
    <t>ALLEGRI_다크네이비 《WoolyCool》 셋업 팬츠</t>
  </si>
  <si>
    <t>ALLEGRI_베이지 《WoolyCool》 셋업 팬츠</t>
  </si>
  <si>
    <t>ALLEGRI_블랙 시어서커 셋업 팬츠</t>
  </si>
  <si>
    <t>ALLEGRI_터콰이즈 《Combat울써커》 셋업 슬랙스</t>
  </si>
  <si>
    <t>ALLEGRI_네이비 《Combat울써커》 셋업 슬랙스</t>
  </si>
  <si>
    <t>ALLEGRI_다크그레이 린넨 스트레치 셋업 팬츠</t>
  </si>
  <si>
    <t>ALLEGRI_라이트그레이 린넨 스트레치 셋업 팬츠</t>
  </si>
  <si>
    <t>ALLEGRI_아이보리 《AirDot》 캐쥬얼 셋업 팬츠</t>
  </si>
  <si>
    <t>ALLLEGRI_터콰이즈 《AirDot》 캐쥬얼 셋업 팬츠</t>
  </si>
  <si>
    <t>ALLEGRI_그레이 《AirDot》 캐쥬얼 셋업 팬츠</t>
  </si>
  <si>
    <t>ALLEGRI_블랙 《AirDot》 캐쥬얼 셋업 팬츠</t>
  </si>
  <si>
    <t>ALLEGRI_터콰이즈 《AirCrease》 셋업 팬츠</t>
  </si>
  <si>
    <t>ALLEGRI_베이지 《AirCrease》 셋업 팬츠</t>
  </si>
  <si>
    <t>ALLEGRI_네이비 《Tropical》 셋업 밴딩슬랙스</t>
  </si>
  <si>
    <t>ALLEGRI_그레이 《Tropical》 셋업 밴딩슬랙스</t>
  </si>
  <si>
    <t>ALLEGRI_블랙 《Tropical》 셋업 밴딩슬랙스</t>
  </si>
  <si>
    <t>ALLEGRI_블루 《AirCrease》 셋업 팬츠</t>
  </si>
  <si>
    <t>ALLEGRI_블랙 《Tech나일론》 밴딩슬랙스</t>
  </si>
  <si>
    <t>ALLEGRI_쿨카키 《YarnTech》 컴포트핏 팬츠</t>
  </si>
  <si>
    <t>ALLEGRI_베이지 《YarnTech》 컴포트핏 팬츠</t>
  </si>
  <si>
    <t>ALLEGRI_트렌디 크림 스탠다드진</t>
  </si>
  <si>
    <t>ALLEGRI_오프화이트 스탠다드진</t>
  </si>
  <si>
    <t>ALLEGRI_핸드페인팅 슬림 스트레이트 진</t>
  </si>
  <si>
    <t>ALLEGRI_블루 터프 워싱진</t>
  </si>
  <si>
    <t>ALLEGRI_블루 스탠다드 데미지진</t>
  </si>
  <si>
    <t>ALLEGRI_블루 《Super light》 스탠다드진</t>
  </si>
  <si>
    <t>ALLEGRI_라이트블루 《Super light》 스탠다드진</t>
  </si>
  <si>
    <t>ALLEGRI_네이비 스트레치 스탠다드진</t>
  </si>
  <si>
    <t>ALLEGRI_그레이 스트레치 스탠다드진</t>
  </si>
  <si>
    <t>ALLEGRI_네이비 쿨스킨 스트레치 컴포트핏 팬츠</t>
  </si>
  <si>
    <t>ALLEGRI_그레이 쿨스킨 스트레치 컴포트핏 팬츠</t>
  </si>
  <si>
    <t>ALLEGRI_블랙 쿨스킨 스트레치 컴포트핏 팬츠</t>
  </si>
  <si>
    <t>ALLEGRI_카키 코튼 다잉 릴랙스 팬츠</t>
  </si>
  <si>
    <t>ALLEGRI_베이지 코튼라이크 치노 팬츠</t>
  </si>
  <si>
    <t>ALLEGRI_그레이 코튼라이크 치노 팬츠</t>
  </si>
  <si>
    <t>ALLEGRI_《Italy》 아이보리 가먼트다잉 치노 팬츠</t>
  </si>
  <si>
    <t>ALLEGRI_《Italy》 그레이 가먼트다잉 치노 팬츠</t>
  </si>
  <si>
    <t>ALLEGRI_블랙 컴포트핏 크롭슬랙스</t>
  </si>
  <si>
    <t>AIIEGRI_그레이 TR 컴포트 슬랙스</t>
  </si>
  <si>
    <t>ALLEGRI_라이트퍼플 《가먼트다잉》 실키 후드점퍼</t>
  </si>
  <si>
    <t>ALLEGRI_다크베이지 《가먼트다잉》 실키 후드점퍼</t>
  </si>
  <si>
    <t>ALLEGRI_블랙 초경량 패커블 점퍼</t>
  </si>
  <si>
    <t>ALLEGRI_다크네이비 《쉐도우그리드》 점퍼</t>
  </si>
  <si>
    <t>ALLEGRI_민트 가먼트다잉 《WINDSTOPPER》</t>
  </si>
  <si>
    <t>ALLEGRI_메탈실버 《WINDSTOPPER》</t>
  </si>
  <si>
    <t>ALLEGRI_라이트그레이 《Crack Leather》 점퍼</t>
  </si>
  <si>
    <t>ALLEGRI_다크그레이 포켓 자파리</t>
  </si>
  <si>
    <t>ALLEGRI_투톤카키 세미오버 쉘파카</t>
  </si>
  <si>
    <t>ALLEGRI_블랙 MA-1 점퍼</t>
  </si>
  <si>
    <t>ALLEGRI_다크그레이 히든후드 카반</t>
  </si>
  <si>
    <t>ALLEGRI_베이지 히든후드 카반</t>
  </si>
  <si>
    <t>ALLEGRI_그레이쉬카키 플랩후드 모즈파카</t>
  </si>
  <si>
    <t>ALLEGRI_라이트그레이 2WAY 카반</t>
  </si>
  <si>
    <t>ALLEGRI_터콰이즈그린 《가먼트다잉 린넨》 셋업 자켓</t>
  </si>
  <si>
    <t>ALLLEGRI_네이비 《가먼트다잉 린넨》 셋업 자켓</t>
  </si>
  <si>
    <t>ALLEGRI_라이트 그레이 《가먼트다잉 린넨》 셋업 자켓</t>
  </si>
  <si>
    <t>ALLEGRI_베이지 《Ramie트윌》 셋업 자켓</t>
  </si>
  <si>
    <t>ALLEGRI_네이비 마이크로 스퀘어 패턴 셋업 자켓</t>
  </si>
  <si>
    <t>ALLEGRI_카키 마이크로 스퀘어 패턴 셋업 자켓</t>
  </si>
  <si>
    <t>ALLEGRI_블랙 마이크로 체크 써커 셋업 자켓</t>
  </si>
  <si>
    <t>ALLEGRI_그레이 《Woollusion》 셋업 자켓</t>
  </si>
  <si>
    <t>ALLEGRI_터콰이즈그린 경량 스트레치 셋업 자켓</t>
  </si>
  <si>
    <t>ALLEGRI_네이비 경량 스트레치 셋업 자켓</t>
  </si>
  <si>
    <t>ALLEGRI_네이비 Micro 하운드투스 셋업 자켓</t>
  </si>
  <si>
    <t>ALLEGRI_라이트그레이 Micro 하운드투스 셋업 자켓</t>
  </si>
  <si>
    <t>ALLEGRI_라이트그레이 Soft코튼 가먼트다잉 셋업 자켓</t>
  </si>
  <si>
    <t>ALLEGRI_베이지 강연 《Cool Touch》 자켓</t>
  </si>
  <si>
    <t>ALLEGRI_라이트그레이 강연 《Cool Touch》 자켓</t>
  </si>
  <si>
    <t>ALLEGRI_스모키블루 강연 《Cool Touch》 자켓</t>
  </si>
  <si>
    <t>ALLEGRI_터콰이즈그린 《WoolyCool》 셋업 자켓</t>
  </si>
  <si>
    <t>ALLEGRI_다크네이비 《WoolyCool》 셋업 자켓</t>
  </si>
  <si>
    <t>ALLEGRI_베이지 《WoolyCool》 셋업 자켓</t>
  </si>
  <si>
    <t>ALLEGRI_블랙 《시어서커》 자켓</t>
  </si>
  <si>
    <t>ALLEGRI_터콰이즈 《Combat울써커》 셋업 자켓</t>
  </si>
  <si>
    <t>ALLEGRI_네이비 《Combat울써커》 셋업 자켓</t>
  </si>
  <si>
    <t>ALLEGRI_아이보리 《Airdot》 셋업 자켓</t>
  </si>
  <si>
    <t>ALLEGRI_터콰이즈 《Airdot》 셋업 자켓</t>
  </si>
  <si>
    <t>ALLEGRI_그레이 《Airdot》 셋업 자켓</t>
  </si>
  <si>
    <t>ALLEGRI_블랙 《Airdot》 셋업 자켓</t>
  </si>
  <si>
    <t>ALLEGRI_터콰이즈 《AirFlex크리즈》 셋업 자켓</t>
  </si>
  <si>
    <t>ALLEGRI_베이지 《AirFlex크리즈》 셋업 자켓</t>
  </si>
  <si>
    <t>ALLEGRI_네이비 《Tropical》 셋업 자켓</t>
  </si>
  <si>
    <t>ALLEGRI_블랙 《Tropical》 셋업 자켓</t>
  </si>
  <si>
    <t>ALLEGRI_그레이 《Tropical》 셋업 자켓</t>
  </si>
  <si>
    <t>ARJA0B301BK</t>
    <phoneticPr fontId="10" type="noConversion"/>
  </si>
  <si>
    <t>ALLEGRI_블랙 와플조직 져지 자켓</t>
  </si>
  <si>
    <t>ALLEGRI_ 블루 《AirCrease》 셋업 자켓</t>
  </si>
  <si>
    <t>ALLEGRI_라이트그레이 코튼린넨 자파리</t>
  </si>
  <si>
    <t>ALLEGRI_네이비 울린넨 하운드투스 자켓</t>
  </si>
  <si>
    <t>ALLEGRI_그레이 울린넨 하운드투스 자켓</t>
  </si>
  <si>
    <t>ALLEGRI_블랙 《4wayFlex》 자파리</t>
  </si>
  <si>
    <t>ALLEGRI_웜그레이 솔리드 캐주얼 자켓</t>
  </si>
  <si>
    <t>ALLEGRI_다크그린 글렌체크 시어서커 자켓</t>
  </si>
  <si>
    <t>ALLEGRI_블랙 《플리츠써커》 자켓</t>
  </si>
  <si>
    <t>ALLEGRI_네이비 체크패턴 크리즈 자켓</t>
  </si>
  <si>
    <t>ALLEGRI_그레이 마이크로패턴 크리즈 자켓</t>
  </si>
  <si>
    <t>ALLLEGRI_네이비 텍스쳐드 블레이저</t>
  </si>
  <si>
    <t>ALLLEGRI_라이트그레이 텍스쳐드 블레이저</t>
  </si>
  <si>
    <t>ALLEGRI_베이지 신슐라이너 파우더리 자파리</t>
  </si>
  <si>
    <t>ALLEGRI_라이트그레이 니트라이크 카라티</t>
  </si>
  <si>
    <t>ALLEGRI_다크그린 니트라이크 카라티</t>
  </si>
  <si>
    <t>ALLEGRI_네이비 《AirDot》 캐쥬얼 셋업 팬츠</t>
  </si>
  <si>
    <t>ALLEGRI_베이지 《AirDot》 캐쥬얼 셋업 팬츠</t>
  </si>
  <si>
    <t>ALLEGRI_터콰이즈 《Tech나일론》 밴딩슬랙스</t>
  </si>
  <si>
    <t>ALLEGRI_그레이 《Tech나일론》 밴딩슬랙</t>
  </si>
  <si>
    <t>ALLEGRI_터콰이즈 Micro 도트 자켓</t>
  </si>
  <si>
    <t>ALLEGRI_다크브라운 Micro 도트 자켓</t>
  </si>
  <si>
    <t>ALLEGRI_다크브라운 《WarmTech》 커프스 터틀넥</t>
  </si>
  <si>
    <t>ALLEGRI_브라운 《WarmTech》 커프스 터틀넥</t>
  </si>
  <si>
    <t>ALLEGRI_그레이 《WarmTech》 커프스 터틀넥</t>
  </si>
  <si>
    <t>ALLEGRI_라이트그레이 《WarmTech》 커프스 터틀넥</t>
  </si>
  <si>
    <t>ALLEGRI_ 딥그린 《WarmTech》 커프스 터틀넥</t>
  </si>
  <si>
    <t>ALLEGRI_크림 《WarmTech》 커프스 터틀넥</t>
  </si>
  <si>
    <t>ALLEGRI_블랙 《WarmTech》 커프스 터틀넥</t>
  </si>
  <si>
    <t>ALLEGRI_그레이쉬블루 《WarmTech》 커프스 터틀넥</t>
  </si>
  <si>
    <t>ALLEGRI_카키그레이 《모던슬럽》 반팔 카라티</t>
  </si>
  <si>
    <t>ALLEGRI_다크그레이 《모던슬럽》 반팔 카라티</t>
  </si>
  <si>
    <t>ALLEGRI_다크와인 《모던슬럽》 반팔 카라티</t>
  </si>
  <si>
    <t>ALLEGRI_블랙 《모던슬럽》 반팔 카라티</t>
  </si>
  <si>
    <t>ALLEGRI_[핏플랍Collabo] 블랙 《AirLux》 가죽샌들</t>
  </si>
  <si>
    <t>ALLEGRI_ITALY 화이트 《Active린넨》 셔츠</t>
  </si>
  <si>
    <t>ALLEGRI_ITALY 네이비 《Active린넨》 셔츠</t>
  </si>
  <si>
    <t>ALLEGRI_카키 면 캐주얼 팬츠</t>
  </si>
  <si>
    <t>ALLEGRI_그레이 면 캐주얼 팬츠</t>
  </si>
  <si>
    <t>ALLEGRI_빈티지카키 《다잉워싱》 쟈켓</t>
  </si>
  <si>
    <t>ALLEGRI_빈티지블루 《다잉워싱》 쟈켓</t>
  </si>
  <si>
    <t>ALLEGRi_크림 《Davius》 데님 오버셔츠</t>
  </si>
  <si>
    <t>ALLEGRI_스모키블루 《Davius》 데님 오버셔츠</t>
  </si>
  <si>
    <t>베송비</t>
    <phoneticPr fontId="9" type="noConversion"/>
  </si>
  <si>
    <t>실판매가-배송비</t>
    <phoneticPr fontId="9" type="noConversion"/>
  </si>
  <si>
    <t>발주가</t>
    <phoneticPr fontId="9" type="noConversion"/>
  </si>
  <si>
    <t>발주가(최종)</t>
    <phoneticPr fontId="9" type="noConversion"/>
  </si>
  <si>
    <t>1. Reference NO.</t>
    <phoneticPr fontId="13" type="noConversion"/>
  </si>
  <si>
    <t>1. Shipper's Information</t>
    <phoneticPr fontId="13" type="noConversion"/>
  </si>
  <si>
    <t>2. Receiver's Information</t>
  </si>
  <si>
    <t>3. Description of Contents</t>
  </si>
  <si>
    <t>6. Shipment Type</t>
    <phoneticPr fontId="13" type="noConversion"/>
  </si>
  <si>
    <t>7. Additional Services</t>
  </si>
  <si>
    <t>8. Shipment Details</t>
    <phoneticPr fontId="13" type="noConversion"/>
  </si>
  <si>
    <t>9. District Code</t>
  </si>
  <si>
    <t>10. Payment of Freight Charges</t>
    <phoneticPr fontId="13" type="noConversion"/>
  </si>
  <si>
    <t>5. Dimensions in cm</t>
    <phoneticPr fontId="13" type="noConversion"/>
  </si>
  <si>
    <t>Commercial Invoice</t>
    <phoneticPr fontId="13" type="noConversion"/>
  </si>
  <si>
    <t>AWB Remarks</t>
  </si>
  <si>
    <t>Shipment Reference No.</t>
    <phoneticPr fontId="14" type="noConversion"/>
  </si>
  <si>
    <t>Shipment Reference No.2</t>
    <phoneticPr fontId="14" type="noConversion"/>
  </si>
  <si>
    <t>Customer Account No.</t>
    <phoneticPr fontId="13" type="noConversion"/>
  </si>
  <si>
    <t>Company Name</t>
    <phoneticPr fontId="13" type="noConversion"/>
  </si>
  <si>
    <t>Contact Name</t>
    <phoneticPr fontId="13" type="noConversion"/>
  </si>
  <si>
    <t>Tel</t>
    <phoneticPr fontId="13" type="noConversion"/>
  </si>
  <si>
    <t>Address</t>
    <phoneticPr fontId="13" type="noConversion"/>
  </si>
  <si>
    <t>City</t>
    <phoneticPr fontId="13" type="noConversion"/>
  </si>
  <si>
    <t>Province</t>
    <phoneticPr fontId="13" type="noConversion"/>
  </si>
  <si>
    <t>Country/Region</t>
    <phoneticPr fontId="13" type="noConversion"/>
  </si>
  <si>
    <t>Email</t>
    <phoneticPr fontId="14" type="noConversion"/>
  </si>
  <si>
    <t>Postal Code</t>
    <phoneticPr fontId="13" type="noConversion"/>
  </si>
  <si>
    <t>Receiver Customer Account No.</t>
  </si>
  <si>
    <t>Receiver's Tax ID No.</t>
    <phoneticPr fontId="13" type="noConversion"/>
  </si>
  <si>
    <t>Receiver Company Name</t>
  </si>
  <si>
    <t>Receiver Contact Name</t>
  </si>
  <si>
    <t>Receiver  Chinese Name</t>
  </si>
  <si>
    <t>Receiver Tel</t>
  </si>
  <si>
    <t>Receiver Address</t>
  </si>
  <si>
    <t>Receiver City</t>
  </si>
  <si>
    <t>Receiver Province</t>
  </si>
  <si>
    <t>Receiver Email</t>
  </si>
  <si>
    <t>Receiver Country/Region</t>
    <phoneticPr fontId="14" type="noConversion"/>
  </si>
  <si>
    <t>Receiver Credentials Type</t>
  </si>
  <si>
    <t>Receiver Credentials No</t>
  </si>
  <si>
    <t>Receiver Postal Code</t>
  </si>
  <si>
    <t>Currency</t>
    <phoneticPr fontId="13" type="noConversion"/>
  </si>
  <si>
    <t>Shipment Type</t>
    <phoneticPr fontId="13" type="noConversion"/>
  </si>
  <si>
    <t>Add Service1</t>
    <phoneticPr fontId="14" type="noConversion"/>
  </si>
  <si>
    <t>Add Service Account1</t>
    <phoneticPr fontId="14" type="noConversion"/>
  </si>
  <si>
    <t>Add Service Amount1</t>
    <phoneticPr fontId="14" type="noConversion"/>
  </si>
  <si>
    <t>Add Service2</t>
    <phoneticPr fontId="14" type="noConversion"/>
  </si>
  <si>
    <t>Add Service Account2</t>
    <phoneticPr fontId="14" type="noConversion"/>
  </si>
  <si>
    <t>Add Service Amount2</t>
    <phoneticPr fontId="14" type="noConversion"/>
  </si>
  <si>
    <t>Total Package</t>
    <phoneticPr fontId="13" type="noConversion"/>
  </si>
  <si>
    <t>Self Pickup</t>
    <phoneticPr fontId="13" type="noConversion"/>
  </si>
  <si>
    <t>Payment Method</t>
    <phoneticPr fontId="13" type="noConversion"/>
  </si>
  <si>
    <t>Account No.</t>
    <phoneticPr fontId="13" type="noConversion"/>
  </si>
  <si>
    <t>Third Party District Code</t>
    <phoneticPr fontId="13" type="noConversion"/>
  </si>
  <si>
    <t>Tax payment</t>
    <phoneticPr fontId="13" type="noConversion"/>
  </si>
  <si>
    <t>(PCS) 1</t>
  </si>
  <si>
    <t>(L) 1</t>
  </si>
  <si>
    <t>(W) 1</t>
  </si>
  <si>
    <t>(H) 1</t>
  </si>
  <si>
    <t>Term of Trade</t>
    <phoneticPr fontId="13" type="noConversion"/>
  </si>
  <si>
    <t>Reason for Sending 1</t>
    <phoneticPr fontId="13" type="noConversion"/>
  </si>
  <si>
    <t>Reason for Sending 2</t>
    <phoneticPr fontId="13" type="noConversion"/>
  </si>
  <si>
    <t>Remarks</t>
    <phoneticPr fontId="13" type="noConversion"/>
  </si>
  <si>
    <t>Tax Account</t>
    <phoneticPr fontId="14" type="noConversion"/>
  </si>
  <si>
    <t>Add Service3</t>
    <phoneticPr fontId="14" type="noConversion"/>
  </si>
  <si>
    <t>VAT</t>
    <phoneticPr fontId="14" type="noConversion"/>
  </si>
  <si>
    <t>EORI</t>
    <phoneticPr fontId="14" type="noConversion"/>
  </si>
  <si>
    <t>Traceability label</t>
  </si>
  <si>
    <t>PO Number</t>
    <phoneticPr fontId="14" type="noConversion"/>
  </si>
  <si>
    <t>Shipper's Tax ID No.</t>
    <phoneticPr fontId="14" type="noConversion"/>
  </si>
  <si>
    <t>Appointment Time</t>
    <phoneticPr fontId="14" type="noConversion"/>
  </si>
  <si>
    <t>Personal baggage</t>
    <phoneticPr fontId="14" type="noConversion"/>
  </si>
  <si>
    <t>Importer Company Name</t>
    <phoneticPr fontId="14" type="noConversion"/>
  </si>
  <si>
    <t>Importer Tel No.</t>
    <phoneticPr fontId="14" type="noConversion"/>
  </si>
  <si>
    <t>Importer Address</t>
    <phoneticPr fontId="14" type="noConversion"/>
  </si>
  <si>
    <t>Customs Clearance</t>
    <phoneticPr fontId="14" type="noConversion"/>
  </si>
  <si>
    <t>Shipper County</t>
    <phoneticPr fontId="14" type="noConversion"/>
  </si>
  <si>
    <t>Receiver County</t>
    <phoneticPr fontId="14" type="noConversion"/>
  </si>
  <si>
    <t>Shipper Credentials Type</t>
    <phoneticPr fontId="14" type="noConversion"/>
  </si>
  <si>
    <t>Shipper Credentials No.</t>
    <phoneticPr fontId="14" type="noConversion"/>
  </si>
  <si>
    <t>Notify to pick up</t>
    <phoneticPr fontId="14" type="noConversion"/>
  </si>
  <si>
    <t>Formal Customs Declaration For Import</t>
    <phoneticPr fontId="14" type="noConversion"/>
  </si>
  <si>
    <t>max = 64</t>
    <phoneticPr fontId="14" type="noConversion"/>
  </si>
  <si>
    <t>max = 30</t>
    <phoneticPr fontId="13" type="noConversion"/>
  </si>
  <si>
    <t xml:space="preserve"> max = 100</t>
    <phoneticPr fontId="14" type="noConversion"/>
  </si>
  <si>
    <t>max = 20</t>
    <phoneticPr fontId="13" type="noConversion"/>
  </si>
  <si>
    <t>China</t>
    <phoneticPr fontId="13" type="noConversion"/>
  </si>
  <si>
    <t>max = 10</t>
    <phoneticPr fontId="13" type="noConversion"/>
  </si>
  <si>
    <t>max = 20</t>
    <phoneticPr fontId="14" type="noConversion"/>
  </si>
  <si>
    <t>max = 15</t>
    <phoneticPr fontId="14" type="noConversion"/>
  </si>
  <si>
    <t>max=100</t>
    <phoneticPr fontId="14" type="noConversion"/>
  </si>
  <si>
    <t>USA</t>
  </si>
  <si>
    <t>ID</t>
  </si>
  <si>
    <t>International Standard Express – Parcel</t>
  </si>
  <si>
    <t>max = 30</t>
    <phoneticPr fontId="13" type="noConversion"/>
  </si>
  <si>
    <t>max =30</t>
    <phoneticPr fontId="13" type="noConversion"/>
  </si>
  <si>
    <t>max = 3</t>
    <phoneticPr fontId="13" type="noConversion"/>
  </si>
  <si>
    <t>Yes</t>
    <phoneticPr fontId="14" type="noConversion"/>
  </si>
  <si>
    <t>Shipper</t>
  </si>
  <si>
    <t>max =50</t>
    <phoneticPr fontId="13" type="noConversion"/>
  </si>
  <si>
    <t>max = 3</t>
    <phoneticPr fontId="13" type="noConversion"/>
  </si>
  <si>
    <t>Business</t>
  </si>
  <si>
    <t>max =  100</t>
    <phoneticPr fontId="13" type="noConversion"/>
  </si>
  <si>
    <t>max=11</t>
    <phoneticPr fontId="14" type="noConversion"/>
  </si>
  <si>
    <t>max=18</t>
    <phoneticPr fontId="14" type="noConversion"/>
  </si>
  <si>
    <t>max=2000</t>
    <phoneticPr fontId="14" type="noConversion"/>
  </si>
  <si>
    <t>max=256</t>
    <phoneticPr fontId="14" type="noConversion"/>
  </si>
  <si>
    <t>max=30</t>
    <phoneticPr fontId="14" type="noConversion"/>
  </si>
  <si>
    <t>max=100</t>
    <phoneticPr fontId="14" type="noConversion"/>
  </si>
  <si>
    <t>max=20</t>
    <phoneticPr fontId="14" type="noConversion"/>
  </si>
  <si>
    <t>max=40</t>
    <phoneticPr fontId="14" type="noConversion"/>
  </si>
  <si>
    <t>Export simple declaration</t>
    <phoneticPr fontId="14" type="noConversion"/>
  </si>
  <si>
    <t>max=128</t>
    <phoneticPr fontId="14" type="noConversion"/>
  </si>
  <si>
    <t>max=128</t>
    <phoneticPr fontId="14" type="noConversion"/>
  </si>
  <si>
    <t>YES</t>
  </si>
  <si>
    <t>Korea</t>
  </si>
  <si>
    <t>China</t>
  </si>
  <si>
    <t>Commodity</t>
    <phoneticPr fontId="14" type="noConversion"/>
  </si>
  <si>
    <t>Commodity Code</t>
  </si>
  <si>
    <t>Content</t>
    <phoneticPr fontId="13" type="noConversion"/>
  </si>
  <si>
    <t>Quantity</t>
    <phoneticPr fontId="13" type="noConversion"/>
  </si>
  <si>
    <t>Unit</t>
    <phoneticPr fontId="13" type="noConversion"/>
  </si>
  <si>
    <t>Unit Weight</t>
  </si>
  <si>
    <t>Unit Price</t>
    <phoneticPr fontId="13" type="noConversion"/>
  </si>
  <si>
    <t>Origin</t>
    <phoneticPr fontId="13" type="noConversion"/>
  </si>
  <si>
    <t>Hs Code</t>
    <phoneticPr fontId="14" type="noConversion"/>
  </si>
  <si>
    <t>State Bar Code</t>
    <phoneticPr fontId="14" type="noConversion"/>
  </si>
  <si>
    <t>max = 60</t>
    <phoneticPr fontId="14" type="noConversion"/>
  </si>
  <si>
    <t>max = 40</t>
    <phoneticPr fontId="13" type="noConversion"/>
  </si>
  <si>
    <t>max = 17</t>
    <phoneticPr fontId="14" type="noConversion"/>
  </si>
  <si>
    <t>max = 5</t>
    <phoneticPr fontId="13" type="noConversion"/>
  </si>
  <si>
    <t>max =16</t>
    <phoneticPr fontId="14" type="noConversion"/>
  </si>
  <si>
    <t>max =17</t>
    <phoneticPr fontId="13" type="noConversion"/>
  </si>
  <si>
    <t>max =2</t>
    <phoneticPr fontId="13" type="noConversion"/>
  </si>
  <si>
    <t>max=10</t>
    <phoneticPr fontId="14" type="noConversion"/>
  </si>
  <si>
    <t>max=50</t>
    <phoneticPr fontId="14" type="noConversion"/>
  </si>
  <si>
    <t>pcs</t>
  </si>
  <si>
    <t>KR</t>
  </si>
  <si>
    <t>ALLEGRI_빈티지블루 《다잉워싱》 더블브레스티드 자켓</t>
  </si>
  <si>
    <t>ARJA0B218G2</t>
  </si>
  <si>
    <t>ALLEGRI_카키쉬 《다잉워싱》 더블브레스티드 자켓</t>
  </si>
  <si>
    <t>ARJA0B218K2</t>
  </si>
  <si>
    <t>ALLEGRI_베이지 《Airdot》 캐쥬얼 셋업 자켓</t>
  </si>
  <si>
    <t>ARJA0B303I2</t>
  </si>
  <si>
    <t>ALLEGRI_네이비 《Airdot》셋업 자켓</t>
  </si>
  <si>
    <t>ARJA0B303N3</t>
  </si>
  <si>
    <t>ALLEGRI_네이비 《AirDot》 컴포트핏 팬츠</t>
  </si>
  <si>
    <t>ARPA0B313N3</t>
  </si>
  <si>
    <t>ALLEGRI_그레이 소프트코튼 가먼트 다잉 컴포트핏 팬츠</t>
  </si>
  <si>
    <t>ARPA0B339G2</t>
  </si>
  <si>
    <t>ALLEGRI_네이비 소프트코튼 가먼트 다잉 컴포트핏 팬츠</t>
  </si>
  <si>
    <t>ARPA0B339N3</t>
  </si>
  <si>
    <t>ALLEGRI_베이지 소프트코튼 가먼트 다잉 컴포트핏 팬츠</t>
  </si>
  <si>
    <t>ARPA0B339I2</t>
  </si>
  <si>
    <t>ALLEGRI_ITALY 라이트블루 린넨코튼 셔츠</t>
  </si>
  <si>
    <t>ARSH0B204B1</t>
  </si>
  <si>
    <t>ALLEGRI_ITALY 화이트 린넨코튼 셔츠</t>
  </si>
  <si>
    <t>ARSH0B204WT</t>
  </si>
  <si>
    <t>ALLEGRI_ITALY 《멀티 Stripe》 긴팔 셔츠</t>
  </si>
  <si>
    <t>ARSH0B220MU</t>
  </si>
  <si>
    <t>ALLEGRI_블랙 《New Tech나일론》 카라티</t>
  </si>
  <si>
    <t>ARTS0B313BK</t>
  </si>
  <si>
    <t>ALLEGRI_그레이 《New Tech나일론》 카라티</t>
  </si>
  <si>
    <t>ARTS0B313G2</t>
  </si>
  <si>
    <t>ALLEGRI_터콰이즈 《New Tech나일론》 카라티</t>
  </si>
  <si>
    <t>ARTS0B313T3</t>
  </si>
  <si>
    <t>ALLEGRI_블랙 《LuxCool》 오픈카라티</t>
  </si>
  <si>
    <t>ARTS0B352BK</t>
  </si>
  <si>
    <t>ALLEGRI_터콰이즈 《LuxCool》 오픈카라티</t>
  </si>
  <si>
    <t>ARTS0B352T3</t>
  </si>
  <si>
    <t>ALLEGRI_그레이 Micro 도트 자켓</t>
  </si>
  <si>
    <t>ARJA0B224G2</t>
  </si>
  <si>
    <t>ALLEGRI_베이지 《AirDot》 컴포트핏 팬츠</t>
  </si>
  <si>
    <t>ARPA0B313I2</t>
  </si>
  <si>
    <t>ALLEGRI_카키 《New Tropical》 셋업 밴딩슬랙스</t>
  </si>
  <si>
    <t>ARPA0B351K2</t>
  </si>
  <si>
    <t>ALLEGRI_라이트브라운 《Tropical》 셋업 밴딩슬랙스</t>
  </si>
  <si>
    <t>ARPA0B351W1</t>
  </si>
  <si>
    <t>ALLEGRI_그레이쉬블루 가먼트다잉 치노</t>
  </si>
  <si>
    <t>ARPA0D209B5</t>
  </si>
  <si>
    <t>ALLEGRI_라이트블루 세미오버 셔츠</t>
  </si>
  <si>
    <t>ARSH0B508B1</t>
  </si>
  <si>
    <t>ALLEGRI_터콰이즈 세미오버 셔츠</t>
  </si>
  <si>
    <t>ARSH0B508T2</t>
  </si>
  <si>
    <t>ARSO0E101BK</t>
  </si>
  <si>
    <t>ALLEGRI_라이트베이지 린넨 오픈카라니트</t>
  </si>
  <si>
    <t>ARSW0B304I1</t>
  </si>
  <si>
    <t>ALLEGRI_라이트핑크 린넨 오픈카라니트</t>
  </si>
  <si>
    <t>ARSW0B304P1</t>
  </si>
  <si>
    <t>ALLEGRI_라이트그레이 린넨 혼방 스트레치 자켓</t>
  </si>
  <si>
    <t>ARJA0B344G1</t>
  </si>
  <si>
    <t>ALLEGRI_다크그레이 린넨 혼방 스트레치 자켓</t>
  </si>
  <si>
    <t>ARJA0B344G3</t>
  </si>
  <si>
    <t>ALLEGRI_다크그린 Luxcool 레귤러핏 라운드</t>
  </si>
  <si>
    <t>ARTS0B201E3</t>
  </si>
  <si>
    <t>ALLEGRI_《A.d Jean》 블루 슬림 크롭진</t>
  </si>
  <si>
    <t>ARPA0B251B2</t>
  </si>
  <si>
    <t>ALLEGRI_《A.d Jean》블루 슬림 테이퍼드진</t>
  </si>
  <si>
    <t>ARPA0B252B2</t>
  </si>
  <si>
    <t>ALLEGRI_《A.d Jean》네이비 캐롯진</t>
  </si>
  <si>
    <t>ARPA0B253N2</t>
  </si>
  <si>
    <t>ALLEGRI_《A.d Jean》그레이 슬림 스트레이트진</t>
  </si>
  <si>
    <t>ARPA0B254G2</t>
  </si>
  <si>
    <t>ALLEGRI_다크네이비 시어서커 반팔셔츠</t>
  </si>
  <si>
    <t>ARSH0B419N3</t>
  </si>
  <si>
    <t>ALLEGRI_[assential] 트리플컬러 더블 실켓 티셔츠 PACK</t>
  </si>
  <si>
    <t>ARTS0E101MU</t>
  </si>
  <si>
    <t>ALLEGRI_그레이 가먼트다잉 5pkt 팬츠</t>
  </si>
  <si>
    <t>ALLEGRI_라이트블루 가먼트다잉 5pkt 팬츠</t>
  </si>
  <si>
    <t>ALLEGRI_블랙 《Lux-Twill》 쉘파카</t>
  </si>
  <si>
    <t>LF CJ운송장</t>
    <phoneticPr fontId="9" type="noConversion"/>
  </si>
  <si>
    <t>SF EXPRESS 운송장</t>
    <phoneticPr fontId="9" type="noConversion"/>
  </si>
  <si>
    <t>18469</t>
    <phoneticPr fontId="9" type="noConversion"/>
  </si>
  <si>
    <t>0825004317</t>
    <phoneticPr fontId="14" type="noConversion"/>
  </si>
  <si>
    <t>Hwaseong-si</t>
  </si>
  <si>
    <t>Gyeonggi-do</t>
  </si>
  <si>
    <t>에이전시팀</t>
    <phoneticPr fontId="9" type="noConversion"/>
  </si>
  <si>
    <t>010-3311-7252</t>
  </si>
  <si>
    <t>18469</t>
  </si>
  <si>
    <t>0825004317</t>
    <phoneticPr fontId="9" type="noConversion"/>
  </si>
  <si>
    <t>男装</t>
  </si>
  <si>
    <t/>
  </si>
  <si>
    <t>1</t>
  </si>
  <si>
    <t>Allegri/Allegri</t>
  </si>
  <si>
    <t>商家待发货</t>
  </si>
  <si>
    <t>LF corp</t>
    <phoneticPr fontId="14" type="noConversion"/>
  </si>
  <si>
    <t>International Economy Express – Parcel</t>
  </si>
  <si>
    <t>NO</t>
  </si>
  <si>
    <t>Room 1319, Mirabell tower 13F, 362-2, Yeongcheon-dong</t>
    <phoneticPr fontId="9" type="noConversion"/>
  </si>
  <si>
    <t>경기 화성시 영천동 362-2</t>
  </si>
  <si>
    <t>동익미라벨타워 13층 1319호</t>
  </si>
  <si>
    <t>jiyeon song</t>
    <phoneticPr fontId="9" type="noConversion"/>
  </si>
  <si>
    <t>[ALLEGRI]카키쉬그레이《매니쉬컷》더블로브코트</t>
  </si>
  <si>
    <t>[ALLEGRI] 브라운 하운드투스 오버사이즈 더블코트</t>
  </si>
  <si>
    <t>[ALLEGRI] 브라운 《더블페이스》 리버시블 코트</t>
  </si>
  <si>
    <t>[ALLEGRI]라이트브라운 《Naval》 오버 피코트</t>
  </si>
  <si>
    <t>[ALLEGRI] 빅체크 더블윙 세미더블 히든로브코트</t>
  </si>
  <si>
    <t>[ALLEGRI] 빅 헤링본 더블코트</t>
  </si>
  <si>
    <t>[ALLEGRI] [a.vo coat] 다트네이비 니트패널 트랜스폼 코트</t>
  </si>
  <si>
    <t>[ALLEGRI] [a.vo coat] 블랙 후드 스마트 더플코트</t>
  </si>
  <si>
    <t xml:space="preserve">그레이 브러쉬 페인팅 《LuxWarm》 맨투맨
</t>
  </si>
  <si>
    <t xml:space="preserve">애쉬그레이 《LuxWarm》 맨투맨
</t>
  </si>
  <si>
    <t xml:space="preserve">《가먼트다잉》 맨투맨
</t>
  </si>
  <si>
    <t xml:space="preserve">《가먼트다잉》 후디
</t>
  </si>
  <si>
    <t xml:space="preserve">세미오버 《WarmBrush》 맨투맨
</t>
  </si>
  <si>
    <t xml:space="preserve">《WarmTech》 커프스 터틀넥
</t>
  </si>
  <si>
    <t>《LuxFeel》 크루넥 티셔츠</t>
  </si>
  <si>
    <t xml:space="preserve">《LuxFeel》 카라 티셔츠
</t>
  </si>
  <si>
    <t xml:space="preserve">《WarmAir》 커프스 티셔츠
</t>
  </si>
  <si>
    <t>[20FW] [assential] 트리플컬러 더블 실켓 티셔츠 3 PACK</t>
  </si>
  <si>
    <t>화섬배색 티셔츠</t>
  </si>
  <si>
    <t>스티치 맨투맨</t>
  </si>
  <si>
    <t>《Reflection》 아플리케 맨투맨</t>
  </si>
  <si>
    <t>2way 카반</t>
  </si>
  <si>
    <t>밀리터리 피쉬테일 파카</t>
  </si>
  <si>
    <t>《스웨이드터치》 MA-1 블루종</t>
  </si>
  <si>
    <t>《가먼트다잉》 후드 카반</t>
  </si>
  <si>
    <t>《코팅데님》 트러커</t>
  </si>
  <si>
    <t>MA-1 점퍼</t>
  </si>
  <si>
    <t>《라이트패딩》 쉘파카</t>
  </si>
  <si>
    <t xml:space="preserve"> [AirDown] 《컨버터블》 레이어링 다운점퍼</t>
  </si>
  <si>
    <t>[AirDown] 《컨버터블 2Way》 점퍼</t>
  </si>
  <si>
    <t>[AirDown] 퀼팅 점퍼</t>
  </si>
  <si>
    <t>투톤 MA-1 점퍼</t>
  </si>
  <si>
    <t>[AirDown] 셔츠형 다운점퍼</t>
  </si>
  <si>
    <t>아웃포켓 쉘파카</t>
  </si>
  <si>
    <t>[1111 光棍節 특별상품]《a＇vo_coat》  모던 싱글</t>
  </si>
  <si>
    <t>[1111 光棍節 특별상품]스웨이드 터치 구스다운</t>
  </si>
  <si>
    <t>[1111 光棍節 특별상품]패널 탈부착 구스다운</t>
  </si>
  <si>
    <t>[1111 光棍節 특별상품]투톤 져지 자켓</t>
  </si>
  <si>
    <t>[1111 光棍節 특별상품]MTR 캐시미어50 핸드메이드 싱글코트</t>
  </si>
  <si>
    <t>[1111 光棍節 특별상품]그린팁 그레이체크 핸드메이드 코트</t>
  </si>
  <si>
    <t>[1111 光棍節 특별상품][FURfect다운] 코튼 무스탕</t>
  </si>
  <si>
    <t>[1111 光棍節 특별상품][FURfect다운] 하운드투스 골드폭스</t>
  </si>
  <si>
    <t>[1111 光棍節 특별상품][FURfect다운] 로로피아나 울실크 컨버터블</t>
  </si>
  <si>
    <t>[1111 光棍節 특별상품][Foxfur] 인디고 폭스Fur 프리미엄 구스다운</t>
  </si>
  <si>
    <t>[1111 光棍節 특별상품][FURfect다운]  울트라 THIN 양가죽 다운</t>
  </si>
  <si>
    <t>[1111 光棍節 특별상품][FURfect다운]울테크</t>
  </si>
  <si>
    <t>[1111 光棍節 특별상품]단색 구스다운 베스트</t>
  </si>
  <si>
    <t>[1111 光棍節 특별상품][Archive] 다크그레이 코튼 카코트</t>
  </si>
  <si>
    <t>[1111 光棍節 특별상품]《ITALY Lamb 스웨이드》Raw-cut 블레이져</t>
  </si>
  <si>
    <t>[1111 光棍節 특별상품]밀라노 조직 니트 자켓</t>
  </si>
  <si>
    <t>[1111 光棍節 특별상품][Set-up] 본딩 스트레치 자켓</t>
  </si>
  <si>
    <t>[1111 光棍節 특별상품][AirDown] 《Harsh가먼트다잉》점퍼</t>
  </si>
  <si>
    <t>[1111 光棍節 특별상품][AirDown] 《Soft가먼트다잉》 후디</t>
  </si>
  <si>
    <t>[1111 光棍節 특별상품][AirDown] 시베리안구스 《초경량 V슬릿》 다운Vest</t>
  </si>
  <si>
    <t>[1111 光棍節 특별상품][Master파카] 《헤비Twill》롱 다운</t>
  </si>
  <si>
    <t>[1111 光棍節 특별상품]《E-BAND TECH》 카고 슬랙스</t>
  </si>
  <si>
    <t>[1111 光棍節 특별상품]슬림핏 스트레치 데님</t>
  </si>
  <si>
    <t>[1111 光棍節 특별상품]《가먼트 다잉》 데님</t>
  </si>
  <si>
    <t>[1111 光棍節 특별상품][Italy 직수입] 가먼트다잉 치노 팬츠</t>
  </si>
  <si>
    <t xml:space="preserve">[1111 光棍節 특별상품]Brushed 투턱 스트링 슬랙스
</t>
  </si>
  <si>
    <t>[1111 光棍節 특별상품]E-BAND 모던 치노 팬츠</t>
  </si>
  <si>
    <t>[1111 光棍節 특별상품]《ExtraFine Merino》 카라넥 니트</t>
  </si>
  <si>
    <t>[1111 光棍節 특별상품]《PureCash》 라운드 니트</t>
  </si>
  <si>
    <t>[1111 光棍節 특별상품]《PureCash》 모크넥 니트</t>
  </si>
  <si>
    <t>[1111 光棍節 특별상품]《PureCash》 체크 크루넥 니트</t>
  </si>
  <si>
    <t>[1111 光棍節 특별상품]《PureCash》 체크 풀터틀</t>
  </si>
  <si>
    <t>[1111 光棍節 특별상품]《PureCash》 체크패턴 카라넥 니트</t>
  </si>
  <si>
    <t>[1111 光棍節 특별상품][a＇ssential] 《PureCash》 풀터틀</t>
  </si>
  <si>
    <t>[1111 光棍節 특별상품]캐시15% 집업 니트</t>
  </si>
  <si>
    <t>[1111 光棍節 특별상품]《스웨이드터치》 다운 트렌치</t>
  </si>
  <si>
    <t>[1111 光棍節 특별상품][Archive] 《다이아패딩》 더블트렌치</t>
  </si>
  <si>
    <t>[1111 光棍節 특별상품][Archive] 《로로피아나 스톰》 다운트렌치</t>
  </si>
  <si>
    <t>[1111 光棍節 특별상품]《마일드 트윌》 기모 맨투맨</t>
  </si>
  <si>
    <t>[1111 光棍節 특별상품]가먼트다잉 필드 자켓</t>
  </si>
  <si>
    <t>[1111 光棍節 특별상품][Comfort] 체크 세미더블 자켓</t>
  </si>
  <si>
    <t>[1111 光棍節 특별상품]《Man Chic》듀얼하이넥 트렌치코트</t>
  </si>
  <si>
    <t>[1111 光棍節 특별상품][Slim] AirFlex 카고 조거 팬츠</t>
  </si>
  <si>
    <t>[1111 光棍節 특별상품]가먼트다잉 카고 조거 트레이닝 팬츠</t>
  </si>
  <si>
    <t>[1111 光棍節 특별상품]《Silky Soft》 테일러 칼라 셔츠</t>
  </si>
  <si>
    <t>[1111 光棍節 특별상품]《소프트 밀라노》니트 MA-1</t>
  </si>
  <si>
    <t>[1111 光棍節 특별상품]우븐텍스쳐 니트</t>
  </si>
  <si>
    <t>[1111 光棍節 특별상품]《WarmSlub》 커프스 티셔츠</t>
  </si>
  <si>
    <t>가먼트다잉 필드 자켓</t>
  </si>
  <si>
    <t>[Comfort] 체크 세미더블 자켓</t>
  </si>
  <si>
    <t>《Man Chic》듀얼하이넥 트렌치코트</t>
  </si>
  <si>
    <t>[Slim] AirFlex 카고 조거 팬츠</t>
  </si>
  <si>
    <t>가먼트다잉 카고 조거 트레이닝 팬츠</t>
  </si>
  <si>
    <t>《Silky Soft》 테일러 칼라 셔츠</t>
  </si>
  <si>
    <t>《소프트 밀라노》니트 MA-1</t>
  </si>
  <si>
    <t>우븐텍스쳐 니트</t>
  </si>
  <si>
    <t>《WarmSlub》 커프스 티셔츠</t>
  </si>
  <si>
    <t>가먼트다잉 트렌치</t>
  </si>
  <si>
    <t>《터프 밀리터리》 트렌치코트</t>
  </si>
  <si>
    <t>《윈터개버딘》듀얼카라 트렌치</t>
  </si>
  <si>
    <t>《플라이테크》 파일럿코트</t>
  </si>
  <si>
    <t>가먼트다잉 다운 트렌치코트</t>
  </si>
  <si>
    <t>《스웨이드터치》파일럿코트</t>
  </si>
  <si>
    <t>[AirDown] 경량다운 맥코트</t>
  </si>
  <si>
    <t>《Soft cotton》 세미오버 트렌치코트</t>
  </si>
  <si>
    <t>[Loose] 스웨이드 터치 세미오버 자켓</t>
  </si>
  <si>
    <t>라이트웨이트 다운 자켓</t>
  </si>
  <si>
    <t>스웨이드터치 구스다운 자켓</t>
  </si>
  <si>
    <t>[Slim] 투톤 져지 자켓</t>
  </si>
  <si>
    <t>[Slim] 마이크로 패턴 져지 자켓</t>
  </si>
  <si>
    <t>[Slim] 캐시 100 Soft 핸드메이드 자켓</t>
  </si>
  <si>
    <t>[Comfort] 솔리드 세미더블 자켓</t>
  </si>
  <si>
    <t>[Loose] 드랍숄더 세미오버 자켓</t>
  </si>
  <si>
    <t>[Set-up] 트윌 캐쥬얼수트 자켓</t>
  </si>
  <si>
    <t>[Semi-over] 트윌 자켓</t>
  </si>
  <si>
    <t>[Set-up] 체크 캐쥬얼 자켓</t>
  </si>
  <si>
    <t>[Set-up] 울져지 캐쥬얼 자켓</t>
  </si>
  <si>
    <t>[Set-up] Soft코듀로이 자켓</t>
  </si>
  <si>
    <t>[Set-up] 울코튼 캐쥬얼 자켓</t>
  </si>
  <si>
    <t>[Set-up] 스몰 코듀로이 자켓</t>
  </si>
  <si>
    <t>[Set-up] 하운드투스 세미더블 자켓</t>
  </si>
  <si>
    <t>초경량 패커블 점퍼</t>
  </si>
  <si>
    <t>《소프트 밀라노》 가디건자켓</t>
  </si>
  <si>
    <t>세미오버 울 카디건</t>
  </si>
  <si>
    <t>《소프트 밀라노》 니트후디</t>
  </si>
  <si>
    <t>[Cashmere] 사선패턴 라운드 니트</t>
  </si>
  <si>
    <t>[Cashmere]릴랙스핏 라운드 니트</t>
  </si>
  <si>
    <t>울 하프터틀넥 니트</t>
  </si>
  <si>
    <t>세미오버 크루넥 니트</t>
  </si>
  <si>
    <t>《소프트 밀라노》 라운드 니트</t>
  </si>
  <si>
    <t>《Merino》 카라넥 니트</t>
  </si>
  <si>
    <t>《Merino》 라운드 니트</t>
  </si>
  <si>
    <t>《Merino》 모크넥 니트</t>
  </si>
  <si>
    <t>《Merino》 터틀넥 니트</t>
  </si>
  <si>
    <t>고밀도 카라 티셔츠</t>
  </si>
  <si>
    <t>ITALY 《마일드 포플린》 셔츠</t>
  </si>
  <si>
    <t>ITALY 몰스킨 셔츠</t>
  </si>
  <si>
    <t>ITALY 《울 플란넬》 셔츠</t>
  </si>
  <si>
    <t>《WarmTech》 셔츠</t>
  </si>
  <si>
    <t>《스트레치 커프스》 셔츠</t>
  </si>
  <si>
    <t>《스웨이드 터치》 셔츠</t>
  </si>
  <si>
    <t>《Silky Soft》 오픈카라 튜닉셔츠</t>
  </si>
  <si>
    <t>[Comfort] 컴포트 스트링 슬랙스</t>
  </si>
  <si>
    <t>[Standard] 트윌 가먼트다잉 치노</t>
  </si>
  <si>
    <t>[Standard] 가먼트다잉 스퀘어패턴 치노</t>
  </si>
  <si>
    <t>[Slim]가먼트다잉 카고 팬츠</t>
  </si>
  <si>
    <t>[Standard] 그레이 5pkt 팬츠</t>
  </si>
  <si>
    <t>[Slim] 소프트터치 가먼트다잉 치노</t>
  </si>
  <si>
    <t>[Slim]《E-BAND TECH》 슬랙스</t>
  </si>
  <si>
    <t>[Comfort]《소프트 밀라노》니트 팬츠</t>
  </si>
  <si>
    <t>[Wide] 스웨이드 터치 컴포트 팬츠</t>
  </si>
  <si>
    <t>[Semi-Comfort] 원턱 울 슬랙스</t>
  </si>
  <si>
    <t>[Semi wide] 세미와이드 슬릿 슬랙스</t>
  </si>
  <si>
    <t>[Wide] 와이드 슬랙스</t>
  </si>
  <si>
    <t>[A.d Jean][Standard] 스트레치 데님</t>
  </si>
  <si>
    <t>[A.d Jean][Standard] 《Back-Brushed》 Warm데님</t>
  </si>
  <si>
    <t>《A.d Jean》[Standard] 소프트 컬러데님</t>
  </si>
  <si>
    <t>《A.d Jean》[Comfort] 컴포트진</t>
  </si>
  <si>
    <t>[A.d Jean][Slim] 슬림 크롭진</t>
  </si>
  <si>
    <t>[Standard]《Back-Brushed》 다잉 컬러 데님</t>
  </si>
  <si>
    <t>[Set-up][Slim] 트윌 E-BAND 슬랙스</t>
  </si>
  <si>
    <t>[Set-up][Slim] 체크 슬랙스</t>
  </si>
  <si>
    <t>[Set-up][Slim] 울져지 슬랙스</t>
  </si>
  <si>
    <t>[Set-up][Slim] Soft코듀로이 팬츠</t>
  </si>
  <si>
    <t>[Set-up][Slim] 울코튼 치노 팬츠</t>
  </si>
  <si>
    <t>[Set-up][Slim] 스몰 코듀로이 팬츠</t>
  </si>
  <si>
    <t>[Set-up][Slim] 하운드투스 슬랙스</t>
  </si>
  <si>
    <t>[Slim] 《Back-Brushed》 E-BAND 슬랙스</t>
  </si>
  <si>
    <t>[Slim] Brushed-Warm 핀턱 슬랙스</t>
  </si>
  <si>
    <t>[Comfort] 《Back-Brushed》 컴포트 슬랙스</t>
  </si>
  <si>
    <t>ARCO0D104K5</t>
  </si>
  <si>
    <t>ARCO0D105G3</t>
  </si>
  <si>
    <t>ARCO0D106W2</t>
  </si>
  <si>
    <t>ARCO0D107W1</t>
  </si>
  <si>
    <t>ARCO0D108I2</t>
  </si>
  <si>
    <t>ARCO0D109G2</t>
  </si>
  <si>
    <t>ARCO0D301N3</t>
  </si>
  <si>
    <t>ARCO0D302BK</t>
  </si>
  <si>
    <t>ARCO0D302G2</t>
  </si>
  <si>
    <t>ARTS0D301B5</t>
  </si>
  <si>
    <t>ARTS0D301E3</t>
  </si>
  <si>
    <t>ARTS0D301G2</t>
  </si>
  <si>
    <t>ARTS0D301I1</t>
  </si>
  <si>
    <t>ARTS0D301S2</t>
  </si>
  <si>
    <t>ARTS0D301V3</t>
  </si>
  <si>
    <t>ARTS0D301W1</t>
  </si>
  <si>
    <t>ARTS0D303G3</t>
  </si>
  <si>
    <t>ARTS0D303T3</t>
  </si>
  <si>
    <t>ARTS0D304K5</t>
  </si>
  <si>
    <t>ARTS0D305BK</t>
  </si>
  <si>
    <t>ARTS0D305T3</t>
  </si>
  <si>
    <t>ARTS0D701BK</t>
  </si>
  <si>
    <t>ARTS0D701CG</t>
  </si>
  <si>
    <t>ARTS0D701CR</t>
  </si>
  <si>
    <t>ARTS0D701E3</t>
  </si>
  <si>
    <t>ARTS0D701G1</t>
  </si>
  <si>
    <t>ARTS0D701W1</t>
  </si>
  <si>
    <t>ARTS0D701W2</t>
  </si>
  <si>
    <t>ARTS0D701W3</t>
  </si>
  <si>
    <t>ARTS0D705BK</t>
  </si>
  <si>
    <t>ARTS0D705D2</t>
  </si>
  <si>
    <t>ARTS0D705G2</t>
  </si>
  <si>
    <t>ARTS0D705I2</t>
  </si>
  <si>
    <t>ARTS0D706BK</t>
  </si>
  <si>
    <t>ARTS0D706I2</t>
  </si>
  <si>
    <t>ARTS0D707G1</t>
  </si>
  <si>
    <t>ARTS0D707N3</t>
  </si>
  <si>
    <t>ARTS0F101MU</t>
  </si>
  <si>
    <t>ARTS0F801BK</t>
  </si>
  <si>
    <t>ARTS0F802N3</t>
  </si>
  <si>
    <t>ARTS0F803N3</t>
  </si>
  <si>
    <t>ARJU0C101BK</t>
  </si>
  <si>
    <t>ARJU0C102BK</t>
  </si>
  <si>
    <t>ARJU0C104I1</t>
  </si>
  <si>
    <t>ARJU0C105G2</t>
  </si>
  <si>
    <t>ARJU0C106BK</t>
  </si>
  <si>
    <t>ARJU0D103E3</t>
  </si>
  <si>
    <t>ARJU0C107BK</t>
  </si>
  <si>
    <t>ARJU0D106BK</t>
  </si>
  <si>
    <t>ARJU0D107E3</t>
  </si>
  <si>
    <t>ARJU0D107I2</t>
  </si>
  <si>
    <t>ARJU0D108G3</t>
  </si>
  <si>
    <t>ARJU0D302K1</t>
  </si>
  <si>
    <t>ARJU0D302BK</t>
  </si>
  <si>
    <t>ARJU0D303I3</t>
  </si>
  <si>
    <t>ARJU0F107BK</t>
  </si>
  <si>
    <t>ARCO9D313BK</t>
  </si>
  <si>
    <t>ARJA9D101G2</t>
  </si>
  <si>
    <t>ARJA9D101I2</t>
  </si>
  <si>
    <t>ARJA9D102G3</t>
  </si>
  <si>
    <t>ARJA9D102N3</t>
  </si>
  <si>
    <t>ARJA9D204D3</t>
  </si>
  <si>
    <t>ARJA9D204E3</t>
  </si>
  <si>
    <t>WXCO9D001G1</t>
  </si>
  <si>
    <t>WXCO9D001G3</t>
  </si>
  <si>
    <t>WXCO9D002G2</t>
  </si>
  <si>
    <t>ARJU9D701G2</t>
  </si>
  <si>
    <t>ARJU9D701T3</t>
  </si>
  <si>
    <t>ARJU9D702W2</t>
  </si>
  <si>
    <t>ARJU9D705BK</t>
  </si>
  <si>
    <t>ARJU9D705E3</t>
  </si>
  <si>
    <t>ARJU9D706K3</t>
  </si>
  <si>
    <t>ARJU9D706N3</t>
  </si>
  <si>
    <t>ARJU9D707T3</t>
  </si>
  <si>
    <t>WXJU9D001BK</t>
  </si>
  <si>
    <t>WXJU9D001N3</t>
  </si>
  <si>
    <t>WXJU9D002E3</t>
  </si>
  <si>
    <t>WXJU9D002G3</t>
  </si>
  <si>
    <t>WXJU9D002I1</t>
  </si>
  <si>
    <t>ARTR9C703G3</t>
  </si>
  <si>
    <t>ARJA9D301G2</t>
  </si>
  <si>
    <t>ARJA9D301I2</t>
  </si>
  <si>
    <t>ARJA9D302D3</t>
  </si>
  <si>
    <t>ARJA9D401N3</t>
  </si>
  <si>
    <t>ARJU9D101T3</t>
  </si>
  <si>
    <t>ARJU9D102D2</t>
  </si>
  <si>
    <t>ARJU9D102T3</t>
  </si>
  <si>
    <t>ARJU9D105BK</t>
  </si>
  <si>
    <t>ARJU9D105N2</t>
  </si>
  <si>
    <t>ARJU9D401T2</t>
  </si>
  <si>
    <t>ARPA9D202BK</t>
  </si>
  <si>
    <t>ARPA9D202CG</t>
  </si>
  <si>
    <t>ARPA9D302G2</t>
  </si>
  <si>
    <t>ARPA9D303CG</t>
  </si>
  <si>
    <t>ARPA9D391G2</t>
  </si>
  <si>
    <t>ARPA9D391I3</t>
  </si>
  <si>
    <t>ARPA9D501G3</t>
  </si>
  <si>
    <t>ARPA9D501I3</t>
  </si>
  <si>
    <t>ARPA9D502K2</t>
  </si>
  <si>
    <t>ARPA9D502N2</t>
  </si>
  <si>
    <t>ARSW9D603BK</t>
  </si>
  <si>
    <t>ARSW9D603D3</t>
  </si>
  <si>
    <t>ARSW9D603I2</t>
  </si>
  <si>
    <t>ARSW9D603IV</t>
  </si>
  <si>
    <t>ARSW9D604BK</t>
  </si>
  <si>
    <t>ARSW9D604N3</t>
  </si>
  <si>
    <t>ARSW9D605BK</t>
  </si>
  <si>
    <t>ARSW9D605G2</t>
  </si>
  <si>
    <t>ARSW9D605IV</t>
  </si>
  <si>
    <t>ARSW9D611G3</t>
  </si>
  <si>
    <t>ARSW9D611IV</t>
  </si>
  <si>
    <t>ARSW9D612N3</t>
  </si>
  <si>
    <t>ARSW9D613BK</t>
  </si>
  <si>
    <t>ARSW9D625BK</t>
  </si>
  <si>
    <t>ARSW9D625G2</t>
  </si>
  <si>
    <t>ARSW9D625G3</t>
  </si>
  <si>
    <t>ARSW9D625IV</t>
  </si>
  <si>
    <t>ARSW9D625N3</t>
  </si>
  <si>
    <t>ARSW9D633B5</t>
  </si>
  <si>
    <t>ARSW9D633BK</t>
  </si>
  <si>
    <t>ARSW9D703T1</t>
  </si>
  <si>
    <t>ARSW9D703U2</t>
  </si>
  <si>
    <t>ARTR9D103G3</t>
  </si>
  <si>
    <t>ARTR9D103I2</t>
  </si>
  <si>
    <t>ARTR9D104BK</t>
  </si>
  <si>
    <t>ARTR9D105BK</t>
  </si>
  <si>
    <t>ARTS9D715D3</t>
  </si>
  <si>
    <t>ARTS9D715K3</t>
  </si>
  <si>
    <t>ARJA0C103W2</t>
  </si>
  <si>
    <t>ARJA0D204W3</t>
  </si>
  <si>
    <t>ARTR0C103K3</t>
  </si>
  <si>
    <t>ARPA0D101BK</t>
  </si>
  <si>
    <t>ARJU0C105G3</t>
  </si>
  <si>
    <t>ARSH0C103K2</t>
  </si>
  <si>
    <t>ARSW0D101BK</t>
  </si>
  <si>
    <t>ARSW0D101K1</t>
  </si>
  <si>
    <t>ARSW0D401K2</t>
  </si>
  <si>
    <t>ARTS0C101B5</t>
  </si>
  <si>
    <t>ARTS0C101WT</t>
  </si>
  <si>
    <t>ARTR0C101W3</t>
  </si>
  <si>
    <t>ARTR0C102G3</t>
  </si>
  <si>
    <t>ARTR0C104I2</t>
  </si>
  <si>
    <t>ARTR0D101CG</t>
  </si>
  <si>
    <t>ARTR0D101K5</t>
  </si>
  <si>
    <t>ARTR0D101N2</t>
  </si>
  <si>
    <t>ARTR0D101W2</t>
  </si>
  <si>
    <t>ARTR0D102G3</t>
  </si>
  <si>
    <t>ARTR0D102K3</t>
  </si>
  <si>
    <t>ARTR0D105G3</t>
  </si>
  <si>
    <t>ARTR0D106BK</t>
  </si>
  <si>
    <t>ARTR0D107BK</t>
  </si>
  <si>
    <t>ARJA0C102N3</t>
  </si>
  <si>
    <t>ARJA0D101BK</t>
  </si>
  <si>
    <t>ARJA0D102K3</t>
  </si>
  <si>
    <t>ARJA0D201E3</t>
  </si>
  <si>
    <t>ARJA0D201G1</t>
  </si>
  <si>
    <t>ARJA0D202G2</t>
  </si>
  <si>
    <t>ARJA0D203I3</t>
  </si>
  <si>
    <t>ARJA0D251BK</t>
  </si>
  <si>
    <t>ARJA0D252BK</t>
  </si>
  <si>
    <t>ARJA0D401BK</t>
  </si>
  <si>
    <t>ARJA0D401CG</t>
  </si>
  <si>
    <t>ARJA0D401I1</t>
  </si>
  <si>
    <t>ARJA0D401N3</t>
  </si>
  <si>
    <t>ARJA0D253BK</t>
  </si>
  <si>
    <t>ARJA0D402W2</t>
  </si>
  <si>
    <t>ARJA0D403BK</t>
  </si>
  <si>
    <t>ARJA0D403G2</t>
  </si>
  <si>
    <t>ARJA0D404G3</t>
  </si>
  <si>
    <t>ARJA0D404I2</t>
  </si>
  <si>
    <t>ARJA0D405I3</t>
  </si>
  <si>
    <t>ARJA0D406G1</t>
  </si>
  <si>
    <t>ARJA0D412G2</t>
  </si>
  <si>
    <t>ARJU0C803BK</t>
  </si>
  <si>
    <t>ARSW0D103W1</t>
  </si>
  <si>
    <t>ARSW0D104G1</t>
  </si>
  <si>
    <t>ARSW0D109W1</t>
  </si>
  <si>
    <t>ARSW0D201BK</t>
  </si>
  <si>
    <t>ARSW0D201W1</t>
  </si>
  <si>
    <t>ARSW0D202G2</t>
  </si>
  <si>
    <t>ARSW0D202IV</t>
  </si>
  <si>
    <t>ARSW0D402IV</t>
  </si>
  <si>
    <t>ARSW0D402W2</t>
  </si>
  <si>
    <t>ARSW0D403E3</t>
  </si>
  <si>
    <t>ARSW0D403G1</t>
  </si>
  <si>
    <t>ARSW0D601B5</t>
  </si>
  <si>
    <t>ARSW0D601BK</t>
  </si>
  <si>
    <t>ARSW0D601C1</t>
  </si>
  <si>
    <t>ARSW0D601D3</t>
  </si>
  <si>
    <t>ARSW0D601K1</t>
  </si>
  <si>
    <t>ARSW0D603BK</t>
  </si>
  <si>
    <t>ARSW0D603D3</t>
  </si>
  <si>
    <t>ARSW0D603I2</t>
  </si>
  <si>
    <t>ARSW0D603T3</t>
  </si>
  <si>
    <t>ARSW0D605IV</t>
  </si>
  <si>
    <t>ARSW0D605N3</t>
  </si>
  <si>
    <t>ARSW0D605T3</t>
  </si>
  <si>
    <t>ARSW0D607BK</t>
  </si>
  <si>
    <t>ARSW0D607IV</t>
  </si>
  <si>
    <t>ARSW0D607N3</t>
  </si>
  <si>
    <t>ARSW0D607T3</t>
  </si>
  <si>
    <t>ARSW0D609BK</t>
  </si>
  <si>
    <t>ARSW0D609D3</t>
  </si>
  <si>
    <t>ARSW0D609IV</t>
  </si>
  <si>
    <t>ARSW0D609N3</t>
  </si>
  <si>
    <t>ARTS0D101G1</t>
  </si>
  <si>
    <t>ARTS0D101T3</t>
  </si>
  <si>
    <t>ARTS0D101WT</t>
  </si>
  <si>
    <t>ARSH0D792W2</t>
  </si>
  <si>
    <t>ARSH0D792I3</t>
  </si>
  <si>
    <t>ARSH0D791G1</t>
  </si>
  <si>
    <t>ARSH0D790G1</t>
  </si>
  <si>
    <t>ARSH0D102W1</t>
  </si>
  <si>
    <t>ARSH0D102BK</t>
  </si>
  <si>
    <t>ARSH0D101WT</t>
  </si>
  <si>
    <t>ARSH0D101N3</t>
  </si>
  <si>
    <t>ARSH0D101B1</t>
  </si>
  <si>
    <t>ARSH0C103B5</t>
  </si>
  <si>
    <t>ARSH0C102N3</t>
  </si>
  <si>
    <t>ARSH0C102K5</t>
  </si>
  <si>
    <t>ARSH0C102I2</t>
  </si>
  <si>
    <t>ARSH0C101R3</t>
  </si>
  <si>
    <t>ARSH0C101K1</t>
  </si>
  <si>
    <t>ARSH0C101BK</t>
  </si>
  <si>
    <t>ARPA0D221K3</t>
  </si>
  <si>
    <t>ARPA0D221G1</t>
  </si>
  <si>
    <t>ARPA0D221CG</t>
  </si>
  <si>
    <t>ARPA0D221BK</t>
  </si>
  <si>
    <t>ARPA0D210N3</t>
  </si>
  <si>
    <t>ARPA0D210I3</t>
  </si>
  <si>
    <t>ARPA0D210BK</t>
  </si>
  <si>
    <t>ARPA0D207T3</t>
  </si>
  <si>
    <t>ARPA0D207G3</t>
  </si>
  <si>
    <t>ARPA0D206G2</t>
  </si>
  <si>
    <t>ARPA0D205K3</t>
  </si>
  <si>
    <t>ARPA0D201W3</t>
  </si>
  <si>
    <t>ARPA0D201K3</t>
  </si>
  <si>
    <t>ARPA0D201I3</t>
  </si>
  <si>
    <t>ARPA0D201G1</t>
  </si>
  <si>
    <t>ARPA0D201BK</t>
  </si>
  <si>
    <t>ARPA0D109W1</t>
  </si>
  <si>
    <t>ARPA0C102N3</t>
  </si>
  <si>
    <t>ARPA0C101CG</t>
  </si>
  <si>
    <t>ARPA0C101BK</t>
  </si>
  <si>
    <t>ARPA0D251BK</t>
  </si>
  <si>
    <t>ARPA0D252BK</t>
  </si>
  <si>
    <t>ARPA0D301B2</t>
  </si>
  <si>
    <t>ARPA0D301G3</t>
  </si>
  <si>
    <t>ARPA0D302B2</t>
  </si>
  <si>
    <t>ARPA0D302G1</t>
  </si>
  <si>
    <t>ARPA0D302G3</t>
  </si>
  <si>
    <t>ARPA0D303I2</t>
  </si>
  <si>
    <t>ARPA0D304N3</t>
  </si>
  <si>
    <t>ARPA0D305B2</t>
  </si>
  <si>
    <t>ARPA0D306I2</t>
  </si>
  <si>
    <t>ARPA0D306W3</t>
  </si>
  <si>
    <t>ARPA0D401BK</t>
  </si>
  <si>
    <t>ARPA0D401CG</t>
  </si>
  <si>
    <t>ARPA0D401I1</t>
  </si>
  <si>
    <t>ARPA0D401N3</t>
  </si>
  <si>
    <t>ARPA0D402W2</t>
  </si>
  <si>
    <t>ARPA0D403BK</t>
  </si>
  <si>
    <t>ARPA0D403G2</t>
  </si>
  <si>
    <t>ARPA0D404G3</t>
  </si>
  <si>
    <t>ARPA0D405I3</t>
  </si>
  <si>
    <t>ARPA0D406G1</t>
  </si>
  <si>
    <t>ARPA0D412G2</t>
  </si>
  <si>
    <t>ARPA0D502BK</t>
  </si>
  <si>
    <t>ARPA0D502G3</t>
  </si>
  <si>
    <t>ARPA0D503G2</t>
  </si>
  <si>
    <t>ARPA0D503I3</t>
  </si>
  <si>
    <t>ARPA0D522BK</t>
  </si>
  <si>
    <t>ARPA0D522G3</t>
  </si>
  <si>
    <t>ARPA0D522W3</t>
  </si>
  <si>
    <t>현지세금</t>
    <phoneticPr fontId="10" type="noConversion"/>
  </si>
  <si>
    <t>패키지비용</t>
    <phoneticPr fontId="9" type="noConversion"/>
  </si>
  <si>
    <t>시즌</t>
  </si>
  <si>
    <t>현지MSRP</t>
    <phoneticPr fontId="9" type="noConversion"/>
  </si>
  <si>
    <t>현지 공급가 (67%)</t>
    <phoneticPr fontId="10" type="noConversion"/>
  </si>
  <si>
    <t>20SS</t>
  </si>
  <si>
    <t>이월</t>
  </si>
  <si>
    <t>19FW</t>
  </si>
  <si>
    <t>20FW</t>
  </si>
  <si>
    <t>상태</t>
    <phoneticPr fontId="9" type="noConversion"/>
  </si>
  <si>
    <t>20SS</t>
    <phoneticPr fontId="9" type="noConversion"/>
  </si>
  <si>
    <t>21SS</t>
  </si>
  <si>
    <t>《LuxCool》 레귤러핏 라운드</t>
  </si>
  <si>
    <t>《LuxCool》세미오버핏 라운드</t>
  </si>
  <si>
    <t>《SoftFeel》 카라 티셔츠</t>
  </si>
  <si>
    <t>《SoftFeel》 크루넥 티셔츠</t>
  </si>
  <si>
    <t>[Set-up] 《Airdot》 자켓</t>
  </si>
  <si>
    <t>[Set-up][Comfort] 《AirDot》 컴포트 슬랙스</t>
  </si>
  <si>
    <t>[Set-up][Slim] 《AirDot》 슬랙스</t>
  </si>
  <si>
    <t>《AirDot》 아우터형 셔츠</t>
  </si>
  <si>
    <t>《AirDot》 후드 점퍼</t>
  </si>
  <si>
    <t>AirDot 카고 조거팬츠</t>
  </si>
  <si>
    <t>《AirDot》 MA-1 점퍼</t>
  </si>
  <si>
    <t>투톤 쉐도우 롱 트렌치코트</t>
  </si>
  <si>
    <t>《개버딘》 하프 트렌치코트</t>
  </si>
  <si>
    <t>모즈파카</t>
  </si>
  <si>
    <t>《개버딘》 트렌치코트</t>
  </si>
  <si>
    <t>《개버딘》 모즈파카</t>
  </si>
  <si>
    <t>쉘파카</t>
  </si>
  <si>
    <t>[Set-up]  《WoolyCool》 써커 자켓</t>
  </si>
  <si>
    <t>[Set-up][Slim] 《WoolyCool》 써커 슬랙스</t>
  </si>
  <si>
    <t>《LuxWarm》 맨투맨</t>
  </si>
  <si>
    <t>정상</t>
    <phoneticPr fontId="9" type="noConversion"/>
  </si>
  <si>
    <t>ARTS1B201N3</t>
  </si>
  <si>
    <t>ARTS1B201W3</t>
  </si>
  <si>
    <t>ARTS1B201W2</t>
  </si>
  <si>
    <t>ARTS1B201BK</t>
  </si>
  <si>
    <t>ARTS1B201IV</t>
  </si>
  <si>
    <t>ARTS1B201Y2</t>
  </si>
  <si>
    <t>ARTS1B201O2</t>
  </si>
  <si>
    <t>ARTS1B201WT</t>
  </si>
  <si>
    <t>ARTS1B202W2</t>
  </si>
  <si>
    <t>ARTS1B202BK</t>
  </si>
  <si>
    <t>ARTS1B202IV</t>
  </si>
  <si>
    <t>ARTS1B202Y2</t>
  </si>
  <si>
    <t>ARTS1B202O2</t>
  </si>
  <si>
    <t>ARTS1B202WT</t>
  </si>
  <si>
    <t>ARTS1A101W2</t>
  </si>
  <si>
    <t>ARTS1A101Bk</t>
  </si>
  <si>
    <t>ARTS1A102I2</t>
  </si>
  <si>
    <t>ARTS1A102W2</t>
  </si>
  <si>
    <t>ARTS1A102Bk</t>
  </si>
  <si>
    <t>ARJA1B303G2</t>
  </si>
  <si>
    <t>ARJA1B303BK</t>
  </si>
  <si>
    <t>ARJA1B303G3</t>
  </si>
  <si>
    <t>ARPA1B313G2</t>
  </si>
  <si>
    <t>ARPA1B313BK</t>
  </si>
  <si>
    <t>ARPA1B313G3</t>
  </si>
  <si>
    <t>ARPA1B303G2</t>
  </si>
  <si>
    <t>ARPA1B303BK</t>
  </si>
  <si>
    <t>ARPA1B303G3</t>
  </si>
  <si>
    <t>ARSH1B405N3</t>
  </si>
  <si>
    <t>ARSH1B405G3</t>
  </si>
  <si>
    <t>ARJU1B205BK</t>
  </si>
  <si>
    <t>ARJU1B205IV</t>
  </si>
  <si>
    <t>ARPA1B323BK</t>
  </si>
  <si>
    <t>ARPA1B323IV</t>
  </si>
  <si>
    <t>ARJU1B206G3</t>
  </si>
  <si>
    <t>ARTR1A102I2</t>
  </si>
  <si>
    <t>ARTR1A103BK</t>
  </si>
  <si>
    <t>ARJU1A108BK</t>
  </si>
  <si>
    <t>ARJU1A108T3</t>
  </si>
  <si>
    <t>ARTR1A104K2</t>
  </si>
  <si>
    <t>ARJU1A105I2</t>
  </si>
  <si>
    <t>ARJU1A110I3</t>
  </si>
  <si>
    <t>ARJA1B304I2</t>
  </si>
  <si>
    <t>ARJA1B304N3</t>
  </si>
  <si>
    <t>ARJA1B304T3</t>
  </si>
  <si>
    <t>ARPA1B304I2</t>
  </si>
  <si>
    <t>ARPA1B304IV</t>
  </si>
  <si>
    <t>ARPA1B304N3</t>
  </si>
  <si>
    <t>ARPA1B304T3</t>
  </si>
  <si>
    <t>ARTS1A103B1</t>
  </si>
  <si>
    <t>ARTS1A103P3</t>
  </si>
  <si>
    <t>ARTS1A103T3</t>
  </si>
  <si>
    <t>ARTS1A103Y3</t>
  </si>
  <si>
    <r>
      <t>ARTS1A102W</t>
    </r>
    <r>
      <rPr>
        <sz val="11"/>
        <rFont val="돋움"/>
        <family val="3"/>
        <charset val="129"/>
      </rPr>
      <t>T</t>
    </r>
    <phoneticPr fontId="9" type="noConversion"/>
  </si>
  <si>
    <t>60213543272054</t>
  </si>
  <si>
    <t>2021-03-08 23:42</t>
  </si>
  <si>
    <t>2358.00</t>
  </si>
  <si>
    <t>pe6976336261</t>
  </si>
  <si>
    <t>李科良</t>
  </si>
  <si>
    <t>15108461562</t>
  </si>
  <si>
    <t>四川省</t>
  </si>
  <si>
    <t>成都市</t>
  </si>
  <si>
    <t>青羊区</t>
  </si>
  <si>
    <t>东坡大道339号凯旋天际湾2栋1单元1406</t>
  </si>
  <si>
    <t>男士裤装</t>
  </si>
  <si>
    <t>男士休闲裤</t>
  </si>
  <si>
    <t>68474788</t>
  </si>
  <si>
    <t>ARPA0B224BK086</t>
  </si>
  <si>
    <t>ALLEGRI_黑色《tech nylon》抽绳 百搭长裤</t>
  </si>
  <si>
    <t>黑格色 韩码34</t>
  </si>
  <si>
    <t>218970.00</t>
  </si>
  <si>
    <t>2681.68</t>
  </si>
  <si>
    <t>511325198708270016</t>
  </si>
  <si>
    <t>Sichuan Province</t>
    <phoneticPr fontId="9" type="noConversion"/>
  </si>
  <si>
    <t>Chengdu City</t>
    <phoneticPr fontId="9" type="noConversion"/>
  </si>
  <si>
    <t>Qingyang District</t>
    <phoneticPr fontId="9" type="noConversion"/>
  </si>
  <si>
    <t>男装+L2</t>
    <phoneticPr fontId="9" type="noConversion"/>
  </si>
  <si>
    <t>1406, Unit 1, Building 2, Kaixuan Tianji Bay, No.339 Dongpo Avenue,</t>
    <phoneticPr fontId="9" type="noConversion"/>
  </si>
  <si>
    <t>60213646562082</t>
  </si>
  <si>
    <t>2021-03-09 16:51</t>
  </si>
  <si>
    <t>4883.00</t>
  </si>
  <si>
    <t>Ag6236394982</t>
  </si>
  <si>
    <t>艾子杰</t>
  </si>
  <si>
    <t>18920158996</t>
  </si>
  <si>
    <t>天津市</t>
  </si>
  <si>
    <t>西青区</t>
  </si>
  <si>
    <t>外环线14号桥辛院物流B区18号</t>
  </si>
  <si>
    <t>男士西装</t>
  </si>
  <si>
    <t>男士西服</t>
  </si>
  <si>
    <t>79880721</t>
  </si>
  <si>
    <t>Allegri/Allegri  [Set-up] 休闲羊毛西装</t>
  </si>
  <si>
    <t>ARJA0D403G2052</t>
  </si>
  <si>
    <t>灰色 意码52</t>
  </si>
  <si>
    <t>516490.94</t>
  </si>
  <si>
    <t>4477.46</t>
  </si>
  <si>
    <t>120103198610223518</t>
  </si>
  <si>
    <t>Tianjin</t>
    <phoneticPr fontId="9" type="noConversion"/>
  </si>
  <si>
    <t>Xiqing District</t>
    <phoneticPr fontId="9" type="noConversion"/>
  </si>
  <si>
    <t>No. 18, Area B, Qiaoxinyuan Logistics, No. 14 Outer Ring Road</t>
    <phoneticPr fontId="9" type="noConversion"/>
  </si>
  <si>
    <t>ARJA0D403G2052</t>
    <phoneticPr fontId="9" type="noConversion"/>
  </si>
  <si>
    <t>60213794732093</t>
  </si>
  <si>
    <t>2021-03-11 07:28</t>
  </si>
  <si>
    <t>2506.00</t>
  </si>
  <si>
    <t>lg44865056648</t>
  </si>
  <si>
    <t>高群</t>
  </si>
  <si>
    <t>13703027123</t>
  </si>
  <si>
    <t>广东省</t>
  </si>
  <si>
    <t>佛山市</t>
  </si>
  <si>
    <t>顺德区</t>
  </si>
  <si>
    <t>龙江镇涌口工业区优越路28号（康高公司）</t>
  </si>
  <si>
    <t>男士西裤</t>
  </si>
  <si>
    <t>80602302</t>
  </si>
  <si>
    <t>Allegri/Allegri   [Slim]《E-BAND TECH》西裤</t>
  </si>
  <si>
    <t>ARPA0D201I3078</t>
  </si>
  <si>
    <t>浅咖啡色 韩码30</t>
  </si>
  <si>
    <t>265110.10</t>
  </si>
  <si>
    <t>4539.14</t>
  </si>
  <si>
    <t>350181197811051633</t>
  </si>
  <si>
    <t>60213803752093</t>
  </si>
  <si>
    <t>1967.00</t>
  </si>
  <si>
    <t>86188449</t>
  </si>
  <si>
    <t>Allegri/Allegri  [Set-up]  《WoolyCool》 男士米色西裤</t>
  </si>
  <si>
    <t>ARPA1B304I2030</t>
  </si>
  <si>
    <t>米色 30</t>
  </si>
  <si>
    <t>253410.00</t>
  </si>
  <si>
    <t>4441.96</t>
  </si>
  <si>
    <t>80947073</t>
  </si>
  <si>
    <t>Allegri/Allegri  [Set-up][Slim] 格纹西裤</t>
  </si>
  <si>
    <t>ARPA0D402W2078</t>
  </si>
  <si>
    <t>80597976</t>
  </si>
  <si>
    <t>Allegri/Allegri  [Slim]《E-BAND TECH》 西裤</t>
  </si>
  <si>
    <t>ARPA0D201G1078</t>
  </si>
  <si>
    <t>灰色 韩码30</t>
  </si>
  <si>
    <t>Guangdong Province</t>
    <phoneticPr fontId="9" type="noConversion"/>
  </si>
  <si>
    <t>Foshan City</t>
    <phoneticPr fontId="9" type="noConversion"/>
  </si>
  <si>
    <t>Foshan City</t>
    <phoneticPr fontId="9" type="noConversion"/>
  </si>
  <si>
    <t>Foshan City</t>
    <phoneticPr fontId="9" type="noConversion"/>
  </si>
  <si>
    <t>Shunde District</t>
    <phoneticPr fontId="9" type="noConversion"/>
  </si>
  <si>
    <t>Shunde District</t>
    <phoneticPr fontId="9" type="noConversion"/>
  </si>
  <si>
    <t>Shunde District</t>
    <phoneticPr fontId="9" type="noConversion"/>
  </si>
  <si>
    <t>Shunde District</t>
    <phoneticPr fontId="9" type="noConversion"/>
  </si>
  <si>
    <t>No. 28, Yuyou Road, Yongkou Industrial Zone, Longjiang Town (Kanggao Company)</t>
    <phoneticPr fontId="9" type="noConversion"/>
  </si>
  <si>
    <t>No. 28, Yuyou Road, Yongkou Industrial Zone, Longjiang Town (Kanggao Company)</t>
    <phoneticPr fontId="9" type="noConversion"/>
  </si>
  <si>
    <t>60213853592077</t>
  </si>
  <si>
    <t>2021-03-11 22:03</t>
  </si>
  <si>
    <t>2968.00</t>
  </si>
  <si>
    <t>ca89163850</t>
  </si>
  <si>
    <t>江涛</t>
  </si>
  <si>
    <t>13905815501</t>
  </si>
  <si>
    <t>浙江省</t>
  </si>
  <si>
    <t>杭州市</t>
  </si>
  <si>
    <t>下城区</t>
  </si>
  <si>
    <t>环城北路139号副楼四楼美洋金融传播</t>
  </si>
  <si>
    <t>男士外套</t>
  </si>
  <si>
    <t>男士夹克</t>
  </si>
  <si>
    <t>68415225</t>
  </si>
  <si>
    <t>ARSH0A102T200M</t>
  </si>
  <si>
    <t>ALLEGRI_金属蓝色 《wind stopper》 夹克</t>
  </si>
  <si>
    <t>蓝色系 M</t>
  </si>
  <si>
    <t>268012.50</t>
  </si>
  <si>
    <t>2378.38</t>
  </si>
  <si>
    <t>330103197308070412</t>
  </si>
  <si>
    <t>Zhejiang Province</t>
    <phoneticPr fontId="9" type="noConversion"/>
  </si>
  <si>
    <t>Hangzhou City,</t>
    <phoneticPr fontId="9" type="noConversion"/>
  </si>
  <si>
    <t>Xiacheng District</t>
    <phoneticPr fontId="9" type="noConversion"/>
  </si>
  <si>
    <t>Meiyang Financial Communications, 4th Floor, Annex Building, No. 139, Huancheng North Road</t>
    <phoneticPr fontId="9" type="noConversion"/>
  </si>
  <si>
    <t>60214114672077</t>
  </si>
  <si>
    <t>2021-03-14 19:01</t>
  </si>
  <si>
    <t>4593.00</t>
  </si>
  <si>
    <t>JP45571371929</t>
  </si>
  <si>
    <t>孟祥光</t>
  </si>
  <si>
    <t>13898703666</t>
  </si>
  <si>
    <t>辽宁省</t>
  </si>
  <si>
    <t>盘锦市</t>
  </si>
  <si>
    <t>兴隆台区</t>
  </si>
  <si>
    <t>兴隆台区翰新紫润铭都北门爱国者水果店</t>
  </si>
  <si>
    <t>68473409</t>
  </si>
  <si>
    <t>ARJA0B216B2054</t>
  </si>
  <si>
    <t>ALLEGRI_ 蓝色 《Air Crease系列》 西装外套</t>
  </si>
  <si>
    <t>蓝色系 意码54</t>
  </si>
  <si>
    <t>414750.00</t>
  </si>
  <si>
    <t>3562.12</t>
  </si>
  <si>
    <t>211122197812271312</t>
  </si>
  <si>
    <t>60214028232092</t>
  </si>
  <si>
    <t>2021-03-13 16:56</t>
  </si>
  <si>
    <t>kn41875913369</t>
  </si>
  <si>
    <t>陈隆森</t>
  </si>
  <si>
    <t>18616680903</t>
  </si>
  <si>
    <t>江干区</t>
  </si>
  <si>
    <t>金堡街左邻右舍2-1-602</t>
  </si>
  <si>
    <t>男士牛仔裤</t>
  </si>
  <si>
    <t>80908811</t>
  </si>
  <si>
    <t>Allegri/Allegri  《A.d Jean》[Comfort] 男士抽绳休闲牛仔裤</t>
  </si>
  <si>
    <t>ARPA0D304N3086</t>
  </si>
  <si>
    <t>深灰色 韩码34</t>
  </si>
  <si>
    <t>2351.11</t>
  </si>
  <si>
    <t>410422199009032250</t>
  </si>
  <si>
    <t>60213941052098</t>
  </si>
  <si>
    <t>2021-03-12 22:11</t>
  </si>
  <si>
    <t>2766.00</t>
  </si>
  <si>
    <t>Bm45753590790</t>
  </si>
  <si>
    <t>李锋</t>
  </si>
  <si>
    <t>13701572905</t>
  </si>
  <si>
    <t>江苏省</t>
  </si>
  <si>
    <t>苏州市</t>
  </si>
  <si>
    <t>常熟市</t>
  </si>
  <si>
    <t>常熟市常润化纤有限公司   碧溪新区碧周路3号</t>
  </si>
  <si>
    <t>80946660</t>
  </si>
  <si>
    <t>Allegri/Allegri  [Set-up][Slim] Soft 灯芯绒 西裤</t>
  </si>
  <si>
    <t>ARPA0D404G3086</t>
  </si>
  <si>
    <t>292568.62</t>
  </si>
  <si>
    <t>2583.49</t>
  </si>
  <si>
    <t>320520197712013213</t>
  </si>
  <si>
    <t>60213926552093</t>
  </si>
  <si>
    <t>2021-03-12 17:41</t>
  </si>
  <si>
    <t>1991.00</t>
  </si>
  <si>
    <t>68425942</t>
  </si>
  <si>
    <t>ARPA0B202IV078</t>
  </si>
  <si>
    <t>ALLEGRI_意大利系列 米色 garment dyeing 斜纹棉布裤</t>
  </si>
  <si>
    <t>米色 韩码30</t>
  </si>
  <si>
    <t>179812.50</t>
  </si>
  <si>
    <t>1632.14</t>
  </si>
  <si>
    <t>Liaoning Province</t>
    <phoneticPr fontId="9" type="noConversion"/>
  </si>
  <si>
    <t>Panjin City</t>
    <phoneticPr fontId="9" type="noConversion"/>
  </si>
  <si>
    <t>Xinglongtai District</t>
    <phoneticPr fontId="9" type="noConversion"/>
  </si>
  <si>
    <t>Patriot Fruit Shop, North Gate of Hanxin Zirun Mingdu</t>
    <phoneticPr fontId="9" type="noConversion"/>
  </si>
  <si>
    <t>Zhejiang Province</t>
    <phoneticPr fontId="9" type="noConversion"/>
  </si>
  <si>
    <t>Hangzhou City</t>
    <phoneticPr fontId="9" type="noConversion"/>
  </si>
  <si>
    <t>Jianggan District</t>
    <phoneticPr fontId="9" type="noConversion"/>
  </si>
  <si>
    <t>2-1-602, Left and Right House, Jinbao Street</t>
    <phoneticPr fontId="9" type="noConversion"/>
  </si>
  <si>
    <t>Jiangsu Province</t>
    <phoneticPr fontId="9" type="noConversion"/>
  </si>
  <si>
    <t>Suzhou City</t>
    <phoneticPr fontId="9" type="noConversion"/>
  </si>
  <si>
    <t>Changshu Changrun Chemical Fiber Co., Ltd. No. 3, Bizhou Road, Bixi New District</t>
    <phoneticPr fontId="9" type="noConversion"/>
  </si>
  <si>
    <r>
      <t>Changshu</t>
    </r>
    <r>
      <rPr>
        <sz val="11"/>
        <rFont val="돋움"/>
        <family val="3"/>
        <charset val="129"/>
      </rPr>
      <t xml:space="preserve"> City</t>
    </r>
    <phoneticPr fontId="9" type="noConversion"/>
  </si>
  <si>
    <t xml:space="preserve">Guangdong Province </t>
    <phoneticPr fontId="9" type="noConversion"/>
  </si>
  <si>
    <t>Foshan City</t>
    <phoneticPr fontId="9" type="noConversion"/>
  </si>
  <si>
    <t>Shunde District</t>
    <phoneticPr fontId="9" type="noConversion"/>
  </si>
  <si>
    <t>No. 28, Yuyou Road, Yongkou Industrial Zone, Longjiang Town</t>
    <phoneticPr fontId="9" type="noConversion"/>
  </si>
  <si>
    <t>60201151341005</t>
  </si>
  <si>
    <t>2021-03-18 14:19</t>
  </si>
  <si>
    <t>5204.00</t>
  </si>
  <si>
    <t>CY6424379035</t>
  </si>
  <si>
    <t>刘金培</t>
  </si>
  <si>
    <t>13502368623</t>
  </si>
  <si>
    <t>汕尾市</t>
  </si>
  <si>
    <t>陆丰市</t>
  </si>
  <si>
    <t>甲子镇两东吉安新区十二巷11号</t>
  </si>
  <si>
    <t>68416947</t>
  </si>
  <si>
    <t>ARJA0A101I2046</t>
  </si>
  <si>
    <t>ALLEGRI_米色 Thinsulate 轻薄休闲百搭外套</t>
  </si>
  <si>
    <t>米色 意码46</t>
  </si>
  <si>
    <t>469875.00</t>
  </si>
  <si>
    <t>3790.88</t>
  </si>
  <si>
    <t>442530196903160651</t>
  </si>
  <si>
    <t>Guangdong Province</t>
    <phoneticPr fontId="9" type="noConversion"/>
  </si>
  <si>
    <t>Shanwei City</t>
    <phoneticPr fontId="9" type="noConversion"/>
  </si>
  <si>
    <t>Lufeng City</t>
    <phoneticPr fontId="9" type="noConversion"/>
  </si>
  <si>
    <t>No. 11, Lane 12, Ji'an New District, Liangdong, Jiazi Town</t>
    <phoneticPr fontId="9" type="noConversion"/>
  </si>
  <si>
    <t>ARJA0A101I2046</t>
    <phoneticPr fontId="9" type="noConversion"/>
  </si>
  <si>
    <t>60214682842080</t>
  </si>
  <si>
    <t>2021-03-19 11:51</t>
  </si>
  <si>
    <t>HB900886284</t>
  </si>
  <si>
    <t>苑靖</t>
  </si>
  <si>
    <t>18611924588</t>
  </si>
  <si>
    <t>河北省</t>
  </si>
  <si>
    <t>沧州市</t>
  </si>
  <si>
    <t>任丘市</t>
  </si>
  <si>
    <t>文化北道碧桂园首府1号楼2303室</t>
  </si>
  <si>
    <t>86192082</t>
  </si>
  <si>
    <t>Allegri/Allegri  [Set-up]  《WoolyCool》 男士青绿色西裤</t>
  </si>
  <si>
    <t>ARPA1B304T3032</t>
  </si>
  <si>
    <t>青绿色 32</t>
  </si>
  <si>
    <t>2126.00</t>
  </si>
  <si>
    <t>232625197606201314</t>
  </si>
  <si>
    <t>Hebei Province</t>
    <phoneticPr fontId="9" type="noConversion"/>
  </si>
  <si>
    <t>Cangzhou City</t>
    <phoneticPr fontId="9" type="noConversion"/>
  </si>
  <si>
    <t>Renqiu City</t>
    <phoneticPr fontId="9" type="noConversion"/>
  </si>
  <si>
    <t>Room 2303, Building 1, Country Garden Capital, North Culture Road</t>
    <phoneticPr fontId="9" type="noConversion"/>
  </si>
  <si>
    <t>‘062562</t>
    <phoneticPr fontId="9" type="noConversion"/>
  </si>
  <si>
    <t>60214846622054</t>
  </si>
  <si>
    <t>2021-03-21 11:53</t>
  </si>
  <si>
    <t>68474781</t>
  </si>
  <si>
    <t>ARPA0B224BK082</t>
  </si>
  <si>
    <t>黑格色 韩码32</t>
  </si>
  <si>
    <t>304125.00</t>
  </si>
  <si>
    <t>60214718652082</t>
  </si>
  <si>
    <t>2021-03-19 22:24</t>
  </si>
  <si>
    <t>79880728</t>
  </si>
  <si>
    <t>ARJA0D403G2054</t>
  </si>
  <si>
    <t>灰色 意码54</t>
  </si>
  <si>
    <t>Sichuan Province</t>
    <phoneticPr fontId="9" type="noConversion"/>
  </si>
  <si>
    <t>Chengdu City</t>
    <phoneticPr fontId="9" type="noConversion"/>
  </si>
  <si>
    <t>Qingyang District</t>
    <phoneticPr fontId="9" type="noConversion"/>
  </si>
  <si>
    <t>1406, Unit 1, Building 2, Kaixuan Tianji Bay, No.339 Dongpo Avenue</t>
    <phoneticPr fontId="9" type="noConversion"/>
  </si>
  <si>
    <t>Tianjin</t>
    <phoneticPr fontId="9" type="noConversion"/>
  </si>
  <si>
    <t>Xiqing District</t>
    <phoneticPr fontId="9" type="noConversion"/>
  </si>
  <si>
    <t>No. 18, Area B, Qiaoxinyuan Logistics, No. 14 Outer Ring Road</t>
    <phoneticPr fontId="9" type="noConversion"/>
  </si>
  <si>
    <t>ARPA0B224BK032</t>
    <phoneticPr fontId="9" type="noConversion"/>
  </si>
  <si>
    <t>0825004318</t>
  </si>
  <si>
    <t>Room 1319, Mirabell tower 13F, 362-3, Yeongcheon-dong</t>
  </si>
  <si>
    <t>18470</t>
  </si>
  <si>
    <t>0825004319</t>
  </si>
  <si>
    <t>Room 1319, Mirabell tower 13F, 362-4, Yeongcheon-dong</t>
  </si>
  <si>
    <t>18471</t>
  </si>
  <si>
    <t>0825004320</t>
  </si>
  <si>
    <t>Room 1319, Mirabell tower 13F, 362-5, Yeongcheon-dong</t>
  </si>
  <si>
    <t>18472</t>
  </si>
  <si>
    <t>60214846622054</t>
    <phoneticPr fontId="9" type="noConversion"/>
  </si>
  <si>
    <t>60214718652082</t>
    <phoneticPr fontId="9" type="noConversion"/>
  </si>
  <si>
    <t>ARJA0D403G2054</t>
    <phoneticPr fontId="9" type="noConversion"/>
  </si>
  <si>
    <t>ARPA0B224BK082</t>
    <phoneticPr fontId="9" type="noConversion"/>
  </si>
  <si>
    <t>60201450651040</t>
  </si>
  <si>
    <t>2021-03-23 01:48</t>
  </si>
  <si>
    <t>Rh8144960133</t>
  </si>
  <si>
    <t>李洪勇</t>
  </si>
  <si>
    <t>13976976988</t>
  </si>
  <si>
    <t>山东省</t>
  </si>
  <si>
    <t>济南市</t>
  </si>
  <si>
    <t>市中区</t>
  </si>
  <si>
    <t>十六里河街道鲁能领秀城24区中央公园东区8-2-802</t>
  </si>
  <si>
    <t>男士衬衫</t>
  </si>
  <si>
    <t>男士长袖衬衫</t>
  </si>
  <si>
    <t>68415330</t>
  </si>
  <si>
    <t>ARSH0A106Y200S</t>
  </si>
  <si>
    <t>ALLEGRI_芥末黄 《绒面革》 天丝衬衫</t>
  </si>
  <si>
    <t>芥末色 S</t>
  </si>
  <si>
    <t>1556.57</t>
  </si>
  <si>
    <t>342221198406268218</t>
  </si>
  <si>
    <t>60214965392060</t>
  </si>
  <si>
    <t>2021-03-22 21:27</t>
  </si>
  <si>
    <t>wx548424854760</t>
  </si>
  <si>
    <t>王勇</t>
  </si>
  <si>
    <t>13515461777</t>
  </si>
  <si>
    <t>东营市</t>
  </si>
  <si>
    <t>东营区</t>
  </si>
  <si>
    <t>莒洲路中兴茗居11号楼一单元101</t>
  </si>
  <si>
    <t>68419838</t>
  </si>
  <si>
    <t>ARJA0B310G1048</t>
  </si>
  <si>
    <t>ALLEGRI_ 浅灰色 亚麻 千鸟格纹 西装外套</t>
  </si>
  <si>
    <t>浅灰 意码48</t>
  </si>
  <si>
    <t>3513.02</t>
  </si>
  <si>
    <t>370522197110020012</t>
  </si>
  <si>
    <t>Shandong Province</t>
    <phoneticPr fontId="9" type="noConversion"/>
  </si>
  <si>
    <t>Jinan City</t>
    <phoneticPr fontId="9" type="noConversion"/>
  </si>
  <si>
    <t>Shizhong District</t>
    <phoneticPr fontId="9" type="noConversion"/>
  </si>
  <si>
    <t>8-2-802, East District, Central Park, District 24, Luneng Lingxiu City</t>
    <phoneticPr fontId="9" type="noConversion"/>
  </si>
  <si>
    <t>Dongying City</t>
    <phoneticPr fontId="9" type="noConversion"/>
  </si>
  <si>
    <t>Dongying District</t>
    <phoneticPr fontId="9" type="noConversion"/>
  </si>
  <si>
    <t>Room 101, Unit 1, Building 11, Zhongxing Mingju, Juzhou Road</t>
    <phoneticPr fontId="9" type="noConversion"/>
  </si>
  <si>
    <t>60202001631005</t>
  </si>
  <si>
    <t>2021-03-23 19:19</t>
  </si>
  <si>
    <t>Cj33909313167</t>
  </si>
  <si>
    <t>唐柠</t>
  </si>
  <si>
    <t>13355988059</t>
  </si>
  <si>
    <t>宁波市</t>
  </si>
  <si>
    <t>镇海区</t>
  </si>
  <si>
    <t>庄市街道钟包路1号合生国际城109-2室</t>
  </si>
  <si>
    <t>68464617</t>
  </si>
  <si>
    <t>ARPA0B307T3082</t>
  </si>
  <si>
    <t>ALLEGRI_深灰色《 woolcool 》set up 西装长裤</t>
  </si>
  <si>
    <t>深灰色 韩码32</t>
  </si>
  <si>
    <t>166968.75</t>
  </si>
  <si>
    <t>1400.84</t>
  </si>
  <si>
    <t>510281197912094013</t>
  </si>
  <si>
    <t>Zhejiang Province</t>
    <phoneticPr fontId="9" type="noConversion"/>
  </si>
  <si>
    <t>Ningbo City,</t>
    <phoneticPr fontId="9" type="noConversion"/>
  </si>
  <si>
    <t>Zhenhai District</t>
    <phoneticPr fontId="9" type="noConversion"/>
  </si>
  <si>
    <t>Room 109-2, Hopson International City, No. 1 Zhongbao Road, Zhuangshi Street</t>
    <phoneticPr fontId="9" type="noConversion"/>
  </si>
  <si>
    <t>ARPA0B307T3082</t>
    <phoneticPr fontId="9" type="noConversion"/>
  </si>
  <si>
    <t>60215548582078</t>
  </si>
  <si>
    <t>2021-03-25 17:17</t>
  </si>
  <si>
    <t>1947.00</t>
  </si>
  <si>
    <t>VH6937257607</t>
  </si>
  <si>
    <t>叶利明</t>
  </si>
  <si>
    <t>13705703381</t>
  </si>
  <si>
    <t>衢州市</t>
  </si>
  <si>
    <t>柯城区</t>
  </si>
  <si>
    <t>世通华庭15幢一单元902</t>
  </si>
  <si>
    <t>86433596</t>
  </si>
  <si>
    <t>Allegri/Allegri  [Set-up][Slim] 《AirDot》 男士深灰色西裤</t>
  </si>
  <si>
    <t>ARPA1B303G3034</t>
  </si>
  <si>
    <t>2120.03</t>
  </si>
  <si>
    <t>330821197210066897</t>
  </si>
  <si>
    <t>Zhejiang Province</t>
    <phoneticPr fontId="9" type="noConversion"/>
  </si>
  <si>
    <t>Quzhou City,</t>
    <phoneticPr fontId="9" type="noConversion"/>
  </si>
  <si>
    <t>Unit 902, Building 15, Shitong Huating,</t>
    <phoneticPr fontId="9" type="noConversion"/>
  </si>
  <si>
    <t xml:space="preserve"> Kecheng District, </t>
    <phoneticPr fontId="9" type="noConversion"/>
  </si>
  <si>
    <t>60215720512091</t>
  </si>
  <si>
    <t>2021-03-28 21:13</t>
  </si>
  <si>
    <t>jA13528962346</t>
  </si>
  <si>
    <t>刘渝川</t>
  </si>
  <si>
    <t>13708082219</t>
  </si>
  <si>
    <t>武侯区</t>
  </si>
  <si>
    <t>高新区吉泰5路88号T3，41楼03、04号</t>
  </si>
  <si>
    <t>68473500</t>
  </si>
  <si>
    <t>ARJA0B212G2050</t>
  </si>
  <si>
    <t>ALLEGRI_灰色 亚麻 千鸟格纹 set up 夹克</t>
  </si>
  <si>
    <t>灰色 意码50</t>
  </si>
  <si>
    <t>436312.50</t>
  </si>
  <si>
    <t>3768.31</t>
  </si>
  <si>
    <t>512323197006010010</t>
  </si>
  <si>
    <t>60202204901027</t>
  </si>
  <si>
    <t>2021-03-27 21:37</t>
  </si>
  <si>
    <t>ie43192499864</t>
  </si>
  <si>
    <t>吕仲琦</t>
  </si>
  <si>
    <t>18650311299</t>
  </si>
  <si>
    <t>福建省</t>
  </si>
  <si>
    <t>福州市</t>
  </si>
  <si>
    <t>晋安区</t>
  </si>
  <si>
    <t>茶园路8号实达温泉花园A座802室</t>
  </si>
  <si>
    <t>68464631</t>
  </si>
  <si>
    <t>ARPA0B307T3090</t>
  </si>
  <si>
    <t>深灰色 韩码36</t>
  </si>
  <si>
    <t>1572.14</t>
  </si>
  <si>
    <t>310105197112062831</t>
  </si>
  <si>
    <t>60202187501044</t>
  </si>
  <si>
    <t>2021-03-27 08:34</t>
  </si>
  <si>
    <t>Linyi2227936</t>
  </si>
  <si>
    <t>林意</t>
  </si>
  <si>
    <t>13826188259</t>
  </si>
  <si>
    <t>广州市</t>
  </si>
  <si>
    <t>天河区</t>
  </si>
  <si>
    <t>高唐路时代E-park5幢401房</t>
  </si>
  <si>
    <t>1521.54</t>
  </si>
  <si>
    <t>445102197609010011</t>
  </si>
  <si>
    <t>60202145051003</t>
  </si>
  <si>
    <t>2021-03-26 13:45</t>
  </si>
  <si>
    <t>hz45826164055</t>
  </si>
  <si>
    <t>田野</t>
  </si>
  <si>
    <t>19904961111</t>
  </si>
  <si>
    <t>铁岭市</t>
  </si>
  <si>
    <t>银州区</t>
  </si>
  <si>
    <t>铁岭市银州区柴河街南段22号</t>
  </si>
  <si>
    <t>80947094</t>
  </si>
  <si>
    <t>ARPA0D402W2090</t>
  </si>
  <si>
    <t>浅咖啡色 韩码36</t>
  </si>
  <si>
    <t>245711.80</t>
  </si>
  <si>
    <t>2150.00</t>
  </si>
  <si>
    <t>211202197011050114</t>
  </si>
  <si>
    <t>Sichuan Province</t>
    <phoneticPr fontId="9" type="noConversion"/>
  </si>
  <si>
    <t>Chengdu City</t>
    <phoneticPr fontId="9" type="noConversion"/>
  </si>
  <si>
    <t>Wuhou District</t>
    <phoneticPr fontId="9" type="noConversion"/>
  </si>
  <si>
    <t>No. 03, 04, 41st Floor, T3, No. 88, Jitai 5 Road, High-tech Zone</t>
    <phoneticPr fontId="9" type="noConversion"/>
  </si>
  <si>
    <t>Fujian Province</t>
    <phoneticPr fontId="9" type="noConversion"/>
  </si>
  <si>
    <t>Fuzhou City</t>
    <phoneticPr fontId="9" type="noConversion"/>
  </si>
  <si>
    <t>Jin'an District</t>
    <phoneticPr fontId="9" type="noConversion"/>
  </si>
  <si>
    <t>Room 802, Block A, Shida Hot Spring Garden, No. 8 Chayuan Road</t>
    <phoneticPr fontId="9" type="noConversion"/>
  </si>
  <si>
    <t>Guangdong Province</t>
    <phoneticPr fontId="9" type="noConversion"/>
  </si>
  <si>
    <t>Guangzhou City,</t>
    <phoneticPr fontId="9" type="noConversion"/>
  </si>
  <si>
    <t>Tianhe District</t>
    <phoneticPr fontId="9" type="noConversion"/>
  </si>
  <si>
    <t>Room 401, Building 5, Times E-park, Gaotang Road</t>
    <phoneticPr fontId="9" type="noConversion"/>
  </si>
  <si>
    <t>Liaoning Province</t>
    <phoneticPr fontId="9" type="noConversion"/>
  </si>
  <si>
    <t>Tieling City</t>
    <phoneticPr fontId="9" type="noConversion"/>
  </si>
  <si>
    <t>Yinzhou District</t>
    <phoneticPr fontId="9" type="noConversion"/>
  </si>
  <si>
    <t>No. 22, South Section of Chaihe Street, Yinzhou District, Tieling City</t>
    <phoneticPr fontId="9" type="noConversion"/>
  </si>
  <si>
    <t>60202288811038</t>
  </si>
  <si>
    <t>2021-03-29 13:07</t>
  </si>
  <si>
    <t>2701.00</t>
  </si>
  <si>
    <t>uS5999414442</t>
  </si>
  <si>
    <t>彭兴波</t>
  </si>
  <si>
    <t>18620038600</t>
  </si>
  <si>
    <t>湖北省</t>
  </si>
  <si>
    <t>武汉市</t>
  </si>
  <si>
    <t>东西湖区</t>
  </si>
  <si>
    <t>泾河街道大有产业园二栋四楼</t>
  </si>
  <si>
    <t>87542592</t>
  </si>
  <si>
    <t>Allegri/Allegri  男士 米色 双层夹克衫</t>
  </si>
  <si>
    <t>ARSH1E806I100S</t>
  </si>
  <si>
    <t>米色 S</t>
  </si>
  <si>
    <t>ARSH1E806I1</t>
  </si>
  <si>
    <t>318013.15</t>
  </si>
  <si>
    <t>2667.50</t>
  </si>
  <si>
    <t>420982197310077833</t>
  </si>
  <si>
    <t>Hubei Province</t>
    <phoneticPr fontId="9" type="noConversion"/>
  </si>
  <si>
    <t>Wuhan City</t>
    <phoneticPr fontId="9" type="noConversion"/>
  </si>
  <si>
    <t>Dongxihu District</t>
    <phoneticPr fontId="9" type="noConversion"/>
  </si>
  <si>
    <t>Fourth Floor, Building 2, Dayou Industrial Park, Jinghe Street</t>
    <phoneticPr fontId="9" type="noConversion"/>
  </si>
  <si>
    <t>ARSH1E806I100S</t>
    <phoneticPr fontId="9" type="noConversion"/>
  </si>
  <si>
    <t>60215808192093</t>
  </si>
  <si>
    <t>2021-03-30 20:56</t>
  </si>
  <si>
    <t>2602.00</t>
  </si>
  <si>
    <t>68465114</t>
  </si>
  <si>
    <t>ARPA0E101MU078</t>
  </si>
  <si>
    <t>ALLEGRI_[assential]黑色&amp;灰色 四季适穿 长裤 同款双色套装</t>
  </si>
  <si>
    <t>黑格色 韩码30</t>
  </si>
  <si>
    <t>234937.50</t>
  </si>
  <si>
    <t>1499.08</t>
  </si>
  <si>
    <t>60215792782093</t>
  </si>
  <si>
    <t>2021-03-30 11:46</t>
  </si>
  <si>
    <t>68407749</t>
  </si>
  <si>
    <t>ARPA0B315BK078</t>
  </si>
  <si>
    <t>ALLEGRI_《cool max wool seersucker》微细格纹 泡泡纱 set up 春夏裤</t>
  </si>
  <si>
    <t>黑色/black 韩码30</t>
  </si>
  <si>
    <t>197681.25</t>
  </si>
  <si>
    <t>4493.97</t>
  </si>
  <si>
    <t>68408393</t>
  </si>
  <si>
    <t>ARPA0B205G3078</t>
  </si>
  <si>
    <t>ALLEGRI_/灰色 纯棉触感斜纹棉布裤</t>
  </si>
  <si>
    <t>60215787902093</t>
  </si>
  <si>
    <t>81021770</t>
  </si>
  <si>
    <t>Allegri/Allegri  [Set-up][Slim] 犬牙格纹西裤</t>
  </si>
  <si>
    <t>ARPA0D412G2078</t>
  </si>
  <si>
    <t>226313.50</t>
  </si>
  <si>
    <t>4071.85</t>
  </si>
  <si>
    <t>86433582</t>
  </si>
  <si>
    <t>ARPA1B303G3030</t>
  </si>
  <si>
    <t>深灰色 韩码30</t>
  </si>
  <si>
    <t>68417486</t>
  </si>
  <si>
    <t>ARPA0B205I2078</t>
  </si>
  <si>
    <t>ALLEGRI_米色 纯棉触感斜纹棉布裤</t>
  </si>
  <si>
    <t>60215834252072</t>
  </si>
  <si>
    <t>2021-03-31 11:17</t>
  </si>
  <si>
    <t>OR44612632834</t>
  </si>
  <si>
    <t>裴安庆</t>
  </si>
  <si>
    <t>15546884744</t>
  </si>
  <si>
    <t>吴江区</t>
  </si>
  <si>
    <t>太湖新城菀坪社区创业路218号盛世花苑销售处</t>
  </si>
  <si>
    <t>68473395</t>
  </si>
  <si>
    <t>ARJA0B216B2050</t>
  </si>
  <si>
    <t>蓝色系 意码50</t>
  </si>
  <si>
    <t>592500.00</t>
  </si>
  <si>
    <t>4623.25</t>
  </si>
  <si>
    <t>320503196406260514</t>
  </si>
  <si>
    <t>Jiangsu Province</t>
    <phoneticPr fontId="9" type="noConversion"/>
  </si>
  <si>
    <t>Suzhou City</t>
    <phoneticPr fontId="9" type="noConversion"/>
  </si>
  <si>
    <t>Wujiang District</t>
    <phoneticPr fontId="9" type="noConversion"/>
  </si>
  <si>
    <t>Shengshi Garden Sales Office, No.218 Chuangye Road, Wanping Community</t>
    <phoneticPr fontId="9" type="noConversion"/>
  </si>
  <si>
    <t>60215849452093</t>
  </si>
  <si>
    <t>2021-03-31 20:41</t>
  </si>
  <si>
    <t>1767.42</t>
  </si>
  <si>
    <t>60215887982061</t>
  </si>
  <si>
    <t>2021-04-01 15:59</t>
  </si>
  <si>
    <t>MV871727504</t>
  </si>
  <si>
    <t>许艺蓉</t>
  </si>
  <si>
    <t>18103593933</t>
  </si>
  <si>
    <t>山西省</t>
  </si>
  <si>
    <t>运城市</t>
  </si>
  <si>
    <t>稷山县</t>
  </si>
  <si>
    <t>嘉禾庄园F区103座</t>
  </si>
  <si>
    <t>86188470</t>
  </si>
  <si>
    <t>ARPA1B304I2038</t>
  </si>
  <si>
    <t>米色 38</t>
  </si>
  <si>
    <t>2095.12</t>
  </si>
  <si>
    <t>142727197402280328</t>
  </si>
  <si>
    <t>Shanxi Province</t>
    <phoneticPr fontId="9" type="noConversion"/>
  </si>
  <si>
    <t>Yuncheng City</t>
    <phoneticPr fontId="9" type="noConversion"/>
  </si>
  <si>
    <t>Jishan County</t>
    <phoneticPr fontId="9" type="noConversion"/>
  </si>
  <si>
    <t>Block 103, Block F, Jiahe Manor</t>
    <phoneticPr fontId="9" type="noConversion"/>
  </si>
  <si>
    <t>043200</t>
    <phoneticPr fontId="9" type="noConversion"/>
  </si>
  <si>
    <t>60202501241044</t>
  </si>
  <si>
    <t>2021-04-02 22:33</t>
  </si>
  <si>
    <t>OZ46225512740</t>
  </si>
  <si>
    <t>赵强军</t>
  </si>
  <si>
    <t>18510553333</t>
  </si>
  <si>
    <t>北京市</t>
  </si>
  <si>
    <t>大兴区</t>
  </si>
  <si>
    <t>亦庄开发区君安国际1号楼1504</t>
  </si>
  <si>
    <t>79880714</t>
  </si>
  <si>
    <t>ARJA0D403G2050</t>
  </si>
  <si>
    <t>478698.92</t>
  </si>
  <si>
    <t>3861.07</t>
  </si>
  <si>
    <t>13043419790404007X</t>
  </si>
  <si>
    <t>北京市</t>
    <phoneticPr fontId="9" type="noConversion"/>
  </si>
  <si>
    <t>Beijing</t>
    <phoneticPr fontId="9" type="noConversion"/>
  </si>
  <si>
    <t>Beijing</t>
    <phoneticPr fontId="9" type="noConversion"/>
  </si>
  <si>
    <t>Daxing District</t>
    <phoneticPr fontId="9" type="noConversion"/>
  </si>
  <si>
    <t>1504, Building 1, Jun'an International, Yizhuang Development Zone</t>
    <phoneticPr fontId="9" type="noConversion"/>
  </si>
  <si>
    <t>60216020252061</t>
  </si>
  <si>
    <t>2021-04-04 19:19</t>
  </si>
  <si>
    <t>1829.00</t>
  </si>
  <si>
    <t>87436206</t>
  </si>
  <si>
    <t>Allegri/Allegri  《WoolySucker》男士 米白色 休闲裤</t>
  </si>
  <si>
    <t>ARPA1B304I2094</t>
  </si>
  <si>
    <t>214474.26</t>
  </si>
  <si>
    <t>1815.42</t>
  </si>
  <si>
    <t>60202594291009</t>
  </si>
  <si>
    <t>2021-04-05 15:56</t>
  </si>
  <si>
    <t>1779.00</t>
  </si>
  <si>
    <t>aa37652829320</t>
  </si>
  <si>
    <t>刘家兴</t>
  </si>
  <si>
    <t>17513376068</t>
  </si>
  <si>
    <t>河南省</t>
  </si>
  <si>
    <t>郑州市</t>
  </si>
  <si>
    <t>巩义市</t>
  </si>
  <si>
    <t>杜甫街道里沟小学向南200米绿色大门处</t>
  </si>
  <si>
    <t>70642632</t>
  </si>
  <si>
    <t>ARPA0B342G3086</t>
  </si>
  <si>
    <t>ALLEGRI_深灰色 腰带 亮点 双褶皱裤</t>
  </si>
  <si>
    <t>ARPA0B342G3</t>
  </si>
  <si>
    <t>229475.00</t>
  </si>
  <si>
    <t>1940.89</t>
  </si>
  <si>
    <t>430522198803012737</t>
  </si>
  <si>
    <t>60202594051024</t>
  </si>
  <si>
    <t>2021-04-05 15:28</t>
  </si>
  <si>
    <t>kz841128600</t>
  </si>
  <si>
    <t>周伟</t>
  </si>
  <si>
    <t>15751891999</t>
  </si>
  <si>
    <t>南通市</t>
  </si>
  <si>
    <t>港闸区</t>
  </si>
  <si>
    <t>百安谊家大厦B座23层</t>
  </si>
  <si>
    <t>68466024</t>
  </si>
  <si>
    <t>ARPA0B314G1090</t>
  </si>
  <si>
    <t>ALLEGRI_灰色  《woollusion》 西装长裤</t>
  </si>
  <si>
    <t>灰色 韩码36</t>
  </si>
  <si>
    <t>1412.85</t>
  </si>
  <si>
    <t>320602197003034057</t>
  </si>
  <si>
    <t>Henan Province</t>
    <phoneticPr fontId="9" type="noConversion"/>
  </si>
  <si>
    <t>Zhengzhou City,</t>
    <phoneticPr fontId="9" type="noConversion"/>
  </si>
  <si>
    <t>Gongyi City,</t>
    <phoneticPr fontId="9" type="noConversion"/>
  </si>
  <si>
    <t xml:space="preserve">At the green gate 200 meters south of Ligou Primary School, Dufu Street, </t>
    <phoneticPr fontId="9" type="noConversion"/>
  </si>
  <si>
    <t>Jiangsu Province</t>
    <phoneticPr fontId="9" type="noConversion"/>
  </si>
  <si>
    <t xml:space="preserve">Nantong City, </t>
    <phoneticPr fontId="9" type="noConversion"/>
  </si>
  <si>
    <t xml:space="preserve">Gangzha District, </t>
    <phoneticPr fontId="9" type="noConversion"/>
  </si>
  <si>
    <t>23rd Floor, Block B, Bai'an Yijia Building,</t>
    <phoneticPr fontId="9" type="noConversion"/>
  </si>
  <si>
    <t>60216290392093</t>
  </si>
  <si>
    <t>2021-04-11 10:48</t>
  </si>
  <si>
    <t>68407553</t>
  </si>
  <si>
    <t>ARPA0B308I2082</t>
  </si>
  <si>
    <t>ALLEGRI_米色 《Cool Touch》 百搭男士西裤</t>
  </si>
  <si>
    <t>米色 韩码32</t>
  </si>
  <si>
    <t>1521.95</t>
  </si>
  <si>
    <t>60216222322093</t>
  </si>
  <si>
    <t>2021-04-09 21:38</t>
  </si>
  <si>
    <t>1436.40</t>
  </si>
  <si>
    <t>60216236162093</t>
  </si>
  <si>
    <t>80918989</t>
  </si>
  <si>
    <t>Allegri/Allegri [Set-up][Slim] 斜纹E-BAND 长裤</t>
  </si>
  <si>
    <t>ARPA0D401I1078</t>
  </si>
  <si>
    <t>323305.00</t>
  </si>
  <si>
    <t>4988.05</t>
  </si>
  <si>
    <t>68392671</t>
  </si>
  <si>
    <t>ARPA0B302I2078</t>
  </si>
  <si>
    <t>ALLEGRI_米色《AirCrease系列》直筒舒适百搭 长裤</t>
  </si>
  <si>
    <t>256875.00</t>
  </si>
  <si>
    <r>
      <t>ARPA0D401I1</t>
    </r>
    <r>
      <rPr>
        <sz val="11"/>
        <rFont val="돋움"/>
        <family val="3"/>
        <charset val="129"/>
      </rPr>
      <t>078</t>
    </r>
    <phoneticPr fontId="9" type="noConversion"/>
  </si>
  <si>
    <t>ARPA0B308I2082</t>
    <phoneticPr fontId="9" type="noConversion"/>
  </si>
  <si>
    <t>ARPA0B205I2078</t>
    <phoneticPr fontId="9" type="noConversion"/>
  </si>
  <si>
    <t>ARPA0D401I1078</t>
    <phoneticPr fontId="9" type="noConversion"/>
  </si>
  <si>
    <t>ARPA0B302I2078</t>
    <phoneticPr fontId="9" type="noConversion"/>
  </si>
  <si>
    <t>60216384932092</t>
  </si>
  <si>
    <t>2021-04-13 12:51</t>
  </si>
  <si>
    <t>1259.00</t>
  </si>
  <si>
    <t>男士T恤</t>
  </si>
  <si>
    <t>男士短袖T恤</t>
  </si>
  <si>
    <t>68440614</t>
  </si>
  <si>
    <t>ARTS0B207WT00L</t>
  </si>
  <si>
    <t>ALLEGRI_白色 泡泡纱 圆领 短袖 T恤</t>
  </si>
  <si>
    <t>白色系 L</t>
  </si>
  <si>
    <t>105543.75</t>
  </si>
  <si>
    <t>3174.81</t>
  </si>
  <si>
    <t>68468726</t>
  </si>
  <si>
    <t>ARPA0B208K2082</t>
  </si>
  <si>
    <t>ALLEGRI_卡其 cotton dyeing 休闲裤</t>
  </si>
  <si>
    <t>卡其 韩码32</t>
  </si>
  <si>
    <t>60216349352061</t>
  </si>
  <si>
    <t>2021-04-12 22:01</t>
  </si>
  <si>
    <t>68465142</t>
  </si>
  <si>
    <t>ARPA0E101MU094</t>
  </si>
  <si>
    <t>黑格色 韩码38</t>
  </si>
  <si>
    <t>335625.00</t>
  </si>
  <si>
    <t>2838.78</t>
  </si>
  <si>
    <t>Zhejiang Province</t>
    <phoneticPr fontId="9" type="noConversion"/>
  </si>
  <si>
    <t>Hangzhou City</t>
    <phoneticPr fontId="9" type="noConversion"/>
  </si>
  <si>
    <t>Jianggan District</t>
    <phoneticPr fontId="9" type="noConversion"/>
  </si>
  <si>
    <t>2-1-602, Left and Right House, Jinbao Street,</t>
    <phoneticPr fontId="9" type="noConversion"/>
  </si>
  <si>
    <t>2-1-602, Left and Right House, Jinbao Street,</t>
    <phoneticPr fontId="9" type="noConversion"/>
  </si>
  <si>
    <t>60216455762066</t>
  </si>
  <si>
    <t>2021-04-14 15:57</t>
  </si>
  <si>
    <t>iQ6956375751</t>
  </si>
  <si>
    <t>张鹏程</t>
  </si>
  <si>
    <t>13001509999</t>
  </si>
  <si>
    <t>淄博市</t>
  </si>
  <si>
    <t>淄川区</t>
  </si>
  <si>
    <t>中海国际大酒店</t>
  </si>
  <si>
    <t>68407756</t>
  </si>
  <si>
    <t>ARPA0B315BK082</t>
  </si>
  <si>
    <t>黑色/black 韩码32</t>
  </si>
  <si>
    <t>1673.59</t>
  </si>
  <si>
    <t>370302196811120330</t>
  </si>
  <si>
    <t>Shandong Province</t>
    <phoneticPr fontId="9" type="noConversion"/>
  </si>
  <si>
    <t>Zibo City</t>
    <phoneticPr fontId="9" type="noConversion"/>
  </si>
  <si>
    <t>Zichuan District</t>
    <phoneticPr fontId="9" type="noConversion"/>
  </si>
  <si>
    <t>China Overseas International Hotel,</t>
    <phoneticPr fontId="9" type="noConversion"/>
  </si>
  <si>
    <t>ARPA0B315BK082</t>
    <phoneticPr fontId="9" type="noConversion"/>
  </si>
  <si>
    <t>60216489022059</t>
  </si>
  <si>
    <t>2021-04-15 14:10</t>
  </si>
  <si>
    <t>Ek847932126</t>
  </si>
  <si>
    <t>仇涛</t>
  </si>
  <si>
    <t>13483770000</t>
  </si>
  <si>
    <t>保定市</t>
  </si>
  <si>
    <t>安新县</t>
  </si>
  <si>
    <t>安新县城中华家园小区</t>
  </si>
  <si>
    <t>68465128</t>
  </si>
  <si>
    <t>ARPA0E101MU086</t>
  </si>
  <si>
    <t>130632198709090031</t>
  </si>
  <si>
    <t>Hebei Province</t>
    <phoneticPr fontId="9" type="noConversion"/>
  </si>
  <si>
    <t>Baoding City</t>
    <phoneticPr fontId="9" type="noConversion"/>
  </si>
  <si>
    <t>Anxin County</t>
    <phoneticPr fontId="9" type="noConversion"/>
  </si>
  <si>
    <t>Zhonghua Jiayuan Community, Anxin County,</t>
    <phoneticPr fontId="9" type="noConversion"/>
  </si>
  <si>
    <t>071600</t>
    <phoneticPr fontId="9" type="noConversion"/>
  </si>
  <si>
    <t>60203206871025</t>
  </si>
  <si>
    <t>2021-04-18 08:01</t>
  </si>
  <si>
    <t>6159.00</t>
  </si>
  <si>
    <t>sV17115195049</t>
  </si>
  <si>
    <t>李华</t>
  </si>
  <si>
    <t>13901791626</t>
  </si>
  <si>
    <t>上海市</t>
  </si>
  <si>
    <t>长宁区</t>
  </si>
  <si>
    <t>玛瑙路58弄4号802室</t>
  </si>
  <si>
    <t>79851209</t>
  </si>
  <si>
    <t>Allegri/Allegri  [Comfort] 一粒双排西装外套</t>
  </si>
  <si>
    <t>ARJA0D251BK048</t>
  </si>
  <si>
    <t>黑色系 意码48</t>
  </si>
  <si>
    <t>572066.10</t>
  </si>
  <si>
    <t>4978.23</t>
  </si>
  <si>
    <t>310109197805103611</t>
  </si>
  <si>
    <t>60203156481048</t>
  </si>
  <si>
    <t>2021-04-17 11:47</t>
  </si>
  <si>
    <t>Hh5371920168</t>
  </si>
  <si>
    <t>李光哲</t>
  </si>
  <si>
    <t>15140342679</t>
  </si>
  <si>
    <t>大连市</t>
  </si>
  <si>
    <t>金州区</t>
  </si>
  <si>
    <t>绿洲半岛北岸37号楼3单元1103</t>
  </si>
  <si>
    <t>68402443</t>
  </si>
  <si>
    <t>ARSH0B402N300S</t>
  </si>
  <si>
    <t>ALLEGRI_《AirFlex系列》 蓝色 开领 套头式衬衫</t>
  </si>
  <si>
    <t>深蓝色 S</t>
  </si>
  <si>
    <t>161831.25</t>
  </si>
  <si>
    <t>1439.89</t>
  </si>
  <si>
    <t>230183198608253416</t>
  </si>
  <si>
    <t>60216545692093</t>
  </si>
  <si>
    <t>2021-04-16 11:49</t>
  </si>
  <si>
    <t>70433626</t>
  </si>
  <si>
    <t>ALLEGRI_米色《Air dot》 set up 休闲裤</t>
  </si>
  <si>
    <t>2049.99</t>
  </si>
  <si>
    <t>60216545632093</t>
  </si>
  <si>
    <t>2021-04-16 11:45</t>
  </si>
  <si>
    <t>68470721</t>
  </si>
  <si>
    <t>ARPA0B304G1078</t>
  </si>
  <si>
    <t>ALLEGRI_浅灰色 亚麻 弹力 西装set up 长裤</t>
  </si>
  <si>
    <t>浅灰 韩码30</t>
  </si>
  <si>
    <t>60216541172093</t>
  </si>
  <si>
    <t>2021-04-16 11:43</t>
  </si>
  <si>
    <t>2274.08</t>
  </si>
  <si>
    <t>Shanghai</t>
    <phoneticPr fontId="9" type="noConversion"/>
  </si>
  <si>
    <t>Changning District</t>
    <phoneticPr fontId="9" type="noConversion"/>
  </si>
  <si>
    <t>Room 802, No. 4, Lane 58, Manao Road</t>
    <phoneticPr fontId="9" type="noConversion"/>
  </si>
  <si>
    <t>Liaoning Province</t>
    <phoneticPr fontId="9" type="noConversion"/>
  </si>
  <si>
    <t>Dalian City</t>
    <phoneticPr fontId="9" type="noConversion"/>
  </si>
  <si>
    <t>Jinzhou District</t>
    <phoneticPr fontId="9" type="noConversion"/>
  </si>
  <si>
    <t>Room 1103, Unit 3, Building 37, North Bank, Oasis Peninsula,</t>
    <phoneticPr fontId="9" type="noConversion"/>
  </si>
  <si>
    <r>
      <t>ARPA0B303IV</t>
    </r>
    <r>
      <rPr>
        <sz val="11"/>
        <rFont val="돋움"/>
        <family val="3"/>
        <charset val="129"/>
      </rPr>
      <t>078</t>
    </r>
    <phoneticPr fontId="9" type="noConversion"/>
  </si>
  <si>
    <t>동익미라벨타워 6층 605호</t>
    <phoneticPr fontId="9" type="noConversion"/>
  </si>
  <si>
    <t>60216821432093</t>
  </si>
  <si>
    <t>2021-04-20 18:08</t>
  </si>
  <si>
    <t>68466003</t>
  </si>
  <si>
    <t>ARPA0B314G1078</t>
  </si>
  <si>
    <t>1487.03</t>
  </si>
  <si>
    <t>60216815692093</t>
  </si>
  <si>
    <t>2021-04-20 16:58</t>
  </si>
  <si>
    <t>232779.60</t>
  </si>
  <si>
    <t>2090.36</t>
  </si>
  <si>
    <t>60217034832072</t>
  </si>
  <si>
    <t>2021-04-24 13:26</t>
  </si>
  <si>
    <t>68473402</t>
  </si>
  <si>
    <t>ARJA0B216B2052</t>
  </si>
  <si>
    <t>蓝色系 意码52</t>
  </si>
  <si>
    <t>373275.00</t>
  </si>
  <si>
    <t>4397.25</t>
  </si>
  <si>
    <t>68466157</t>
  </si>
  <si>
    <t>ARSH0B311G100L</t>
  </si>
  <si>
    <t>ALLEGRI_Italy 灰蓝色《Air Popline》 衬衫</t>
  </si>
  <si>
    <t>浅蓝色 L</t>
  </si>
  <si>
    <t>60217036202072</t>
  </si>
  <si>
    <t>68464890</t>
  </si>
  <si>
    <t>ARSH0B311E100L</t>
  </si>
  <si>
    <t>ALLEGRI_Italy 灰色 《Air Popline》衬衫</t>
  </si>
  <si>
    <t>154125.00</t>
  </si>
  <si>
    <t>1330.23</t>
  </si>
  <si>
    <t>60203540121024</t>
  </si>
  <si>
    <t>2021-04-24 05:33</t>
  </si>
  <si>
    <t>68467466</t>
  </si>
  <si>
    <t>ARPA0B226B2090</t>
  </si>
  <si>
    <t>ALLEGRI_蓝色《AirCrease系列》  直筒舒适百搭 SetUp 长裤</t>
  </si>
  <si>
    <t>蓝色系 韩码36</t>
  </si>
  <si>
    <t>1077.93</t>
  </si>
  <si>
    <t>60203555341024</t>
  </si>
  <si>
    <t>2021-04-24 05:28</t>
  </si>
  <si>
    <t>68473388</t>
  </si>
  <si>
    <t>ARJA0B216B2048</t>
  </si>
  <si>
    <t>蓝色系 意码48</t>
  </si>
  <si>
    <t>3176.99</t>
  </si>
  <si>
    <t>Jiangsu Province</t>
    <phoneticPr fontId="9" type="noConversion"/>
  </si>
  <si>
    <t xml:space="preserve">Nantong City, </t>
    <phoneticPr fontId="9" type="noConversion"/>
  </si>
  <si>
    <t xml:space="preserve">Gangzha District, </t>
    <phoneticPr fontId="9" type="noConversion"/>
  </si>
  <si>
    <t>23rd Floor, Block B, Bai'an Yijia Building,</t>
    <phoneticPr fontId="9" type="noConversion"/>
  </si>
  <si>
    <t>Suzhou City,</t>
    <phoneticPr fontId="9" type="noConversion"/>
  </si>
  <si>
    <t>Wujiang District,</t>
    <phoneticPr fontId="9" type="noConversion"/>
  </si>
  <si>
    <t>Shengshi Garden Sales Office, No.218 Chuangye Road, Wanping Community, Taihu New City</t>
    <phoneticPr fontId="9" type="noConversion"/>
  </si>
  <si>
    <t>60217521702053</t>
  </si>
  <si>
    <t>2021-05-05 19:12</t>
  </si>
  <si>
    <t>YR7822693497</t>
  </si>
  <si>
    <t>熊维康</t>
  </si>
  <si>
    <t>13829999969</t>
  </si>
  <si>
    <t>惠州市</t>
  </si>
  <si>
    <t>惠东县</t>
  </si>
  <si>
    <t>平山街惠新路东48号</t>
  </si>
  <si>
    <t>68380022</t>
  </si>
  <si>
    <t>ARSH0B401WT00M</t>
  </si>
  <si>
    <t>ALLEGRI_白色套头式休闲衬衫</t>
  </si>
  <si>
    <t>白色系 M</t>
  </si>
  <si>
    <t>1375.75</t>
  </si>
  <si>
    <t>513031197512086338</t>
  </si>
  <si>
    <t>60217531162054</t>
  </si>
  <si>
    <t>2021-05-05 18:21</t>
  </si>
  <si>
    <t>2106.00</t>
  </si>
  <si>
    <t>70431974</t>
  </si>
  <si>
    <t>ARPA0B224T3082</t>
  </si>
  <si>
    <t>ALLEGRI_暗绿色＜tech nylon＞ 抽绳 百搭长裤</t>
  </si>
  <si>
    <t>171161.55</t>
  </si>
  <si>
    <t>1455.39</t>
  </si>
  <si>
    <t>60217483222077</t>
  </si>
  <si>
    <t>2021-05-04 23:48</t>
  </si>
  <si>
    <t>Kl1393644197</t>
  </si>
  <si>
    <t>李少莉</t>
  </si>
  <si>
    <t>13901164322</t>
  </si>
  <si>
    <t>朝阳区</t>
  </si>
  <si>
    <t>望京南湖西园北京香颂238号楼2门901室</t>
  </si>
  <si>
    <t>68474886</t>
  </si>
  <si>
    <t>ARSH0B420WT0XL</t>
  </si>
  <si>
    <t>ALLEGRI_白色 亚麻 衬衫</t>
  </si>
  <si>
    <t>白色系 XL</t>
  </si>
  <si>
    <t>1376.90</t>
  </si>
  <si>
    <t>422421196311030022</t>
  </si>
  <si>
    <t>Guangdong Province</t>
    <phoneticPr fontId="9" type="noConversion"/>
  </si>
  <si>
    <t>Huizhou City</t>
    <phoneticPr fontId="9" type="noConversion"/>
  </si>
  <si>
    <t>Huidong County</t>
    <phoneticPr fontId="9" type="noConversion"/>
  </si>
  <si>
    <t>No. 48, East of Huixin Road, Pingshan Street,</t>
    <phoneticPr fontId="9" type="noConversion"/>
  </si>
  <si>
    <t>Sichuan Province</t>
    <phoneticPr fontId="9" type="noConversion"/>
  </si>
  <si>
    <t>Chengdu City</t>
    <phoneticPr fontId="9" type="noConversion"/>
  </si>
  <si>
    <t>Qingyang District</t>
    <phoneticPr fontId="9" type="noConversion"/>
  </si>
  <si>
    <t>1406, Unit 1, Building 2, Kaixuan Tianji Bay, No.339 Dongpo Avenue</t>
    <phoneticPr fontId="9" type="noConversion"/>
  </si>
  <si>
    <t xml:space="preserve">Beijing, </t>
    <phoneticPr fontId="9" type="noConversion"/>
  </si>
  <si>
    <t>Beijing</t>
    <phoneticPr fontId="9" type="noConversion"/>
  </si>
  <si>
    <t>Chaoyang District</t>
    <phoneticPr fontId="9" type="noConversion"/>
  </si>
  <si>
    <t>Room 901, Gate 2, Building 238, Xiangsong, Wangjing South Lake West Park,</t>
    <phoneticPr fontId="9" type="noConversion"/>
  </si>
  <si>
    <t>40204096571034</t>
  </si>
  <si>
    <t>2021-05-07 13:01</t>
  </si>
  <si>
    <t>3732.00</t>
  </si>
  <si>
    <t>Eg46482933640</t>
  </si>
  <si>
    <t>马福明</t>
  </si>
  <si>
    <t>18009998888</t>
  </si>
  <si>
    <t>新疆维吾尔自治区</t>
  </si>
  <si>
    <t>伊犁哈萨克自治州</t>
  </si>
  <si>
    <t>霍尔果斯市</t>
  </si>
  <si>
    <t>滨河路兰州人家1/203</t>
  </si>
  <si>
    <t>86431979</t>
  </si>
  <si>
    <t>Allegri/Allegri  [21SS]  米灰色连帽《AirDot》夹克</t>
  </si>
  <si>
    <t>ARJU1B205IV052</t>
    <phoneticPr fontId="32" type="noConversion"/>
  </si>
  <si>
    <t>米灰色 意码52</t>
  </si>
  <si>
    <t>407574.15</t>
  </si>
  <si>
    <t>3771.61</t>
  </si>
  <si>
    <t>654123197009101171</t>
  </si>
  <si>
    <t>Xinjiang Uygur Autonomous Region</t>
    <phoneticPr fontId="9" type="noConversion"/>
  </si>
  <si>
    <t xml:space="preserve">Ili Kazakh Autonomous Prefecture Horgos </t>
    <phoneticPr fontId="9" type="noConversion"/>
  </si>
  <si>
    <t>City Binhe Road Lanzhou Renjia 1/203</t>
    <phoneticPr fontId="9" type="noConversion"/>
  </si>
  <si>
    <t>huo er guo si city</t>
    <phoneticPr fontId="9" type="noConversion"/>
  </si>
  <si>
    <t>Shipment Reference No.</t>
    <phoneticPr fontId="14" type="noConversion"/>
  </si>
  <si>
    <t>40204184791018</t>
  </si>
  <si>
    <t>2021-05-09 16:58</t>
  </si>
  <si>
    <t>1969.00</t>
  </si>
  <si>
    <t>Zi46504012752</t>
  </si>
  <si>
    <t>张益军</t>
  </si>
  <si>
    <t>18976441111</t>
  </si>
  <si>
    <t>海南省</t>
  </si>
  <si>
    <t>海口市</t>
  </si>
  <si>
    <t>秀英区</t>
  </si>
  <si>
    <t>金滩路19号通华小区</t>
  </si>
  <si>
    <t>86436277</t>
  </si>
  <si>
    <t>Allegri/Allegri  [21SS]  [Set-up][Comfort] 《AirDot》 男士深灰色休闲裤</t>
  </si>
  <si>
    <t>ARPA1B313G3086</t>
  </si>
  <si>
    <t>深灰色 34</t>
  </si>
  <si>
    <t>228069.00</t>
  </si>
  <si>
    <t>1776.71</t>
  </si>
  <si>
    <t>230224196411220035</t>
  </si>
  <si>
    <t>40204151811001</t>
  </si>
  <si>
    <t>2021-05-08 15:18</t>
  </si>
  <si>
    <t>1102.00</t>
  </si>
  <si>
    <t>xJ46496113410</t>
  </si>
  <si>
    <t>袁国强</t>
  </si>
  <si>
    <t>18071233333</t>
  </si>
  <si>
    <t>黄石市</t>
  </si>
  <si>
    <t>大冶市</t>
  </si>
  <si>
    <t>晶鑫矿物奇石馆</t>
  </si>
  <si>
    <t>84522610</t>
  </si>
  <si>
    <t>Allegri/Allegri  [21SS]  《LuxCool》白色标准版型圆领T恤</t>
  </si>
  <si>
    <t>ARTS1B201WT00L</t>
  </si>
  <si>
    <t>120292.85</t>
  </si>
  <si>
    <t>929.18</t>
  </si>
  <si>
    <t>420221197208156155</t>
  </si>
  <si>
    <t>60204141761045</t>
  </si>
  <si>
    <t>2021-05-08 13:26</t>
  </si>
  <si>
    <t>sunbo1031</t>
  </si>
  <si>
    <t>孙聚增</t>
  </si>
  <si>
    <t>13918934478</t>
  </si>
  <si>
    <t>浦东新区</t>
  </si>
  <si>
    <t>茂兴路96号11F</t>
  </si>
  <si>
    <t>70264716</t>
  </si>
  <si>
    <t>ALLEGRI_意大利系列 浅蓝色 亚麻棉混纺衬衫</t>
  </si>
  <si>
    <t>浅蓝色 XS</t>
  </si>
  <si>
    <t>210204198803175333</t>
  </si>
  <si>
    <t>40217655132076</t>
  </si>
  <si>
    <t>2021-05-08 13:13</t>
  </si>
  <si>
    <t>1558.00</t>
  </si>
  <si>
    <t>Vm46494965338</t>
  </si>
  <si>
    <t>叶敬峰</t>
  </si>
  <si>
    <t>18851248888</t>
  </si>
  <si>
    <t>宿迁市</t>
  </si>
  <si>
    <t>沭阳县</t>
  </si>
  <si>
    <t>宝龙御景20-5</t>
  </si>
  <si>
    <t>男士短POLO</t>
  </si>
  <si>
    <t>91049599</t>
  </si>
  <si>
    <t>Allegri/Allegri  海消  21SS  酒红色《New Tech尼龙》开领T恤</t>
  </si>
  <si>
    <t>ARTS1B304R30XS</t>
  </si>
  <si>
    <t>酒红色 XS</t>
  </si>
  <si>
    <t>ARTS1B304R3</t>
  </si>
  <si>
    <t>172701.30</t>
  </si>
  <si>
    <t>1368.85</t>
  </si>
  <si>
    <t>320823197111190412</t>
  </si>
  <si>
    <t>40217648032054</t>
  </si>
  <si>
    <t>2021-05-08 12:00</t>
  </si>
  <si>
    <t>bw46493067384</t>
  </si>
  <si>
    <t>施向前</t>
  </si>
  <si>
    <t>18976079893</t>
  </si>
  <si>
    <t>琼山区</t>
  </si>
  <si>
    <t>红城湖路高路华小区</t>
  </si>
  <si>
    <t>84525263</t>
  </si>
  <si>
    <t>Allegri/Allegri  [21SS]  《LuxCool》黄色微宽松版型短袖圆领T恤</t>
  </si>
  <si>
    <t>ARTS1B202Y200S</t>
  </si>
  <si>
    <t>黄色系 S</t>
  </si>
  <si>
    <t>440105197012260055</t>
  </si>
  <si>
    <t>40204098351002</t>
  </si>
  <si>
    <t>2021-05-07 16:17</t>
  </si>
  <si>
    <t>950.00</t>
  </si>
  <si>
    <t>HQ46485375211</t>
  </si>
  <si>
    <t>金欣</t>
  </si>
  <si>
    <t>18612700777</t>
  </si>
  <si>
    <t>东区国际2号楼2603</t>
  </si>
  <si>
    <t>91052637</t>
  </si>
  <si>
    <t>Allegri/Allegri  海消  21SS  天蓝色《LuxCool》微宽松版圆领T恤</t>
  </si>
  <si>
    <t>ARTS1B201B100M</t>
  </si>
  <si>
    <t>浅蓝色 M</t>
  </si>
  <si>
    <t>ARTS1B202B1</t>
  </si>
  <si>
    <t>103620.95</t>
  </si>
  <si>
    <t>4177.46</t>
  </si>
  <si>
    <t>230604198701172241</t>
  </si>
  <si>
    <t>91048892</t>
  </si>
  <si>
    <t>Allegri/Allegri 21SS 灰粉色《LuxCool》微宽松版圆领T恤</t>
  </si>
  <si>
    <t>ARTS1B202P100S</t>
  </si>
  <si>
    <t>浅粉色 S</t>
  </si>
  <si>
    <t>ARTS1B202P1</t>
  </si>
  <si>
    <t>84514455</t>
  </si>
  <si>
    <t>Allegri/Allegri  [21SS]  《LuxCool》棕色微宽松版型短袖圆领T恤</t>
  </si>
  <si>
    <t>ARTS1B202W200M</t>
  </si>
  <si>
    <t>棕色 M</t>
  </si>
  <si>
    <t>84525270</t>
  </si>
  <si>
    <t>ARTS1B202Y200M</t>
  </si>
  <si>
    <t>黄色系 M</t>
  </si>
  <si>
    <t>Hainan Province</t>
    <phoneticPr fontId="9" type="noConversion"/>
  </si>
  <si>
    <t>Haikou City,</t>
    <phoneticPr fontId="9" type="noConversion"/>
  </si>
  <si>
    <t>Xiuying District,</t>
    <phoneticPr fontId="9" type="noConversion"/>
  </si>
  <si>
    <t>Tonghua Community, No.19 Jintan Road,</t>
    <phoneticPr fontId="9" type="noConversion"/>
  </si>
  <si>
    <t>Hubei Province</t>
    <phoneticPr fontId="9" type="noConversion"/>
  </si>
  <si>
    <t>Huangshi City,</t>
    <phoneticPr fontId="9" type="noConversion"/>
  </si>
  <si>
    <t>Daye City,</t>
    <phoneticPr fontId="9" type="noConversion"/>
  </si>
  <si>
    <t>Jingxin Mineral Kistler Museum,</t>
    <phoneticPr fontId="9" type="noConversion"/>
  </si>
  <si>
    <t>Shanghai</t>
    <phoneticPr fontId="9" type="noConversion"/>
  </si>
  <si>
    <t>Shanghai,</t>
    <phoneticPr fontId="9" type="noConversion"/>
  </si>
  <si>
    <t xml:space="preserve">11F, No. 96 Maoxing Road, </t>
    <phoneticPr fontId="9" type="noConversion"/>
  </si>
  <si>
    <t>Pudong New Area</t>
    <phoneticPr fontId="9" type="noConversion"/>
  </si>
  <si>
    <t>Jiangsu Province</t>
    <phoneticPr fontId="9" type="noConversion"/>
  </si>
  <si>
    <t>Suqian City,</t>
    <phoneticPr fontId="9" type="noConversion"/>
  </si>
  <si>
    <t>Shuyang County</t>
    <phoneticPr fontId="9" type="noConversion"/>
  </si>
  <si>
    <t>20-5 Baolong Royal View,</t>
    <phoneticPr fontId="9" type="noConversion"/>
  </si>
  <si>
    <t>Hainan Province</t>
    <phoneticPr fontId="9" type="noConversion"/>
  </si>
  <si>
    <t>Qiongshan District,</t>
    <phoneticPr fontId="9" type="noConversion"/>
  </si>
  <si>
    <t>Gaoluhua Community, Hongchenghu Road,</t>
    <phoneticPr fontId="9" type="noConversion"/>
  </si>
  <si>
    <t>Beijing</t>
    <phoneticPr fontId="9" type="noConversion"/>
  </si>
  <si>
    <t>Beijing</t>
    <phoneticPr fontId="9" type="noConversion"/>
  </si>
  <si>
    <t>Chaoyang District,</t>
    <phoneticPr fontId="9" type="noConversion"/>
  </si>
  <si>
    <t xml:space="preserve">2603, International Building 2, East District, </t>
    <phoneticPr fontId="9" type="noConversion"/>
  </si>
  <si>
    <r>
      <t>ARSH0B204B1</t>
    </r>
    <r>
      <rPr>
        <sz val="11"/>
        <rFont val="돋움"/>
        <family val="3"/>
        <charset val="129"/>
      </rPr>
      <t>0XS</t>
    </r>
    <phoneticPr fontId="9" type="noConversion"/>
  </si>
  <si>
    <t>60204447011027</t>
  </si>
  <si>
    <t>2021-05-10 20:32</t>
  </si>
  <si>
    <t>1830.00</t>
  </si>
  <si>
    <t>sD11519305161</t>
  </si>
  <si>
    <t>尹代江</t>
  </si>
  <si>
    <t>15348645121</t>
  </si>
  <si>
    <t>贵州省</t>
  </si>
  <si>
    <t>遵义市</t>
  </si>
  <si>
    <t>红花岗区</t>
  </si>
  <si>
    <t>东欣大道东欣彩虹城A36-1-1-2</t>
  </si>
  <si>
    <t>91021123</t>
  </si>
  <si>
    <t>Allegri/Allegri 21SS [set up] [comfort fit]米白色《AirDot》男士长裤</t>
  </si>
  <si>
    <t>ARPA1B313I2086</t>
  </si>
  <si>
    <t>米白色 韩码34</t>
  </si>
  <si>
    <t>ARPA1B313I2</t>
  </si>
  <si>
    <t>235686.00</t>
  </si>
  <si>
    <t>1985.72</t>
  </si>
  <si>
    <t>522101196603223231</t>
  </si>
  <si>
    <t>60217908302061</t>
  </si>
  <si>
    <t>2021-05-10 18:42</t>
  </si>
  <si>
    <t>1835.00</t>
  </si>
  <si>
    <t>Allegri/Allegri  [21SS]  《WoolySucker》男士 米白色 休闲裤</t>
  </si>
  <si>
    <t>200333.10</t>
  </si>
  <si>
    <t>5233.53</t>
  </si>
  <si>
    <t>1996.00</t>
  </si>
  <si>
    <t>68464638</t>
  </si>
  <si>
    <t>ARPA0B307T3094</t>
  </si>
  <si>
    <t>ALLEGRI_深灰色《 WoolyCool 》set up 西装修身长裤</t>
  </si>
  <si>
    <t>深灰色 韩码38</t>
  </si>
  <si>
    <t>68466031</t>
  </si>
  <si>
    <t>ARPA0B314G1094</t>
  </si>
  <si>
    <t>灰色 韩码38</t>
  </si>
  <si>
    <t>60217899582061</t>
  </si>
  <si>
    <t>2021-05-10 18:36</t>
  </si>
  <si>
    <t>40204306051034</t>
  </si>
  <si>
    <t>2021-05-10 13:44</t>
  </si>
  <si>
    <t>Xw46494659980</t>
  </si>
  <si>
    <t>万俊彬</t>
  </si>
  <si>
    <t>13876027749</t>
  </si>
  <si>
    <t>龙华区</t>
  </si>
  <si>
    <t>国贸路瑞特广场805</t>
  </si>
  <si>
    <t>91050579</t>
  </si>
  <si>
    <t>Allegri/Allegri  海消  21SS  墨绿色《New Tech尼龙》开领T恤</t>
  </si>
  <si>
    <t>ARTS1B304T30XS</t>
  </si>
  <si>
    <t>墨绿色 XS</t>
  </si>
  <si>
    <t>ARTS1B304T3</t>
  </si>
  <si>
    <t>1448.85</t>
  </si>
  <si>
    <t>372926198103182834</t>
  </si>
  <si>
    <t>40204286571038</t>
  </si>
  <si>
    <t>2021-05-10 13:00</t>
  </si>
  <si>
    <t>936.00</t>
  </si>
  <si>
    <t>Bw46508427740</t>
  </si>
  <si>
    <t>毛运宏</t>
  </si>
  <si>
    <t>13907629866</t>
  </si>
  <si>
    <t>长流镇长滨路鲁能海蓝园筑11栋1单元1005室</t>
  </si>
  <si>
    <t>91050348</t>
  </si>
  <si>
    <t>Allegri/Allegri 21SS 浅灰色《LuxCool Phase》微宽松版圆领T恤</t>
  </si>
  <si>
    <t>ARTS1B203G100M</t>
  </si>
  <si>
    <t>浅花灰 M</t>
  </si>
  <si>
    <t>ARTS1B203G1</t>
  </si>
  <si>
    <t>869.53</t>
  </si>
  <si>
    <t>460100197507300938</t>
  </si>
  <si>
    <t>Guizhou Province</t>
    <phoneticPr fontId="9" type="noConversion"/>
  </si>
  <si>
    <t>Zunyi City</t>
    <phoneticPr fontId="9" type="noConversion"/>
  </si>
  <si>
    <t>Honghuagang District</t>
    <phoneticPr fontId="9" type="noConversion"/>
  </si>
  <si>
    <t>A36-1-1-2, Dongxin Rainbow City, Dongxin Avenue</t>
    <phoneticPr fontId="9" type="noConversion"/>
  </si>
  <si>
    <t>Shanxi Province</t>
    <phoneticPr fontId="9" type="noConversion"/>
  </si>
  <si>
    <t>Yuncheng City</t>
    <phoneticPr fontId="9" type="noConversion"/>
  </si>
  <si>
    <t>Jishan County</t>
    <phoneticPr fontId="9" type="noConversion"/>
  </si>
  <si>
    <t>Block 103, Block F, Jiahe Manor</t>
    <phoneticPr fontId="9" type="noConversion"/>
  </si>
  <si>
    <t>Hainan Province</t>
    <phoneticPr fontId="9" type="noConversion"/>
  </si>
  <si>
    <t>Haikou City</t>
    <phoneticPr fontId="9" type="noConversion"/>
  </si>
  <si>
    <t>Longhua District,</t>
    <phoneticPr fontId="9" type="noConversion"/>
  </si>
  <si>
    <t xml:space="preserve">805 Ruite Plaza, Guomao Road, </t>
    <phoneticPr fontId="9" type="noConversion"/>
  </si>
  <si>
    <t>Haikou City</t>
    <phoneticPr fontId="9" type="noConversion"/>
  </si>
  <si>
    <t>Xiuying District</t>
    <phoneticPr fontId="9" type="noConversion"/>
  </si>
  <si>
    <t>Room 1005, Unit 1, Building 11, Luneng Hailanyuan, Changbin Road, Changliu Town</t>
    <phoneticPr fontId="9" type="noConversion"/>
  </si>
  <si>
    <t>043200</t>
    <phoneticPr fontId="9" type="noConversion"/>
  </si>
  <si>
    <t>60219183632082</t>
  </si>
  <si>
    <t>2021-05-13 11:39</t>
  </si>
  <si>
    <t>1563.00</t>
  </si>
  <si>
    <t>qo28578616016</t>
  </si>
  <si>
    <t>王辉</t>
  </si>
  <si>
    <t>13908479445</t>
  </si>
  <si>
    <t>湖南省</t>
  </si>
  <si>
    <t>长沙市</t>
  </si>
  <si>
    <t>开福区</t>
  </si>
  <si>
    <t>营盘路欧陆经典1⃣️期16楼A座</t>
  </si>
  <si>
    <t>91053806</t>
  </si>
  <si>
    <t>Allegri/Allegri 21SS  酒红色《New Tech尼龙》开领T恤</t>
  </si>
  <si>
    <t>ARTS1B304R3000S</t>
  </si>
  <si>
    <t>酒红色 S</t>
  </si>
  <si>
    <t>1557.95</t>
  </si>
  <si>
    <t>430105197410020530</t>
  </si>
  <si>
    <t>Hunan Province</t>
    <phoneticPr fontId="9" type="noConversion"/>
  </si>
  <si>
    <t>Changsha City,</t>
    <phoneticPr fontId="9" type="noConversion"/>
  </si>
  <si>
    <t>Kaifu District</t>
    <phoneticPr fontId="9" type="noConversion"/>
  </si>
  <si>
    <t>Block A, 16th Floor, Euro Classic Phase 1, Yingpan Road</t>
    <phoneticPr fontId="9" type="noConversion"/>
  </si>
  <si>
    <t>ARTS1B304R300S</t>
    <phoneticPr fontId="9" type="noConversion"/>
  </si>
  <si>
    <t>60220080342055</t>
  </si>
  <si>
    <t>2021-05-15 09:09</t>
  </si>
  <si>
    <t>Bm7073047322</t>
  </si>
  <si>
    <t>曹敏丰</t>
  </si>
  <si>
    <t>13906188902</t>
  </si>
  <si>
    <t>无锡市</t>
  </si>
  <si>
    <t>锡山区</t>
  </si>
  <si>
    <t>东港镇（港下街道）兴港北路93号《兴港包装》</t>
  </si>
  <si>
    <t>68468747</t>
  </si>
  <si>
    <t>ARPA0B208K2094</t>
  </si>
  <si>
    <t>卡其 韩码38</t>
  </si>
  <si>
    <t>1421.80</t>
  </si>
  <si>
    <t>320222196907042470</t>
  </si>
  <si>
    <t>60205898061037</t>
  </si>
  <si>
    <t>2021-05-13 22:59</t>
  </si>
  <si>
    <t>938.00</t>
  </si>
  <si>
    <t>up6988833636</t>
  </si>
  <si>
    <t>李俊杰</t>
  </si>
  <si>
    <t>15813399890</t>
  </si>
  <si>
    <t>天河区东方三路东方新世纪（熹院）2B2702</t>
  </si>
  <si>
    <t>91052630</t>
  </si>
  <si>
    <t>Allegri/Allegri 【预售】 [20-30天后发货] 21SS 天蓝色《LuxCool》微宽松版圆领T恤</t>
  </si>
  <si>
    <t>ARTS1B201B100S</t>
  </si>
  <si>
    <t>浅蓝色 S</t>
  </si>
  <si>
    <t>LF 발주만 완료
SF 및 케일리 등록 필요</t>
  </si>
  <si>
    <t>441284199109240035</t>
  </si>
  <si>
    <t>Jiangsu Province</t>
    <phoneticPr fontId="9" type="noConversion"/>
  </si>
  <si>
    <t>Wuxi City</t>
    <phoneticPr fontId="9" type="noConversion"/>
  </si>
  <si>
    <t>Xishan District</t>
    <phoneticPr fontId="9" type="noConversion"/>
  </si>
  <si>
    <t>Xinggang Packaging", No. 93, Xinggang North Road, Donggang Town (Gangxia Street)</t>
    <phoneticPr fontId="9" type="noConversion"/>
  </si>
  <si>
    <t>Guangdong Province</t>
    <phoneticPr fontId="9" type="noConversion"/>
  </si>
  <si>
    <t>Guangzhou City</t>
    <phoneticPr fontId="9" type="noConversion"/>
  </si>
  <si>
    <t>Tianhe District</t>
    <phoneticPr fontId="9" type="noConversion"/>
  </si>
  <si>
    <t>2B2702, Dongfang New Century (Xiyuan), Dongfang 3rd Road, Tianhe District</t>
    <phoneticPr fontId="9" type="noConversion"/>
  </si>
  <si>
    <t>I159</t>
  </si>
  <si>
    <t>경기 화성시 영천동 362-3</t>
  </si>
  <si>
    <t>동익미라벨타워 6층 606호</t>
  </si>
  <si>
    <t>60221550012082</t>
  </si>
  <si>
    <t>2021-05-20 13:36</t>
  </si>
  <si>
    <t>mA21251922485</t>
  </si>
  <si>
    <t>付才让</t>
  </si>
  <si>
    <t>15202512965</t>
  </si>
  <si>
    <t>青海省</t>
  </si>
  <si>
    <t>果洛藏族自治州</t>
  </si>
  <si>
    <t>达日县</t>
  </si>
  <si>
    <t>青海省果洛州达日县公安局</t>
  </si>
  <si>
    <t>79247270</t>
  </si>
  <si>
    <t>Allegri/Allegri  MA-1 航空夹克</t>
  </si>
  <si>
    <t>ARJU0D103E3048</t>
  </si>
  <si>
    <t>绿色系 意码48</t>
  </si>
  <si>
    <t>453504.24</t>
  </si>
  <si>
    <t>3913.14</t>
  </si>
  <si>
    <t>63212519820410007x</t>
  </si>
  <si>
    <t>60221515792059</t>
  </si>
  <si>
    <t>2021-05-19 23:38</t>
  </si>
  <si>
    <t>ma46578025445</t>
  </si>
  <si>
    <t>陈建军</t>
  </si>
  <si>
    <t>13993365555</t>
  </si>
  <si>
    <t>陕西省</t>
  </si>
  <si>
    <t>西安市</t>
  </si>
  <si>
    <t>长安区</t>
  </si>
  <si>
    <t>陕西省西安市（长安区）航天基地东京大道南段少陵路4455号（中天引控科技股份有限</t>
  </si>
  <si>
    <t>3073.36</t>
  </si>
  <si>
    <t>622301196612171335</t>
  </si>
  <si>
    <t xml:space="preserve">Qinghai Province </t>
    <phoneticPr fontId="9" type="noConversion"/>
  </si>
  <si>
    <t xml:space="preserve">Guoluo Tibetan Autonomous Prefecture </t>
    <phoneticPr fontId="9" type="noConversion"/>
  </si>
  <si>
    <t>Dari County</t>
    <phoneticPr fontId="9" type="noConversion"/>
  </si>
  <si>
    <t>Qinghai Province Guoluo Prefecture Dari County Public Security Bureau</t>
    <phoneticPr fontId="9" type="noConversion"/>
  </si>
  <si>
    <t>Shaanxi Province</t>
    <phoneticPr fontId="9" type="noConversion"/>
  </si>
  <si>
    <t>Xi’an</t>
    <phoneticPr fontId="9" type="noConversion"/>
  </si>
  <si>
    <t>Chang’an District</t>
    <phoneticPr fontId="9" type="noConversion"/>
  </si>
  <si>
    <t>No. 4455, Shaoling Road, South Section of Tokyo Avenue, Xi’an Aerospace Base (Zhongtian Yinkong Technology Co., Ltd.)</t>
    <phoneticPr fontId="9" type="noConversion"/>
  </si>
  <si>
    <t>60221819562093</t>
  </si>
  <si>
    <t>2021-05-24 15:15</t>
  </si>
  <si>
    <t>陈千</t>
  </si>
  <si>
    <t>1471.76</t>
  </si>
  <si>
    <t>430721198505251603</t>
  </si>
  <si>
    <t>60221823572093</t>
  </si>
  <si>
    <t>2021-05-24 15:08</t>
  </si>
  <si>
    <t>68415813</t>
  </si>
  <si>
    <t>ARPA0B302T3078</t>
  </si>
  <si>
    <t>ALLEGRI_暗绿色《AirCrease系列》直筒舒适百搭 SET UP 裤</t>
  </si>
  <si>
    <t>深蓝色 韩码30</t>
  </si>
  <si>
    <t>60221809852093</t>
  </si>
  <si>
    <t>2021-05-24 15:07</t>
  </si>
  <si>
    <t>70265136</t>
  </si>
  <si>
    <t>ALLEGRI_卡其色《NewTropical》set up 松紧 商务休闲 长裤</t>
  </si>
  <si>
    <t>卡其 韩码30</t>
  </si>
  <si>
    <t>1550.31</t>
  </si>
  <si>
    <t>60221809752093</t>
  </si>
  <si>
    <t>2021-05-24 15:02</t>
  </si>
  <si>
    <t>68468425</t>
  </si>
  <si>
    <t>ARPA0B312T3078</t>
  </si>
  <si>
    <t>ALLEGRI_ 灰蓝色 《sur-real Paper》set up 裤</t>
  </si>
  <si>
    <t>灰蓝色 韩码30</t>
  </si>
  <si>
    <t>191598.75</t>
  </si>
  <si>
    <t>1422.19</t>
  </si>
  <si>
    <r>
      <t>ARPA0B351K2</t>
    </r>
    <r>
      <rPr>
        <sz val="11"/>
        <rFont val="돋움"/>
        <family val="3"/>
        <charset val="129"/>
      </rPr>
      <t>078</t>
    </r>
    <phoneticPr fontId="9" type="noConversion"/>
  </si>
  <si>
    <t>60221933452061</t>
  </si>
  <si>
    <t>2021-05-26 08:12</t>
  </si>
  <si>
    <t>68742860</t>
  </si>
  <si>
    <t>ARPA0B303I2094</t>
  </si>
  <si>
    <t>ALLEGRI_《AirDot系列》 休闲裤</t>
  </si>
  <si>
    <t>米色 韩码38</t>
  </si>
  <si>
    <t>ARPA0B303</t>
  </si>
  <si>
    <t>4087.98</t>
  </si>
  <si>
    <t>60221938842061</t>
  </si>
  <si>
    <t>87450500</t>
  </si>
  <si>
    <t>Allegri/Allegri  [21SS]  《WoolySucker》男士 青绿色 休闲裤</t>
  </si>
  <si>
    <t>ARPA1B304T3094</t>
  </si>
  <si>
    <t>绿色系 38</t>
  </si>
  <si>
    <t>212117.40</t>
  </si>
  <si>
    <t>5187.71</t>
  </si>
  <si>
    <t>68441888</t>
  </si>
  <si>
    <t>ARPA0B305T3094</t>
  </si>
  <si>
    <t>ALLEGRI_暗绿色 泡泡纱 轻松商务夏季长裤</t>
  </si>
  <si>
    <t>68742825</t>
  </si>
  <si>
    <t>ARPA0B303G3094</t>
  </si>
  <si>
    <t>68742895</t>
  </si>
  <si>
    <t>ARPA0B303G2094</t>
  </si>
  <si>
    <t>Shanxi Province</t>
    <phoneticPr fontId="9" type="noConversion"/>
  </si>
  <si>
    <r>
      <t>ARPA0B303</t>
    </r>
    <r>
      <rPr>
        <sz val="11"/>
        <rFont val="돋움"/>
        <family val="3"/>
        <charset val="129"/>
      </rPr>
      <t>I2</t>
    </r>
    <phoneticPr fontId="9" type="noConversion"/>
  </si>
  <si>
    <t>ARPA0B303G3094</t>
    <phoneticPr fontId="9" type="noConversion"/>
  </si>
  <si>
    <t>ARPA0B303G3</t>
    <phoneticPr fontId="9" type="noConversion"/>
  </si>
  <si>
    <t>ARPA0B303G2094</t>
    <phoneticPr fontId="9" type="noConversion"/>
  </si>
  <si>
    <t>ARPA0B303G2</t>
    <phoneticPr fontId="9" type="noConversion"/>
  </si>
  <si>
    <t>60208436651019</t>
  </si>
  <si>
    <t>2021-05-28 02:41</t>
  </si>
  <si>
    <t>930.00</t>
  </si>
  <si>
    <t>严雪枫99</t>
  </si>
  <si>
    <t>原英杰</t>
  </si>
  <si>
    <t>13501022234</t>
  </si>
  <si>
    <t>高碑店惠河南街礼安门83-105</t>
  </si>
  <si>
    <t>91050355</t>
  </si>
  <si>
    <t>ARTS1B203G100L</t>
  </si>
  <si>
    <t>浅花灰 L</t>
  </si>
  <si>
    <t>121907.00</t>
  </si>
  <si>
    <t>157.63</t>
  </si>
  <si>
    <t>142703197707030951</t>
  </si>
  <si>
    <t>Beijing</t>
    <phoneticPr fontId="9" type="noConversion"/>
  </si>
  <si>
    <t>Beijing</t>
    <phoneticPr fontId="9" type="noConversion"/>
  </si>
  <si>
    <t>Chaoyang District</t>
    <phoneticPr fontId="9" type="noConversion"/>
  </si>
  <si>
    <t xml:space="preserve">83-105, Li'anmen, Huihe South Street, Gaobeidian, </t>
    <phoneticPr fontId="9" type="noConversion"/>
  </si>
  <si>
    <t>60222544222077</t>
  </si>
  <si>
    <t>2021-06-02 10:29</t>
  </si>
  <si>
    <t>Oi20449714621</t>
  </si>
  <si>
    <t>帅小存</t>
  </si>
  <si>
    <t>14751311111</t>
  </si>
  <si>
    <t>泰州市</t>
  </si>
  <si>
    <t>海陵区</t>
  </si>
  <si>
    <t>长兴路200号</t>
  </si>
  <si>
    <t>男士短袖衬衫</t>
  </si>
  <si>
    <t>68486562</t>
  </si>
  <si>
    <t>ARSH0B509B300L</t>
  </si>
  <si>
    <t>ALLEGRI_蓝色条纹 《Davius》 微宽松版衬衫</t>
  </si>
  <si>
    <t>蓝色系 L</t>
  </si>
  <si>
    <t>1396.92</t>
  </si>
  <si>
    <t>321202198207202415</t>
  </si>
  <si>
    <t>60222535802061</t>
  </si>
  <si>
    <t>2021-06-02 05:33</t>
  </si>
  <si>
    <t>裴建设</t>
  </si>
  <si>
    <t>13303593933</t>
  </si>
  <si>
    <t>建设路嘉禾庄园F区103座</t>
  </si>
  <si>
    <t>282.49</t>
  </si>
  <si>
    <t>142727197204230338</t>
  </si>
  <si>
    <t>Shanxi Province</t>
  </si>
  <si>
    <t>Yuncheng City</t>
  </si>
  <si>
    <t>Jishan County</t>
  </si>
  <si>
    <t>Block 103, Block F, Jiahe Manor</t>
  </si>
  <si>
    <t>Jiangsu Province</t>
    <phoneticPr fontId="9" type="noConversion"/>
  </si>
  <si>
    <t>Taizhou City</t>
    <phoneticPr fontId="9" type="noConversion"/>
  </si>
  <si>
    <t>Hailing District</t>
    <phoneticPr fontId="9" type="noConversion"/>
  </si>
  <si>
    <t>No. 200, Changxing Road</t>
    <phoneticPr fontId="9" type="noConversion"/>
  </si>
  <si>
    <t>043200</t>
    <phoneticPr fontId="9" type="noConversion"/>
  </si>
  <si>
    <t>60222558682061</t>
  </si>
  <si>
    <t>2021-06-02 14:29</t>
  </si>
  <si>
    <t>1798.00</t>
  </si>
  <si>
    <t>91046792</t>
  </si>
  <si>
    <t>Allegri/Allegri 【预售】 [10-20天后发货] 21SS [set up] [slim fit] 深卡其色 ＜RichCool＞ 男士长裤</t>
  </si>
  <si>
    <t>ARPA1B308K3094</t>
  </si>
  <si>
    <t>卡其色 韩码38</t>
  </si>
  <si>
    <t>ARPA1B308K3</t>
  </si>
  <si>
    <t>820.54</t>
  </si>
  <si>
    <t>68392699</t>
  </si>
  <si>
    <t>ARPA0B302I2094</t>
  </si>
  <si>
    <t>60222562462061</t>
  </si>
  <si>
    <t>2021-06-02 13:54</t>
  </si>
  <si>
    <t>80938036</t>
  </si>
  <si>
    <t>Allegri/Allegri  [Set-up][Slim] 羊毛织西装长裤</t>
  </si>
  <si>
    <t>ARPA0D403BK094</t>
  </si>
  <si>
    <t>黑色系 韩码38</t>
  </si>
  <si>
    <t>256889.52</t>
  </si>
  <si>
    <t>617.31</t>
  </si>
  <si>
    <t>68435483</t>
  </si>
  <si>
    <t>ARPA0B303BK094</t>
  </si>
  <si>
    <t>ARPA0B303BK</t>
    <phoneticPr fontId="9" type="noConversion"/>
  </si>
  <si>
    <t>60222703072067</t>
  </si>
  <si>
    <t>2021-06-04 07:47</t>
  </si>
  <si>
    <t>VB875250079</t>
  </si>
  <si>
    <t>张弛</t>
  </si>
  <si>
    <t>18616206855</t>
  </si>
  <si>
    <t>静安区</t>
  </si>
  <si>
    <t>山西北路399弄圣和静安公馆5号楼1502室</t>
  </si>
  <si>
    <t>2172.18</t>
  </si>
  <si>
    <t>330106197702021511</t>
  </si>
  <si>
    <t>Shanghai</t>
    <phoneticPr fontId="9" type="noConversion"/>
  </si>
  <si>
    <t>Shanghai</t>
    <phoneticPr fontId="9" type="noConversion"/>
  </si>
  <si>
    <t>Jing'an District</t>
    <phoneticPr fontId="9" type="noConversion"/>
  </si>
  <si>
    <t xml:space="preserve">Room 1502, Building 5, Shenghe Jing'an Mansion, Lane 399, Shanxi North Road, </t>
    <phoneticPr fontId="9" type="noConversion"/>
  </si>
  <si>
    <t>60223042242095</t>
  </si>
  <si>
    <t>2021-06-07 08:27</t>
  </si>
  <si>
    <t>HD5937949959</t>
  </si>
  <si>
    <t>张娟</t>
  </si>
  <si>
    <t>18385546666</t>
  </si>
  <si>
    <t>云南省</t>
  </si>
  <si>
    <t>昆明市</t>
  </si>
  <si>
    <t>西山区</t>
  </si>
  <si>
    <t>恒大云报华府26栋</t>
  </si>
  <si>
    <t>68475460</t>
  </si>
  <si>
    <t>ARPA0B341G2090</t>
  </si>
  <si>
    <t>ALLEGRI_深灰色 褶皱 羊毛混纺 百搭9分裤</t>
  </si>
  <si>
    <t>1613.59</t>
  </si>
  <si>
    <t>530111198612152924</t>
  </si>
  <si>
    <t>60222957722088</t>
  </si>
  <si>
    <t>2021-06-06 14:09</t>
  </si>
  <si>
    <t>1973.00</t>
  </si>
  <si>
    <t>170169536888</t>
  </si>
  <si>
    <t>熊伟</t>
  </si>
  <si>
    <t>18608919915</t>
  </si>
  <si>
    <t>益州大道北段时代晶科名苑10-1902</t>
  </si>
  <si>
    <t>男士运动裤</t>
  </si>
  <si>
    <t>86430292</t>
  </si>
  <si>
    <t>ARPA1B323IV082</t>
  </si>
  <si>
    <t>Allegri/Allegri  [21SS]  米色 Airdot 休闲束腿裤</t>
  </si>
  <si>
    <t>米灰色 韩码32</t>
  </si>
  <si>
    <t>1871.25</t>
  </si>
  <si>
    <t>510104197510191090</t>
  </si>
  <si>
    <t>60222806992075</t>
  </si>
  <si>
    <t>2021-06-05 08:29</t>
  </si>
  <si>
    <t>Gf6900787291</t>
  </si>
  <si>
    <t>李欣</t>
  </si>
  <si>
    <t>13380027287</t>
  </si>
  <si>
    <t>员村四横路美林海岸花园7区一座803</t>
  </si>
  <si>
    <t>68417493</t>
  </si>
  <si>
    <t>ARPA0B205I2082</t>
  </si>
  <si>
    <t>44010219770425401X</t>
  </si>
  <si>
    <t>60209048241040</t>
  </si>
  <si>
    <t>2021-06-04 17:08</t>
  </si>
  <si>
    <t>68474088</t>
  </si>
  <si>
    <t>ARJA0B314G1050</t>
  </si>
  <si>
    <t>ALLEGRI_ 灰色  《woollusion》 西装夹克</t>
  </si>
  <si>
    <t>4616.02</t>
  </si>
  <si>
    <t>68466010</t>
  </si>
  <si>
    <t>ARPA0B314G1082</t>
  </si>
  <si>
    <t>灰色 韩码32</t>
  </si>
  <si>
    <t>Yunnan Province</t>
    <phoneticPr fontId="9" type="noConversion"/>
  </si>
  <si>
    <t>Kunming City</t>
    <phoneticPr fontId="9" type="noConversion"/>
  </si>
  <si>
    <t>Xishan District</t>
    <phoneticPr fontId="9" type="noConversion"/>
  </si>
  <si>
    <t>Building 26, Evergrande Yunbao Huafu</t>
    <phoneticPr fontId="9" type="noConversion"/>
  </si>
  <si>
    <t>Sichuan Province</t>
    <phoneticPr fontId="9" type="noConversion"/>
  </si>
  <si>
    <t>Chengdu City</t>
    <phoneticPr fontId="9" type="noConversion"/>
  </si>
  <si>
    <t>Wuhou District,</t>
    <phoneticPr fontId="9" type="noConversion"/>
  </si>
  <si>
    <t>10-1902, Times Jingke Mingyuan, North Section of Yizhou Avenue</t>
    <phoneticPr fontId="9" type="noConversion"/>
  </si>
  <si>
    <t>Guangdong Province</t>
    <phoneticPr fontId="9" type="noConversion"/>
  </si>
  <si>
    <t>Guangzhou City,</t>
    <phoneticPr fontId="9" type="noConversion"/>
  </si>
  <si>
    <t>Tianhe District</t>
    <phoneticPr fontId="9" type="noConversion"/>
  </si>
  <si>
    <t>Room 803, Block 7, Meilin Coastal Garden, Siheng Road, Yuancun,</t>
    <phoneticPr fontId="9" type="noConversion"/>
  </si>
  <si>
    <t>Shandong Province</t>
    <phoneticPr fontId="9" type="noConversion"/>
  </si>
  <si>
    <t>Jinan City</t>
    <phoneticPr fontId="9" type="noConversion"/>
  </si>
  <si>
    <t>Shizhong District,</t>
    <phoneticPr fontId="9" type="noConversion"/>
  </si>
  <si>
    <t>8-2-802, East District, Central Park, District 24, Luneng Lingxiu City,</t>
    <phoneticPr fontId="9" type="noConversion"/>
  </si>
  <si>
    <t>Jinan City</t>
    <phoneticPr fontId="9" type="noConversion"/>
  </si>
  <si>
    <t>Shizhong District</t>
    <phoneticPr fontId="9" type="noConversion"/>
  </si>
  <si>
    <t>0825004321</t>
  </si>
  <si>
    <t>Room 1319, Mirabell tower 13F, 362-6, Yeongcheon-dong</t>
  </si>
  <si>
    <t>18473</t>
  </si>
  <si>
    <t>0825004322</t>
  </si>
  <si>
    <t>Room 1319, Mirabell tower 13F, 362-7, Yeongcheon-dong</t>
  </si>
  <si>
    <t>18474</t>
  </si>
  <si>
    <t>0825004323</t>
  </si>
  <si>
    <t>Room 1319, Mirabell tower 13F, 362-8, Yeongcheon-dong</t>
  </si>
  <si>
    <t>18475</t>
  </si>
  <si>
    <t>60223395012061</t>
  </si>
  <si>
    <t>2021-06-10 11:15</t>
  </si>
  <si>
    <t>80943216</t>
  </si>
  <si>
    <t>ARPA0D403G2094</t>
  </si>
  <si>
    <t>1923.14</t>
  </si>
  <si>
    <t>60223355922061</t>
  </si>
  <si>
    <t>2021-06-10 02:36</t>
  </si>
  <si>
    <t>1550.00</t>
  </si>
  <si>
    <t>91050607</t>
  </si>
  <si>
    <t>Allegri/Allegri 21SS  墨绿色《New Tech尼龙》开领T恤</t>
  </si>
  <si>
    <t>ARTS1B304T30XL</t>
  </si>
  <si>
    <t>墨绿色 XL</t>
  </si>
  <si>
    <t>182860.20</t>
  </si>
  <si>
    <t>4105.43</t>
  </si>
  <si>
    <t>84516576</t>
  </si>
  <si>
    <t>Allegri/Allegri  [21SS]  《LuxCool 》米色标准版型圆领T恤</t>
  </si>
  <si>
    <t>ARTS1B201IV0XL</t>
  </si>
  <si>
    <t>米色 XL</t>
  </si>
  <si>
    <t>141521.00</t>
  </si>
  <si>
    <t>043200</t>
    <phoneticPr fontId="9" type="noConversion"/>
  </si>
  <si>
    <t>043200</t>
    <phoneticPr fontId="9" type="noConversion"/>
  </si>
  <si>
    <t>043200</t>
    <phoneticPr fontId="9" type="noConversion"/>
  </si>
  <si>
    <t>043200</t>
    <phoneticPr fontId="9" type="noConversion"/>
  </si>
  <si>
    <t>ARPA0B303BK094</t>
    <phoneticPr fontId="9" type="noConversion"/>
  </si>
  <si>
    <r>
      <t>ARPA0B303</t>
    </r>
    <r>
      <rPr>
        <sz val="11"/>
        <rFont val="돋움"/>
        <family val="3"/>
        <charset val="129"/>
      </rPr>
      <t>BK</t>
    </r>
    <phoneticPr fontId="9" type="noConversion"/>
  </si>
  <si>
    <t>60209577921019</t>
  </si>
  <si>
    <t>2021-06-10 12:18</t>
  </si>
  <si>
    <t>92030320</t>
  </si>
  <si>
    <t>Allegri/Allegri [21SS] 白色 [Lux Cool Phase] 微宽松版型 圆领T恤</t>
  </si>
  <si>
    <t>ARTS1B203WT00L</t>
  </si>
  <si>
    <t>ARTS1B203WT</t>
  </si>
  <si>
    <t>97525.60</t>
  </si>
  <si>
    <t>416.38</t>
  </si>
  <si>
    <t>40223423042080</t>
  </si>
  <si>
    <t>2021-06-10 18:01</t>
  </si>
  <si>
    <t>1184.00</t>
  </si>
  <si>
    <t>Kw29297286201</t>
  </si>
  <si>
    <t>黄宏生</t>
  </si>
  <si>
    <t>13715894929</t>
  </si>
  <si>
    <t>汕头市</t>
  </si>
  <si>
    <t>龙湖区</t>
  </si>
  <si>
    <t>广东省汕头市龙湖区宏成大厦首层不锈门厂</t>
  </si>
  <si>
    <t>92036662</t>
  </si>
  <si>
    <t>Allegri/Allegri [21SS] 墨绿色 [IceCool] 常规版型 圆领T恤</t>
  </si>
  <si>
    <t>ARTS1B209T300M</t>
  </si>
  <si>
    <t>墨绿色 M</t>
  </si>
  <si>
    <t>ARTS1B209T3</t>
  </si>
  <si>
    <t>123532.00</t>
  </si>
  <si>
    <t>1035.36</t>
  </si>
  <si>
    <t>440504197406172010</t>
  </si>
  <si>
    <t>Guangdong Province</t>
    <phoneticPr fontId="9" type="noConversion"/>
  </si>
  <si>
    <t>Shantou City</t>
    <phoneticPr fontId="9" type="noConversion"/>
  </si>
  <si>
    <t>Longhu District</t>
    <phoneticPr fontId="9" type="noConversion"/>
  </si>
  <si>
    <t>Longhu District, Shantou City, Guangdong Province Stainless Door Factory on the first floor of Hongcheng Building</t>
    <phoneticPr fontId="9" type="noConversion"/>
  </si>
  <si>
    <t>ARTS1B209T300M</t>
    <phoneticPr fontId="9" type="noConversion"/>
  </si>
  <si>
    <t>60223652112066</t>
  </si>
  <si>
    <t>2021-06-13 14:19</t>
  </si>
  <si>
    <t>张进</t>
  </si>
  <si>
    <t>15656780123</t>
  </si>
  <si>
    <t>安徽省</t>
  </si>
  <si>
    <t>宿州市</t>
  </si>
  <si>
    <t>埇桥区</t>
  </si>
  <si>
    <t>鞋城开发区鞋城八路与西昌南路交汇处宿州市顺鑫电子商务有限公司</t>
  </si>
  <si>
    <t>1005.18</t>
  </si>
  <si>
    <t>342201198802042872</t>
  </si>
  <si>
    <t>60209792641040</t>
  </si>
  <si>
    <t>2021-06-13 00:23</t>
  </si>
  <si>
    <t>4867.09</t>
  </si>
  <si>
    <t>60209796081040</t>
  </si>
  <si>
    <t>68467459</t>
  </si>
  <si>
    <t>ARPA0B226B2086</t>
  </si>
  <si>
    <t>蓝色系 韩码34</t>
  </si>
  <si>
    <t>1323.53</t>
  </si>
  <si>
    <t>60209781391018</t>
  </si>
  <si>
    <t>2021-06-12 22:32</t>
  </si>
  <si>
    <t>OK6327207675</t>
  </si>
  <si>
    <t>黄志猛</t>
  </si>
  <si>
    <t>13732642223</t>
  </si>
  <si>
    <t>吴中区</t>
  </si>
  <si>
    <t>苏州工业园区唯华路3号9幢1501</t>
  </si>
  <si>
    <t>68440250</t>
  </si>
  <si>
    <t>ARSH0B417G100M</t>
  </si>
  <si>
    <t>ALLEGRI_浅灰色 亚麻 衬衫</t>
  </si>
  <si>
    <t>浅灰 M</t>
  </si>
  <si>
    <t>320902197410186011</t>
  </si>
  <si>
    <t>忘了买00</t>
    <phoneticPr fontId="9" type="noConversion"/>
  </si>
  <si>
    <t>Anhui Province</t>
    <phoneticPr fontId="9" type="noConversion"/>
  </si>
  <si>
    <t>Suzhou City</t>
    <phoneticPr fontId="9" type="noConversion"/>
  </si>
  <si>
    <t>Yongqiao District</t>
    <phoneticPr fontId="9" type="noConversion"/>
  </si>
  <si>
    <r>
      <t xml:space="preserve">Shoe City Development Zone, </t>
    </r>
    <r>
      <rPr>
        <sz val="11"/>
        <rFont val="돋움"/>
        <family val="3"/>
        <charset val="129"/>
      </rPr>
      <t>Intersection of Shoe City Eighth Road and Xichang South Road Suzhou City Shunxin E-Commerce Co., Ltd</t>
    </r>
    <phoneticPr fontId="9" type="noConversion"/>
  </si>
  <si>
    <t>Shandong Province</t>
    <phoneticPr fontId="9" type="noConversion"/>
  </si>
  <si>
    <t>Jinan City</t>
    <phoneticPr fontId="9" type="noConversion"/>
  </si>
  <si>
    <t>Shizhong District</t>
    <phoneticPr fontId="9" type="noConversion"/>
  </si>
  <si>
    <t>8-2-802, East District, Central Park, District 24, Luneng Lingxiu City,</t>
    <phoneticPr fontId="9" type="noConversion"/>
  </si>
  <si>
    <t>Jiangsu Province</t>
    <phoneticPr fontId="9" type="noConversion"/>
  </si>
  <si>
    <t>Suzhou City</t>
    <phoneticPr fontId="9" type="noConversion"/>
  </si>
  <si>
    <t>Wuzhong District</t>
    <phoneticPr fontId="9" type="noConversion"/>
  </si>
  <si>
    <t>1501, Building 9, No. 3 Weihua Road, Suzhou Industrial Park</t>
    <phoneticPr fontId="9" type="noConversion"/>
  </si>
  <si>
    <t>010-8551-7252</t>
  </si>
  <si>
    <t>경기 화성시 동탄기흥로 560</t>
    <phoneticPr fontId="9" type="noConversion"/>
  </si>
  <si>
    <t>경기 화성시 동탄기흥로 560</t>
    <phoneticPr fontId="9" type="noConversion"/>
  </si>
  <si>
    <t>60209953431007</t>
  </si>
  <si>
    <t>2021-06-14 23:59</t>
  </si>
  <si>
    <t>fv6939995849</t>
  </si>
  <si>
    <t>李国栋</t>
  </si>
  <si>
    <t>13788901789</t>
  </si>
  <si>
    <t>嘉兴市</t>
  </si>
  <si>
    <t>秀洲区</t>
  </si>
  <si>
    <t>康和路1010号</t>
  </si>
  <si>
    <t>70264737</t>
  </si>
  <si>
    <t>144569.25</t>
  </si>
  <si>
    <t>3442.88</t>
  </si>
  <si>
    <t>310112198403063912</t>
  </si>
  <si>
    <t>李德富</t>
  </si>
  <si>
    <t>68440257</t>
  </si>
  <si>
    <t>ARSH0B417G100L</t>
  </si>
  <si>
    <t>浅灰 L</t>
  </si>
  <si>
    <t>68467578</t>
  </si>
  <si>
    <t>ARSH0B311BK00L</t>
  </si>
  <si>
    <t>ALLEGRI_Italy系列 黑色《Air Popline》 衬衫</t>
  </si>
  <si>
    <t>黑格色 L</t>
  </si>
  <si>
    <t>133575.00</t>
  </si>
  <si>
    <r>
      <t>ARSH0B204B1</t>
    </r>
    <r>
      <rPr>
        <sz val="11"/>
        <rFont val="돋움"/>
        <family val="3"/>
        <charset val="129"/>
      </rPr>
      <t>00L</t>
    </r>
    <phoneticPr fontId="9" type="noConversion"/>
  </si>
  <si>
    <t>Zhejiang Province</t>
    <phoneticPr fontId="9" type="noConversion"/>
  </si>
  <si>
    <t>Jiaxing City</t>
    <phoneticPr fontId="9" type="noConversion"/>
  </si>
  <si>
    <t>Xiuzhou District</t>
    <phoneticPr fontId="9" type="noConversion"/>
  </si>
  <si>
    <t>No. 1010, Kanghe Road</t>
    <phoneticPr fontId="9" type="noConversion"/>
  </si>
  <si>
    <t>60210077411005</t>
  </si>
  <si>
    <t>2021-06-16 11:39</t>
  </si>
  <si>
    <t>eA11542468784</t>
  </si>
  <si>
    <t>刘杰</t>
  </si>
  <si>
    <t>13308006969</t>
  </si>
  <si>
    <t>成华区</t>
  </si>
  <si>
    <t>槐树店路333号鲁能城2期</t>
  </si>
  <si>
    <t>68464624</t>
  </si>
  <si>
    <t>ARPA0B307T3086</t>
  </si>
  <si>
    <t>862.66</t>
  </si>
  <si>
    <t>510182198206301818</t>
  </si>
  <si>
    <t>60223912102061</t>
  </si>
  <si>
    <t>2021-06-16 08:52</t>
  </si>
  <si>
    <t>935.00</t>
  </si>
  <si>
    <t>92020646</t>
  </si>
  <si>
    <t>Allegri/Allegri [21SS] 浅灰色 [Lux Cool] 常规版型 圆领T恤</t>
  </si>
  <si>
    <t>ARTS1B201G10XL</t>
  </si>
  <si>
    <t>浅花灰 XL</t>
  </si>
  <si>
    <t>ARTS1B201G1</t>
  </si>
  <si>
    <t>143.06</t>
  </si>
  <si>
    <t>Sichuan Province</t>
    <phoneticPr fontId="9" type="noConversion"/>
  </si>
  <si>
    <t>Chengdu City</t>
    <phoneticPr fontId="9" type="noConversion"/>
  </si>
  <si>
    <t>Chenghua District</t>
    <phoneticPr fontId="9" type="noConversion"/>
  </si>
  <si>
    <t>Phase 2, Luneng City, 333 Huaishudian Road</t>
    <phoneticPr fontId="9" type="noConversion"/>
  </si>
  <si>
    <t>Shanxi Province</t>
    <phoneticPr fontId="9" type="noConversion"/>
  </si>
  <si>
    <t>Yuncheng City</t>
    <phoneticPr fontId="9" type="noConversion"/>
  </si>
  <si>
    <t>Jishan County</t>
    <phoneticPr fontId="9" type="noConversion"/>
  </si>
  <si>
    <t>Building 103, Block F, Jiahe Manor, Jianshe Road</t>
    <phoneticPr fontId="9" type="noConversion"/>
  </si>
  <si>
    <t>043200</t>
    <phoneticPr fontId="9" type="noConversion"/>
  </si>
  <si>
    <t>043200</t>
    <phoneticPr fontId="9" type="noConversion"/>
  </si>
  <si>
    <t>60223932752082</t>
  </si>
  <si>
    <t>2021-06-16 12:55</t>
  </si>
  <si>
    <t>91050586</t>
  </si>
  <si>
    <t>ARTS1B304T300S</t>
  </si>
  <si>
    <t>墨绿色 S</t>
  </si>
  <si>
    <t>1597.71</t>
  </si>
  <si>
    <t>Hunan Province</t>
    <phoneticPr fontId="9" type="noConversion"/>
  </si>
  <si>
    <t>Changsha City</t>
    <phoneticPr fontId="9" type="noConversion"/>
  </si>
  <si>
    <t>Kaifu District</t>
    <phoneticPr fontId="9" type="noConversion"/>
  </si>
  <si>
    <t>Block A, 16th Floor, Euro Classic Phase 1, Yingpan Road</t>
    <phoneticPr fontId="9" type="noConversion"/>
  </si>
  <si>
    <t>60224259742050</t>
  </si>
  <si>
    <t>2021-06-18 08:52</t>
  </si>
  <si>
    <t>2173.00</t>
  </si>
  <si>
    <t>lv44690164100</t>
  </si>
  <si>
    <t>何龙</t>
  </si>
  <si>
    <t>13980290168</t>
  </si>
  <si>
    <t>巴中市</t>
  </si>
  <si>
    <t>南江县</t>
  </si>
  <si>
    <t>黄金大道麓府销售中心</t>
  </si>
  <si>
    <t>92376680</t>
  </si>
  <si>
    <t>Allegri/Allegri [21SS] 灰色 《A.d Jean》[Standard] 弹力 牛仔</t>
  </si>
  <si>
    <t>ARPA1B211G2082</t>
  </si>
  <si>
    <t>ARPA1B211G2</t>
  </si>
  <si>
    <t>1379.15</t>
  </si>
  <si>
    <t>1821.97</t>
  </si>
  <si>
    <t>513026197804292570</t>
  </si>
  <si>
    <t>60210344611003</t>
  </si>
  <si>
    <t>2021-06-18 04:40</t>
  </si>
  <si>
    <t>JH24668190078</t>
  </si>
  <si>
    <t>杨娜</t>
  </si>
  <si>
    <t>13983477771</t>
  </si>
  <si>
    <t>重庆市</t>
  </si>
  <si>
    <t>九龙坡区</t>
  </si>
  <si>
    <t>金江明珠Ｂ栋17-5</t>
  </si>
  <si>
    <t>91044685</t>
  </si>
  <si>
    <t>Allegri/Allegri 21SS 黑色＜AirDot＞开领短袖衬衫</t>
  </si>
  <si>
    <t>ARSH1B406BK00S</t>
  </si>
  <si>
    <t>黑色/black S</t>
  </si>
  <si>
    <t>ARSH1B406BK</t>
  </si>
  <si>
    <t>1431.39</t>
  </si>
  <si>
    <t>510202198201140326</t>
  </si>
  <si>
    <t>60210283131011</t>
  </si>
  <si>
    <t>2021-06-17 20:58</t>
  </si>
  <si>
    <t>tY41213727170</t>
  </si>
  <si>
    <t>王俊杰</t>
  </si>
  <si>
    <t>13816676547</t>
  </si>
  <si>
    <t>仙霞西路299号诗语美甲</t>
  </si>
  <si>
    <t>68442063</t>
  </si>
  <si>
    <t>ARPA0B217OW090</t>
  </si>
  <si>
    <t>ALLEGRI_纯白色 标准版型 直筒裤</t>
  </si>
  <si>
    <t>白色系 韩码36</t>
  </si>
  <si>
    <t>1722.69</t>
  </si>
  <si>
    <t>342423198610076268</t>
  </si>
  <si>
    <t>Sichuan Province</t>
    <phoneticPr fontId="9" type="noConversion"/>
  </si>
  <si>
    <t>Bazhong City</t>
    <phoneticPr fontId="9" type="noConversion"/>
  </si>
  <si>
    <t>Nanjiang County</t>
    <phoneticPr fontId="9" type="noConversion"/>
  </si>
  <si>
    <t>Lufu Sales Center, Golden Avenue</t>
    <phoneticPr fontId="9" type="noConversion"/>
  </si>
  <si>
    <t>Chongqing City</t>
    <phoneticPr fontId="9" type="noConversion"/>
  </si>
  <si>
    <t>Jiulongpo District</t>
    <phoneticPr fontId="9" type="noConversion"/>
  </si>
  <si>
    <t>17-5, Building B, Jinjiang Pearl District</t>
    <phoneticPr fontId="9" type="noConversion"/>
  </si>
  <si>
    <t>Shanghai</t>
    <phoneticPr fontId="9" type="noConversion"/>
  </si>
  <si>
    <t>Shanghai</t>
    <phoneticPr fontId="9" type="noConversion"/>
  </si>
  <si>
    <t>Changning District</t>
    <phoneticPr fontId="9" type="noConversion"/>
  </si>
  <si>
    <t>Shiyu Nail Art, No. 299 Xianxia West Road</t>
    <phoneticPr fontId="9" type="noConversion"/>
  </si>
  <si>
    <t>I160</t>
  </si>
  <si>
    <t>동익미라벨타워 6층 607호</t>
  </si>
  <si>
    <t>60210630951034</t>
  </si>
  <si>
    <t>2021-06-20 00:48</t>
  </si>
  <si>
    <t>TY6047772759</t>
  </si>
  <si>
    <t>杨槐</t>
  </si>
  <si>
    <t>13308718618</t>
  </si>
  <si>
    <t>五华区</t>
  </si>
  <si>
    <t>江滨西路8号石油大厦</t>
  </si>
  <si>
    <t>68469643</t>
  </si>
  <si>
    <t>ARJA0B219BK048</t>
  </si>
  <si>
    <t>ALLEGRI_黑色 华夫格西装夹克</t>
  </si>
  <si>
    <t>2993.56</t>
  </si>
  <si>
    <t>530103197606232915</t>
  </si>
  <si>
    <t>60210552521005</t>
  </si>
  <si>
    <t>2021-06-19 11:52</t>
  </si>
  <si>
    <t>2803.87</t>
  </si>
  <si>
    <t>70265150</t>
  </si>
  <si>
    <t>卡其 韩码34</t>
  </si>
  <si>
    <t>60224378732068</t>
  </si>
  <si>
    <t>2021-06-18 22:05</t>
  </si>
  <si>
    <t>2184.00</t>
  </si>
  <si>
    <t>Xp45107944136</t>
  </si>
  <si>
    <t>刀建秀</t>
  </si>
  <si>
    <t>13988107808</t>
  </si>
  <si>
    <t>西双版纳傣族自治州</t>
  </si>
  <si>
    <t>景洪市</t>
  </si>
  <si>
    <t>嘎兰北路滨江豪苑3幢1单元802室</t>
  </si>
  <si>
    <t>92202380</t>
  </si>
  <si>
    <t>Allegri/Allegri [21SS] 黑色 [Slim fit] ＜Wool Tropical＞ 宽松裤子</t>
  </si>
  <si>
    <t>ARPA1B351BK086</t>
  </si>
  <si>
    <t>黑色/black 韩码34</t>
  </si>
  <si>
    <t>ARPA1B351BK</t>
  </si>
  <si>
    <t>227559.20</t>
  </si>
  <si>
    <t>1839.31</t>
  </si>
  <si>
    <t>532801197609110048</t>
  </si>
  <si>
    <t>60210422151034</t>
  </si>
  <si>
    <t>2021-06-18 15:13</t>
  </si>
  <si>
    <t>2174.00</t>
  </si>
  <si>
    <t>SK17087993432</t>
  </si>
  <si>
    <t>黄德金</t>
  </si>
  <si>
    <t>13983370469</t>
  </si>
  <si>
    <t>渝北区</t>
  </si>
  <si>
    <t>渝北区宝石路1号、东原香山B3一1</t>
  </si>
  <si>
    <t>91018820</t>
  </si>
  <si>
    <t>Allegri/Allegri 21SS 《A.d Jean》[Standard] 浅蓝色弹力牛仔裤</t>
  </si>
  <si>
    <t>ARPA1B211B2082</t>
  </si>
  <si>
    <t>浅蓝色 韩码32</t>
  </si>
  <si>
    <t>ARPA1B211B2</t>
  </si>
  <si>
    <t>284449.00</t>
  </si>
  <si>
    <t>2480.93</t>
  </si>
  <si>
    <t>510222196805059015</t>
  </si>
  <si>
    <t>Yunnan Province</t>
    <phoneticPr fontId="9" type="noConversion"/>
  </si>
  <si>
    <t>Kunming City</t>
    <phoneticPr fontId="9" type="noConversion"/>
  </si>
  <si>
    <t>Wuhua District</t>
    <phoneticPr fontId="9" type="noConversion"/>
  </si>
  <si>
    <r>
      <t>No. 8 Jiangbin West Road</t>
    </r>
    <r>
      <rPr>
        <sz val="11"/>
        <rFont val="돋움"/>
        <family val="3"/>
        <charset val="129"/>
      </rPr>
      <t xml:space="preserve"> Petroleum Building </t>
    </r>
    <phoneticPr fontId="9" type="noConversion"/>
  </si>
  <si>
    <t>Sichuan Province</t>
    <phoneticPr fontId="9" type="noConversion"/>
  </si>
  <si>
    <t>Chengdu City</t>
    <phoneticPr fontId="9" type="noConversion"/>
  </si>
  <si>
    <t>Chenghua District</t>
    <phoneticPr fontId="9" type="noConversion"/>
  </si>
  <si>
    <t>Phase 2, Luneng City, No.333 Huaishudian Road</t>
    <phoneticPr fontId="9" type="noConversion"/>
  </si>
  <si>
    <t>Xishuangbanna Dai Autonomous Prefecture</t>
    <phoneticPr fontId="9" type="noConversion"/>
  </si>
  <si>
    <t>Jinghong City</t>
    <phoneticPr fontId="9" type="noConversion"/>
  </si>
  <si>
    <t>Room 802, Unit 1, Building 3, Binjiang Haoyuan, Galan North Road,</t>
    <phoneticPr fontId="9" type="noConversion"/>
  </si>
  <si>
    <t>Chongqing City</t>
    <phoneticPr fontId="9" type="noConversion"/>
  </si>
  <si>
    <t>Chongqing City</t>
    <phoneticPr fontId="9" type="noConversion"/>
  </si>
  <si>
    <t>Yubei District</t>
    <phoneticPr fontId="9" type="noConversion"/>
  </si>
  <si>
    <t>No. 1, Baoshi Road, Yubei District, Dongyuan Xiangshan B3-11</t>
    <phoneticPr fontId="9" type="noConversion"/>
  </si>
  <si>
    <r>
      <t>ARPA0B351K2</t>
    </r>
    <r>
      <rPr>
        <sz val="11"/>
        <rFont val="돋움"/>
        <family val="3"/>
        <charset val="129"/>
      </rPr>
      <t>086</t>
    </r>
    <phoneticPr fontId="9" type="noConversion"/>
  </si>
  <si>
    <t>60210786091045</t>
  </si>
  <si>
    <t>2021-06-21 10:10</t>
  </si>
  <si>
    <t>王仲男</t>
  </si>
  <si>
    <t>68438486</t>
  </si>
  <si>
    <t>ARSH0B313B10XS</t>
  </si>
  <si>
    <t>ALLEGRI_Italy 浅蓝 《Active》 衬衫</t>
  </si>
  <si>
    <t>3681.04</t>
  </si>
  <si>
    <t>68470518</t>
  </si>
  <si>
    <t>ARSH0B201B100L</t>
  </si>
  <si>
    <t>ALLEGRI_Italy 浅蓝色 《crepe》 衬衫</t>
  </si>
  <si>
    <t>70264079</t>
  </si>
  <si>
    <t>ALLEGRI_意大利系列 白色 亚麻棉混纺衬衫</t>
  </si>
  <si>
    <t>白色系 XS</t>
  </si>
  <si>
    <t>137685.00</t>
  </si>
  <si>
    <t>Shanghai</t>
    <phoneticPr fontId="9" type="noConversion"/>
  </si>
  <si>
    <t>Pudong New Area</t>
    <phoneticPr fontId="9" type="noConversion"/>
  </si>
  <si>
    <t>11F, No. 96 Maoxing Road</t>
    <phoneticPr fontId="9" type="noConversion"/>
  </si>
  <si>
    <t>I158</t>
    <phoneticPr fontId="9" type="noConversion"/>
  </si>
  <si>
    <t>ARJA0B219BK048</t>
    <phoneticPr fontId="9" type="noConversion"/>
  </si>
  <si>
    <t>ARPA0B307T3086</t>
    <phoneticPr fontId="9" type="noConversion"/>
  </si>
  <si>
    <r>
      <t>ARPA0B351K2</t>
    </r>
    <r>
      <rPr>
        <sz val="11"/>
        <rFont val="돋움"/>
        <family val="3"/>
        <charset val="129"/>
      </rPr>
      <t>086</t>
    </r>
    <phoneticPr fontId="9" type="noConversion"/>
  </si>
  <si>
    <t>ARSH0B313B10XS</t>
    <phoneticPr fontId="9" type="noConversion"/>
  </si>
  <si>
    <r>
      <t>ARSH0B201B10</t>
    </r>
    <r>
      <rPr>
        <sz val="11"/>
        <rFont val="돋움"/>
        <family val="3"/>
        <charset val="129"/>
      </rPr>
      <t>XS</t>
    </r>
    <phoneticPr fontId="9" type="noConversion"/>
  </si>
  <si>
    <r>
      <t>ARSH0B204WT</t>
    </r>
    <r>
      <rPr>
        <sz val="11"/>
        <rFont val="돋움"/>
        <family val="3"/>
        <charset val="129"/>
      </rPr>
      <t>0XS</t>
    </r>
    <phoneticPr fontId="9" type="noConversion"/>
  </si>
  <si>
    <t>60224823022061</t>
  </si>
  <si>
    <t>2021-06-21 16:19</t>
  </si>
  <si>
    <t>1272.11</t>
  </si>
  <si>
    <t>60224829902061</t>
  </si>
  <si>
    <t>2021-06-21 16:17</t>
  </si>
  <si>
    <t>927.36</t>
  </si>
  <si>
    <t>ARPA0B303I2094</t>
    <phoneticPr fontId="9" type="noConversion"/>
  </si>
  <si>
    <t>ARPA0B303I2</t>
    <phoneticPr fontId="9" type="noConversion"/>
  </si>
  <si>
    <t>60224957082093</t>
  </si>
  <si>
    <t>2021-06-22 12:37</t>
  </si>
  <si>
    <t>1810.00</t>
  </si>
  <si>
    <t>92201876</t>
  </si>
  <si>
    <t>Allegri/Allegri [21SS] 棕色 [SET UP] [Comfort] 《Air Dot-crease》 褶皱宽松长裤</t>
  </si>
  <si>
    <t>ARPA1B339K5078</t>
  </si>
  <si>
    <t>棕色 韩码30</t>
  </si>
  <si>
    <t>ARPA1B339K5</t>
  </si>
  <si>
    <t>1760.56</t>
  </si>
  <si>
    <t>ARTS1B301N3</t>
  </si>
  <si>
    <t>ARTS1B301W3</t>
  </si>
  <si>
    <t>ARTS1B301WT</t>
  </si>
  <si>
    <t>ARSW1A102BK</t>
  </si>
  <si>
    <t>ARSW1A102IV</t>
  </si>
  <si>
    <t>ARSH1B401B2</t>
  </si>
  <si>
    <t>ARSH1B401C1</t>
  </si>
  <si>
    <t>ARSH1B401E1</t>
  </si>
  <si>
    <t>ARSH1B401N3</t>
  </si>
  <si>
    <t>ARSH1B401Y3</t>
  </si>
  <si>
    <t>ARSH1A201BK</t>
  </si>
  <si>
    <t>ARSH1A201K2</t>
  </si>
  <si>
    <t>ARSH1A205BK</t>
  </si>
  <si>
    <t>ARSH1A205I3</t>
  </si>
  <si>
    <t>ARSH1A205K5</t>
  </si>
  <si>
    <t>ARSH1A205W1</t>
  </si>
  <si>
    <t>ARSH1A203G3</t>
  </si>
  <si>
    <t>ARSH1A202N3</t>
  </si>
  <si>
    <t>ARJU1A107IV</t>
  </si>
  <si>
    <t>ARPA1B219IV</t>
  </si>
  <si>
    <t>ARPA1B334IV</t>
  </si>
  <si>
    <t>ARPA1A101BK</t>
  </si>
  <si>
    <t>ARPA1A101G2</t>
  </si>
  <si>
    <t>ARSH1B702I3</t>
  </si>
  <si>
    <t>ARSH1B702N3</t>
  </si>
  <si>
    <t>ARSH1B702WT</t>
  </si>
  <si>
    <t>ARSH1B701B1</t>
  </si>
  <si>
    <t>ARSH1B701B3</t>
  </si>
  <si>
    <t>ARSH1B701WT</t>
  </si>
  <si>
    <t>ARSH1B705WT</t>
  </si>
  <si>
    <t>ARJU1E801G3</t>
  </si>
  <si>
    <t>ARSH1E806BK</t>
  </si>
  <si>
    <t>ARJA1E803BK</t>
  </si>
  <si>
    <t>ARPA1E803BK</t>
  </si>
  <si>
    <t>ARJU1E802G2</t>
  </si>
  <si>
    <t>ARJU1E802I2</t>
  </si>
  <si>
    <t>ARSH1E802B1</t>
  </si>
  <si>
    <t>ARSH1E802CG</t>
  </si>
  <si>
    <t>ARJU1E803CG</t>
  </si>
  <si>
    <t>ARJA1B301CG</t>
  </si>
  <si>
    <t>ARJA1B302I2</t>
  </si>
  <si>
    <t>ARJA1B305T2</t>
  </si>
  <si>
    <t>ARJA1B306G2</t>
  </si>
  <si>
    <t>ARJA1B308K3</t>
  </si>
  <si>
    <t>ARJU1A111G1</t>
  </si>
  <si>
    <t>ARJU1A121G1</t>
  </si>
  <si>
    <t>ARJU1B201I3</t>
  </si>
  <si>
    <t>ARJU1B207BK</t>
  </si>
  <si>
    <t>ARPA1B202BK</t>
  </si>
  <si>
    <t>ARPA1B204BK</t>
  </si>
  <si>
    <t>ARPA1B205G1</t>
  </si>
  <si>
    <t>ARPA1B205T3</t>
  </si>
  <si>
    <t>ARPA1B207T3</t>
  </si>
  <si>
    <t>ARPA1B211BK</t>
  </si>
  <si>
    <t>ARPA1B212G2</t>
  </si>
  <si>
    <t>ARPA1B213B2</t>
  </si>
  <si>
    <t>ARPA1B214N2</t>
  </si>
  <si>
    <t>ARPA1B221G1</t>
  </si>
  <si>
    <t>ARPA1B221N2</t>
  </si>
  <si>
    <t>ARPA1B301CG</t>
  </si>
  <si>
    <t>ARPA1B302I2</t>
  </si>
  <si>
    <t>ARPA1B340BK</t>
  </si>
  <si>
    <t>ARPA1B305T2</t>
  </si>
  <si>
    <t>ARPA1B306G2</t>
  </si>
  <si>
    <t>ARSH1A204I2</t>
  </si>
  <si>
    <t>ARSH1B402BK</t>
  </si>
  <si>
    <t>ARSH1B409CG</t>
  </si>
  <si>
    <t>ARTS1A108T3</t>
  </si>
  <si>
    <t>ARTS1B201B3</t>
  </si>
  <si>
    <t>ARTS1B201E1</t>
  </si>
  <si>
    <t>ARTS1B201T2</t>
  </si>
  <si>
    <t>ARTS1B203BK</t>
  </si>
  <si>
    <t>ARTS1B203I2</t>
  </si>
  <si>
    <t>ARTS1B303BK</t>
  </si>
  <si>
    <t>ARTS1B303G2</t>
  </si>
  <si>
    <t>ARPA1E801B1</t>
  </si>
  <si>
    <t>ARPA1B402BK</t>
  </si>
  <si>
    <t>ARPA1B402I2</t>
  </si>
  <si>
    <t>ARPA1B401BK</t>
  </si>
  <si>
    <t>ARPA1B351G3</t>
  </si>
  <si>
    <t>ARPA1B338G1</t>
  </si>
  <si>
    <t>ARPA1B338K3</t>
  </si>
  <si>
    <t>ARPA1B337BK</t>
  </si>
  <si>
    <t>ARPA1B313N5</t>
  </si>
  <si>
    <t>ARPA1B302BK</t>
  </si>
  <si>
    <t>ARPA1B302I1</t>
  </si>
  <si>
    <t>ARPA1B304G1</t>
  </si>
  <si>
    <t>ARPA1B305BK</t>
  </si>
  <si>
    <t>ARPA1B305G3</t>
  </si>
  <si>
    <t>ARPA1B308CG</t>
  </si>
  <si>
    <t>ARSW1A103BK</t>
  </si>
  <si>
    <t>ARTS1A105BK</t>
  </si>
  <si>
    <t>ARTS1A105E1</t>
  </si>
  <si>
    <t>ARTS1A105IV</t>
  </si>
  <si>
    <t>ARTS1A106B1</t>
  </si>
  <si>
    <t>ARTS1A106BK</t>
  </si>
  <si>
    <t>ARTS1A106P1</t>
  </si>
  <si>
    <t>ARTS1A107BK</t>
  </si>
  <si>
    <t>ARJU1E800BK</t>
  </si>
  <si>
    <t>ARTR1A101BK</t>
  </si>
  <si>
    <t>ARJA1A101BK</t>
  </si>
  <si>
    <t>ARJA1A101G2</t>
  </si>
  <si>
    <t>ARJA1A101I2</t>
  </si>
  <si>
    <t>ARTR1A109I2</t>
  </si>
  <si>
    <t>ARTR1A109N3</t>
  </si>
  <si>
    <t>ARSH1A206CR</t>
  </si>
  <si>
    <t>ARSH1B403BK</t>
  </si>
  <si>
    <t>ARPA1B340K5</t>
  </si>
  <si>
    <t>ARPA1B335I2</t>
  </si>
  <si>
    <t>ARPA1B335T2</t>
  </si>
  <si>
    <t>ARPA1B331BK</t>
  </si>
  <si>
    <t>ARPA1B331G3</t>
  </si>
  <si>
    <t>ARPA1B331W2</t>
  </si>
  <si>
    <t>ARPA1B323G3</t>
  </si>
  <si>
    <t>ARPA1B323I2</t>
  </si>
  <si>
    <t>ARPA1B310G2</t>
  </si>
  <si>
    <t>ARPA1B309K5</t>
  </si>
  <si>
    <t>ARTS1A108BK</t>
  </si>
  <si>
    <t>ARTS1A108W2</t>
  </si>
  <si>
    <t>ARTS1A501IV</t>
  </si>
  <si>
    <t>ARTS1A502CG</t>
  </si>
  <si>
    <t>ARTS1B201P1</t>
  </si>
  <si>
    <t>ARTS1B201R3</t>
  </si>
  <si>
    <t>ARTS1B202B3</t>
  </si>
  <si>
    <t>ARTS1B202T2</t>
  </si>
  <si>
    <t>ARTS1B203E1</t>
  </si>
  <si>
    <t>ARTS1B203E3</t>
  </si>
  <si>
    <t>ARTS1B207BK</t>
  </si>
  <si>
    <t>ARTS1B207G2</t>
  </si>
  <si>
    <t>ARTS1B207I2</t>
  </si>
  <si>
    <t>ARTS1B207K2</t>
  </si>
  <si>
    <t>ARTS1B208K3</t>
  </si>
  <si>
    <t>ARTS1B208BK</t>
  </si>
  <si>
    <t>ARTS1B209BK</t>
  </si>
  <si>
    <t>ARTS1B209G3</t>
  </si>
  <si>
    <t>ARTS1B209WT</t>
  </si>
  <si>
    <t>ARTS1B251BK</t>
  </si>
  <si>
    <t>ARTS1B301B3</t>
  </si>
  <si>
    <t>ARTS1B301T2</t>
  </si>
  <si>
    <t>ARTS1B303IV</t>
  </si>
  <si>
    <t>ARTS1B303N3</t>
  </si>
  <si>
    <t>ARTS1B303R3</t>
  </si>
  <si>
    <t>ARTS1B303T3</t>
  </si>
  <si>
    <t>ARTS1B304BK</t>
  </si>
  <si>
    <t>ARTS1B305BK</t>
  </si>
  <si>
    <t>ARTS1B305I2</t>
  </si>
  <si>
    <t>ARTS1B305T2</t>
  </si>
  <si>
    <t>ARTS1B306BK</t>
  </si>
  <si>
    <t>ARTS1B306IV</t>
  </si>
  <si>
    <t>ARTS1B306W1</t>
  </si>
  <si>
    <t>ARTS1B307BK</t>
  </si>
  <si>
    <t>ARTS1B307I2</t>
  </si>
  <si>
    <t>ARTS1B309BK</t>
  </si>
  <si>
    <t>ARTS1B309WT</t>
  </si>
  <si>
    <t>ARTS1B402WT</t>
  </si>
  <si>
    <t>ARTS1B403B1</t>
  </si>
  <si>
    <t>ARTS1B403I2</t>
  </si>
  <si>
    <t>ARTS1B404WT</t>
  </si>
  <si>
    <t>ARTS1E101MU</t>
  </si>
  <si>
    <t>ARTS1E801CG</t>
  </si>
  <si>
    <t>ARTS1E802BK</t>
  </si>
  <si>
    <t>ARTS1E802WT</t>
  </si>
  <si>
    <t>ARTS1E803BK</t>
  </si>
  <si>
    <t>ARTS1E805BK</t>
  </si>
  <si>
    <t>ARTS1E805WT</t>
  </si>
  <si>
    <t>ARJA1B303N5</t>
  </si>
  <si>
    <t>ARJA1B308G1</t>
  </si>
  <si>
    <t>ARJA1B309K5</t>
  </si>
  <si>
    <t>ARJA1B310G2</t>
  </si>
  <si>
    <t>ARJA1B338K3</t>
  </si>
  <si>
    <t>ARJA1B401BK</t>
  </si>
  <si>
    <t>ARJA1B402BK</t>
  </si>
  <si>
    <t>ARJA1B402I2</t>
  </si>
  <si>
    <t>ARJU1A106G3</t>
  </si>
  <si>
    <t>ARJU1B202T2</t>
  </si>
  <si>
    <t>ARJU1B205G3</t>
  </si>
  <si>
    <t>ARJU1B205I2</t>
  </si>
  <si>
    <t>ARPA1A201BK</t>
  </si>
  <si>
    <t>ARPA1A201I2</t>
  </si>
  <si>
    <t>ARPA1A202G2</t>
  </si>
  <si>
    <t>ARPA1B101BK</t>
  </si>
  <si>
    <t>ARPA1B121G2</t>
  </si>
  <si>
    <t>ARJA1B201G1</t>
  </si>
  <si>
    <t>ARJA1B201IV</t>
  </si>
  <si>
    <t>ARJA1B201N2</t>
  </si>
  <si>
    <t>ARPA1B204K2</t>
  </si>
  <si>
    <t>ARPA1B205I2</t>
  </si>
  <si>
    <t>ARPA1B206G2</t>
  </si>
  <si>
    <t>ARPA1B206N3</t>
  </si>
  <si>
    <t>ARPA1B207I3</t>
  </si>
  <si>
    <t>ARPA1B211N2</t>
  </si>
  <si>
    <t>ARPA1B212N2</t>
  </si>
  <si>
    <t>ARPA1B214G2</t>
  </si>
  <si>
    <t>ARPA1B214I2</t>
  </si>
  <si>
    <t>ARPA1B221IV</t>
  </si>
  <si>
    <t>ARPA1B301BK</t>
  </si>
  <si>
    <t>ARPA1B301G3</t>
  </si>
  <si>
    <t>ARPA1B301N3</t>
  </si>
  <si>
    <t>ARPA1B301W2</t>
  </si>
  <si>
    <t>ARPA1B302G3</t>
  </si>
  <si>
    <t>ARPA1B302T3</t>
  </si>
  <si>
    <t>ARPA1B303I2</t>
  </si>
  <si>
    <t>ARPA1B305I2</t>
  </si>
  <si>
    <t>ARPA1B306I2</t>
  </si>
  <si>
    <t>ARPA1B307BK</t>
  </si>
  <si>
    <t>ARPA1B308G1</t>
  </si>
  <si>
    <t>ARSH1A200BK</t>
  </si>
  <si>
    <t>ARSH1B403G2</t>
  </si>
  <si>
    <t>ARSH1B403G3</t>
  </si>
  <si>
    <t>ARSH1B409WT</t>
  </si>
  <si>
    <t>ARSH1B409BK</t>
  </si>
  <si>
    <t>ARSH1B410B1</t>
  </si>
  <si>
    <t>ARSH1B410BK</t>
  </si>
  <si>
    <t>ARSH1B410E3</t>
  </si>
  <si>
    <t>ARSH1B410P2</t>
  </si>
  <si>
    <t>ARSH1B505N2</t>
  </si>
  <si>
    <t>ARSH1B505N3</t>
  </si>
  <si>
    <t>ARSH1B703B1</t>
  </si>
  <si>
    <t>ARSH1B703N3</t>
  </si>
  <si>
    <t>ARSH1B703R1</t>
  </si>
  <si>
    <t>ARSH1B703W3</t>
  </si>
  <si>
    <t>ARSH1B704B3</t>
  </si>
  <si>
    <t>ARSH1B704D2</t>
  </si>
  <si>
    <t>ARSH1B704W2</t>
  </si>
  <si>
    <t>ARSH1B704Y1</t>
  </si>
  <si>
    <t>ARSH1E801K2</t>
  </si>
  <si>
    <t>ARSH1E801N3</t>
  </si>
  <si>
    <t>ARSH1E804WT</t>
  </si>
  <si>
    <t>ARPA1E804BK</t>
  </si>
  <si>
    <t>ARPA1E804CG</t>
  </si>
  <si>
    <t>ARTS1A104I2</t>
    <phoneticPr fontId="9" type="noConversion"/>
  </si>
  <si>
    <t>ARTS1B301IV</t>
    <phoneticPr fontId="9" type="noConversion"/>
  </si>
  <si>
    <t>정상</t>
    <phoneticPr fontId="9" type="noConversion"/>
  </si>
  <si>
    <t>21SS</t>
    <phoneticPr fontId="9" type="noConversion"/>
  </si>
  <si>
    <t>21SS</t>
    <phoneticPr fontId="9" type="noConversion"/>
  </si>
  <si>
    <t>60211070851005</t>
  </si>
  <si>
    <t>2021-06-23 21:41</t>
  </si>
  <si>
    <t>1801.00</t>
  </si>
  <si>
    <t>92415628</t>
  </si>
  <si>
    <t>Allegri/Allegri [21SS] 灰蓝色 [SET UP] [舒适版型] 《Easy Cool》 男士长裤</t>
  </si>
  <si>
    <t>ARPA1B305B5078</t>
  </si>
  <si>
    <t>ARPA1B305B5</t>
  </si>
  <si>
    <t>1553.96</t>
  </si>
  <si>
    <t>60225139632061</t>
  </si>
  <si>
    <t>2021-06-23 20:55</t>
  </si>
  <si>
    <t>60225142722061</t>
  </si>
  <si>
    <t>2021-06-23 20:53</t>
  </si>
  <si>
    <t>2001.99</t>
  </si>
  <si>
    <t>60211020401013</t>
  </si>
  <si>
    <t>2021-06-23 15:20</t>
  </si>
  <si>
    <t>Eb7266939213</t>
  </si>
  <si>
    <t>张小东</t>
  </si>
  <si>
    <t>13551896188</t>
  </si>
  <si>
    <t>资阳市</t>
  </si>
  <si>
    <t>乐至县</t>
  </si>
  <si>
    <t>四川省资阳市乐至县万惯鞋业产业园卓昕日用品有限公司旁边活动板房</t>
  </si>
  <si>
    <t>68611442</t>
  </si>
  <si>
    <t>ARPA0B316I2094</t>
  </si>
  <si>
    <t>ALLEGRI_米色&amp;蓝色 同款双色 set up 长裤</t>
  </si>
  <si>
    <t>1322.91</t>
  </si>
  <si>
    <t>511026197107263430</t>
  </si>
  <si>
    <t>60211035091005</t>
  </si>
  <si>
    <t>1441.21</t>
  </si>
  <si>
    <t>ARPA0B351K2086</t>
    <phoneticPr fontId="9" type="noConversion"/>
  </si>
  <si>
    <t>Zhejiang Province</t>
    <phoneticPr fontId="9" type="noConversion"/>
  </si>
  <si>
    <t>Ningbo City</t>
    <phoneticPr fontId="9" type="noConversion"/>
  </si>
  <si>
    <t>Zhenhai District</t>
    <phoneticPr fontId="9" type="noConversion"/>
  </si>
  <si>
    <t>Room 109-2, Hopson International City, No. 1 Zhongbao Road, Zhuangshi Street</t>
    <phoneticPr fontId="9" type="noConversion"/>
  </si>
  <si>
    <t>Sichuan Province</t>
    <phoneticPr fontId="9" type="noConversion"/>
  </si>
  <si>
    <t>Ziyang City</t>
    <phoneticPr fontId="9" type="noConversion"/>
  </si>
  <si>
    <t>Lezhi County</t>
    <phoneticPr fontId="9" type="noConversion"/>
  </si>
  <si>
    <t>Lezhi County, Wanren Footwear Industry Park, next to Zhuoxin Commodity Co., Ltd.</t>
    <phoneticPr fontId="9" type="noConversion"/>
  </si>
  <si>
    <t>Chengdu City</t>
    <phoneticPr fontId="9" type="noConversion"/>
  </si>
  <si>
    <t>Chenghua District</t>
    <phoneticPr fontId="9" type="noConversion"/>
  </si>
  <si>
    <t>Phase 2, Luneng City, No.333 Huaishudian Road</t>
    <phoneticPr fontId="9" type="noConversion"/>
  </si>
  <si>
    <t>043299</t>
    <phoneticPr fontId="9" type="noConversion"/>
  </si>
  <si>
    <t>ARPA0B303I2094</t>
    <phoneticPr fontId="9" type="noConversion"/>
  </si>
  <si>
    <t>ARPA0B303I2094</t>
    <phoneticPr fontId="9" type="noConversion"/>
  </si>
  <si>
    <t>ARPA0B303I2</t>
    <phoneticPr fontId="9" type="noConversion"/>
  </si>
  <si>
    <t>‘60220080342055</t>
    <phoneticPr fontId="9" type="noConversion"/>
  </si>
  <si>
    <t>’60220080342055</t>
    <phoneticPr fontId="9" type="noConversion"/>
  </si>
  <si>
    <t>60225522002098</t>
  </si>
  <si>
    <t>2021-06-26 23:14</t>
  </si>
  <si>
    <t>pA16354617428</t>
  </si>
  <si>
    <t>刘子龙</t>
  </si>
  <si>
    <t>15642690235</t>
  </si>
  <si>
    <t>西大望路65号院3号楼3单元401</t>
  </si>
  <si>
    <t>91044510</t>
  </si>
  <si>
    <t>Allegri/Allegri 21SS 黑色＜AirDot＞开领衬衫</t>
  </si>
  <si>
    <t>ARSH1B403BK0XL</t>
  </si>
  <si>
    <t>黑色/black XL</t>
  </si>
  <si>
    <t>1590.92</t>
  </si>
  <si>
    <t>220182199309132119</t>
  </si>
  <si>
    <t>Beijing</t>
    <phoneticPr fontId="9" type="noConversion"/>
  </si>
  <si>
    <t>Beijing</t>
    <phoneticPr fontId="9" type="noConversion"/>
  </si>
  <si>
    <t>Chaoyang District</t>
    <phoneticPr fontId="9" type="noConversion"/>
  </si>
  <si>
    <t>Room 401, Unit 3, Building 3, No. 65, Xidawang Road</t>
    <phoneticPr fontId="9" type="noConversion"/>
  </si>
  <si>
    <t>60211442361007</t>
  </si>
  <si>
    <t>2021-06-29 01:27</t>
  </si>
  <si>
    <t>李秋龙</t>
  </si>
  <si>
    <t>92454317</t>
  </si>
  <si>
    <t>Allegri/Allegri [21SS] 棕色 ITALY《DELAVE》 亚麻衬衫</t>
  </si>
  <si>
    <t>ARSH1B704W200L</t>
  </si>
  <si>
    <t>棕色 L</t>
  </si>
  <si>
    <t>241781.65</t>
  </si>
  <si>
    <t>1995.44</t>
  </si>
  <si>
    <t>60225771702059</t>
  </si>
  <si>
    <t>2021-06-28 21:48</t>
  </si>
  <si>
    <t>温暖海洋</t>
  </si>
  <si>
    <t>程海鹏</t>
  </si>
  <si>
    <t>13917351199</t>
  </si>
  <si>
    <t>台州市</t>
  </si>
  <si>
    <t>椒江区</t>
  </si>
  <si>
    <t>力唯台州运营中心（白云山南路）</t>
  </si>
  <si>
    <t>92024615</t>
  </si>
  <si>
    <t>Allegri/Allegri [21SS] 浅绿色 [Lux Cool Phase] 微宽松版型 圆领T恤</t>
  </si>
  <si>
    <t>ARTS1B203E100L</t>
  </si>
  <si>
    <t>浅绿色 L</t>
  </si>
  <si>
    <t>964.44</t>
  </si>
  <si>
    <t>332623197406192573</t>
  </si>
  <si>
    <t>60211416951000</t>
  </si>
  <si>
    <t>2021-06-28 15:29</t>
  </si>
  <si>
    <t>UX46409775599</t>
  </si>
  <si>
    <t>张彦祥</t>
  </si>
  <si>
    <t>13666191319</t>
  </si>
  <si>
    <t>新都区</t>
  </si>
  <si>
    <t>四川省成都市新都区三河街道叠秀路玛歌庄园保安室</t>
  </si>
  <si>
    <t>91021109</t>
  </si>
  <si>
    <t>ARPA1B313I2078</t>
  </si>
  <si>
    <t>米白色 韩码30</t>
  </si>
  <si>
    <t>1763.06</t>
  </si>
  <si>
    <t>510123196603020631</t>
  </si>
  <si>
    <t>Zhejiang Province</t>
    <phoneticPr fontId="9" type="noConversion"/>
  </si>
  <si>
    <t>Jiaxing City</t>
    <phoneticPr fontId="9" type="noConversion"/>
  </si>
  <si>
    <t>Xiuzhou District</t>
    <phoneticPr fontId="9" type="noConversion"/>
  </si>
  <si>
    <t>No. 1010, Kanghe Road</t>
    <phoneticPr fontId="9" type="noConversion"/>
  </si>
  <si>
    <t>Taizhou City</t>
    <phoneticPr fontId="9" type="noConversion"/>
  </si>
  <si>
    <t>Jiaojiang District</t>
    <phoneticPr fontId="9" type="noConversion"/>
  </si>
  <si>
    <t>Liwei Taizhou Operation Center (Baiyunshan South Road)</t>
    <phoneticPr fontId="9" type="noConversion"/>
  </si>
  <si>
    <t>Sichuan Province</t>
    <phoneticPr fontId="9" type="noConversion"/>
  </si>
  <si>
    <t>Chengdu City</t>
    <phoneticPr fontId="9" type="noConversion"/>
  </si>
  <si>
    <t>Xindu District</t>
    <phoneticPr fontId="9" type="noConversion"/>
  </si>
  <si>
    <t>Security Office of Marge Manor, Diexiu Road, Sanhe Street</t>
    <phoneticPr fontId="9" type="noConversion"/>
  </si>
  <si>
    <t>LF발주완료</t>
  </si>
  <si>
    <t>Beijing</t>
  </si>
  <si>
    <t>Beijing</t>
    <phoneticPr fontId="9" type="noConversion"/>
  </si>
  <si>
    <t>Chaoyang District</t>
    <phoneticPr fontId="9" type="noConversion"/>
  </si>
  <si>
    <t>Room 401, Unit 3, Building 3, No. 65, Xidawang Road,</t>
    <phoneticPr fontId="9" type="noConversion"/>
  </si>
  <si>
    <t>60226716842061</t>
  </si>
  <si>
    <t>2021-07-05 08:29</t>
  </si>
  <si>
    <t>Ky11680700909</t>
  </si>
  <si>
    <t>张洋</t>
  </si>
  <si>
    <t>13594275856</t>
  </si>
  <si>
    <t>江北区</t>
  </si>
  <si>
    <t>龙湖春森彼岸1期10栋3单元601</t>
  </si>
  <si>
    <t>68468740</t>
  </si>
  <si>
    <t>ARPA0B208K2090</t>
  </si>
  <si>
    <t>卡其 韩码36</t>
  </si>
  <si>
    <t>952.66</t>
  </si>
  <si>
    <t>512301197912080012</t>
  </si>
  <si>
    <t>60226675052078</t>
  </si>
  <si>
    <t>2021-07-05 00:19</t>
  </si>
  <si>
    <t>Kr22760607409</t>
  </si>
  <si>
    <t>陈涛</t>
  </si>
  <si>
    <t>15861717937</t>
  </si>
  <si>
    <t>淮安市</t>
  </si>
  <si>
    <t>清江浦区</t>
  </si>
  <si>
    <t>新天地花苑2栋3101</t>
  </si>
  <si>
    <t>87436185</t>
  </si>
  <si>
    <t>ARPA1B304I2082</t>
  </si>
  <si>
    <t>米色 32</t>
  </si>
  <si>
    <t>1663.06</t>
  </si>
  <si>
    <t>320821199012163116</t>
  </si>
  <si>
    <t>陈前涛</t>
  </si>
  <si>
    <t>60226408092061</t>
  </si>
  <si>
    <t>2021-07-03 07:58</t>
  </si>
  <si>
    <t>182475.00</t>
  </si>
  <si>
    <t>1505.58</t>
  </si>
  <si>
    <t>Chongqing City</t>
    <phoneticPr fontId="9" type="noConversion"/>
  </si>
  <si>
    <t>Jiangbei District</t>
    <phoneticPr fontId="9" type="noConversion"/>
  </si>
  <si>
    <t>601, Unit 3, Building 10, Phase 1, Longhu Chunsen Bian,</t>
    <phoneticPr fontId="9" type="noConversion"/>
  </si>
  <si>
    <t>Jiangsu Province</t>
    <phoneticPr fontId="9" type="noConversion"/>
  </si>
  <si>
    <t>Huaian City</t>
    <phoneticPr fontId="9" type="noConversion"/>
  </si>
  <si>
    <t>Qingjiangpu District</t>
    <phoneticPr fontId="9" type="noConversion"/>
  </si>
  <si>
    <t>3101, Building 2, Xintiandi Garden</t>
    <phoneticPr fontId="9" type="noConversion"/>
  </si>
  <si>
    <t>Shanxi Province</t>
    <phoneticPr fontId="9" type="noConversion"/>
  </si>
  <si>
    <t>Yuncheng City</t>
    <phoneticPr fontId="9" type="noConversion"/>
  </si>
  <si>
    <t>Jishan County</t>
    <phoneticPr fontId="9" type="noConversion"/>
  </si>
  <si>
    <t>Building 103, Block F, Jiahe Manor, Jianshe Road</t>
    <phoneticPr fontId="9" type="noConversion"/>
  </si>
  <si>
    <t>043200</t>
    <phoneticPr fontId="9" type="noConversion"/>
  </si>
  <si>
    <t>60226883662077</t>
  </si>
  <si>
    <t>2021-07-06 10:56</t>
  </si>
  <si>
    <t>248047907577</t>
  </si>
  <si>
    <t>李啸</t>
  </si>
  <si>
    <t>13856980756</t>
  </si>
  <si>
    <t>合肥市</t>
  </si>
  <si>
    <t>蜀山区</t>
  </si>
  <si>
    <t>黄山路与石台路交口安建国际大厦8楼</t>
  </si>
  <si>
    <t>68416135</t>
  </si>
  <si>
    <t>ARPA0B306BK078</t>
  </si>
  <si>
    <t>ALLEGRI_黑色 泡泡纱 set up 西裤</t>
  </si>
  <si>
    <t>340104198609050530</t>
  </si>
  <si>
    <t>60211987041007</t>
  </si>
  <si>
    <t>2021-07-05 19:01</t>
  </si>
  <si>
    <t>2088.00</t>
  </si>
  <si>
    <t>87527115</t>
  </si>
  <si>
    <t>Allegri/Allegri  [21SS]  ITALY 男士 白色 衬衫</t>
  </si>
  <si>
    <t>ARSH1B702WT00L</t>
  </si>
  <si>
    <t>227964.90</t>
  </si>
  <si>
    <t>1751.95</t>
  </si>
  <si>
    <t>60226759872061</t>
  </si>
  <si>
    <t>2021-07-05 13:21</t>
  </si>
  <si>
    <t>Anhui Province</t>
    <phoneticPr fontId="9" type="noConversion"/>
  </si>
  <si>
    <t>Hefei City</t>
    <phoneticPr fontId="9" type="noConversion"/>
  </si>
  <si>
    <t>Shushan District</t>
    <phoneticPr fontId="9" type="noConversion"/>
  </si>
  <si>
    <t>8th Floor, Anjian International Building, Intersection of Huangshan Road and Shitai Road</t>
    <phoneticPr fontId="9" type="noConversion"/>
  </si>
  <si>
    <t>Zhejiang Province</t>
    <phoneticPr fontId="9" type="noConversion"/>
  </si>
  <si>
    <t>Jiaxing City</t>
    <phoneticPr fontId="9" type="noConversion"/>
  </si>
  <si>
    <t>Xiuzhou District</t>
    <phoneticPr fontId="9" type="noConversion"/>
  </si>
  <si>
    <t>No. 1010, Kanghe Road</t>
    <phoneticPr fontId="9" type="noConversion"/>
  </si>
  <si>
    <t>Shanxi Province</t>
    <phoneticPr fontId="9" type="noConversion"/>
  </si>
  <si>
    <t>Yuncheng City</t>
    <phoneticPr fontId="9" type="noConversion"/>
  </si>
  <si>
    <t>Jianshe Road</t>
    <phoneticPr fontId="9" type="noConversion"/>
  </si>
  <si>
    <t>Building 103, Block F, Jiahe Manor</t>
    <phoneticPr fontId="9" type="noConversion"/>
  </si>
  <si>
    <t>043299</t>
    <phoneticPr fontId="9" type="noConversion"/>
  </si>
  <si>
    <t>60212195061019</t>
  </si>
  <si>
    <t>2021-07-08 00:03</t>
  </si>
  <si>
    <t>严雪枫</t>
  </si>
  <si>
    <t>高碑店惠河南街礼安门83-105号</t>
  </si>
  <si>
    <t>87416088</t>
  </si>
  <si>
    <t>Allegri/Allegri  [21SS]  男士 浅黑色 开领子《Soft天丝》衬衫</t>
  </si>
  <si>
    <t>ARSH1A205BK00L</t>
  </si>
  <si>
    <t>黑色系 L</t>
  </si>
  <si>
    <t>1519.79</t>
  </si>
  <si>
    <t>220183198205146657</t>
  </si>
  <si>
    <t>60212195521042</t>
  </si>
  <si>
    <t>2021-07-07 21:52</t>
  </si>
  <si>
    <t>1180.00</t>
  </si>
  <si>
    <t>av6532924610</t>
  </si>
  <si>
    <t>李波</t>
  </si>
  <si>
    <t>18008012666</t>
  </si>
  <si>
    <t>青白江区</t>
  </si>
  <si>
    <t>红阳东路128号</t>
  </si>
  <si>
    <t>87380689</t>
  </si>
  <si>
    <t>Allegri/Allegri   [21 SS]  《LuxCool》 男士 深蓝色 POLO T恤</t>
  </si>
  <si>
    <t>ARTS1B301N300S</t>
  </si>
  <si>
    <t>131252.75</t>
  </si>
  <si>
    <t>1029.19</t>
  </si>
  <si>
    <t>510125197401152633</t>
  </si>
  <si>
    <t>Beijing</t>
    <phoneticPr fontId="9" type="noConversion"/>
  </si>
  <si>
    <t>Beijing</t>
    <phoneticPr fontId="9" type="noConversion"/>
  </si>
  <si>
    <t>Chaoyang District</t>
    <phoneticPr fontId="9" type="noConversion"/>
  </si>
  <si>
    <t>No. 83-105, Li'anmen, Huihe South Street, Gaobeidian</t>
    <phoneticPr fontId="9" type="noConversion"/>
  </si>
  <si>
    <t>Sichuan Province</t>
    <phoneticPr fontId="9" type="noConversion"/>
  </si>
  <si>
    <t>Chengdu City</t>
    <phoneticPr fontId="9" type="noConversion"/>
  </si>
  <si>
    <t>Qingbaijiang District</t>
    <phoneticPr fontId="9" type="noConversion"/>
  </si>
  <si>
    <t>128 Hongyang East Road</t>
    <phoneticPr fontId="9" type="noConversion"/>
  </si>
  <si>
    <t>60212277571007</t>
  </si>
  <si>
    <t>2021-07-08 19:15</t>
  </si>
  <si>
    <t>pf9869349471</t>
  </si>
  <si>
    <t>孙勇</t>
  </si>
  <si>
    <t>15959133776</t>
  </si>
  <si>
    <t>省直辖县</t>
  </si>
  <si>
    <t>临高县</t>
  </si>
  <si>
    <t>海南省临高县二环东路253号</t>
  </si>
  <si>
    <t>92024608</t>
  </si>
  <si>
    <t>ARTS1B203E100M</t>
  </si>
  <si>
    <t>浅绿色 M</t>
  </si>
  <si>
    <t>829.83</t>
  </si>
  <si>
    <t>352224197702260014</t>
  </si>
  <si>
    <t>Hainan Province</t>
    <phoneticPr fontId="9" type="noConversion"/>
  </si>
  <si>
    <t>Lingao County</t>
    <phoneticPr fontId="9" type="noConversion"/>
  </si>
  <si>
    <t>Counties directly under the provincial government</t>
    <phoneticPr fontId="9" type="noConversion"/>
  </si>
  <si>
    <t>Lingao County No.253 Second Ring East Road</t>
    <phoneticPr fontId="9" type="noConversion"/>
  </si>
  <si>
    <t>60227900532072</t>
  </si>
  <si>
    <t>2021-07-12 11:24</t>
  </si>
  <si>
    <t>1078.00</t>
  </si>
  <si>
    <t>cy11884445359</t>
  </si>
  <si>
    <t>刘嘉楷</t>
  </si>
  <si>
    <t>18047108338</t>
  </si>
  <si>
    <t>内蒙古自治区</t>
  </si>
  <si>
    <t>呼和浩特市</t>
  </si>
  <si>
    <t>新城区</t>
  </si>
  <si>
    <t>曙光街建发小区建发北楼2单元101号</t>
  </si>
  <si>
    <t>84514462</t>
  </si>
  <si>
    <t>Allegri/Allegri [21 SS]  《LuxCool》棕色微宽松版型短袖圆领T恤</t>
  </si>
  <si>
    <t>ARTS1B202W200L</t>
  </si>
  <si>
    <t>989.81</t>
  </si>
  <si>
    <t>150102197811120018</t>
  </si>
  <si>
    <t>60212388751010</t>
  </si>
  <si>
    <t>2021-07-09 20:02</t>
  </si>
  <si>
    <t>vincent001</t>
  </si>
  <si>
    <t>郑先生</t>
  </si>
  <si>
    <t>13910268111</t>
  </si>
  <si>
    <t>望京东路6号会议楼</t>
  </si>
  <si>
    <t>91018834</t>
  </si>
  <si>
    <t>ARPA1B211B2090</t>
  </si>
  <si>
    <t>浅蓝色 韩码36</t>
  </si>
  <si>
    <t>1195.44</t>
  </si>
  <si>
    <t>130225197104115013</t>
  </si>
  <si>
    <t>郑瑞祥</t>
  </si>
  <si>
    <t>李波</t>
    <phoneticPr fontId="9" type="noConversion"/>
  </si>
  <si>
    <t>Inner Mongolia Autonomous Region</t>
    <phoneticPr fontId="9" type="noConversion"/>
  </si>
  <si>
    <t>Hohhot</t>
    <phoneticPr fontId="9" type="noConversion"/>
  </si>
  <si>
    <t>Xincheng District</t>
    <phoneticPr fontId="9" type="noConversion"/>
  </si>
  <si>
    <t>No. 101, Unit 2, Jianfa North Building, Jianfa Community, Shuguang Street</t>
    <phoneticPr fontId="9" type="noConversion"/>
  </si>
  <si>
    <t>Beijing</t>
    <phoneticPr fontId="9" type="noConversion"/>
  </si>
  <si>
    <t>Beijing</t>
    <phoneticPr fontId="9" type="noConversion"/>
  </si>
  <si>
    <t>Chaoyang District</t>
    <phoneticPr fontId="9" type="noConversion"/>
  </si>
  <si>
    <t>Conference Building, No. 6, Wangjing East Road</t>
    <phoneticPr fontId="9" type="noConversion"/>
  </si>
  <si>
    <t>010050</t>
    <phoneticPr fontId="9" type="noConversion"/>
  </si>
  <si>
    <t>60212640281044</t>
  </si>
  <si>
    <t>2021-07-12 13:58</t>
  </si>
  <si>
    <t>464064659344</t>
  </si>
  <si>
    <t>刘萍</t>
  </si>
  <si>
    <t>18203513680</t>
  </si>
  <si>
    <t>大同市</t>
  </si>
  <si>
    <t>浑源县</t>
  </si>
  <si>
    <t>世纪龙鼎南区东边5号商铺优茶优酒</t>
  </si>
  <si>
    <t>68473668</t>
  </si>
  <si>
    <t>ARPA0B304G3082</t>
  </si>
  <si>
    <t>ALLEGRI_深灰色 亚麻 弹力 西装set up 长裤</t>
  </si>
  <si>
    <t>1614.68</t>
  </si>
  <si>
    <t>140225199111110043</t>
  </si>
  <si>
    <t>Shanxi Province</t>
    <phoneticPr fontId="9" type="noConversion"/>
  </si>
  <si>
    <t>Datong City</t>
    <phoneticPr fontId="9" type="noConversion"/>
  </si>
  <si>
    <t>Hunyuan County</t>
    <phoneticPr fontId="9" type="noConversion"/>
  </si>
  <si>
    <r>
      <t>Shop No. 5, East of Century Longding South District</t>
    </r>
    <r>
      <rPr>
        <sz val="11"/>
        <rFont val="돋움"/>
        <family val="3"/>
        <charset val="129"/>
      </rPr>
      <t xml:space="preserve"> Excellent Tea and Wine</t>
    </r>
    <phoneticPr fontId="9" type="noConversion"/>
  </si>
  <si>
    <t>037400</t>
    <phoneticPr fontId="9" type="noConversion"/>
  </si>
  <si>
    <t>010-8551-7252</t>
    <phoneticPr fontId="9" type="noConversion"/>
  </si>
  <si>
    <t>60228302922088</t>
  </si>
  <si>
    <t>2021-07-16 03:11</t>
  </si>
  <si>
    <t>1175.00</t>
  </si>
  <si>
    <t>KY45676096983</t>
  </si>
  <si>
    <t>张荣明</t>
  </si>
  <si>
    <t>13771865888</t>
  </si>
  <si>
    <t>文曲路嘉宝花园三期（莱茵苑）207-902</t>
  </si>
  <si>
    <t>93187140</t>
  </si>
  <si>
    <t>Allegri/Allegri [21SS] 浅灰色 《Luxcool Lite》 polo领T恤</t>
  </si>
  <si>
    <t>ARTS1B302G10XL</t>
  </si>
  <si>
    <t>ARTS1B302G1</t>
  </si>
  <si>
    <t>1189.19</t>
  </si>
  <si>
    <t>320524197611055217</t>
  </si>
  <si>
    <t>Jiangsu Province</t>
    <phoneticPr fontId="9" type="noConversion"/>
  </si>
  <si>
    <t>Suzhou City</t>
    <phoneticPr fontId="9" type="noConversion"/>
  </si>
  <si>
    <t>207-902, Jiabao Garden Phase III, Wenqu Road</t>
    <phoneticPr fontId="9" type="noConversion"/>
  </si>
  <si>
    <t>라이트그레이 《Luxcool Lite》 카라티</t>
  </si>
  <si>
    <t>60228580672069</t>
  </si>
  <si>
    <t>2021-07-18 19:07</t>
  </si>
  <si>
    <t>1302.00</t>
  </si>
  <si>
    <t>H-66</t>
  </si>
  <si>
    <t>黄述谊</t>
  </si>
  <si>
    <t>13719211816</t>
  </si>
  <si>
    <t>时代广场10楼1014</t>
  </si>
  <si>
    <t>男士短裤</t>
  </si>
  <si>
    <t>92540382</t>
  </si>
  <si>
    <t>Allegri/Allegri [21SS] 黑色尼龙男士短裤</t>
  </si>
  <si>
    <t>ARPA1E804BK086</t>
  </si>
  <si>
    <t>145068.65</t>
  </si>
  <si>
    <t>1196.83</t>
  </si>
  <si>
    <t>612324197509110013</t>
  </si>
  <si>
    <t>60213088511006</t>
  </si>
  <si>
    <t>2021-07-17 21:37</t>
  </si>
  <si>
    <t>wx366436617106</t>
  </si>
  <si>
    <t>常汝光</t>
  </si>
  <si>
    <t>18632610999</t>
  </si>
  <si>
    <t>廊坊市</t>
  </si>
  <si>
    <t>三河市</t>
  </si>
  <si>
    <t>李七庄镇李翟路口北侧海鲜中央空调店</t>
  </si>
  <si>
    <t>92030201</t>
  </si>
  <si>
    <t>Allegri/Allegri [21SS] 砖红色 [Lux Cool] 常规版型 圆领T恤</t>
  </si>
  <si>
    <t>ARTS1B201R30XL</t>
  </si>
  <si>
    <t>红色系 XL</t>
  </si>
  <si>
    <t>995.09</t>
  </si>
  <si>
    <t>22232619740426004X</t>
  </si>
  <si>
    <t>60228390872061</t>
  </si>
  <si>
    <t>2021-07-16 22:53</t>
  </si>
  <si>
    <t>92539654</t>
  </si>
  <si>
    <t>Allegri/Allegri [21SS] [Set up] [Slim] 黑色 ＜AirCrease＞ 西装长裤</t>
  </si>
  <si>
    <t>ARPA1B302BK094</t>
  </si>
  <si>
    <t>黑色/black 韩码38</t>
  </si>
  <si>
    <t>60228390862061</t>
  </si>
  <si>
    <t>86433610</t>
  </si>
  <si>
    <t>Allegri/Allegri  [21SS]  [Set-up][Slim] 《AirDot》 男士深灰色西裤</t>
  </si>
  <si>
    <t>ARPA1B303G3094</t>
  </si>
  <si>
    <t>215398.50</t>
  </si>
  <si>
    <t>1678.23</t>
  </si>
  <si>
    <t>Guangdong Province</t>
    <phoneticPr fontId="9" type="noConversion"/>
  </si>
  <si>
    <t>Guangzhou City</t>
    <phoneticPr fontId="9" type="noConversion"/>
  </si>
  <si>
    <t>Tianhe District</t>
    <phoneticPr fontId="9" type="noConversion"/>
  </si>
  <si>
    <t>1014, 10th Floor, Times Square</t>
    <phoneticPr fontId="9" type="noConversion"/>
  </si>
  <si>
    <t>Hebei Province</t>
    <phoneticPr fontId="9" type="noConversion"/>
  </si>
  <si>
    <t>Langfang City</t>
    <phoneticPr fontId="9" type="noConversion"/>
  </si>
  <si>
    <t>Sanhe City</t>
    <phoneticPr fontId="9" type="noConversion"/>
  </si>
  <si>
    <t>Seafood central air-conditioning shop on the north side of Lidi Road, Liqizhuang Town</t>
    <phoneticPr fontId="9" type="noConversion"/>
  </si>
  <si>
    <t>065201</t>
    <phoneticPr fontId="9" type="noConversion"/>
  </si>
  <si>
    <t>60229100292090</t>
  </si>
  <si>
    <t>2021-07-23 23:46</t>
  </si>
  <si>
    <t>Re6746421082</t>
  </si>
  <si>
    <t>韩金杰</t>
  </si>
  <si>
    <t>13609328960</t>
  </si>
  <si>
    <t>甘肃省</t>
  </si>
  <si>
    <t>兰州市</t>
  </si>
  <si>
    <t>城关区</t>
  </si>
  <si>
    <t>金昌路亚太大厦804室</t>
  </si>
  <si>
    <t>91052651</t>
  </si>
  <si>
    <t>Allegri/Allegri 21SS 天蓝色《LuxCool》微宽松版圆领T恤</t>
  </si>
  <si>
    <t>ARTS1B201B10XL</t>
  </si>
  <si>
    <t>浅蓝色 XL</t>
  </si>
  <si>
    <t>384.94</t>
  </si>
  <si>
    <t>620103196909231941</t>
  </si>
  <si>
    <t>60229053792072</t>
  </si>
  <si>
    <t>2021-07-23 14:57</t>
  </si>
  <si>
    <t>93186482</t>
  </si>
  <si>
    <t>Allegri/Allegri [21SS] 黑色 《Luxcool Lite》 polo领T恤</t>
  </si>
  <si>
    <t>ARTS1B302BK0XL</t>
  </si>
  <si>
    <t>ARTS1B302BK</t>
  </si>
  <si>
    <t>154415.00</t>
  </si>
  <si>
    <t>1280.93</t>
  </si>
  <si>
    <t>Gansu Province</t>
    <phoneticPr fontId="9" type="noConversion"/>
  </si>
  <si>
    <t>Lanzhou City</t>
    <phoneticPr fontId="9" type="noConversion"/>
  </si>
  <si>
    <t>Chengguan District</t>
    <phoneticPr fontId="9" type="noConversion"/>
  </si>
  <si>
    <t>Room 804, Yatai Building, Jinchang Road</t>
    <phoneticPr fontId="9" type="noConversion"/>
  </si>
  <si>
    <t>Inner Mongolia Autonomous Region</t>
    <phoneticPr fontId="9" type="noConversion"/>
  </si>
  <si>
    <r>
      <t>Hohhot</t>
    </r>
    <r>
      <rPr>
        <sz val="11"/>
        <rFont val="돋움"/>
        <family val="3"/>
        <charset val="129"/>
      </rPr>
      <t xml:space="preserve"> City</t>
    </r>
    <phoneticPr fontId="9" type="noConversion"/>
  </si>
  <si>
    <t>Xincheng District</t>
    <phoneticPr fontId="9" type="noConversion"/>
  </si>
  <si>
    <t>No. 101, Unit 2, Jianfa North Building, Jianfa Community, Shuguang Street</t>
    <phoneticPr fontId="9" type="noConversion"/>
  </si>
  <si>
    <t>010051</t>
    <phoneticPr fontId="9" type="noConversion"/>
  </si>
  <si>
    <t>ARTS1B302BK</t>
    <phoneticPr fontId="9" type="noConversion"/>
  </si>
  <si>
    <t>블랙 《Luxcool Lite》 카라티</t>
  </si>
  <si>
    <t>60213745091037</t>
  </si>
  <si>
    <t>2021-07-26 12:00</t>
  </si>
  <si>
    <t>84514448</t>
  </si>
  <si>
    <t>ARTS1B202W200S</t>
  </si>
  <si>
    <t>棕色 S</t>
  </si>
  <si>
    <t>992.81</t>
  </si>
  <si>
    <t>Guangdong Province</t>
    <phoneticPr fontId="9" type="noConversion"/>
  </si>
  <si>
    <t>Guangzhou City</t>
    <phoneticPr fontId="9" type="noConversion"/>
  </si>
  <si>
    <t>Tianhe District</t>
    <phoneticPr fontId="9" type="noConversion"/>
  </si>
  <si>
    <t>2B2702, Dongfang New Century (Xiyuan), Dongfang 3rd Road, Tianhe District</t>
    <phoneticPr fontId="9" type="noConversion"/>
  </si>
  <si>
    <r>
      <t>ARTS1B202</t>
    </r>
    <r>
      <rPr>
        <sz val="11"/>
        <rFont val="돋움"/>
        <family val="3"/>
        <charset val="129"/>
      </rPr>
      <t>B1</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</si>
</sst>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0_-;\-* #,##0_-;_-* &quot;-&quot;_-;_-@_-"/>
    <numFmt numFmtId="176" formatCode="yyyymmdd"/>
    <numFmt numFmtId="177" formatCode="0_ "/>
    <numFmt numFmtId="178" formatCode="#,##0_ "/>
    <numFmt numFmtId="179" formatCode="0_);[Red]\(0\)"/>
    <numFmt numFmtId="180" formatCode="_-* #,##0.0_-;\-* #,##0.0_-;_-* &quot;-&quot;?_-;_-@_-"/>
    <numFmt numFmtId="181" formatCode="0.000_);[Red]\(0.000\)"/>
    <numFmt numFmtId="182" formatCode="_(* #,##0_);_(* \(#,##0\);_(* &quot;-&quot;_);_(@_)"/>
  </numFmts>
  <fonts count="33">
    <font>
      <sz val="11"/>
      <name val="돋움"/>
      <charset val="129"/>
    </font>
    <font>
      <sz val="11"/>
      <color theme="1"/>
      <name val="맑은 고딕"/>
      <family val="3"/>
      <charset val="129"/>
      <scheme val="minor"/>
    </font>
    <font>
      <sz val="10"/>
      <name val="굴림체"/>
      <family val="3"/>
      <charset val="129"/>
    </font>
    <font>
      <b/>
      <sz val="10"/>
      <name val="굴림체"/>
      <family val="3"/>
      <charset val="129"/>
    </font>
    <font>
      <b/>
      <sz val="10"/>
      <color indexed="9"/>
      <name val="굴림체"/>
      <family val="3"/>
      <charset val="129"/>
    </font>
    <font>
      <sz val="10"/>
      <color rgb="FFFF0000"/>
      <name val="굴림체"/>
      <family val="3"/>
      <charset val="129"/>
    </font>
    <font>
      <sz val="10"/>
      <name val="돋움"/>
      <family val="3"/>
      <charset val="129"/>
    </font>
    <font>
      <b/>
      <sz val="10"/>
      <color rgb="FFFF0000"/>
      <name val="굴림체"/>
      <family val="3"/>
      <charset val="129"/>
    </font>
    <font>
      <sz val="11"/>
      <name val="돋움"/>
      <family val="3"/>
      <charset val="129"/>
    </font>
    <font>
      <sz val="8"/>
      <name val="돋움"/>
      <family val="3"/>
      <charset val="129"/>
    </font>
    <font>
      <sz val="8"/>
      <name val="맑은 고딕"/>
      <family val="2"/>
      <charset val="129"/>
      <scheme val="minor"/>
    </font>
    <font>
      <u/>
      <sz val="11"/>
      <color theme="10"/>
      <name val="돋움"/>
      <family val="3"/>
      <charset val="129"/>
    </font>
    <font>
      <b/>
      <sz val="10"/>
      <name val="Arial"/>
      <family val="2"/>
    </font>
    <font>
      <sz val="11"/>
      <color theme="1"/>
      <name val="맑은 고딕"/>
      <family val="2"/>
      <scheme val="minor"/>
    </font>
    <font>
      <sz val="9"/>
      <name val="맑은 고딕"/>
      <family val="3"/>
      <charset val="134"/>
      <scheme val="minor"/>
    </font>
    <font>
      <sz val="10"/>
      <name val="Arial"/>
      <family val="2"/>
    </font>
    <font>
      <sz val="10"/>
      <name val="新細明體"/>
      <family val="1"/>
      <charset val="136"/>
    </font>
    <font>
      <b/>
      <sz val="9"/>
      <color indexed="81"/>
      <name val="宋体"/>
      <family val="3"/>
      <charset val="134"/>
    </font>
    <font>
      <b/>
      <sz val="12"/>
      <color theme="1"/>
      <name val="돋움"/>
      <family val="3"/>
      <charset val="129"/>
    </font>
    <font>
      <sz val="12"/>
      <color theme="1"/>
      <name val="돋움"/>
      <family val="3"/>
      <charset val="129"/>
    </font>
    <font>
      <b/>
      <sz val="10"/>
      <name val="新細明體"/>
      <family val="1"/>
      <charset val="136"/>
    </font>
    <font>
      <sz val="9"/>
      <color rgb="FF000000"/>
      <name val="맑은 고딕"/>
      <family val="3"/>
      <charset val="129"/>
      <scheme val="minor"/>
    </font>
    <font>
      <sz val="11"/>
      <name val="맑은 고딕"/>
      <family val="2"/>
      <scheme val="minor"/>
    </font>
    <font>
      <sz val="11"/>
      <color theme="1"/>
      <name val="돋움"/>
      <family val="3"/>
      <charset val="129"/>
    </font>
    <font>
      <sz val="11"/>
      <color indexed="8"/>
      <name val="맑은 고딕"/>
      <family val="2"/>
      <scheme val="minor"/>
    </font>
    <font>
      <sz val="9"/>
      <color theme="1"/>
      <name val="Gulim"/>
      <family val="3"/>
    </font>
    <font>
      <sz val="9"/>
      <color theme="1"/>
      <name val="맑은 고딕"/>
      <family val="3"/>
      <charset val="129"/>
      <scheme val="minor"/>
    </font>
    <font>
      <sz val="11"/>
      <color theme="1"/>
      <name val="맑은 고딕"/>
      <family val="3"/>
      <charset val="129"/>
      <scheme val="major"/>
    </font>
    <font>
      <sz val="10"/>
      <color rgb="FF212121"/>
      <name val="Arial"/>
      <family val="2"/>
    </font>
    <font>
      <sz val="11"/>
      <color rgb="FF333333"/>
      <name val="Microsoft YaHei"/>
      <family val="2"/>
      <charset val="134"/>
    </font>
    <font>
      <sz val="10"/>
      <color rgb="FF000000"/>
      <name val="Arial"/>
      <family val="2"/>
    </font>
    <font>
      <sz val="11"/>
      <name val="돋움"/>
      <family val="1"/>
      <charset val="129"/>
    </font>
    <font>
      <sz val="8"/>
      <name val="맑은 고딕"/>
      <family val="3"/>
      <charset val="129"/>
      <scheme val="minor"/>
    </font>
  </fonts>
  <fills count="1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indexed="8"/>
        <bgColor indexed="64"/>
      </patternFill>
    </fill>
    <fill>
      <patternFill patternType="solid">
        <fgColor theme="1"/>
        <bgColor indexed="64"/>
      </patternFill>
    </fill>
    <fill>
      <patternFill patternType="solid">
        <fgColor theme="0"/>
        <bgColor indexed="64"/>
      </patternFill>
    </fill>
    <fill>
      <patternFill patternType="solid">
        <fgColor rgb="FFFFFF99"/>
        <bgColor indexed="64"/>
      </patternFill>
    </fill>
    <fill>
      <patternFill patternType="solid">
        <fgColor indexed="43"/>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rgb="FFFFFF8B"/>
        <bgColor indexed="64"/>
      </patternFill>
    </fill>
    <fill>
      <patternFill patternType="solid">
        <fgColor theme="9" tint="0.79998168889431442"/>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indexed="9"/>
      </left>
      <right style="thin">
        <color indexed="9"/>
      </right>
      <top style="thin">
        <color indexed="9"/>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auto="1"/>
      </top>
      <bottom style="medium">
        <color auto="1"/>
      </bottom>
      <diagonal/>
    </border>
    <border>
      <left style="thin">
        <color auto="1"/>
      </left>
      <right style="thin">
        <color auto="1"/>
      </right>
      <top style="thin">
        <color auto="1"/>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right/>
      <top/>
      <bottom style="double">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indexed="64"/>
      </bottom>
      <diagonal/>
    </border>
  </borders>
  <cellStyleXfs count="9">
    <xf numFmtId="0" fontId="0" fillId="0" borderId="0"/>
    <xf numFmtId="41" fontId="8" fillId="0" borderId="0" applyFont="0" applyFill="0" applyBorder="0" applyAlignment="0" applyProtection="0">
      <alignment vertical="center"/>
    </xf>
    <xf numFmtId="9" fontId="8" fillId="0" borderId="0" applyFont="0" applyFill="0" applyBorder="0" applyAlignment="0" applyProtection="0">
      <alignment vertical="center"/>
    </xf>
    <xf numFmtId="0" fontId="11" fillId="0" borderId="0" applyNumberFormat="0" applyFill="0" applyBorder="0" applyAlignment="0" applyProtection="0"/>
    <xf numFmtId="0" fontId="24" fillId="0" borderId="0">
      <alignment vertical="center"/>
    </xf>
    <xf numFmtId="0" fontId="8" fillId="0" borderId="0"/>
    <xf numFmtId="9" fontId="8" fillId="0" borderId="0" applyFont="0" applyFill="0" applyBorder="0" applyAlignment="0" applyProtection="0">
      <alignment vertical="center"/>
    </xf>
    <xf numFmtId="0" fontId="1" fillId="0" borderId="0">
      <alignment vertical="center"/>
    </xf>
    <xf numFmtId="182" fontId="1" fillId="0" borderId="0" applyFont="0" applyFill="0" applyBorder="0" applyAlignment="0" applyProtection="0">
      <alignment vertical="center"/>
    </xf>
  </cellStyleXfs>
  <cellXfs count="161">
    <xf numFmtId="0" fontId="0" fillId="0" borderId="0" xfId="0" applyAlignment="1">
      <alignment vertical="center"/>
    </xf>
    <xf numFmtId="0" fontId="0" fillId="0" borderId="0" xfId="0" applyAlignment="1">
      <alignment horizontal="center" vertical="center"/>
    </xf>
    <xf numFmtId="0" fontId="0" fillId="2" borderId="0" xfId="0" applyFill="1" applyAlignment="1">
      <alignment vertical="center"/>
    </xf>
    <xf numFmtId="0" fontId="2" fillId="0" borderId="0" xfId="0" applyFont="1" applyAlignment="1">
      <alignment horizontal="center" vertical="center"/>
    </xf>
    <xf numFmtId="0" fontId="2" fillId="0" borderId="0" xfId="0" applyFont="1" applyAlignment="1">
      <alignment vertical="center"/>
    </xf>
    <xf numFmtId="0" fontId="2" fillId="0" borderId="0" xfId="0" applyNumberFormat="1" applyFont="1" applyAlignment="1">
      <alignment vertical="center"/>
    </xf>
    <xf numFmtId="0" fontId="3" fillId="2" borderId="0" xfId="0" applyFont="1" applyFill="1" applyAlignment="1">
      <alignment horizontal="center" vertical="center"/>
    </xf>
    <xf numFmtId="0" fontId="3" fillId="3" borderId="0" xfId="0" applyFont="1" applyFill="1" applyAlignment="1">
      <alignment horizontal="center" vertical="center"/>
    </xf>
    <xf numFmtId="0" fontId="4" fillId="4" borderId="2" xfId="0" applyFont="1" applyFill="1" applyBorder="1" applyAlignment="1">
      <alignment horizontal="center" vertical="center"/>
    </xf>
    <xf numFmtId="0" fontId="4" fillId="4" borderId="2" xfId="0" applyNumberFormat="1" applyFont="1" applyFill="1" applyBorder="1" applyAlignment="1">
      <alignment horizontal="center" vertical="center"/>
    </xf>
    <xf numFmtId="177"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Border="1" applyAlignment="1">
      <alignment horizontal="center" vertical="center"/>
    </xf>
    <xf numFmtId="176" fontId="2" fillId="0" borderId="1" xfId="0" applyNumberFormat="1" applyFont="1" applyBorder="1" applyAlignment="1">
      <alignment horizontal="center" vertical="center"/>
    </xf>
    <xf numFmtId="0" fontId="2" fillId="2"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Fill="1" applyBorder="1" applyAlignment="1">
      <alignment horizontal="center" vertical="center"/>
    </xf>
    <xf numFmtId="177" fontId="6" fillId="0" borderId="1" xfId="0" applyNumberFormat="1" applyFont="1" applyBorder="1" applyAlignment="1">
      <alignment horizontal="center" vertical="center"/>
    </xf>
    <xf numFmtId="0" fontId="7" fillId="5" borderId="0" xfId="0" applyFont="1" applyFill="1" applyAlignment="1">
      <alignment horizontal="center" vertical="center"/>
    </xf>
    <xf numFmtId="177" fontId="5" fillId="0" borderId="1" xfId="0" quotePrefix="1" applyNumberFormat="1" applyFont="1" applyBorder="1" applyAlignment="1">
      <alignment horizontal="center" vertical="center"/>
    </xf>
    <xf numFmtId="0" fontId="6" fillId="0" borderId="1" xfId="0" quotePrefix="1" applyFont="1" applyFill="1" applyBorder="1" applyAlignment="1">
      <alignment horizontal="center" vertical="center"/>
    </xf>
    <xf numFmtId="0" fontId="11" fillId="0" borderId="1" xfId="3" applyBorder="1" applyAlignment="1">
      <alignment horizontal="center" vertical="center"/>
    </xf>
    <xf numFmtId="177" fontId="2" fillId="0" borderId="1" xfId="0" applyNumberFormat="1" applyFont="1" applyBorder="1" applyAlignment="1">
      <alignment horizontal="center" vertical="center"/>
    </xf>
    <xf numFmtId="179" fontId="4" fillId="4" borderId="2" xfId="0" applyNumberFormat="1" applyFont="1" applyFill="1" applyBorder="1" applyAlignment="1">
      <alignment horizontal="center" vertical="center"/>
    </xf>
    <xf numFmtId="179" fontId="2" fillId="0" borderId="1" xfId="0" quotePrefix="1" applyNumberFormat="1" applyFont="1" applyBorder="1" applyAlignment="1">
      <alignment horizontal="center" vertical="center"/>
    </xf>
    <xf numFmtId="179" fontId="2" fillId="0" borderId="0" xfId="0" applyNumberFormat="1" applyFont="1" applyAlignment="1">
      <alignment vertical="center"/>
    </xf>
    <xf numFmtId="49" fontId="12" fillId="0" borderId="3" xfId="0" applyNumberFormat="1" applyFont="1" applyBorder="1" applyAlignment="1" applyProtection="1">
      <alignment wrapText="1"/>
    </xf>
    <xf numFmtId="49" fontId="12" fillId="0" borderId="4" xfId="0" applyNumberFormat="1" applyFont="1" applyBorder="1" applyAlignment="1" applyProtection="1">
      <alignment wrapText="1"/>
    </xf>
    <xf numFmtId="49" fontId="12" fillId="0" borderId="8" xfId="0" applyNumberFormat="1" applyFont="1" applyBorder="1" applyAlignment="1" applyProtection="1">
      <alignment wrapText="1"/>
    </xf>
    <xf numFmtId="49" fontId="12" fillId="0" borderId="9" xfId="0" applyNumberFormat="1" applyFont="1" applyBorder="1" applyAlignment="1" applyProtection="1">
      <alignment horizontal="left" wrapText="1"/>
    </xf>
    <xf numFmtId="49" fontId="12" fillId="0" borderId="0" xfId="0" applyNumberFormat="1" applyFont="1" applyAlignment="1" applyProtection="1">
      <alignment horizontal="left" wrapText="1"/>
    </xf>
    <xf numFmtId="49" fontId="15" fillId="0" borderId="10" xfId="0" applyNumberFormat="1" applyFont="1" applyBorder="1" applyAlignment="1" applyProtection="1">
      <alignment horizontal="left" wrapText="1"/>
    </xf>
    <xf numFmtId="49" fontId="15" fillId="0" borderId="11" xfId="0" applyNumberFormat="1" applyFont="1" applyBorder="1" applyAlignment="1" applyProtection="1">
      <alignment horizontal="left" wrapText="1"/>
    </xf>
    <xf numFmtId="49" fontId="15" fillId="0" borderId="13" xfId="0" applyNumberFormat="1" applyFont="1" applyBorder="1" applyAlignment="1" applyProtection="1">
      <alignment horizontal="left" wrapText="1"/>
    </xf>
    <xf numFmtId="49" fontId="15" fillId="0" borderId="14" xfId="0" applyNumberFormat="1" applyFont="1" applyBorder="1" applyAlignment="1" applyProtection="1">
      <alignment horizontal="left" wrapText="1"/>
    </xf>
    <xf numFmtId="49" fontId="15" fillId="0" borderId="11" xfId="0" applyNumberFormat="1" applyFont="1" applyFill="1" applyBorder="1" applyAlignment="1" applyProtection="1">
      <alignment horizontal="left" wrapText="1"/>
    </xf>
    <xf numFmtId="49" fontId="15" fillId="0" borderId="15" xfId="0" applyNumberFormat="1" applyFont="1" applyBorder="1" applyAlignment="1" applyProtection="1">
      <alignment horizontal="left"/>
    </xf>
    <xf numFmtId="49" fontId="15" fillId="0" borderId="16" xfId="0" applyNumberFormat="1" applyFont="1" applyBorder="1" applyAlignment="1" applyProtection="1"/>
    <xf numFmtId="0" fontId="3" fillId="10" borderId="0" xfId="0" applyFont="1" applyFill="1" applyAlignment="1">
      <alignment horizontal="center" vertical="center"/>
    </xf>
    <xf numFmtId="0" fontId="6" fillId="0" borderId="17" xfId="0" applyFont="1" applyBorder="1" applyAlignment="1">
      <alignment horizontal="center" vertical="center"/>
    </xf>
    <xf numFmtId="49" fontId="12" fillId="0" borderId="7" xfId="0" applyNumberFormat="1" applyFont="1" applyBorder="1" applyAlignment="1" applyProtection="1">
      <alignment horizontal="left" wrapText="1"/>
    </xf>
    <xf numFmtId="49" fontId="20" fillId="0" borderId="0" xfId="0" applyNumberFormat="1" applyFont="1" applyAlignment="1" applyProtection="1">
      <alignment horizontal="left" wrapText="1"/>
    </xf>
    <xf numFmtId="49" fontId="15" fillId="7" borderId="10" xfId="0" applyNumberFormat="1" applyFont="1" applyFill="1" applyBorder="1" applyAlignment="1" applyProtection="1">
      <alignment horizontal="left" wrapText="1"/>
    </xf>
    <xf numFmtId="49" fontId="15" fillId="2" borderId="11" xfId="0" applyNumberFormat="1" applyFont="1" applyFill="1" applyBorder="1" applyAlignment="1" applyProtection="1">
      <alignment horizontal="left" wrapText="1"/>
    </xf>
    <xf numFmtId="49" fontId="15" fillId="8" borderId="11" xfId="0" applyNumberFormat="1" applyFont="1" applyFill="1" applyBorder="1" applyAlignment="1" applyProtection="1">
      <alignment horizontal="left" wrapText="1"/>
    </xf>
    <xf numFmtId="49" fontId="15" fillId="6" borderId="11" xfId="0" applyNumberFormat="1" applyFont="1" applyFill="1" applyBorder="1" applyAlignment="1" applyProtection="1">
      <alignment horizontal="left" wrapText="1"/>
    </xf>
    <xf numFmtId="49" fontId="15" fillId="8" borderId="13" xfId="0" applyNumberFormat="1" applyFont="1" applyFill="1" applyBorder="1" applyAlignment="1" applyProtection="1">
      <alignment horizontal="left" wrapText="1"/>
    </xf>
    <xf numFmtId="49" fontId="15" fillId="8" borderId="10" xfId="0" applyNumberFormat="1" applyFont="1" applyFill="1" applyBorder="1" applyAlignment="1" applyProtection="1">
      <alignment horizontal="left" wrapText="1"/>
    </xf>
    <xf numFmtId="49" fontId="15" fillId="0" borderId="12" xfId="0" applyNumberFormat="1" applyFont="1" applyBorder="1" applyAlignment="1" applyProtection="1">
      <alignment horizontal="left" wrapText="1"/>
    </xf>
    <xf numFmtId="49" fontId="15" fillId="7" borderId="11" xfId="0" applyNumberFormat="1" applyFont="1" applyFill="1" applyBorder="1" applyAlignment="1" applyProtection="1">
      <alignment horizontal="left" wrapText="1"/>
    </xf>
    <xf numFmtId="0" fontId="16" fillId="0" borderId="0" xfId="0" applyNumberFormat="1" applyFont="1" applyFill="1" applyAlignment="1" applyProtection="1">
      <alignment horizontal="left" vertical="center"/>
      <protection locked="0"/>
    </xf>
    <xf numFmtId="0" fontId="21" fillId="0" borderId="0" xfId="0" quotePrefix="1" applyFont="1" applyAlignment="1">
      <alignment horizontal="left" vertical="center"/>
    </xf>
    <xf numFmtId="0" fontId="0" fillId="0" borderId="0" xfId="0" applyNumberFormat="1" applyAlignment="1">
      <alignment horizontal="left" vertical="center"/>
    </xf>
    <xf numFmtId="0" fontId="22" fillId="0" borderId="0" xfId="3" applyNumberFormat="1" applyFont="1" applyFill="1" applyAlignment="1" applyProtection="1">
      <alignment horizontal="left" vertical="center"/>
      <protection locked="0"/>
    </xf>
    <xf numFmtId="179" fontId="16" fillId="0" borderId="0" xfId="0" applyNumberFormat="1" applyFont="1" applyFill="1" applyAlignment="1" applyProtection="1">
      <alignment horizontal="left" vertical="center"/>
      <protection locked="0"/>
    </xf>
    <xf numFmtId="0" fontId="0" fillId="0" borderId="0" xfId="0"/>
    <xf numFmtId="49" fontId="15" fillId="0" borderId="18" xfId="0" applyNumberFormat="1" applyFont="1" applyBorder="1" applyAlignment="1" applyProtection="1">
      <alignment horizontal="left"/>
    </xf>
    <xf numFmtId="49" fontId="15" fillId="0" borderId="16" xfId="0" applyNumberFormat="1" applyFont="1" applyBorder="1" applyAlignment="1" applyProtection="1">
      <alignment horizontal="left"/>
    </xf>
    <xf numFmtId="49" fontId="15" fillId="0" borderId="19" xfId="0" applyNumberFormat="1" applyFont="1" applyBorder="1" applyAlignment="1" applyProtection="1">
      <alignment horizontal="left"/>
    </xf>
    <xf numFmtId="49" fontId="15" fillId="0" borderId="20" xfId="0" applyNumberFormat="1" applyFont="1" applyBorder="1" applyAlignment="1" applyProtection="1">
      <alignment horizontal="left"/>
    </xf>
    <xf numFmtId="49" fontId="15" fillId="0" borderId="20" xfId="0" applyNumberFormat="1" applyFont="1" applyBorder="1" applyAlignment="1" applyProtection="1"/>
    <xf numFmtId="49" fontId="16" fillId="0" borderId="20" xfId="0" applyNumberFormat="1" applyFont="1" applyFill="1" applyBorder="1" applyAlignment="1" applyProtection="1">
      <alignment horizontal="left" vertical="top"/>
      <protection locked="0"/>
    </xf>
    <xf numFmtId="49" fontId="16" fillId="0" borderId="15" xfId="0" applyNumberFormat="1" applyFont="1" applyBorder="1" applyAlignment="1" applyProtection="1">
      <alignment horizontal="left"/>
    </xf>
    <xf numFmtId="49" fontId="15" fillId="0" borderId="21" xfId="0" applyNumberFormat="1" applyFont="1" applyBorder="1" applyAlignment="1" applyProtection="1">
      <alignment horizontal="left"/>
    </xf>
    <xf numFmtId="49" fontId="15" fillId="0" borderId="20" xfId="0" applyNumberFormat="1" applyFont="1" applyFill="1" applyBorder="1" applyAlignment="1" applyProtection="1">
      <alignment horizontal="left"/>
    </xf>
    <xf numFmtId="49" fontId="15" fillId="0" borderId="20" xfId="0" applyNumberFormat="1" applyFont="1" applyBorder="1" applyAlignment="1" applyProtection="1">
      <alignment horizontal="left" wrapText="1"/>
    </xf>
    <xf numFmtId="49" fontId="12" fillId="0" borderId="22" xfId="0" applyNumberFormat="1" applyFont="1" applyBorder="1" applyAlignment="1" applyProtection="1">
      <alignment horizontal="left" wrapText="1"/>
    </xf>
    <xf numFmtId="0" fontId="0" fillId="0" borderId="22" xfId="0" applyBorder="1"/>
    <xf numFmtId="49" fontId="15" fillId="7" borderId="11" xfId="0" applyNumberFormat="1" applyFont="1" applyFill="1" applyBorder="1" applyAlignment="1" applyProtection="1">
      <alignment wrapText="1"/>
    </xf>
    <xf numFmtId="49" fontId="15" fillId="7" borderId="0" xfId="0" applyNumberFormat="1" applyFont="1" applyFill="1" applyBorder="1" applyAlignment="1" applyProtection="1">
      <alignment horizontal="left" wrapText="1"/>
    </xf>
    <xf numFmtId="49" fontId="15" fillId="0" borderId="22" xfId="0" applyNumberFormat="1" applyFont="1" applyFill="1" applyBorder="1" applyAlignment="1" applyProtection="1">
      <alignment horizontal="left"/>
    </xf>
    <xf numFmtId="49" fontId="15" fillId="0" borderId="22" xfId="0" applyNumberFormat="1" applyFont="1" applyFill="1" applyBorder="1" applyAlignment="1" applyProtection="1"/>
    <xf numFmtId="49" fontId="15" fillId="0" borderId="22" xfId="0" applyNumberFormat="1" applyFont="1" applyBorder="1" applyAlignment="1" applyProtection="1">
      <alignment horizontal="left"/>
    </xf>
    <xf numFmtId="0" fontId="0" fillId="0" borderId="0" xfId="0" applyAlignment="1"/>
    <xf numFmtId="1" fontId="0" fillId="0" borderId="0" xfId="0" applyNumberFormat="1" applyAlignment="1">
      <alignment horizontal="left" vertical="center"/>
    </xf>
    <xf numFmtId="49" fontId="15" fillId="2" borderId="12" xfId="0" applyNumberFormat="1" applyFont="1" applyFill="1" applyBorder="1" applyAlignment="1" applyProtection="1">
      <alignment horizontal="left" wrapText="1"/>
    </xf>
    <xf numFmtId="49" fontId="15" fillId="2" borderId="19" xfId="0" applyNumberFormat="1" applyFont="1" applyFill="1" applyBorder="1" applyAlignment="1" applyProtection="1">
      <alignment horizontal="left"/>
    </xf>
    <xf numFmtId="49" fontId="15" fillId="6" borderId="19" xfId="0" applyNumberFormat="1" applyFont="1" applyFill="1" applyBorder="1" applyAlignment="1" applyProtection="1">
      <alignment horizontal="left"/>
    </xf>
    <xf numFmtId="0" fontId="0" fillId="6" borderId="0" xfId="0" applyFill="1" applyAlignment="1">
      <alignment vertical="center"/>
    </xf>
    <xf numFmtId="49" fontId="15" fillId="11" borderId="12" xfId="0" applyNumberFormat="1" applyFont="1" applyFill="1" applyBorder="1" applyAlignment="1" applyProtection="1">
      <alignment horizontal="left" wrapText="1"/>
    </xf>
    <xf numFmtId="0" fontId="0" fillId="2" borderId="0" xfId="0" applyFill="1" applyAlignment="1">
      <alignment horizontal="left"/>
    </xf>
    <xf numFmtId="49" fontId="4" fillId="4" borderId="2" xfId="0" applyNumberFormat="1" applyFont="1" applyFill="1" applyBorder="1" applyAlignment="1">
      <alignment horizontal="center" vertical="center"/>
    </xf>
    <xf numFmtId="179" fontId="2" fillId="0" borderId="1" xfId="0" applyNumberFormat="1" applyFont="1" applyBorder="1" applyAlignment="1">
      <alignment horizontal="center" vertical="center"/>
    </xf>
    <xf numFmtId="49" fontId="2" fillId="0" borderId="0" xfId="0" applyNumberFormat="1" applyFont="1" applyAlignment="1">
      <alignment horizontal="center" vertical="center"/>
    </xf>
    <xf numFmtId="178" fontId="2" fillId="3" borderId="1" xfId="0" applyNumberFormat="1" applyFont="1" applyFill="1" applyBorder="1" applyAlignment="1">
      <alignment horizontal="center" vertical="center"/>
    </xf>
    <xf numFmtId="0" fontId="16" fillId="0" borderId="0" xfId="0" applyNumberFormat="1" applyFont="1" applyFill="1" applyAlignment="1" applyProtection="1">
      <alignment horizontal="center" vertical="top"/>
      <protection locked="0"/>
    </xf>
    <xf numFmtId="0" fontId="25" fillId="0" borderId="0" xfId="0" applyFont="1" applyAlignment="1">
      <alignment vertical="center"/>
    </xf>
    <xf numFmtId="0" fontId="26" fillId="0" borderId="0" xfId="7" applyNumberFormat="1" applyFont="1" applyAlignment="1">
      <alignment horizontal="center" vertical="center"/>
    </xf>
    <xf numFmtId="0" fontId="26" fillId="0" borderId="0" xfId="7" applyNumberFormat="1" applyFont="1" applyAlignment="1">
      <alignment horizontal="left" vertical="center"/>
    </xf>
    <xf numFmtId="0" fontId="8" fillId="0" borderId="0" xfId="0" applyFont="1" applyAlignment="1">
      <alignment vertical="center"/>
    </xf>
    <xf numFmtId="49" fontId="27" fillId="0" borderId="0" xfId="0" applyNumberFormat="1" applyFont="1" applyAlignment="1">
      <alignment horizontal="left" vertical="center"/>
    </xf>
    <xf numFmtId="0" fontId="28" fillId="0" borderId="0" xfId="0" applyFont="1" applyAlignment="1">
      <alignment vertical="center"/>
    </xf>
    <xf numFmtId="0" fontId="29" fillId="0" borderId="0" xfId="0" applyFont="1" applyAlignment="1">
      <alignment vertical="center"/>
    </xf>
    <xf numFmtId="0" fontId="30" fillId="0" borderId="0" xfId="0" applyFont="1" applyAlignment="1">
      <alignment horizontal="left" vertical="center"/>
    </xf>
    <xf numFmtId="178" fontId="3" fillId="2" borderId="0" xfId="1" applyNumberFormat="1" applyFont="1" applyFill="1" applyAlignment="1">
      <alignment horizontal="center" vertical="center"/>
    </xf>
    <xf numFmtId="0" fontId="0" fillId="0" borderId="0" xfId="0" applyAlignment="1">
      <alignment horizontal="left" vertical="center"/>
    </xf>
    <xf numFmtId="180" fontId="2" fillId="0" borderId="0" xfId="0" applyNumberFormat="1" applyFont="1" applyAlignment="1">
      <alignment horizontal="center" vertical="center"/>
    </xf>
    <xf numFmtId="0" fontId="0" fillId="0" borderId="23" xfId="0" applyBorder="1" applyAlignment="1">
      <alignment vertical="center"/>
    </xf>
    <xf numFmtId="0" fontId="23" fillId="6" borderId="24" xfId="0" applyFont="1" applyFill="1" applyBorder="1" applyAlignment="1">
      <alignment horizontal="center" vertical="center"/>
    </xf>
    <xf numFmtId="49" fontId="19" fillId="6" borderId="24" xfId="0" applyNumberFormat="1" applyFont="1" applyFill="1" applyBorder="1" applyAlignment="1">
      <alignment horizontal="center"/>
    </xf>
    <xf numFmtId="179" fontId="19" fillId="6" borderId="24" xfId="0" applyNumberFormat="1" applyFont="1" applyFill="1" applyBorder="1" applyAlignment="1">
      <alignment horizontal="center"/>
    </xf>
    <xf numFmtId="179" fontId="23" fillId="6" borderId="24" xfId="0" applyNumberFormat="1" applyFont="1" applyFill="1" applyBorder="1" applyAlignment="1">
      <alignment horizontal="center"/>
    </xf>
    <xf numFmtId="179" fontId="19" fillId="6" borderId="24" xfId="2" applyNumberFormat="1" applyFont="1" applyFill="1" applyBorder="1" applyAlignment="1">
      <alignment horizontal="center"/>
    </xf>
    <xf numFmtId="179" fontId="0" fillId="6" borderId="24" xfId="0" applyNumberFormat="1" applyFont="1" applyFill="1" applyBorder="1" applyAlignment="1">
      <alignment horizontal="center"/>
    </xf>
    <xf numFmtId="0" fontId="0" fillId="0" borderId="24" xfId="0" applyBorder="1" applyAlignment="1">
      <alignment horizontal="center" vertical="center"/>
    </xf>
    <xf numFmtId="179" fontId="18" fillId="6" borderId="24" xfId="0" applyNumberFormat="1" applyFont="1" applyFill="1" applyBorder="1" applyAlignment="1">
      <alignment horizontal="center"/>
    </xf>
    <xf numFmtId="179" fontId="23" fillId="6" borderId="24" xfId="2" applyNumberFormat="1" applyFont="1" applyFill="1" applyBorder="1" applyAlignment="1">
      <alignment horizontal="center"/>
    </xf>
    <xf numFmtId="0" fontId="8" fillId="6" borderId="24" xfId="0" applyFont="1" applyFill="1" applyBorder="1" applyAlignment="1">
      <alignment horizontal="center" vertical="center"/>
    </xf>
    <xf numFmtId="179" fontId="0" fillId="6" borderId="24" xfId="2" applyNumberFormat="1" applyFont="1" applyFill="1" applyBorder="1" applyAlignment="1">
      <alignment horizontal="center"/>
    </xf>
    <xf numFmtId="0" fontId="0" fillId="6" borderId="24" xfId="0" applyFill="1" applyBorder="1" applyAlignment="1">
      <alignment horizontal="center" vertical="center"/>
    </xf>
    <xf numFmtId="0" fontId="18" fillId="9" borderId="24" xfId="0" applyFont="1" applyFill="1" applyBorder="1" applyAlignment="1">
      <alignment horizontal="center" vertical="center"/>
    </xf>
    <xf numFmtId="179" fontId="18" fillId="9" borderId="24" xfId="0" applyNumberFormat="1" applyFont="1" applyFill="1" applyBorder="1" applyAlignment="1">
      <alignment horizontal="center" vertical="center"/>
    </xf>
    <xf numFmtId="179" fontId="18" fillId="9" borderId="24" xfId="2" applyNumberFormat="1" applyFont="1" applyFill="1" applyBorder="1" applyAlignment="1">
      <alignment horizontal="center" vertical="center"/>
    </xf>
    <xf numFmtId="0" fontId="0" fillId="9" borderId="0" xfId="0" applyFill="1" applyAlignment="1">
      <alignment vertical="center"/>
    </xf>
    <xf numFmtId="0" fontId="23" fillId="12" borderId="24" xfId="0" applyFont="1" applyFill="1" applyBorder="1" applyAlignment="1">
      <alignment horizontal="center" vertical="center"/>
    </xf>
    <xf numFmtId="179" fontId="19" fillId="12" borderId="24" xfId="0" applyNumberFormat="1" applyFont="1" applyFill="1" applyBorder="1" applyAlignment="1">
      <alignment horizontal="center" vertical="center"/>
    </xf>
    <xf numFmtId="181" fontId="19" fillId="12" borderId="24" xfId="0" applyNumberFormat="1" applyFont="1" applyFill="1" applyBorder="1" applyAlignment="1">
      <alignment horizontal="center" vertical="center"/>
    </xf>
    <xf numFmtId="179" fontId="19" fillId="12" borderId="24" xfId="2" applyNumberFormat="1" applyFont="1" applyFill="1" applyBorder="1" applyAlignment="1">
      <alignment horizontal="center" vertical="center"/>
    </xf>
    <xf numFmtId="0" fontId="8" fillId="6" borderId="26" xfId="0" applyFont="1" applyFill="1" applyBorder="1" applyAlignment="1">
      <alignment horizontal="center" vertical="center"/>
    </xf>
    <xf numFmtId="179" fontId="0" fillId="6" borderId="26" xfId="0" applyNumberFormat="1" applyFont="1" applyFill="1" applyBorder="1" applyAlignment="1">
      <alignment horizontal="center"/>
    </xf>
    <xf numFmtId="179" fontId="19" fillId="6" borderId="26" xfId="2" applyNumberFormat="1" applyFont="1" applyFill="1" applyBorder="1" applyAlignment="1">
      <alignment horizontal="center"/>
    </xf>
    <xf numFmtId="179" fontId="0" fillId="6" borderId="26" xfId="2" applyNumberFormat="1" applyFont="1" applyFill="1" applyBorder="1" applyAlignment="1">
      <alignment horizontal="center"/>
    </xf>
    <xf numFmtId="0" fontId="23" fillId="6" borderId="25" xfId="0" applyFont="1" applyFill="1" applyBorder="1" applyAlignment="1">
      <alignment horizontal="center" vertical="center"/>
    </xf>
    <xf numFmtId="179" fontId="23" fillId="6" borderId="25" xfId="0" applyNumberFormat="1" applyFont="1" applyFill="1" applyBorder="1" applyAlignment="1">
      <alignment horizontal="center"/>
    </xf>
    <xf numFmtId="179" fontId="19" fillId="6" borderId="25" xfId="2" applyNumberFormat="1" applyFont="1" applyFill="1" applyBorder="1" applyAlignment="1">
      <alignment horizontal="center"/>
    </xf>
    <xf numFmtId="179" fontId="23" fillId="6" borderId="25" xfId="2" applyNumberFormat="1" applyFont="1" applyFill="1" applyBorder="1" applyAlignment="1">
      <alignment horizontal="center"/>
    </xf>
    <xf numFmtId="0" fontId="0" fillId="12" borderId="24" xfId="0" applyFill="1" applyBorder="1" applyAlignment="1">
      <alignment horizontal="center" vertical="center"/>
    </xf>
    <xf numFmtId="0" fontId="0" fillId="0" borderId="24" xfId="0" applyBorder="1" applyAlignment="1">
      <alignment vertical="center"/>
    </xf>
    <xf numFmtId="0" fontId="0" fillId="6" borderId="24" xfId="0" applyFill="1" applyBorder="1" applyAlignment="1">
      <alignment vertical="center"/>
    </xf>
    <xf numFmtId="0" fontId="0" fillId="12" borderId="24" xfId="0" applyFill="1" applyBorder="1" applyAlignment="1">
      <alignment vertical="center"/>
    </xf>
    <xf numFmtId="0" fontId="0" fillId="0" borderId="27" xfId="0" applyBorder="1" applyAlignment="1">
      <alignment vertical="center"/>
    </xf>
    <xf numFmtId="179" fontId="8" fillId="6" borderId="24" xfId="0" applyNumberFormat="1" applyFont="1" applyFill="1" applyBorder="1" applyAlignment="1">
      <alignment horizontal="center"/>
    </xf>
    <xf numFmtId="41" fontId="3" fillId="2" borderId="0" xfId="1" applyFont="1" applyFill="1" applyAlignment="1">
      <alignment horizontal="center" vertical="center"/>
    </xf>
    <xf numFmtId="1" fontId="3" fillId="3" borderId="0" xfId="0" applyNumberFormat="1" applyFont="1" applyFill="1" applyAlignment="1">
      <alignment horizontal="center" vertical="center"/>
    </xf>
    <xf numFmtId="178" fontId="3" fillId="3" borderId="0" xfId="0" applyNumberFormat="1" applyFont="1" applyFill="1" applyAlignment="1">
      <alignment horizontal="center" vertical="center"/>
    </xf>
    <xf numFmtId="178" fontId="3" fillId="10" borderId="0" xfId="1" applyNumberFormat="1" applyFont="1" applyFill="1" applyAlignment="1">
      <alignment horizontal="center" vertical="center"/>
    </xf>
    <xf numFmtId="0" fontId="8" fillId="0" borderId="0" xfId="0" applyFont="1" applyAlignment="1">
      <alignment horizontal="left" vertical="center" wrapText="1"/>
    </xf>
    <xf numFmtId="0" fontId="31" fillId="0" borderId="0" xfId="0" applyFont="1" applyAlignment="1">
      <alignment vertical="center"/>
    </xf>
    <xf numFmtId="0" fontId="8" fillId="0" borderId="0" xfId="0" applyFont="1" applyAlignment="1">
      <alignment vertical="center" wrapText="1"/>
    </xf>
    <xf numFmtId="0" fontId="8" fillId="0" borderId="0" xfId="0" quotePrefix="1" applyFont="1" applyAlignment="1">
      <alignment vertical="center"/>
    </xf>
    <xf numFmtId="0" fontId="8" fillId="12" borderId="24" xfId="0" applyFont="1" applyFill="1" applyBorder="1" applyAlignment="1">
      <alignment vertical="center"/>
    </xf>
    <xf numFmtId="0" fontId="24" fillId="0" borderId="0" xfId="4">
      <alignment vertical="center"/>
    </xf>
    <xf numFmtId="0" fontId="8" fillId="0" borderId="24" xfId="0" quotePrefix="1" applyFont="1" applyBorder="1" applyAlignment="1">
      <alignment vertical="center"/>
    </xf>
    <xf numFmtId="0" fontId="24" fillId="0" borderId="0" xfId="4">
      <alignment vertical="center"/>
    </xf>
    <xf numFmtId="179" fontId="0" fillId="0" borderId="0" xfId="0" applyNumberFormat="1" applyAlignment="1">
      <alignment vertical="center"/>
    </xf>
    <xf numFmtId="179" fontId="8" fillId="6" borderId="26" xfId="0" applyNumberFormat="1" applyFont="1" applyFill="1" applyBorder="1" applyAlignment="1">
      <alignment horizontal="center"/>
    </xf>
    <xf numFmtId="0" fontId="8" fillId="6" borderId="28" xfId="0" applyFont="1" applyFill="1" applyBorder="1" applyAlignment="1">
      <alignment horizontal="center" vertical="center"/>
    </xf>
    <xf numFmtId="179" fontId="0" fillId="6" borderId="28" xfId="0" applyNumberFormat="1" applyFont="1" applyFill="1" applyBorder="1" applyAlignment="1">
      <alignment horizontal="center"/>
    </xf>
    <xf numFmtId="179" fontId="8" fillId="6" borderId="28" xfId="0" applyNumberFormat="1" applyFont="1" applyFill="1" applyBorder="1" applyAlignment="1">
      <alignment horizontal="center"/>
    </xf>
    <xf numFmtId="179" fontId="19" fillId="6" borderId="28" xfId="2" applyNumberFormat="1" applyFont="1" applyFill="1" applyBorder="1" applyAlignment="1">
      <alignment horizontal="center"/>
    </xf>
    <xf numFmtId="179" fontId="0" fillId="6" borderId="28" xfId="2" applyNumberFormat="1" applyFont="1" applyFill="1" applyBorder="1" applyAlignment="1">
      <alignment horizontal="center"/>
    </xf>
    <xf numFmtId="0" fontId="8" fillId="12" borderId="28" xfId="0" applyFont="1" applyFill="1" applyBorder="1" applyAlignment="1">
      <alignment horizontal="center" vertical="center"/>
    </xf>
    <xf numFmtId="0" fontId="8" fillId="12" borderId="24" xfId="0" applyFont="1" applyFill="1" applyBorder="1" applyAlignment="1">
      <alignment vertical="center" wrapText="1"/>
    </xf>
    <xf numFmtId="0" fontId="8" fillId="6" borderId="24" xfId="0" applyFont="1" applyFill="1" applyBorder="1" applyAlignment="1">
      <alignment vertical="center"/>
    </xf>
    <xf numFmtId="49" fontId="12" fillId="0" borderId="5" xfId="0" applyNumberFormat="1" applyFont="1" applyBorder="1" applyAlignment="1" applyProtection="1">
      <alignment horizontal="left" wrapText="1"/>
    </xf>
    <xf numFmtId="49" fontId="12" fillId="0" borderId="6" xfId="0" applyNumberFormat="1" applyFont="1" applyBorder="1" applyAlignment="1" applyProtection="1">
      <alignment horizontal="left" wrapText="1"/>
    </xf>
    <xf numFmtId="49" fontId="12" fillId="0" borderId="7" xfId="0" applyNumberFormat="1" applyFont="1" applyBorder="1" applyAlignment="1" applyProtection="1">
      <alignment horizontal="left" wrapText="1"/>
    </xf>
    <xf numFmtId="49" fontId="12" fillId="0" borderId="3" xfId="0" applyNumberFormat="1" applyFont="1" applyBorder="1" applyAlignment="1" applyProtection="1">
      <alignment horizontal="left" wrapText="1"/>
    </xf>
    <xf numFmtId="49" fontId="12" fillId="0" borderId="8" xfId="0" applyNumberFormat="1" applyFont="1" applyBorder="1" applyAlignment="1" applyProtection="1">
      <alignment horizontal="left" wrapText="1"/>
    </xf>
    <xf numFmtId="49" fontId="12" fillId="0" borderId="4" xfId="0" applyNumberFormat="1" applyFont="1" applyBorder="1" applyAlignment="1" applyProtection="1">
      <alignment horizontal="left" wrapText="1"/>
    </xf>
    <xf numFmtId="49" fontId="12" fillId="0" borderId="22" xfId="0" applyNumberFormat="1" applyFont="1" applyBorder="1" applyAlignment="1" applyProtection="1">
      <alignment horizontal="center" wrapText="1"/>
    </xf>
  </cellXfs>
  <cellStyles count="9">
    <cellStyle name="백분율" xfId="2" builtinId="5"/>
    <cellStyle name="백분율 2" xfId="6"/>
    <cellStyle name="쉼표 [0]" xfId="1" builtinId="6"/>
    <cellStyle name="쉼표 [0] 2" xfId="8"/>
    <cellStyle name="표준" xfId="0" builtinId="0"/>
    <cellStyle name="표준 2" xfId="4"/>
    <cellStyle name="표준 2 3" xfId="7"/>
    <cellStyle name="표준 3" xfId="5"/>
    <cellStyle name="하이퍼링크" xfId="3" builtinId="8"/>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colors>
    <mruColors>
      <color rgb="FFFFFF8B"/>
      <color rgb="FFFFFFFF"/>
      <color rgb="FFFF0000"/>
      <color rgb="FFFFFF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drawing1.xml><?xml version="1.0" encoding="utf-8"?>
<xdr:wsDr xmlns:xdr="http://schemas.openxmlformats.org/drawingml/2006/spreadsheetDrawing" xmlns:a="http://schemas.openxmlformats.org/drawingml/2006/main">
  <xdr:twoCellAnchor>
    <xdr:from>
      <xdr:col>24</xdr:col>
      <xdr:colOff>1089659</xdr:colOff>
      <xdr:row>0</xdr:row>
      <xdr:rowOff>154305</xdr:rowOff>
    </xdr:from>
    <xdr:to>
      <xdr:col>25</xdr:col>
      <xdr:colOff>434340</xdr:colOff>
      <xdr:row>10</xdr:row>
      <xdr:rowOff>140971</xdr:rowOff>
    </xdr:to>
    <xdr:sp macro="" textlink="">
      <xdr:nvSpPr>
        <xdr:cNvPr id="2" name="직사각형 1">
          <a:extLst>
            <a:ext uri="{FF2B5EF4-FFF2-40B4-BE49-F238E27FC236}">
              <a16:creationId xmlns:a16="http://schemas.microsoft.com/office/drawing/2014/main" xmlns="" id="{00000000-0008-0000-0100-000002000000}"/>
            </a:ext>
          </a:extLst>
        </xdr:cNvPr>
        <xdr:cNvSpPr/>
      </xdr:nvSpPr>
      <xdr:spPr>
        <a:xfrm>
          <a:off x="12443459" y="154305"/>
          <a:ext cx="998221" cy="2661286"/>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altLang="ko-KR" sz="1100">
              <a:solidFill>
                <a:schemeClr val="tx1"/>
              </a:solidFill>
            </a:rPr>
            <a:t>check &amp; remind the below</a:t>
          </a:r>
          <a:r>
            <a:rPr lang="en-US" altLang="ko-KR" sz="1200">
              <a:solidFill>
                <a:schemeClr val="tx1"/>
              </a:solidFill>
            </a:rPr>
            <a:t/>
          </a:r>
          <a:br>
            <a:rPr lang="en-US" altLang="ko-KR" sz="1200">
              <a:solidFill>
                <a:schemeClr val="tx1"/>
              </a:solidFill>
            </a:rPr>
          </a:br>
          <a:r>
            <a:rPr lang="en-US" altLang="ko-KR" sz="1100">
              <a:solidFill>
                <a:schemeClr val="tx1"/>
              </a:solidFill>
            </a:rPr>
            <a:t/>
          </a:r>
          <a:br>
            <a:rPr lang="en-US" altLang="ko-KR" sz="1100">
              <a:solidFill>
                <a:schemeClr val="tx1"/>
              </a:solidFill>
            </a:rPr>
          </a:br>
          <a:r>
            <a:rPr lang="en-US" altLang="ko-KR" sz="1100">
              <a:solidFill>
                <a:schemeClr val="tx1"/>
              </a:solidFill>
            </a:rPr>
            <a:t>1. K</a:t>
          </a:r>
          <a:r>
            <a:rPr lang="ko-KR" altLang="en-US" sz="1100">
              <a:solidFill>
                <a:schemeClr val="tx1"/>
              </a:solidFill>
            </a:rPr>
            <a:t>열 </a:t>
          </a:r>
          <a:r>
            <a:rPr lang="en-US" altLang="ko-KR" sz="1100">
              <a:solidFill>
                <a:schemeClr val="tx1"/>
              </a:solidFill>
            </a:rPr>
            <a:t>- </a:t>
          </a:r>
          <a:r>
            <a:rPr lang="ko-KR" altLang="en-US" sz="1100">
              <a:solidFill>
                <a:schemeClr val="tx1"/>
              </a:solidFill>
            </a:rPr>
            <a:t>수취인 </a:t>
          </a:r>
          <a:r>
            <a:rPr lang="en-US" altLang="ko-KR" sz="1100" baseline="0">
              <a:solidFill>
                <a:schemeClr val="tx1"/>
              </a:solidFill>
              <a:effectLst/>
              <a:latin typeface="+mn-lt"/>
              <a:ea typeface="+mn-ea"/>
              <a:cs typeface="+mn-cs"/>
            </a:rPr>
            <a:t>Postal number : </a:t>
          </a:r>
          <a:r>
            <a:rPr lang="en-US" altLang="ko-KR" sz="1100" b="0" i="0">
              <a:solidFill>
                <a:schemeClr val="tx1"/>
              </a:solidFill>
              <a:effectLst/>
              <a:latin typeface="+mn-lt"/>
              <a:ea typeface="+mn-ea"/>
              <a:cs typeface="+mn-cs"/>
            </a:rPr>
            <a:t>baidu </a:t>
          </a:r>
          <a:r>
            <a:rPr lang="ko-KR" altLang="ko-KR" sz="1100" b="0" i="0">
              <a:solidFill>
                <a:schemeClr val="tx1"/>
              </a:solidFill>
              <a:effectLst/>
              <a:latin typeface="+mn-lt"/>
              <a:ea typeface="+mn-ea"/>
              <a:cs typeface="+mn-cs"/>
            </a:rPr>
            <a:t>邮政编码</a:t>
          </a:r>
          <a:endParaRPr lang="en-US" altLang="ko-KR" sz="1100" b="0" i="0">
            <a:solidFill>
              <a:schemeClr val="tx1"/>
            </a:solidFill>
            <a:effectLst/>
            <a:latin typeface="+mn-lt"/>
            <a:ea typeface="+mn-ea"/>
            <a:cs typeface="+mn-cs"/>
          </a:endParaRPr>
        </a:p>
        <a:p>
          <a:r>
            <a:rPr lang="en-US" altLang="ko-KR" sz="1100" b="0" i="0">
              <a:solidFill>
                <a:schemeClr val="tx1"/>
              </a:solidFill>
              <a:effectLst/>
              <a:latin typeface="+mn-lt"/>
              <a:ea typeface="+mn-ea"/>
              <a:cs typeface="+mn-cs"/>
            </a:rPr>
            <a:t>2. </a:t>
          </a:r>
          <a:r>
            <a:rPr lang="ko-KR" altLang="en-US" sz="1100" b="0" i="0">
              <a:solidFill>
                <a:schemeClr val="tx1"/>
              </a:solidFill>
              <a:effectLst/>
              <a:latin typeface="+mn-lt"/>
              <a:ea typeface="+mn-ea"/>
              <a:cs typeface="+mn-cs"/>
            </a:rPr>
            <a:t>화주 </a:t>
          </a:r>
          <a:r>
            <a:rPr lang="en-US" altLang="ko-KR" sz="1100" b="0" i="0">
              <a:solidFill>
                <a:schemeClr val="tx1"/>
              </a:solidFill>
              <a:effectLst/>
              <a:latin typeface="+mn-lt"/>
              <a:ea typeface="+mn-ea"/>
              <a:cs typeface="+mn-cs"/>
            </a:rPr>
            <a:t>-</a:t>
          </a:r>
          <a:r>
            <a:rPr lang="en-US" altLang="ko-KR" sz="1100" b="0" i="0" baseline="0">
              <a:solidFill>
                <a:schemeClr val="tx1"/>
              </a:solidFill>
              <a:effectLst/>
              <a:latin typeface="+mn-lt"/>
              <a:ea typeface="+mn-ea"/>
              <a:cs typeface="+mn-cs"/>
            </a:rPr>
            <a:t> </a:t>
          </a:r>
          <a:r>
            <a:rPr lang="ko-KR" altLang="en-US" sz="1100" b="0" i="0">
              <a:solidFill>
                <a:schemeClr val="tx1"/>
              </a:solidFill>
              <a:effectLst/>
              <a:latin typeface="+mn-lt"/>
              <a:ea typeface="+mn-ea"/>
              <a:cs typeface="+mn-cs"/>
            </a:rPr>
            <a:t>에이전시팀  </a:t>
          </a:r>
          <a:r>
            <a:rPr lang="en-US" altLang="ko-KR" sz="1100" b="0" i="0">
              <a:solidFill>
                <a:schemeClr val="tx1"/>
              </a:solidFill>
              <a:effectLst/>
              <a:latin typeface="+mn-lt"/>
              <a:ea typeface="+mn-ea"/>
              <a:cs typeface="+mn-cs"/>
            </a:rPr>
            <a:t>8661101249</a:t>
          </a:r>
        </a:p>
        <a:p>
          <a:r>
            <a:rPr lang="en-US" altLang="ko-KR" sz="1100" b="0" i="0">
              <a:solidFill>
                <a:schemeClr val="tx1"/>
              </a:solidFill>
              <a:effectLst/>
              <a:latin typeface="+mn-lt"/>
              <a:ea typeface="+mn-ea"/>
              <a:cs typeface="+mn-cs"/>
            </a:rPr>
            <a:t>3. V</a:t>
          </a:r>
          <a:r>
            <a:rPr lang="ko-KR" altLang="en-US" sz="1100" b="0" i="0" baseline="0">
              <a:solidFill>
                <a:schemeClr val="tx1"/>
              </a:solidFill>
              <a:effectLst/>
              <a:latin typeface="+mn-lt"/>
              <a:ea typeface="+mn-ea"/>
              <a:cs typeface="+mn-cs"/>
            </a:rPr>
            <a:t>열 </a:t>
          </a:r>
          <a:r>
            <a:rPr lang="en-US" altLang="ko-KR" sz="1100" b="0" i="0" baseline="0">
              <a:solidFill>
                <a:schemeClr val="tx1"/>
              </a:solidFill>
              <a:effectLst/>
              <a:latin typeface="+mn-lt"/>
              <a:ea typeface="+mn-ea"/>
              <a:cs typeface="+mn-cs"/>
            </a:rPr>
            <a:t>- </a:t>
          </a:r>
          <a:r>
            <a:rPr lang="ko-KR" altLang="en-US" sz="1100" b="0" i="0">
              <a:solidFill>
                <a:schemeClr val="tx1"/>
              </a:solidFill>
              <a:effectLst/>
              <a:latin typeface="+mn-lt"/>
              <a:ea typeface="+mn-ea"/>
              <a:cs typeface="+mn-cs"/>
            </a:rPr>
            <a:t>신고부호 </a:t>
          </a:r>
          <a:r>
            <a:rPr lang="en-US" altLang="ko-KR" sz="1100" b="0" i="0">
              <a:solidFill>
                <a:schemeClr val="tx1"/>
              </a:solidFill>
              <a:effectLst/>
              <a:latin typeface="+mn-lt"/>
              <a:ea typeface="+mn-ea"/>
              <a:cs typeface="+mn-cs"/>
            </a:rPr>
            <a:t>: hscode</a:t>
          </a:r>
          <a:r>
            <a:rPr lang="en-US" altLang="ko-KR" sz="1100" b="0" i="0" baseline="0">
              <a:solidFill>
                <a:schemeClr val="tx1"/>
              </a:solidFill>
              <a:effectLst/>
              <a:latin typeface="+mn-lt"/>
              <a:ea typeface="+mn-ea"/>
              <a:cs typeface="+mn-cs"/>
            </a:rPr>
            <a:t> </a:t>
          </a:r>
          <a:r>
            <a:rPr lang="ko-KR" altLang="en-US" sz="1100" b="0" i="0" baseline="0">
              <a:solidFill>
                <a:schemeClr val="tx1"/>
              </a:solidFill>
              <a:effectLst/>
              <a:latin typeface="+mn-lt"/>
              <a:ea typeface="+mn-ea"/>
              <a:cs typeface="+mn-cs"/>
            </a:rPr>
            <a:t>확인</a:t>
          </a:r>
          <a:endParaRPr lang="en-US" altLang="ko-KR" sz="1100" b="0" i="0" baseline="0">
            <a:solidFill>
              <a:schemeClr val="tx1"/>
            </a:solidFill>
            <a:effectLst/>
            <a:latin typeface="+mn-lt"/>
            <a:ea typeface="+mn-ea"/>
            <a:cs typeface="+mn-cs"/>
          </a:endParaRPr>
        </a:p>
        <a:p>
          <a:r>
            <a:rPr lang="en-US" altLang="ko-KR" sz="1100" b="0" i="0" baseline="0">
              <a:solidFill>
                <a:schemeClr val="tx1"/>
              </a:solidFill>
              <a:effectLst/>
              <a:latin typeface="+mn-lt"/>
              <a:ea typeface="+mn-ea"/>
              <a:cs typeface="+mn-cs"/>
            </a:rPr>
            <a:t>4. AV</a:t>
          </a:r>
          <a:r>
            <a:rPr lang="ko-KR" altLang="en-US" sz="1100" b="0" i="0" baseline="0">
              <a:solidFill>
                <a:schemeClr val="tx1"/>
              </a:solidFill>
              <a:effectLst/>
              <a:latin typeface="+mn-lt"/>
              <a:ea typeface="+mn-ea"/>
              <a:cs typeface="+mn-cs"/>
            </a:rPr>
            <a:t>열 </a:t>
          </a:r>
          <a:r>
            <a:rPr lang="en-US" altLang="ko-KR" sz="1100" b="0" i="0" baseline="0">
              <a:solidFill>
                <a:schemeClr val="tx1"/>
              </a:solidFill>
              <a:effectLst/>
              <a:latin typeface="+mn-lt"/>
              <a:ea typeface="+mn-ea"/>
              <a:cs typeface="+mn-cs"/>
            </a:rPr>
            <a:t>- </a:t>
          </a:r>
          <a:r>
            <a:rPr lang="ko-KR" altLang="en-US" sz="1100" b="0" i="0" baseline="0">
              <a:solidFill>
                <a:schemeClr val="tx1"/>
              </a:solidFill>
              <a:effectLst/>
              <a:latin typeface="+mn-lt"/>
              <a:ea typeface="+mn-ea"/>
              <a:cs typeface="+mn-cs"/>
            </a:rPr>
            <a:t>신고번호 </a:t>
          </a:r>
          <a:r>
            <a:rPr lang="en-US" altLang="ko-KR" sz="1100" b="0" i="0" baseline="0">
              <a:solidFill>
                <a:schemeClr val="tx1"/>
              </a:solidFill>
              <a:effectLst/>
              <a:latin typeface="+mn-lt"/>
              <a:ea typeface="+mn-ea"/>
              <a:cs typeface="+mn-cs"/>
            </a:rPr>
            <a:t>: 6O061201----PX</a:t>
          </a:r>
        </a:p>
        <a:p>
          <a:endParaRPr lang="ko-KR" altLang="ko-KR" sz="1100">
            <a:solidFill>
              <a:schemeClr val="tx1"/>
            </a:solidFill>
            <a:effectLst/>
          </a:endParaRPr>
        </a:p>
        <a:p>
          <a:r>
            <a:rPr lang="en-US" altLang="ko-KR" sz="1100" baseline="0">
              <a:solidFill>
                <a:schemeClr val="tx1"/>
              </a:solidFill>
              <a:effectLst/>
              <a:latin typeface="+mn-lt"/>
              <a:ea typeface="+mn-ea"/>
              <a:cs typeface="+mn-cs"/>
            </a:rPr>
            <a:t>To Logistics team </a:t>
          </a:r>
          <a:endParaRPr lang="ko-KR" altLang="ko-KR" sz="1100">
            <a:solidFill>
              <a:schemeClr val="tx1"/>
            </a:solidFill>
            <a:effectLst/>
          </a:endParaRPr>
        </a:p>
        <a:p>
          <a:r>
            <a:rPr lang="en-US" altLang="ko-KR" sz="1100" baseline="0">
              <a:solidFill>
                <a:schemeClr val="tx1"/>
              </a:solidFill>
              <a:effectLst/>
              <a:latin typeface="+mn-lt"/>
              <a:ea typeface="+mn-ea"/>
              <a:cs typeface="+mn-cs"/>
            </a:rPr>
            <a:t>- </a:t>
          </a:r>
          <a:r>
            <a:rPr lang="ko-KR" altLang="en-US" sz="1100" baseline="0">
              <a:solidFill>
                <a:schemeClr val="tx1"/>
              </a:solidFill>
              <a:effectLst/>
              <a:latin typeface="+mn-lt"/>
              <a:ea typeface="+mn-ea"/>
              <a:cs typeface="+mn-cs"/>
            </a:rPr>
            <a:t>바코드 </a:t>
          </a:r>
          <a:r>
            <a:rPr lang="en-US" altLang="ko-KR" sz="1100" baseline="0">
              <a:solidFill>
                <a:schemeClr val="tx1"/>
              </a:solidFill>
              <a:effectLst/>
              <a:latin typeface="+mn-lt"/>
              <a:ea typeface="+mn-ea"/>
              <a:cs typeface="+mn-cs"/>
            </a:rPr>
            <a:t>/ </a:t>
          </a:r>
          <a:r>
            <a:rPr lang="ko-KR" altLang="en-US" sz="1100" baseline="0">
              <a:solidFill>
                <a:schemeClr val="tx1"/>
              </a:solidFill>
              <a:effectLst/>
              <a:latin typeface="+mn-lt"/>
              <a:ea typeface="+mn-ea"/>
              <a:cs typeface="+mn-cs"/>
            </a:rPr>
            <a:t>포장 규격 확인</a:t>
          </a:r>
          <a:endParaRPr lang="en-US" altLang="ko-KR" sz="1100" baseline="0">
            <a:solidFill>
              <a:schemeClr val="tx1"/>
            </a:solidFill>
            <a:effectLst/>
            <a:latin typeface="+mn-lt"/>
            <a:ea typeface="+mn-ea"/>
            <a:cs typeface="+mn-cs"/>
          </a:endParaRPr>
        </a:p>
        <a:p>
          <a:r>
            <a:rPr lang="en-US" altLang="ko-KR" sz="1100" baseline="0">
              <a:solidFill>
                <a:schemeClr val="tx1"/>
              </a:solidFill>
              <a:effectLst/>
              <a:latin typeface="+mn-lt"/>
              <a:ea typeface="+mn-ea"/>
              <a:cs typeface="+mn-cs"/>
            </a:rPr>
            <a:t>-  </a:t>
          </a:r>
          <a:r>
            <a:rPr lang="ko-KR" altLang="en-US" sz="1100" baseline="0">
              <a:solidFill>
                <a:schemeClr val="tx1"/>
              </a:solidFill>
              <a:effectLst/>
              <a:latin typeface="+mn-lt"/>
              <a:ea typeface="+mn-ea"/>
              <a:cs typeface="+mn-cs"/>
            </a:rPr>
            <a:t>스프레드 시트에 공유하기</a:t>
          </a:r>
          <a:endParaRPr lang="ko-KR" altLang="ko-KR" sz="1100">
            <a:solidFill>
              <a:schemeClr val="tx1"/>
            </a:solidFill>
            <a:effectLst/>
          </a:endParaRPr>
        </a:p>
        <a:p>
          <a:endParaRPr lang="ko-KR" altLang="ko-KR" sz="1100">
            <a:solidFill>
              <a:schemeClr val="tx1"/>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106680</xdr:colOff>
      <xdr:row>177</xdr:row>
      <xdr:rowOff>144780</xdr:rowOff>
    </xdr:from>
    <xdr:to>
      <xdr:col>9</xdr:col>
      <xdr:colOff>2169795</xdr:colOff>
      <xdr:row>189</xdr:row>
      <xdr:rowOff>167640</xdr:rowOff>
    </xdr:to>
    <xdr:sp macro="" textlink="">
      <xdr:nvSpPr>
        <xdr:cNvPr id="3" name="직사각형 2">
          <a:extLst>
            <a:ext uri="{FF2B5EF4-FFF2-40B4-BE49-F238E27FC236}">
              <a16:creationId xmlns:a16="http://schemas.microsoft.com/office/drawing/2014/main" xmlns="" id="{00000000-0008-0000-0300-000003000000}"/>
            </a:ext>
          </a:extLst>
        </xdr:cNvPr>
        <xdr:cNvSpPr/>
      </xdr:nvSpPr>
      <xdr:spPr>
        <a:xfrm>
          <a:off x="6896100" y="32727900"/>
          <a:ext cx="7206615" cy="221742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100">
              <a:solidFill>
                <a:schemeClr val="tx1"/>
              </a:solidFill>
            </a:rPr>
            <a:t>check &amp; remind the below</a:t>
          </a:r>
          <a:br>
            <a:rPr lang="en-US" altLang="ko-KR" sz="1100">
              <a:solidFill>
                <a:schemeClr val="tx1"/>
              </a:solidFill>
            </a:rPr>
          </a:br>
          <a:r>
            <a:rPr lang="en-US" altLang="ko-KR" sz="1100">
              <a:solidFill>
                <a:schemeClr val="tx1"/>
              </a:solidFill>
            </a:rPr>
            <a:t/>
          </a:r>
          <a:br>
            <a:rPr lang="en-US" altLang="ko-KR" sz="1100">
              <a:solidFill>
                <a:schemeClr val="tx1"/>
              </a:solidFill>
            </a:rPr>
          </a:br>
          <a:r>
            <a:rPr lang="en-US" altLang="ko-KR" sz="1100">
              <a:solidFill>
                <a:schemeClr val="tx1"/>
              </a:solidFill>
            </a:rPr>
            <a:t>1. customer</a:t>
          </a:r>
          <a:r>
            <a:rPr lang="en-US" altLang="ko-KR" sz="1100" baseline="0">
              <a:solidFill>
                <a:schemeClr val="tx1"/>
              </a:solidFill>
            </a:rPr>
            <a:t> name, address : should be translated as ENGLISH</a:t>
          </a:r>
          <a:br>
            <a:rPr lang="en-US" altLang="ko-KR" sz="1100" baseline="0">
              <a:solidFill>
                <a:schemeClr val="tx1"/>
              </a:solidFill>
            </a:rPr>
          </a:br>
          <a:r>
            <a:rPr lang="en-US" altLang="ko-KR" sz="1100" baseline="0">
              <a:solidFill>
                <a:schemeClr val="tx1"/>
              </a:solidFill>
            </a:rPr>
            <a:t>2. Product name : ENGLISH name (vlookup)</a:t>
          </a:r>
          <a:br>
            <a:rPr lang="en-US" altLang="ko-KR" sz="1100" baseline="0">
              <a:solidFill>
                <a:schemeClr val="tx1"/>
              </a:solidFill>
            </a:rPr>
          </a:br>
          <a:r>
            <a:rPr lang="en-US" altLang="ko-KR" sz="1100" baseline="0">
              <a:solidFill>
                <a:schemeClr val="tx1"/>
              </a:solidFill>
            </a:rPr>
            <a:t>2. Postal number : </a:t>
          </a:r>
          <a:r>
            <a:rPr lang="en-US" altLang="ko-KR" sz="1100" b="0" i="0">
              <a:solidFill>
                <a:schemeClr val="tx1"/>
              </a:solidFill>
              <a:effectLst/>
              <a:latin typeface="+mn-lt"/>
              <a:ea typeface="+mn-ea"/>
              <a:cs typeface="+mn-cs"/>
            </a:rPr>
            <a:t>baidu </a:t>
          </a:r>
          <a:r>
            <a:rPr lang="ko-KR" altLang="en-US" sz="1100" b="0" i="0">
              <a:solidFill>
                <a:schemeClr val="tx1"/>
              </a:solidFill>
              <a:effectLst/>
              <a:latin typeface="+mn-lt"/>
              <a:ea typeface="+mn-ea"/>
              <a:cs typeface="+mn-cs"/>
            </a:rPr>
            <a:t>邮政编码</a:t>
          </a:r>
          <a:endParaRPr lang="ko-KR" altLang="en-US" sz="1100">
            <a:solidFill>
              <a:schemeClr val="tx1"/>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82103/Desktop/&#50508;&#47112;&#44536;&#47532;%20&#51452;&#47928;-&#47932;&#47448;/(&#48176;&#49569;)&#48176;&#49569;&#50629;&#47196;&#463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82103/Desktop/&#9734;%20&#50508;&#47112;&#44536;&#47532;%20secoo/&#50508;&#47112;&#44536;&#47532;%20&#51452;&#47928;-&#47932;&#47448;/0507%20&#50508;&#47112;&#44536;&#47532;/(&#48176;&#49569;)&#48176;&#49569;&#50629;&#47196;&#46300;_0507%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ina/Documents/agencyteam/allegri/MSRP/&#50508;&#47112;&#44536;&#47532;_21SS__China_Secoo_MSRP___06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
      <sheetName val="Commodity"/>
      <sheetName val="Datadict^ko"/>
      <sheetName val="Datadict^en"/>
    </sheetNames>
    <sheetDataSet>
      <sheetData sheetId="0"/>
      <sheetData sheetId="1"/>
      <sheetData sheetId="2"/>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
      <sheetName val="Commodity"/>
      <sheetName val="Datadict^en"/>
    </sheetNames>
    <sheetDataSet>
      <sheetData sheetId="0" refreshError="1"/>
      <sheetData sheetId="1" refreshError="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 China MSRP"/>
      <sheetName val="날짜기입 (3)"/>
      <sheetName val="날짜기입 (2)"/>
      <sheetName val="날짜기입"/>
      <sheetName val="20210520"/>
      <sheetName val="20210521"/>
      <sheetName val="AR 상품정보"/>
      <sheetName val="21SS 할인률"/>
      <sheetName val="SKUID"/>
      <sheetName val="Sheet1"/>
      <sheetName val="Sheet0"/>
      <sheetName val="Sheet2"/>
    </sheetNames>
    <sheetDataSet>
      <sheetData sheetId="0">
        <row r="58">
          <cell r="D58" t="str">
            <v>ARTS1B301IV</v>
          </cell>
          <cell r="F58" t="str">
            <v>21SS</v>
          </cell>
          <cell r="G58" t="str">
            <v>《LuxCool》폴로티</v>
          </cell>
        </row>
        <row r="59">
          <cell r="D59" t="str">
            <v>ARTS1B301N3</v>
          </cell>
          <cell r="F59" t="str">
            <v>21SS</v>
          </cell>
          <cell r="G59" t="str">
            <v>《LuxCool》폴로티</v>
          </cell>
        </row>
        <row r="60">
          <cell r="D60" t="str">
            <v>ARTS1B301W3</v>
          </cell>
          <cell r="F60" t="str">
            <v>21SS</v>
          </cell>
          <cell r="G60" t="str">
            <v>《LuxCool》폴로티</v>
          </cell>
        </row>
        <row r="61">
          <cell r="D61" t="str">
            <v>ARTS1B301WT</v>
          </cell>
          <cell r="F61" t="str">
            <v>21SS</v>
          </cell>
          <cell r="G61" t="str">
            <v>《LuxCool》폴로티</v>
          </cell>
        </row>
        <row r="62">
          <cell r="D62" t="str">
            <v>ARSW1A102BK</v>
          </cell>
          <cell r="F62" t="str">
            <v>21SS</v>
          </cell>
          <cell r="G62" t="str">
            <v>《소프트밀라노Lite》카라 니트</v>
          </cell>
        </row>
        <row r="63">
          <cell r="D63" t="str">
            <v>ARSW1A102IV</v>
          </cell>
          <cell r="F63" t="str">
            <v>21SS</v>
          </cell>
          <cell r="G63" t="str">
            <v>《소프트밀라노Lite》카라 니트</v>
          </cell>
        </row>
        <row r="64">
          <cell r="D64" t="str">
            <v>ARSW1A103BK</v>
          </cell>
          <cell r="F64" t="str">
            <v>21SS</v>
          </cell>
          <cell r="G64" t="str">
            <v>《리치실키》오픈카라 튜닉 니트</v>
          </cell>
        </row>
        <row r="65">
          <cell r="D65" t="str">
            <v>ARSH1B401B2</v>
          </cell>
          <cell r="F65" t="str">
            <v>21SS</v>
          </cell>
          <cell r="G65" t="str">
            <v>《SilkySoft》오픈카라 튜닉셔츠</v>
          </cell>
        </row>
        <row r="66">
          <cell r="D66" t="str">
            <v>ARSH1B401C1</v>
          </cell>
          <cell r="F66" t="str">
            <v>21SS</v>
          </cell>
          <cell r="G66" t="str">
            <v>《SilkySoft》오픈카라 튜닉셔츠</v>
          </cell>
        </row>
        <row r="67">
          <cell r="D67" t="str">
            <v>ARSH1B401E1</v>
          </cell>
          <cell r="F67" t="str">
            <v>21SS</v>
          </cell>
          <cell r="G67" t="str">
            <v>《SilkySoft》오픈카라 튜닉셔츠</v>
          </cell>
        </row>
        <row r="68">
          <cell r="D68" t="str">
            <v>ARSH1B401N3</v>
          </cell>
          <cell r="F68" t="str">
            <v>21SS</v>
          </cell>
          <cell r="G68" t="str">
            <v>《SilkySoft》오픈카라 튜닉셔츠</v>
          </cell>
        </row>
        <row r="69">
          <cell r="D69" t="str">
            <v>ARSH1B401Y3</v>
          </cell>
          <cell r="F69" t="str">
            <v>21SS</v>
          </cell>
          <cell r="G69" t="str">
            <v>《SilkySoft》오픈카라 튜닉셔츠</v>
          </cell>
        </row>
        <row r="70">
          <cell r="D70" t="str">
            <v>ARSH1A201BK</v>
          </cell>
          <cell r="F70" t="str">
            <v>21SS</v>
          </cell>
          <cell r="G70" t="str">
            <v>세미오버 실키셔츠</v>
          </cell>
        </row>
        <row r="71">
          <cell r="D71" t="str">
            <v>ARSH1A201K2</v>
          </cell>
          <cell r="F71" t="str">
            <v>21SS</v>
          </cell>
          <cell r="G71" t="str">
            <v>세미오버 실키셔츠</v>
          </cell>
        </row>
        <row r="72">
          <cell r="D72" t="str">
            <v>ARSH1A205BK</v>
          </cell>
          <cell r="F72" t="str">
            <v>21SS</v>
          </cell>
          <cell r="G72" t="str">
            <v>오픈카라《Soft텐셀》셔츠</v>
          </cell>
        </row>
        <row r="73">
          <cell r="D73" t="str">
            <v>ARSH1A205I3</v>
          </cell>
          <cell r="F73" t="str">
            <v>21SS</v>
          </cell>
          <cell r="G73" t="str">
            <v>오픈카라《Soft텐셀》셔츠</v>
          </cell>
        </row>
        <row r="74">
          <cell r="D74" t="str">
            <v>ARSH1A205K5</v>
          </cell>
          <cell r="F74" t="str">
            <v>21SS</v>
          </cell>
          <cell r="G74" t="str">
            <v>오픈카라《Soft텐셀》셔츠</v>
          </cell>
        </row>
        <row r="75">
          <cell r="D75" t="str">
            <v>ARSH1A205W1</v>
          </cell>
          <cell r="F75" t="str">
            <v>21SS</v>
          </cell>
          <cell r="G75" t="str">
            <v>오픈카라《Soft텐셀》셔츠</v>
          </cell>
        </row>
        <row r="76">
          <cell r="D76" t="str">
            <v>ARSH1A203G3</v>
          </cell>
          <cell r="F76" t="str">
            <v>21SS</v>
          </cell>
          <cell r="G76" t="str">
            <v>《스웨이드터치》오버랩 텐셀셔츠</v>
          </cell>
        </row>
        <row r="77">
          <cell r="D77" t="str">
            <v>ARSH1A202N3</v>
          </cell>
          <cell r="F77" t="str">
            <v>21SS</v>
          </cell>
          <cell r="G77" t="str">
            <v>《스웨이드터치》오픈카라 셔츠</v>
          </cell>
        </row>
        <row r="78">
          <cell r="D78" t="str">
            <v>ARJU1A107IV</v>
          </cell>
          <cell r="F78" t="str">
            <v>21SS</v>
          </cell>
          <cell r="G78" t="str">
            <v>에크루 데님 트러커</v>
          </cell>
        </row>
        <row r="79">
          <cell r="D79" t="str">
            <v>ARPA1B219IV</v>
          </cell>
          <cell r="F79" t="str">
            <v>21SS</v>
          </cell>
          <cell r="G79" t="str">
            <v xml:space="preserve"> A.d Jean 스트레치 데님</v>
          </cell>
        </row>
        <row r="80">
          <cell r="D80" t="str">
            <v>ARJA1B304I2</v>
          </cell>
          <cell r="F80" t="str">
            <v>21SS</v>
          </cell>
          <cell r="G80" t="str">
            <v>[셋업]《WoolySucker》자켓</v>
          </cell>
        </row>
        <row r="81">
          <cell r="D81" t="str">
            <v>ARJA1B304N3</v>
          </cell>
          <cell r="F81" t="str">
            <v>21SS</v>
          </cell>
          <cell r="G81" t="str">
            <v>[셋업]《WoolySucker》자켓</v>
          </cell>
        </row>
        <row r="82">
          <cell r="D82" t="str">
            <v>ARJA1B304T3</v>
          </cell>
          <cell r="F82" t="str">
            <v>21SS</v>
          </cell>
          <cell r="G82" t="str">
            <v>[셋업]《WoolySucker》자켓</v>
          </cell>
        </row>
        <row r="83">
          <cell r="D83" t="str">
            <v>ARPA1B304I2</v>
          </cell>
          <cell r="F83" t="str">
            <v>21SS</v>
          </cell>
          <cell r="G83" t="str">
            <v>[셋업][슬림핏]《WoolySucker》슬랙스</v>
          </cell>
        </row>
        <row r="84">
          <cell r="D84" t="str">
            <v>ARPA1B304IV</v>
          </cell>
          <cell r="F84" t="str">
            <v>21SS</v>
          </cell>
          <cell r="G84" t="str">
            <v>[셋업][슬림핏]《WoolySucker》슬랙스</v>
          </cell>
        </row>
        <row r="85">
          <cell r="D85" t="str">
            <v>ARPA1B304N3</v>
          </cell>
          <cell r="F85" t="str">
            <v>21SS</v>
          </cell>
          <cell r="G85" t="str">
            <v>'[셋업][슬림핏]《WoolySucker》슬랙스</v>
          </cell>
        </row>
        <row r="86">
          <cell r="D86" t="str">
            <v>ARPA1B304N3</v>
          </cell>
          <cell r="F86" t="str">
            <v>21SS</v>
          </cell>
          <cell r="G86" t="str">
            <v>[셋업][슬림핏]《WoolySucker》슬랙스</v>
          </cell>
        </row>
        <row r="87">
          <cell r="D87" t="str">
            <v>ARPA1B334IV</v>
          </cell>
          <cell r="F87" t="str">
            <v>21SS</v>
          </cell>
          <cell r="G87" t="str">
            <v>[컴포트핏]《WoolySucker》슬랙스</v>
          </cell>
        </row>
        <row r="88">
          <cell r="D88" t="str">
            <v>ARPA1A101BK</v>
          </cell>
          <cell r="F88" t="str">
            <v>21SS</v>
          </cell>
          <cell r="G88" t="str">
            <v>[컴포트핏] 모던 슬랙스</v>
          </cell>
        </row>
        <row r="89">
          <cell r="D89" t="str">
            <v>ARPA1A101G2</v>
          </cell>
          <cell r="F89" t="str">
            <v>21SS</v>
          </cell>
          <cell r="G89" t="str">
            <v>[컴포트핏] 모던 슬랙스</v>
          </cell>
        </row>
        <row r="90">
          <cell r="D90" t="str">
            <v>ARSH1B702I3</v>
          </cell>
          <cell r="F90" t="str">
            <v>21SS</v>
          </cell>
          <cell r="G90" t="str">
            <v>ITALY  포멀셔츠</v>
          </cell>
        </row>
        <row r="91">
          <cell r="D91" t="str">
            <v>ARSH1B702N3</v>
          </cell>
          <cell r="F91" t="str">
            <v>21SS</v>
          </cell>
          <cell r="G91" t="str">
            <v>ITALY  포멀셔츠</v>
          </cell>
        </row>
        <row r="92">
          <cell r="D92" t="str">
            <v>ARSH1B702WT</v>
          </cell>
          <cell r="F92" t="str">
            <v>21SS</v>
          </cell>
          <cell r="G92" t="str">
            <v>ITALY  포멀셔츠</v>
          </cell>
        </row>
        <row r="93">
          <cell r="D93" t="str">
            <v>ARSH1B701B1</v>
          </cell>
          <cell r="F93" t="str">
            <v>21SS</v>
          </cell>
          <cell r="G93" t="str">
            <v>ITALY 《ACTIVE》포멀셔츠</v>
          </cell>
        </row>
        <row r="94">
          <cell r="D94" t="str">
            <v>ARSH1B701B3</v>
          </cell>
          <cell r="F94" t="str">
            <v>21SS</v>
          </cell>
          <cell r="G94" t="str">
            <v>ITALY 《ACTIVE》포멀셔츠</v>
          </cell>
        </row>
        <row r="95">
          <cell r="D95" t="str">
            <v>ARSH1B701WT</v>
          </cell>
          <cell r="F95" t="str">
            <v>21SS</v>
          </cell>
          <cell r="G95" t="str">
            <v>ITALY 《ACTIVE》포멀셔츠</v>
          </cell>
        </row>
        <row r="96">
          <cell r="D96" t="str">
            <v>ARSH1B705WT</v>
          </cell>
          <cell r="F96" t="str">
            <v>21SS</v>
          </cell>
          <cell r="G96" t="str">
            <v>ITALY 《X-CARE》셔츠</v>
          </cell>
        </row>
        <row r="97">
          <cell r="D97" t="str">
            <v>ARJU1E801G3</v>
          </cell>
          <cell r="F97" t="str">
            <v>21SS</v>
          </cell>
          <cell r="G97" t="str">
            <v>아웃 포켓 밀리터리 모즈파카</v>
          </cell>
        </row>
        <row r="98">
          <cell r="D98" t="str">
            <v>ARSH1E806BK</v>
          </cell>
          <cell r="F98" t="str">
            <v>21SS</v>
          </cell>
          <cell r="G98" t="str">
            <v>더블 레이어 셔켓</v>
          </cell>
        </row>
        <row r="99">
          <cell r="D99" t="str">
            <v>ARSH1E806I1</v>
          </cell>
          <cell r="F99" t="str">
            <v>21SS</v>
          </cell>
          <cell r="G99" t="str">
            <v>더블 레이어 셔켓</v>
          </cell>
        </row>
        <row r="100">
          <cell r="D100" t="str">
            <v>ARJA1E803BK</v>
          </cell>
          <cell r="F100" t="str">
            <v>21SS</v>
          </cell>
          <cell r="G100" t="str">
            <v>[셋업]  루즈핏 3버튼 져지</v>
          </cell>
        </row>
        <row r="101">
          <cell r="D101" t="str">
            <v>ARPA1E803BK</v>
          </cell>
          <cell r="F101" t="str">
            <v>21SS</v>
          </cell>
          <cell r="G101" t="str">
            <v>[셋업] 세미와이드 크롭 져지 슬랙스</v>
          </cell>
        </row>
        <row r="102">
          <cell r="D102" t="str">
            <v>ARJU1E802G2</v>
          </cell>
          <cell r="F102" t="str">
            <v>21SS</v>
          </cell>
          <cell r="G102" t="str">
            <v>다잉 데님 트러커</v>
          </cell>
        </row>
        <row r="103">
          <cell r="D103" t="str">
            <v>ARJU1E802I2</v>
          </cell>
          <cell r="F103" t="str">
            <v>21SS</v>
          </cell>
          <cell r="G103" t="str">
            <v>다잉 데님 트러커</v>
          </cell>
        </row>
        <row r="104">
          <cell r="D104" t="str">
            <v>ARSH1E802B1</v>
          </cell>
          <cell r="F104" t="str">
            <v>21SS</v>
          </cell>
          <cell r="G104" t="str">
            <v>필드셔켓</v>
          </cell>
        </row>
        <row r="105">
          <cell r="D105" t="str">
            <v>ARSH1E802CG</v>
          </cell>
          <cell r="F105" t="str">
            <v>21SS</v>
          </cell>
          <cell r="G105" t="str">
            <v>필드셔켓</v>
          </cell>
        </row>
        <row r="106">
          <cell r="D106" t="str">
            <v>ARJU1E803CG</v>
          </cell>
          <cell r="F106" t="str">
            <v>21SS</v>
          </cell>
          <cell r="G106" t="str">
            <v>후드 사이드슬릿 블루종</v>
          </cell>
        </row>
        <row r="107">
          <cell r="D107" t="str">
            <v>ARTS1A105BK</v>
          </cell>
          <cell r="F107" t="str">
            <v>21SS</v>
          </cell>
          <cell r="G107" t="str">
            <v>《어센틱》맨투맨</v>
          </cell>
        </row>
        <row r="108">
          <cell r="D108" t="str">
            <v>ARTS1A105E1</v>
          </cell>
          <cell r="F108" t="str">
            <v>21SS</v>
          </cell>
          <cell r="G108" t="str">
            <v>《어센틱》맨투맨</v>
          </cell>
        </row>
        <row r="109">
          <cell r="D109" t="str">
            <v>ARTS1A105IV</v>
          </cell>
          <cell r="F109" t="str">
            <v>21SS</v>
          </cell>
          <cell r="G109" t="str">
            <v>《어센틱》맨투맨</v>
          </cell>
        </row>
        <row r="110">
          <cell r="D110" t="str">
            <v>ARTS1A106B1</v>
          </cell>
          <cell r="F110" t="str">
            <v>21SS</v>
          </cell>
          <cell r="G110" t="str">
            <v>《어센틱》후드티</v>
          </cell>
        </row>
        <row r="111">
          <cell r="D111" t="str">
            <v>ARTS1A106BK</v>
          </cell>
          <cell r="F111" t="str">
            <v>21SS</v>
          </cell>
          <cell r="G111" t="str">
            <v>《어센틱》후드티</v>
          </cell>
        </row>
        <row r="112">
          <cell r="D112" t="str">
            <v>ARTS1A106P1</v>
          </cell>
          <cell r="F112" t="str">
            <v>21SS</v>
          </cell>
          <cell r="G112" t="str">
            <v>《어센틱》후드티</v>
          </cell>
        </row>
        <row r="113">
          <cell r="D113" t="str">
            <v>ARTS1A107BK</v>
          </cell>
          <cell r="F113" t="str">
            <v>21SS</v>
          </cell>
          <cell r="G113" t="str">
            <v>《어센틱》후드 집업</v>
          </cell>
        </row>
        <row r="114">
          <cell r="D114" t="str">
            <v>ARJU1E800BK</v>
          </cell>
          <cell r="F114" t="str">
            <v>21SS</v>
          </cell>
          <cell r="G114" t="str">
            <v>오버핏 퍼커링 MA-1</v>
          </cell>
        </row>
        <row r="115">
          <cell r="D115" t="str">
            <v>ARTR1A101BK</v>
          </cell>
          <cell r="F115" t="str">
            <v>21SS</v>
          </cell>
          <cell r="G115" t="str">
            <v>《2WAY》오픈카라 트렌치</v>
          </cell>
        </row>
        <row r="116">
          <cell r="D116" t="str">
            <v>ARJA1A101BK</v>
          </cell>
          <cell r="F116" t="str">
            <v>21SS</v>
          </cell>
          <cell r="G116" t="str">
            <v>멀티톤 텍스쳐드 블레이져</v>
          </cell>
        </row>
        <row r="117">
          <cell r="D117" t="str">
            <v>ARJA1A101G2</v>
          </cell>
          <cell r="F117" t="str">
            <v>21SS</v>
          </cell>
          <cell r="G117" t="str">
            <v>멀티톤 텍스쳐드 블레이져</v>
          </cell>
        </row>
        <row r="118">
          <cell r="D118" t="str">
            <v>ARJA1A101I2</v>
          </cell>
          <cell r="F118" t="str">
            <v>21SS</v>
          </cell>
          <cell r="G118" t="str">
            <v>멀티톤 텍스쳐드 블레이져</v>
          </cell>
        </row>
        <row r="119">
          <cell r="D119" t="str">
            <v>ARTR1A109I2</v>
          </cell>
          <cell r="F119" t="str">
            <v>21SS</v>
          </cell>
          <cell r="G119" t="str">
            <v>《AirFit》트렌치코트</v>
          </cell>
        </row>
        <row r="120">
          <cell r="D120" t="str">
            <v>ARTR1A109N3</v>
          </cell>
          <cell r="F120" t="str">
            <v>21SS</v>
          </cell>
          <cell r="G120" t="str">
            <v>《AirFit》트렌치코트</v>
          </cell>
        </row>
        <row r="121">
          <cell r="D121" t="str">
            <v>ARJA1B301CG</v>
          </cell>
          <cell r="F121" t="str">
            <v>21SS</v>
          </cell>
          <cell r="G121" t="str">
            <v>[셋업]차콜《WoolTro》테일러링 자켓</v>
          </cell>
        </row>
        <row r="122">
          <cell r="D122" t="str">
            <v>ARJA1B302I2</v>
          </cell>
          <cell r="F122" t="str">
            <v>21SS</v>
          </cell>
          <cell r="G122" t="str">
            <v>[셋업]베이지《AirCrease》자켓</v>
          </cell>
        </row>
        <row r="123">
          <cell r="D123" t="str">
            <v>ARJA1B305T2</v>
          </cell>
          <cell r="F123" t="str">
            <v>21SS</v>
          </cell>
          <cell r="G123" t="str">
            <v>[셋업]터콰이즈 그린《EasyCool》자켓</v>
          </cell>
        </row>
        <row r="124">
          <cell r="D124" t="str">
            <v>ARJA1B306G2</v>
          </cell>
          <cell r="F124" t="str">
            <v>21SS</v>
          </cell>
          <cell r="G124" t="str">
            <v>[셋업]그레이《Lite코튼》가먼트다잉 자켓</v>
          </cell>
        </row>
        <row r="125">
          <cell r="D125" t="str">
            <v>ARJA1B308K3</v>
          </cell>
          <cell r="F125" t="str">
            <v>21SS</v>
          </cell>
          <cell r="G125" t="str">
            <v>[셋업]다크카키《RichCool》자켓</v>
          </cell>
        </row>
        <row r="126">
          <cell r="D126" t="str">
            <v>ARJU1A111G1</v>
          </cell>
          <cell r="F126" t="str">
            <v>21SS</v>
          </cell>
          <cell r="G126" t="str">
            <v>그레이쉬블루《Vintage나일론》패커블 점퍼</v>
          </cell>
        </row>
        <row r="127">
          <cell r="D127" t="str">
            <v>ARJU1A121G1</v>
          </cell>
          <cell r="F127" t="str">
            <v>21SS</v>
          </cell>
          <cell r="G127" t="str">
            <v>메탈실버《WINDSTOPPER》후드 점퍼</v>
          </cell>
        </row>
        <row r="128">
          <cell r="D128" t="str">
            <v>ARJU1B201I3</v>
          </cell>
          <cell r="F128" t="str">
            <v>21SS</v>
          </cell>
          <cell r="G128" t="str">
            <v>카키 《가먼트다잉》 필드자켓</v>
          </cell>
        </row>
        <row r="129">
          <cell r="D129" t="str">
            <v>ARJU1B207BK</v>
          </cell>
          <cell r="F129" t="str">
            <v>21SS</v>
          </cell>
          <cell r="G129" t="str">
            <v>블랙 《AirFlex》 아우터형 셔츠</v>
          </cell>
        </row>
        <row r="130">
          <cell r="D130" t="str">
            <v>ARPA1B202BK</v>
          </cell>
          <cell r="F130" t="str">
            <v>21SS</v>
          </cell>
          <cell r="G130" t="str">
            <v>[컴포트핏]블랙《Tech나일론》슬랙스</v>
          </cell>
        </row>
        <row r="131">
          <cell r="D131" t="str">
            <v>ARPA1B204BK</v>
          </cell>
          <cell r="F131" t="str">
            <v>21SS</v>
          </cell>
          <cell r="G131" t="str">
            <v>[컴포트핏]블랙《CoolDrype》슬랙스</v>
          </cell>
        </row>
        <row r="132">
          <cell r="D132" t="str">
            <v>ARPA1B205G1</v>
          </cell>
          <cell r="F132" t="str">
            <v>21SS</v>
          </cell>
          <cell r="G132" t="str">
            <v>[스탠다드핏]라이트그레이 가먼트다잉 5pkt 팬츠</v>
          </cell>
        </row>
        <row r="133">
          <cell r="D133" t="str">
            <v>ARPA1B205T3</v>
          </cell>
          <cell r="F133" t="str">
            <v>21SS</v>
          </cell>
          <cell r="G133" t="str">
            <v>[스탠다드핏]터콰이즈그린 가먼트다잉 5pkt 팬츠</v>
          </cell>
        </row>
        <row r="134">
          <cell r="D134" t="str">
            <v>ARPA1B207T3</v>
          </cell>
          <cell r="F134" t="str">
            <v>21SS</v>
          </cell>
          <cell r="G134" t="str">
            <v>[Comfort] 터콰이즈그린 가먼트다잉 컴포트 카고</v>
          </cell>
        </row>
        <row r="135">
          <cell r="D135" t="str">
            <v>ARPA1B211B2</v>
          </cell>
          <cell r="F135" t="str">
            <v>21SS</v>
          </cell>
          <cell r="G135" t="str">
            <v>《A.d Jean》[Standard] 라이트블루 스트레치 데님</v>
          </cell>
        </row>
        <row r="136">
          <cell r="D136" t="str">
            <v>ARPA1B211BK</v>
          </cell>
          <cell r="F136" t="str">
            <v>21SS</v>
          </cell>
          <cell r="G136" t="str">
            <v>《A.d Jean》[Standard] 블랙 스트레치 데님</v>
          </cell>
        </row>
        <row r="137">
          <cell r="D137" t="str">
            <v>ARPA1B212G2</v>
          </cell>
          <cell r="F137" t="str">
            <v>21SS</v>
          </cell>
          <cell r="G137" t="str">
            <v>《A.d Jean》[Slim] 그레이 슬림 크롭진</v>
          </cell>
        </row>
        <row r="138">
          <cell r="D138" t="str">
            <v>ARPA1B213B2</v>
          </cell>
          <cell r="F138" t="str">
            <v>21SS</v>
          </cell>
          <cell r="G138" t="str">
            <v>《A.d Jean》[Tapered] 미드블루 슬림 테이퍼드 진</v>
          </cell>
        </row>
        <row r="139">
          <cell r="D139" t="str">
            <v>ARPA1B214N2</v>
          </cell>
          <cell r="F139" t="str">
            <v>21SS</v>
          </cell>
          <cell r="G139" t="str">
            <v>《A.d Jean》[Comfort] 블루 소프트 캐롯진</v>
          </cell>
        </row>
        <row r="140">
          <cell r="D140" t="str">
            <v>ARPA1B221G1</v>
          </cell>
          <cell r="F140" t="str">
            <v>21SS</v>
          </cell>
          <cell r="G140" t="str">
            <v>[슬림핏]라이트그레이《DryCool》슬랙스</v>
          </cell>
        </row>
        <row r="141">
          <cell r="D141" t="str">
            <v>ARPA1B221N2</v>
          </cell>
          <cell r="F141" t="str">
            <v>21SS</v>
          </cell>
          <cell r="G141" t="str">
            <v>[슬림핏]네이비《DryCool》슬랙스</v>
          </cell>
        </row>
        <row r="142">
          <cell r="D142" t="str">
            <v>ARPA1B301CG</v>
          </cell>
          <cell r="F142" t="str">
            <v>21SS</v>
          </cell>
          <cell r="G142" t="str">
            <v>[셋업][슬림핏]차콜《WoolTro》슬랙스</v>
          </cell>
        </row>
        <row r="143">
          <cell r="D143" t="str">
            <v>ARPA1B302I2</v>
          </cell>
          <cell r="F143" t="str">
            <v>21SS</v>
          </cell>
          <cell r="G143" t="str">
            <v>[Set-up][Slim] 베이지 《AirCrease》 슬랙스</v>
          </cell>
        </row>
        <row r="144">
          <cell r="D144" t="str">
            <v>ARPA1B313I2</v>
          </cell>
          <cell r="F144" t="str">
            <v>21SS</v>
          </cell>
          <cell r="G144" t="str">
            <v>[셋업][컴포트핏]베이지《AirDot》슬랙스</v>
          </cell>
        </row>
        <row r="145">
          <cell r="D145" t="str">
            <v>ARPA1B340BK</v>
          </cell>
          <cell r="F145" t="str">
            <v>21SS</v>
          </cell>
          <cell r="G145" t="str">
            <v>블랙《AirDot》투턱 하프 팬츠</v>
          </cell>
        </row>
        <row r="146">
          <cell r="D146" t="str">
            <v>ARPA1B305T2</v>
          </cell>
          <cell r="F146" t="str">
            <v>21SS</v>
          </cell>
          <cell r="G146" t="str">
            <v>[셋업][슬림핏]터콰이즈그린《EasyCool》슬랙스</v>
          </cell>
        </row>
        <row r="147">
          <cell r="D147" t="str">
            <v>ARPA1B306G2</v>
          </cell>
          <cell r="F147" t="str">
            <v>21SS</v>
          </cell>
          <cell r="G147" t="str">
            <v>[셋업][슬림핏]그레이《Lite코튼》가먼트다잉 치노</v>
          </cell>
        </row>
        <row r="148">
          <cell r="D148" t="str">
            <v>ARPA1B308K3</v>
          </cell>
          <cell r="F148" t="str">
            <v>21SS</v>
          </cell>
          <cell r="G148" t="str">
            <v>[셋업][슬림핏]다크카키《RichCool》슬랙스</v>
          </cell>
        </row>
        <row r="149">
          <cell r="D149" t="str">
            <v>ARSH1A204I2</v>
          </cell>
          <cell r="F149" t="str">
            <v>21SS</v>
          </cell>
          <cell r="G149" t="str">
            <v>Lite베이지《Vegan Suede》오버셔츠</v>
          </cell>
        </row>
        <row r="150">
          <cell r="D150" t="str">
            <v>ARSH1A206CR</v>
          </cell>
          <cell r="F150" t="str">
            <v>21SS</v>
          </cell>
          <cell r="G150" t="str">
            <v>세일화이트 오버셔츠</v>
          </cell>
        </row>
        <row r="151">
          <cell r="D151" t="str">
            <v>ARSH1B402BK</v>
          </cell>
          <cell r="F151" t="str">
            <v>21SS</v>
          </cell>
          <cell r="G151" t="str">
            <v>블랙《AirFlex》오픈카라 튜닉셔츠</v>
          </cell>
        </row>
        <row r="152">
          <cell r="D152" t="str">
            <v>ARSH1B403BK</v>
          </cell>
          <cell r="F152" t="str">
            <v>21SS</v>
          </cell>
          <cell r="G152" t="str">
            <v>블랙 《AirDot》 오픈카라 셔츠</v>
          </cell>
        </row>
        <row r="153">
          <cell r="D153" t="str">
            <v>ARSH1B406BK</v>
          </cell>
          <cell r="F153" t="str">
            <v>21SS</v>
          </cell>
          <cell r="G153" t="str">
            <v>블랙 《AirDot》 오픈카라 반팔셔츠</v>
          </cell>
        </row>
        <row r="154">
          <cell r="D154" t="str">
            <v>ARSH1B409CG</v>
          </cell>
          <cell r="F154" t="str">
            <v>21SS</v>
          </cell>
          <cell r="G154" t="str">
            <v>차콜 《Cozy 써커》 튜닉 셔츠</v>
          </cell>
        </row>
        <row r="155">
          <cell r="D155" t="str">
            <v>ARTS1A103B1</v>
          </cell>
          <cell r="F155" t="str">
            <v>21SS</v>
          </cell>
          <cell r="G155" t="str">
            <v>라이트블루그레이《LuxWarm》맨투맨</v>
          </cell>
        </row>
        <row r="156">
          <cell r="D156" t="str">
            <v>ARTS1A108T3</v>
          </cell>
          <cell r="F156" t="str">
            <v>21SS</v>
          </cell>
          <cell r="G156" t="str">
            <v>터콰이즈 그린 《LuxCool》 이지 롱슬리브</v>
          </cell>
        </row>
        <row r="157">
          <cell r="D157" t="str">
            <v>ARTS1B201B3</v>
          </cell>
          <cell r="F157" t="str">
            <v>21SS</v>
          </cell>
          <cell r="G157" t="str">
            <v>딥블루《LuxCool》 레귤러핏 라운드</v>
          </cell>
        </row>
        <row r="158">
          <cell r="D158" t="str">
            <v>ARTS1B201E1</v>
          </cell>
          <cell r="F158" t="str">
            <v>21SS</v>
          </cell>
          <cell r="G158" t="str">
            <v>민트《LuxCool》 레귤러핏 라운드</v>
          </cell>
        </row>
        <row r="159">
          <cell r="D159" t="str">
            <v>ARTS1B201T2</v>
          </cell>
          <cell r="F159" t="str">
            <v>21SS</v>
          </cell>
          <cell r="G159" t="str">
            <v>터콰이즈그린《LuxCool》 레귤러핏 라운드</v>
          </cell>
        </row>
        <row r="160">
          <cell r="D160" t="str">
            <v>ARTS1B202B1</v>
          </cell>
          <cell r="F160" t="str">
            <v>21SS</v>
          </cell>
          <cell r="G160" t="str">
            <v>스카이블루《LuxCool》 세미오버핏 라운드</v>
          </cell>
        </row>
        <row r="161">
          <cell r="D161" t="str">
            <v>ARTS1B202P1</v>
          </cell>
          <cell r="F161" t="str">
            <v>21SS</v>
          </cell>
          <cell r="G161" t="str">
            <v>페일핑크《LuxCool》 세미오버핏 라운드</v>
          </cell>
        </row>
        <row r="162">
          <cell r="D162" t="str">
            <v>ARTS1B203BK</v>
          </cell>
          <cell r="F162" t="str">
            <v>21SS</v>
          </cell>
          <cell r="G162" t="str">
            <v>블랙 《LuxCool Phase》 세미오버 라운드</v>
          </cell>
        </row>
        <row r="163">
          <cell r="D163" t="str">
            <v>ARTS1B203G1</v>
          </cell>
          <cell r="F163" t="str">
            <v>21SS</v>
          </cell>
          <cell r="G163" t="str">
            <v>라이트그레이 《LuxCool Phase》 세미오버 라운드</v>
          </cell>
        </row>
        <row r="164">
          <cell r="D164" t="str">
            <v>ARTS1B203I2</v>
          </cell>
          <cell r="F164" t="str">
            <v>21SS</v>
          </cell>
          <cell r="G164" t="str">
            <v>베이지 《LuxCool Phase》 세미오버 라운드</v>
          </cell>
        </row>
        <row r="165">
          <cell r="D165" t="str">
            <v>ARTS1B303BK</v>
          </cell>
          <cell r="F165" t="str">
            <v>21SS</v>
          </cell>
          <cell r="G165" t="str">
            <v>블랙 《Tech나일론》 카라티</v>
          </cell>
        </row>
        <row r="166">
          <cell r="D166" t="str">
            <v>ARTS1B303G2</v>
          </cell>
          <cell r="F166" t="str">
            <v>21SS</v>
          </cell>
          <cell r="G166" t="str">
            <v>그레이 《Tech나일론》 카라티</v>
          </cell>
        </row>
        <row r="167">
          <cell r="D167" t="str">
            <v>ARTS1B304R3</v>
          </cell>
          <cell r="F167" t="str">
            <v>21SS</v>
          </cell>
          <cell r="G167" t="str">
            <v>버건디 《New Tech나일론》 오픈카라티</v>
          </cell>
        </row>
        <row r="168">
          <cell r="D168" t="str">
            <v>ARTS1B304T3</v>
          </cell>
          <cell r="F168" t="str">
            <v>21SS</v>
          </cell>
          <cell r="G168" t="str">
            <v>터콰이즈그린 《New Tech나일론》 오픈카라티</v>
          </cell>
        </row>
        <row r="169">
          <cell r="D169" t="str">
            <v>ARPA1E801B1</v>
          </cell>
          <cell r="F169" t="str">
            <v>21SS</v>
          </cell>
          <cell r="G169" t="str">
            <v>[21SS] A.d Jean 슬림 크롭진</v>
          </cell>
        </row>
        <row r="170">
          <cell r="D170" t="str">
            <v>ARPA1B402BK</v>
          </cell>
          <cell r="F170" t="str">
            <v>21SS</v>
          </cell>
          <cell r="G170" t="str">
            <v>[21SS] [셋업][Comfort] 《Tech레이온》 투턱슬랙스</v>
          </cell>
        </row>
        <row r="171">
          <cell r="D171" t="str">
            <v>ARPA1B402I2</v>
          </cell>
          <cell r="F171" t="str">
            <v>21SS</v>
          </cell>
          <cell r="G171" t="str">
            <v>[21SS] [셋업][Comfort] 《Tech레이온》 투턱슬랙스</v>
          </cell>
        </row>
        <row r="172">
          <cell r="D172" t="str">
            <v>ARPA1B401BK</v>
          </cell>
          <cell r="F172" t="str">
            <v>21SS</v>
          </cell>
          <cell r="G172" t="str">
            <v>[21SS] [셋업][컴포트핏] 《플리츠》 팬츠</v>
          </cell>
        </row>
        <row r="173">
          <cell r="D173" t="str">
            <v>ARPA1B351BK</v>
          </cell>
          <cell r="F173" t="str">
            <v>21SS</v>
          </cell>
          <cell r="G173" t="str">
            <v>[21SS] [슬림핏] 《WoolTropical》 슬랙스</v>
          </cell>
        </row>
        <row r="174">
          <cell r="D174" t="str">
            <v>ARPA1B351G3</v>
          </cell>
          <cell r="F174" t="str">
            <v>21SS</v>
          </cell>
          <cell r="G174" t="str">
            <v>[21SS] [슬림핏] 《WoolTropical》 슬랙스</v>
          </cell>
        </row>
        <row r="175">
          <cell r="D175" t="str">
            <v>ARPA1B340K5</v>
          </cell>
          <cell r="F175" t="str">
            <v>21SS</v>
          </cell>
          <cell r="G175" t="str">
            <v>[21SS]  《AirDot》 투턱 하프 팬츠</v>
          </cell>
        </row>
        <row r="176">
          <cell r="D176" t="str">
            <v>ARPA1B339K5</v>
          </cell>
          <cell r="F176" t="str">
            <v>21SS</v>
          </cell>
          <cell r="G176" t="str">
            <v>[21SS] [셋업][Comfort] 《AirDot-crease》 투턱슬랙스</v>
          </cell>
        </row>
        <row r="177">
          <cell r="D177" t="str">
            <v>ARPA1B338G1</v>
          </cell>
          <cell r="F177" t="str">
            <v>21SS</v>
          </cell>
          <cell r="G177" t="str">
            <v>[21SS] [셋업][Comfort]《RichCool》 투턱슬랙스</v>
          </cell>
        </row>
        <row r="178">
          <cell r="D178" t="str">
            <v>ARPA1B338K3</v>
          </cell>
          <cell r="F178" t="str">
            <v>21SS</v>
          </cell>
          <cell r="G178" t="str">
            <v>[21SS] [셋업][Comfort]《RichCool》 투턱슬랙스</v>
          </cell>
        </row>
        <row r="179">
          <cell r="D179" t="str">
            <v>ARPA1B337BK</v>
          </cell>
          <cell r="F179" t="str">
            <v>21SS</v>
          </cell>
          <cell r="G179" t="str">
            <v>[21SS] [셋업][컴포트핏] 《CalmSucker》 슬랙스</v>
          </cell>
        </row>
        <row r="180">
          <cell r="D180" t="str">
            <v>ARPA1B335I2</v>
          </cell>
          <cell r="F180" t="str">
            <v>21SS</v>
          </cell>
          <cell r="G180" t="str">
            <v>[21SS] [셋업][Comfort] 《EasyCool》 투턱슬랙스</v>
          </cell>
        </row>
        <row r="181">
          <cell r="D181" t="str">
            <v>ARPA1B335T2</v>
          </cell>
          <cell r="F181" t="str">
            <v>21SS</v>
          </cell>
          <cell r="G181" t="str">
            <v>[21SS] [셋업][Comfort] 《EasyCool》 투턱슬랙스</v>
          </cell>
        </row>
        <row r="182">
          <cell r="D182" t="str">
            <v>ARPA1B331BK</v>
          </cell>
          <cell r="F182" t="str">
            <v>21SS</v>
          </cell>
          <cell r="G182" t="str">
            <v>[21SS] [셋업][컴포트핏]《WoolTro》 슬랙스</v>
          </cell>
        </row>
        <row r="183">
          <cell r="D183" t="str">
            <v>ARPA1B331G3</v>
          </cell>
          <cell r="F183" t="str">
            <v>21SS</v>
          </cell>
          <cell r="G183" t="str">
            <v>[21SS] [셋업][컴포트핏]《WoolTro》 슬랙스</v>
          </cell>
        </row>
        <row r="184">
          <cell r="D184" t="str">
            <v>ARPA1B331W2</v>
          </cell>
          <cell r="F184" t="str">
            <v>21SS</v>
          </cell>
          <cell r="G184" t="str">
            <v>[21SS] [셋업][컴포트핏]《WoolTro》 슬랙스</v>
          </cell>
        </row>
        <row r="185">
          <cell r="D185" t="str">
            <v>ARPA1B323G3</v>
          </cell>
          <cell r="F185" t="str">
            <v>21SS</v>
          </cell>
          <cell r="G185" t="str">
            <v>[21SS]  《AirDot》 카고 조거팬츠</v>
          </cell>
        </row>
        <row r="186">
          <cell r="D186" t="str">
            <v>ARPA1B323I2</v>
          </cell>
          <cell r="F186" t="str">
            <v>21SS</v>
          </cell>
          <cell r="G186" t="str">
            <v>[21SS]  《AirDot》 카고 조거팬츠</v>
          </cell>
        </row>
        <row r="187">
          <cell r="D187" t="str">
            <v>ARPA1B310G2</v>
          </cell>
          <cell r="F187" t="str">
            <v>21SS</v>
          </cell>
          <cell r="G187" t="str">
            <v>'[21SS] [셋업] 《EcoDry》 슬랙스</v>
          </cell>
        </row>
        <row r="188">
          <cell r="D188" t="str">
            <v>ARPA1B309K5</v>
          </cell>
          <cell r="F188" t="str">
            <v>21SS</v>
          </cell>
          <cell r="G188" t="str">
            <v>[21SS] [셋업][Slim] 《AirDot-crease》 슬랙스</v>
          </cell>
        </row>
        <row r="189">
          <cell r="D189" t="str">
            <v>ARTS1A108BK</v>
          </cell>
          <cell r="F189" t="str">
            <v>21SS</v>
          </cell>
          <cell r="G189" t="str">
            <v>[21SS] 《LuxCool》 이지 롱슬리브</v>
          </cell>
        </row>
        <row r="190">
          <cell r="D190" t="str">
            <v>ARTS1A108W2</v>
          </cell>
          <cell r="F190" t="str">
            <v>21SS</v>
          </cell>
          <cell r="G190" t="str">
            <v>[21SS] 《LuxCool》 이지 롱슬리브</v>
          </cell>
        </row>
        <row r="191">
          <cell r="D191" t="str">
            <v>ARTS1A501IV</v>
          </cell>
          <cell r="F191" t="str">
            <v>21SS</v>
          </cell>
          <cell r="G191" t="str">
            <v>[21SS] SIMPLICITY 프린트 맨투맨</v>
          </cell>
        </row>
        <row r="192">
          <cell r="D192" t="str">
            <v>ARTS1A502CG</v>
          </cell>
          <cell r="F192" t="str">
            <v>21SS</v>
          </cell>
          <cell r="G192" t="str">
            <v>[21SS] SIMPLICITY 자수 후드티</v>
          </cell>
        </row>
        <row r="193">
          <cell r="D193" t="str">
            <v>ARTS1B201G1</v>
          </cell>
          <cell r="F193" t="str">
            <v>21SS</v>
          </cell>
          <cell r="G193" t="str">
            <v>[21SS] 《LuxCool》 레귤러핏 라운드</v>
          </cell>
        </row>
        <row r="194">
          <cell r="D194" t="str">
            <v>ARTS1B201P1</v>
          </cell>
          <cell r="F194" t="str">
            <v>21SS</v>
          </cell>
          <cell r="G194" t="str">
            <v>[21SS] 《LuxCool》 레귤러핏 라운드</v>
          </cell>
        </row>
        <row r="195">
          <cell r="D195" t="str">
            <v>ARTS1B201R3</v>
          </cell>
          <cell r="F195" t="str">
            <v>21SS</v>
          </cell>
          <cell r="G195" t="str">
            <v>[21SS] 《LuxCool》 레귤러핏 라운드</v>
          </cell>
        </row>
        <row r="196">
          <cell r="D196" t="str">
            <v>ARTS1B202B3</v>
          </cell>
          <cell r="F196" t="str">
            <v>21SS</v>
          </cell>
          <cell r="G196" t="str">
            <v>[21SS]《LuxCool》 세미오버핏 라운드</v>
          </cell>
        </row>
        <row r="197">
          <cell r="D197" t="str">
            <v>ARTS1B202T2</v>
          </cell>
          <cell r="F197" t="str">
            <v>21SS</v>
          </cell>
          <cell r="G197" t="str">
            <v>[21SS]《LuxCool》 세미오버핏 라운드</v>
          </cell>
        </row>
        <row r="198">
          <cell r="D198" t="str">
            <v>ARTS1B203E1</v>
          </cell>
          <cell r="F198" t="str">
            <v>21SS</v>
          </cell>
          <cell r="G198" t="str">
            <v>[21SS] 《LuxCool Phase》 세미오버 라운드</v>
          </cell>
        </row>
        <row r="199">
          <cell r="D199" t="str">
            <v>ARTS1B203E3</v>
          </cell>
          <cell r="F199" t="str">
            <v>21SS</v>
          </cell>
          <cell r="G199" t="str">
            <v>[21SS] 《LuxCool Phase》 세미오버 라운드</v>
          </cell>
        </row>
        <row r="200">
          <cell r="D200" t="str">
            <v>ARTS1B203WT</v>
          </cell>
          <cell r="F200" t="str">
            <v>21SS</v>
          </cell>
          <cell r="G200" t="str">
            <v>[21SS] 《LuxCool Phase》 세미오버 라운드</v>
          </cell>
        </row>
        <row r="201">
          <cell r="D201" t="str">
            <v>ARTS1B207BK</v>
          </cell>
          <cell r="F201" t="str">
            <v>21SS</v>
          </cell>
          <cell r="G201" t="str">
            <v>[21SS]《Thin Modal》 레귤러핏 라운드</v>
          </cell>
        </row>
        <row r="202">
          <cell r="D202" t="str">
            <v>ARTS1B207G2</v>
          </cell>
          <cell r="F202" t="str">
            <v>21SS</v>
          </cell>
          <cell r="G202" t="str">
            <v>[21SS]《Thin Modal》 레귤러핏 라운드</v>
          </cell>
        </row>
        <row r="203">
          <cell r="D203" t="str">
            <v>ARTS1B207I2</v>
          </cell>
          <cell r="F203" t="str">
            <v>21SS</v>
          </cell>
          <cell r="G203" t="str">
            <v>[21SS]《Thin Modal》 레귤러핏 라운드</v>
          </cell>
        </row>
        <row r="204">
          <cell r="D204" t="str">
            <v>ARTS1B207K2</v>
          </cell>
          <cell r="F204" t="str">
            <v>21SS</v>
          </cell>
          <cell r="G204" t="str">
            <v>[21SS]《Thin Modal》 레귤러핏 라운드</v>
          </cell>
        </row>
        <row r="205">
          <cell r="D205" t="str">
            <v>ARTS1B208K3</v>
          </cell>
          <cell r="F205" t="str">
            <v>21SS</v>
          </cell>
          <cell r="G205" t="str">
            <v>[21SS]《LuxCool Silky》 레귤러핏 라운드</v>
          </cell>
        </row>
        <row r="206">
          <cell r="D206" t="str">
            <v>ARTS1B208BK</v>
          </cell>
          <cell r="F206" t="str">
            <v>21SS</v>
          </cell>
          <cell r="G206" t="str">
            <v>[21SS]《LuxCool Silky》 레귤러핏 라운드</v>
          </cell>
        </row>
        <row r="207">
          <cell r="D207" t="str">
            <v>ARTS1B209BK</v>
          </cell>
          <cell r="F207" t="str">
            <v>21SS</v>
          </cell>
          <cell r="G207" t="str">
            <v>[21SS] 《IceCool》 레귤러핏 라운드</v>
          </cell>
        </row>
        <row r="208">
          <cell r="D208" t="str">
            <v>ARTS1B209G3</v>
          </cell>
          <cell r="F208" t="str">
            <v>21SS</v>
          </cell>
          <cell r="G208" t="str">
            <v>[21SS] 《IceCool》 레귤러핏 라운드</v>
          </cell>
        </row>
        <row r="209">
          <cell r="D209" t="str">
            <v>ARTS1B209T3</v>
          </cell>
          <cell r="F209" t="str">
            <v>21SS</v>
          </cell>
          <cell r="G209" t="str">
            <v>[21SS] 《IceCool》 레귤러핏 라운드</v>
          </cell>
        </row>
        <row r="210">
          <cell r="D210" t="str">
            <v>ARTS1B209WT</v>
          </cell>
          <cell r="F210" t="str">
            <v>21SS</v>
          </cell>
          <cell r="G210" t="str">
            <v>[21SS] 《IceCool》 레귤러핏 라운드</v>
          </cell>
        </row>
        <row r="211">
          <cell r="D211" t="str">
            <v>ARTS1B251BK</v>
          </cell>
          <cell r="F211" t="str">
            <v>21SS</v>
          </cell>
          <cell r="G211" t="str">
            <v>[21SS]《AirDot》 라운드 반팔티</v>
          </cell>
        </row>
        <row r="212">
          <cell r="D212" t="str">
            <v>ARTS1B301B3</v>
          </cell>
          <cell r="F212" t="str">
            <v>21SS</v>
          </cell>
          <cell r="G212" t="str">
            <v>[21SS] 《LuxCool》 폴로티</v>
          </cell>
        </row>
        <row r="213">
          <cell r="D213" t="str">
            <v>ARTS1B301T2</v>
          </cell>
          <cell r="F213" t="str">
            <v>21SS</v>
          </cell>
          <cell r="G213" t="str">
            <v>[21SS] 《LuxCool》 폴로티</v>
          </cell>
        </row>
        <row r="214">
          <cell r="D214" t="str">
            <v>ARTS1B303IV</v>
          </cell>
          <cell r="F214" t="str">
            <v>21SS</v>
          </cell>
          <cell r="G214" t="str">
            <v>[21SS]  《Tech나일론》 카라티</v>
          </cell>
        </row>
        <row r="215">
          <cell r="D215" t="str">
            <v>ARTS1B303N3</v>
          </cell>
          <cell r="F215" t="str">
            <v>21SS</v>
          </cell>
          <cell r="G215" t="str">
            <v>[21SS]  《Tech나일론》 카라티</v>
          </cell>
        </row>
        <row r="216">
          <cell r="D216" t="str">
            <v>ARTS1B303R3</v>
          </cell>
          <cell r="F216" t="str">
            <v>21SS</v>
          </cell>
          <cell r="G216" t="str">
            <v>[21SS]  《Tech나일론》 카라티</v>
          </cell>
        </row>
        <row r="217">
          <cell r="D217" t="str">
            <v>ARTS1B303T3</v>
          </cell>
          <cell r="F217" t="str">
            <v>21SS</v>
          </cell>
          <cell r="G217" t="str">
            <v>[21SS]  《Tech나일론》 카라티</v>
          </cell>
        </row>
        <row r="218">
          <cell r="D218" t="str">
            <v>ARTS1B304BK</v>
          </cell>
          <cell r="F218" t="str">
            <v>21SS</v>
          </cell>
          <cell r="G218" t="str">
            <v>[21SS] 《Tech나일론 트윌》 오픈카라티</v>
          </cell>
        </row>
        <row r="219">
          <cell r="D219" t="str">
            <v>ARTS1B305BK</v>
          </cell>
          <cell r="F219" t="str">
            <v>21SS</v>
          </cell>
          <cell r="G219" t="str">
            <v>[21SS] 《Soft와플》 카라티</v>
          </cell>
        </row>
        <row r="220">
          <cell r="D220" t="str">
            <v>ARTS1B305I2</v>
          </cell>
          <cell r="F220" t="str">
            <v>21SS</v>
          </cell>
          <cell r="G220" t="str">
            <v>[21SS] 《Soft와플》 카라티</v>
          </cell>
        </row>
        <row r="221">
          <cell r="D221" t="str">
            <v>ARTS1B305T2</v>
          </cell>
          <cell r="F221" t="str">
            <v>21SS</v>
          </cell>
          <cell r="G221" t="str">
            <v>[21SS] 《Soft와플》 카라티</v>
          </cell>
        </row>
        <row r="222">
          <cell r="D222" t="str">
            <v>ARTS1B306BK</v>
          </cell>
          <cell r="F222" t="str">
            <v>21SS</v>
          </cell>
          <cell r="G222" t="str">
            <v>[21SS] 《CoolPro》 카라티</v>
          </cell>
        </row>
        <row r="223">
          <cell r="D223" t="str">
            <v>ARTS1B306IV</v>
          </cell>
          <cell r="F223" t="str">
            <v>21SS</v>
          </cell>
          <cell r="G223" t="str">
            <v>[21SS] 《CoolPro》 카라티</v>
          </cell>
        </row>
        <row r="224">
          <cell r="D224" t="str">
            <v>ARTS1B306W1</v>
          </cell>
          <cell r="F224" t="str">
            <v>21SS</v>
          </cell>
          <cell r="G224" t="str">
            <v>[21SS] 《CoolPro》 카라티</v>
          </cell>
        </row>
        <row r="225">
          <cell r="D225" t="str">
            <v>ARTS1B307BK</v>
          </cell>
          <cell r="F225" t="str">
            <v>21SS</v>
          </cell>
          <cell r="G225" t="str">
            <v>[21SS] 《Homme쉬폰》 오픈카라티</v>
          </cell>
        </row>
        <row r="226">
          <cell r="D226" t="str">
            <v>ARTS1B307I2</v>
          </cell>
          <cell r="F226" t="str">
            <v>21SS</v>
          </cell>
          <cell r="G226" t="str">
            <v>[21SS] 《Homme쉬폰》 오픈카라티</v>
          </cell>
        </row>
        <row r="227">
          <cell r="D227" t="str">
            <v>ARTS1B309BK</v>
          </cell>
          <cell r="F227" t="str">
            <v>21SS</v>
          </cell>
          <cell r="G227" t="str">
            <v>[21SS] 《IceCool》 레귤러핏 카라티</v>
          </cell>
        </row>
        <row r="228">
          <cell r="D228" t="str">
            <v>ARTS1B309WT</v>
          </cell>
          <cell r="F228" t="str">
            <v>21SS</v>
          </cell>
          <cell r="G228" t="str">
            <v>[21SS] 《IceCool》 레귤러핏 카라티</v>
          </cell>
        </row>
        <row r="229">
          <cell r="D229" t="str">
            <v>ARTS1B402WT</v>
          </cell>
          <cell r="F229" t="str">
            <v>21SS</v>
          </cell>
          <cell r="G229" t="str">
            <v>[21SS] 《더블실켓》 Smell U 프린트 티</v>
          </cell>
        </row>
        <row r="230">
          <cell r="D230" t="str">
            <v>ARTS1B403B1</v>
          </cell>
          <cell r="F230" t="str">
            <v>21SS</v>
          </cell>
          <cell r="G230" t="str">
            <v>[21SS] 《더블실켓》 Brush 프린트 티</v>
          </cell>
        </row>
        <row r="231">
          <cell r="D231" t="str">
            <v>ARTS1B403I2</v>
          </cell>
          <cell r="F231" t="str">
            <v>21SS</v>
          </cell>
          <cell r="G231" t="str">
            <v>[21SS] 《더블실켓》 Brush 프린트 티</v>
          </cell>
        </row>
        <row r="232">
          <cell r="D232" t="str">
            <v>ARTS1B404WT</v>
          </cell>
          <cell r="F232" t="str">
            <v>21SS</v>
          </cell>
          <cell r="G232" t="str">
            <v>[21SS] 《더블실켓》 SIMPLICITY 프린트 티</v>
          </cell>
        </row>
        <row r="233">
          <cell r="D233" t="str">
            <v>ARTS1E101MU</v>
          </cell>
          <cell r="F233" t="str">
            <v>21SS</v>
          </cell>
          <cell r="G233" t="str">
            <v>[21SS] [assential]더블 실켓 티셔츠 3 PACK</v>
          </cell>
        </row>
        <row r="234">
          <cell r="D234" t="str">
            <v>ARTS1E801CG</v>
          </cell>
          <cell r="F234" t="str">
            <v>21SS</v>
          </cell>
          <cell r="G234" t="str">
            <v>[21SS] SIMPLICITY 그라데이션 맨투맨</v>
          </cell>
        </row>
        <row r="235">
          <cell r="D235" t="str">
            <v>ARTS1E802BK</v>
          </cell>
          <cell r="F235" t="str">
            <v>21SS</v>
          </cell>
          <cell r="G235" t="str">
            <v>[21SS]  더블 레이어《더블실켓》긴팔티</v>
          </cell>
        </row>
        <row r="236">
          <cell r="D236" t="str">
            <v>ARTS1E802WT</v>
          </cell>
          <cell r="F236" t="str">
            <v>21SS</v>
          </cell>
          <cell r="G236" t="str">
            <v>[21SS]  더블 레이어《더블실켓》긴팔티</v>
          </cell>
        </row>
        <row r="237">
          <cell r="D237" t="str">
            <v>ARTS1E803BK</v>
          </cell>
          <cell r="F237" t="str">
            <v>21SS</v>
          </cell>
          <cell r="G237" t="str">
            <v>[21SS] VIAGGIO 자수 반팔티</v>
          </cell>
        </row>
        <row r="238">
          <cell r="D238" t="str">
            <v>ARTS1E805BK</v>
          </cell>
          <cell r="F238" t="str">
            <v>21SS</v>
          </cell>
          <cell r="G238" t="str">
            <v>[21SS] 더블 레이어《더블실켓》반팔티</v>
          </cell>
        </row>
        <row r="239">
          <cell r="D239" t="str">
            <v>ARTS1E805WT</v>
          </cell>
          <cell r="F239" t="str">
            <v>21SS</v>
          </cell>
          <cell r="G239" t="str">
            <v>[21SS] 더블 레이어《더블실켓》반팔티</v>
          </cell>
        </row>
        <row r="240">
          <cell r="D240" t="str">
            <v>ARJA1B303N5</v>
          </cell>
          <cell r="F240" t="str">
            <v>21SS</v>
          </cell>
          <cell r="G240" t="str">
            <v>[셋업] 《AirDot》 자켓</v>
          </cell>
        </row>
        <row r="241">
          <cell r="D241" t="str">
            <v>ARJA1B308G1</v>
          </cell>
          <cell r="F241" t="str">
            <v>21SS</v>
          </cell>
          <cell r="G241" t="str">
            <v>[셋업] 《RichCool》 자켓</v>
          </cell>
        </row>
        <row r="242">
          <cell r="D242" t="str">
            <v>ARJA1B309K5</v>
          </cell>
          <cell r="F242" t="str">
            <v>21SS</v>
          </cell>
          <cell r="G242" t="str">
            <v>[셋업] 《AirDot-crease》 자켓</v>
          </cell>
        </row>
        <row r="243">
          <cell r="D243" t="str">
            <v>ARJA1B310G2</v>
          </cell>
          <cell r="F243" t="str">
            <v>21SS</v>
          </cell>
          <cell r="G243" t="str">
            <v>그레이 《EcoDry》 자켓</v>
          </cell>
        </row>
        <row r="244">
          <cell r="D244" t="str">
            <v>ARJA1B338K3</v>
          </cell>
          <cell r="F244" t="str">
            <v>21SS</v>
          </cell>
          <cell r="G244" t="str">
            <v>[셋업] 《RichCool》 자켓</v>
          </cell>
        </row>
        <row r="245">
          <cell r="D245" t="str">
            <v>ARJA1B401BK</v>
          </cell>
          <cell r="F245" t="str">
            <v>21SS</v>
          </cell>
          <cell r="G245" t="str">
            <v>[셋업] 《플리츠》 자켓</v>
          </cell>
        </row>
        <row r="246">
          <cell r="D246" t="str">
            <v>ARJA1B402BK</v>
          </cell>
          <cell r="F246" t="str">
            <v>21SS</v>
          </cell>
          <cell r="G246" t="str">
            <v>[셋업] 《Tech레이온》 자켓</v>
          </cell>
        </row>
        <row r="247">
          <cell r="D247" t="str">
            <v>ARJA1B402I2</v>
          </cell>
          <cell r="F247" t="str">
            <v>21SS</v>
          </cell>
          <cell r="G247" t="str">
            <v>[셋업] 《Tech레이온》 자켓</v>
          </cell>
        </row>
        <row r="248">
          <cell r="D248" t="str">
            <v>ARJU1A106G3</v>
          </cell>
          <cell r="F248" t="str">
            <v>21SS</v>
          </cell>
          <cell r="G248" t="str">
            <v>차콜그레이 심플 MA-1</v>
          </cell>
        </row>
        <row r="249">
          <cell r="D249" t="str">
            <v>ARJU1B202T2</v>
          </cell>
          <cell r="F249" t="str">
            <v>21SS</v>
          </cell>
          <cell r="G249" t="str">
            <v>《EasyCool》 트러커</v>
          </cell>
        </row>
        <row r="250">
          <cell r="D250" t="str">
            <v>ARJU1B205G3</v>
          </cell>
          <cell r="F250" t="str">
            <v>21SS</v>
          </cell>
          <cell r="G250" t="str">
            <v>《AirDot》 후드집업</v>
          </cell>
        </row>
        <row r="251">
          <cell r="D251" t="str">
            <v>ARJU1B205I2</v>
          </cell>
          <cell r="F251" t="str">
            <v>21SS</v>
          </cell>
          <cell r="G251" t="str">
            <v>《AirDot》 후드집업</v>
          </cell>
        </row>
        <row r="252">
          <cell r="D252" t="str">
            <v>ARJU1B206G3</v>
          </cell>
          <cell r="F252" t="str">
            <v>21SS</v>
          </cell>
          <cell r="G252" t="str">
            <v>《AirDot》 MA-1</v>
          </cell>
        </row>
        <row r="253">
          <cell r="D253" t="str">
            <v>ARPA1A201BK</v>
          </cell>
          <cell r="F253" t="str">
            <v>21SS</v>
          </cell>
          <cell r="G253" t="str">
            <v>[셋업][슬림핏] 《Free Motion》 슬랙스</v>
          </cell>
        </row>
        <row r="254">
          <cell r="D254" t="str">
            <v>ARPA1A201I2</v>
          </cell>
          <cell r="F254" t="str">
            <v>21SS</v>
          </cell>
          <cell r="G254" t="str">
            <v>[셋업][슬림핏] 《Free Motion》 슬랙스</v>
          </cell>
        </row>
        <row r="255">
          <cell r="D255" t="str">
            <v>ARPA1A202G2</v>
          </cell>
          <cell r="F255" t="str">
            <v>21SS</v>
          </cell>
          <cell r="G255" t="str">
            <v>[셋업] 엘라스틱 져지 슬랙스</v>
          </cell>
        </row>
        <row r="256">
          <cell r="D256" t="str">
            <v>ARPA1B101BK</v>
          </cell>
          <cell r="F256" t="str">
            <v>21SS</v>
          </cell>
          <cell r="G256" t="str">
            <v>[셋업][컴포트핏] 스트레치 심실링 슬랙스</v>
          </cell>
        </row>
        <row r="257">
          <cell r="D257" t="str">
            <v>ARPA1B121G2</v>
          </cell>
          <cell r="F257" t="str">
            <v>21SS</v>
          </cell>
          <cell r="G257" t="str">
            <v>워싱 원턱 데님 팬츠</v>
          </cell>
        </row>
        <row r="258">
          <cell r="D258" t="str">
            <v>ARJA1B201G1</v>
          </cell>
          <cell r="F258" t="str">
            <v>21SS</v>
          </cell>
          <cell r="G258" t="str">
            <v>[컴포트핏] 《DryCool》 슬랙스</v>
          </cell>
        </row>
        <row r="259">
          <cell r="D259" t="str">
            <v>ARJA1B201IV</v>
          </cell>
          <cell r="F259" t="str">
            <v>21SS</v>
          </cell>
          <cell r="G259" t="str">
            <v>[컴포트핏] 《DryCool》 슬랙스</v>
          </cell>
        </row>
        <row r="260">
          <cell r="D260" t="str">
            <v>ARJA1B201N2</v>
          </cell>
          <cell r="F260" t="str">
            <v>21SS</v>
          </cell>
          <cell r="G260" t="str">
            <v>[컴포트핏] 《DryCool》 슬랙스</v>
          </cell>
        </row>
        <row r="261">
          <cell r="D261" t="str">
            <v>ARPA1B204K2</v>
          </cell>
          <cell r="F261" t="str">
            <v>21SS</v>
          </cell>
          <cell r="G261" t="str">
            <v>[컴포트핏] 《CoolDrype》 슬랙스</v>
          </cell>
        </row>
        <row r="262">
          <cell r="D262" t="str">
            <v>ARPA1B205G1</v>
          </cell>
          <cell r="F262" t="str">
            <v>21SS</v>
          </cell>
          <cell r="G262" t="str">
            <v>[스탠다드핏]가먼트다잉 5pkt 팬츠</v>
          </cell>
        </row>
        <row r="263">
          <cell r="D263" t="str">
            <v>ARPA1B205I2</v>
          </cell>
          <cell r="F263" t="str">
            <v>21SS</v>
          </cell>
          <cell r="G263" t="str">
            <v>[스탠다드핏]가먼트다잉 5pkt 팬츠</v>
          </cell>
        </row>
        <row r="264">
          <cell r="D264" t="str">
            <v>ARPA1B206G2</v>
          </cell>
          <cell r="F264" t="str">
            <v>21SS</v>
          </cell>
          <cell r="G264" t="str">
            <v>[스탠다드핏] 가먼트다잉 카고 팬츠</v>
          </cell>
        </row>
        <row r="265">
          <cell r="D265" t="str">
            <v>ARPA1B206N3</v>
          </cell>
          <cell r="F265" t="str">
            <v>21SS</v>
          </cell>
          <cell r="G265" t="str">
            <v>[스탠다드핏] 가먼트다잉 카고 팬츠</v>
          </cell>
        </row>
        <row r="266">
          <cell r="D266" t="str">
            <v>ARPA1B207I3</v>
          </cell>
          <cell r="F266" t="str">
            <v>21SS</v>
          </cell>
          <cell r="G266" t="str">
            <v>[Comfort] 가먼트다잉 투턱카고</v>
          </cell>
        </row>
        <row r="267">
          <cell r="D267" t="str">
            <v>ARPA1B211G2</v>
          </cell>
          <cell r="F267" t="str">
            <v>21SS</v>
          </cell>
          <cell r="G267" t="str">
            <v>《A.d Jean》[Standard] 스트레치 데님</v>
          </cell>
        </row>
        <row r="268">
          <cell r="D268" t="str">
            <v>ARPA1B211N2</v>
          </cell>
          <cell r="F268" t="str">
            <v>21SS</v>
          </cell>
          <cell r="G268" t="str">
            <v>《A.d Jean》[Standard] 스트레치 데님</v>
          </cell>
        </row>
        <row r="269">
          <cell r="D269" t="str">
            <v>ARPA1B212N2</v>
          </cell>
          <cell r="F269" t="str">
            <v>21SS</v>
          </cell>
          <cell r="G269" t="str">
            <v>《A.d Jean》[Slim] 슬림 크롭진</v>
          </cell>
        </row>
        <row r="270">
          <cell r="D270" t="str">
            <v>ARPA1B214G2</v>
          </cell>
          <cell r="F270" t="str">
            <v>21SS</v>
          </cell>
          <cell r="G270" t="str">
            <v>《A.d Jean》[Comfort] 소프트 캐롯진</v>
          </cell>
        </row>
        <row r="271">
          <cell r="D271" t="str">
            <v>ARPA1B214I2</v>
          </cell>
          <cell r="F271" t="str">
            <v>21SS</v>
          </cell>
          <cell r="G271" t="str">
            <v>《A.d Jean》[Comfort] 소프트 캐롯진</v>
          </cell>
        </row>
        <row r="272">
          <cell r="D272" t="str">
            <v>ARPA1B221IV</v>
          </cell>
          <cell r="F272" t="str">
            <v>21SS</v>
          </cell>
          <cell r="G272" t="str">
            <v>[슬림핏] 《DryCool》 슬랙스</v>
          </cell>
        </row>
        <row r="273">
          <cell r="D273" t="str">
            <v>ARPA1B301BK</v>
          </cell>
          <cell r="F273" t="str">
            <v>21SS</v>
          </cell>
          <cell r="G273" t="str">
            <v>[셋업][슬림핏] 《WoolTro》 슬랙스</v>
          </cell>
        </row>
        <row r="274">
          <cell r="D274" t="str">
            <v>ARPA1B301G3</v>
          </cell>
          <cell r="F274" t="str">
            <v>21SS</v>
          </cell>
          <cell r="G274" t="str">
            <v>[셋업][슬림핏] 《WoolTro》 슬랙스</v>
          </cell>
        </row>
        <row r="275">
          <cell r="D275" t="str">
            <v>ARPA1B301N3</v>
          </cell>
          <cell r="F275" t="str">
            <v>21SS</v>
          </cell>
          <cell r="G275" t="str">
            <v>[셋업][슬림핏] 《WoolTro》 슬랙스</v>
          </cell>
        </row>
        <row r="276">
          <cell r="D276" t="str">
            <v>ARPA1B301W2</v>
          </cell>
          <cell r="F276" t="str">
            <v>21SS</v>
          </cell>
          <cell r="G276" t="str">
            <v>[셋업][슬림핏] 《WoolTro》 슬랙스</v>
          </cell>
        </row>
        <row r="277">
          <cell r="D277" t="str">
            <v>ARPA1B302G3</v>
          </cell>
          <cell r="F277" t="str">
            <v>21SS</v>
          </cell>
          <cell r="G277" t="str">
            <v>[셋업][Slim] 《AirCrease》 슬랙스</v>
          </cell>
        </row>
        <row r="278">
          <cell r="D278" t="str">
            <v>ARPA1B302T3</v>
          </cell>
          <cell r="F278" t="str">
            <v>21SS</v>
          </cell>
          <cell r="G278" t="str">
            <v>[셋업][Slim] 《AirCrease》 슬랙스</v>
          </cell>
        </row>
        <row r="279">
          <cell r="D279" t="str">
            <v>ARPA1B303I2</v>
          </cell>
          <cell r="F279" t="str">
            <v>21SS</v>
          </cell>
          <cell r="G279" t="str">
            <v>[셋업][슬림핏] 《AirDot》 슬랙스</v>
          </cell>
        </row>
        <row r="280">
          <cell r="D280" t="str">
            <v>ARPA1B305BK</v>
          </cell>
          <cell r="F280" t="str">
            <v>21SS</v>
          </cell>
          <cell r="G280" t="str">
            <v>'[셋업][컴포트핏] 《EasyCool》 슬랙스</v>
          </cell>
        </row>
        <row r="281">
          <cell r="D281" t="str">
            <v>ARPA1B305I2</v>
          </cell>
          <cell r="F281" t="str">
            <v>21SS</v>
          </cell>
          <cell r="G281" t="str">
            <v>'[셋업][컴포트핏] 《EasyCool》 슬랙스</v>
          </cell>
        </row>
        <row r="282">
          <cell r="D282" t="str">
            <v>ARPA1B306I2</v>
          </cell>
          <cell r="F282" t="str">
            <v>21SS</v>
          </cell>
          <cell r="G282" t="str">
            <v xml:space="preserve"> [셋업][슬림핏] 《Lite코튼》 가먼트다잉 치노</v>
          </cell>
        </row>
        <row r="283">
          <cell r="D283" t="str">
            <v>ARPA1B307BK</v>
          </cell>
          <cell r="F283" t="str">
            <v>21SS</v>
          </cell>
          <cell r="G283" t="str">
            <v>[셋업][슬림핏] 《CalmSucker》 슬랙스</v>
          </cell>
        </row>
        <row r="284">
          <cell r="D284" t="str">
            <v>ARPA1B308G1</v>
          </cell>
          <cell r="F284" t="str">
            <v>21SS</v>
          </cell>
          <cell r="G284" t="str">
            <v>[셋업][슬림핏] 《RichCool》 슬랙스</v>
          </cell>
        </row>
        <row r="285">
          <cell r="D285" t="str">
            <v>ARSH1A200BK</v>
          </cell>
          <cell r="F285" t="str">
            <v>21SS</v>
          </cell>
          <cell r="G285" t="str">
            <v>《스웨이드터치》 오픈카라 튜닉셔츠</v>
          </cell>
        </row>
        <row r="286">
          <cell r="D286" t="str">
            <v>ARSH1B403G2</v>
          </cell>
          <cell r="F286" t="str">
            <v>21SS</v>
          </cell>
          <cell r="G286" t="str">
            <v>《AirDot》 오픈카라 셔츠</v>
          </cell>
        </row>
        <row r="287">
          <cell r="D287" t="str">
            <v>ARSH1B403G3</v>
          </cell>
          <cell r="F287" t="str">
            <v>21SS</v>
          </cell>
          <cell r="G287" t="str">
            <v>《AirDot》 오픈카라 셔츠</v>
          </cell>
        </row>
        <row r="288">
          <cell r="D288" t="str">
            <v>ARSH1B409WT</v>
          </cell>
          <cell r="F288" t="str">
            <v>21SS</v>
          </cell>
          <cell r="G288" t="str">
            <v>《Cozy 써커》 튜닉 셔츠</v>
          </cell>
        </row>
        <row r="289">
          <cell r="D289" t="str">
            <v>ARSH1B409BK</v>
          </cell>
          <cell r="F289" t="str">
            <v>21SS</v>
          </cell>
          <cell r="G289" t="str">
            <v>《Cozy 써커》 튜닉 셔츠</v>
          </cell>
        </row>
        <row r="290">
          <cell r="D290" t="str">
            <v>ARSH1B410B1</v>
          </cell>
          <cell r="F290" t="str">
            <v>21SS</v>
          </cell>
          <cell r="G290" t="str">
            <v>《가먼트다잉》 오픈카라 튜닉셔츠</v>
          </cell>
        </row>
        <row r="291">
          <cell r="D291" t="str">
            <v>ARSH1B410BK</v>
          </cell>
          <cell r="F291" t="str">
            <v>21SS</v>
          </cell>
          <cell r="G291" t="str">
            <v>《가먼트다잉》 오픈카라 튜닉셔츠</v>
          </cell>
        </row>
        <row r="292">
          <cell r="D292" t="str">
            <v>ARSH1B410E3</v>
          </cell>
          <cell r="F292" t="str">
            <v>21SS</v>
          </cell>
          <cell r="G292" t="str">
            <v>《가먼트다잉》 오픈카라 튜닉셔츠</v>
          </cell>
        </row>
        <row r="293">
          <cell r="D293" t="str">
            <v>ARSH1B410P2</v>
          </cell>
          <cell r="F293" t="str">
            <v>21SS</v>
          </cell>
          <cell r="G293" t="str">
            <v>《가먼트다잉》 오픈카라 튜닉셔츠</v>
          </cell>
        </row>
        <row r="294">
          <cell r="D294" t="str">
            <v>ARSH1B505N2</v>
          </cell>
          <cell r="F294" t="str">
            <v>21SS</v>
          </cell>
          <cell r="G294" t="str">
            <v>《린넨모달》 깅엄체크 셔츠</v>
          </cell>
        </row>
        <row r="295">
          <cell r="D295" t="str">
            <v>ARSH1B505N3</v>
          </cell>
          <cell r="F295" t="str">
            <v>21SS</v>
          </cell>
          <cell r="G295" t="str">
            <v>《린넨모달》 Micro패턴 셔츠</v>
          </cell>
        </row>
        <row r="296">
          <cell r="D296" t="str">
            <v>ARSH1B703B1</v>
          </cell>
          <cell r="F296" t="str">
            <v>21SS</v>
          </cell>
          <cell r="G296" t="str">
            <v>ITALY 《Air포플린》 셔츠</v>
          </cell>
        </row>
        <row r="297">
          <cell r="D297" t="str">
            <v>ARSH1B703N3</v>
          </cell>
          <cell r="F297" t="str">
            <v>21SS</v>
          </cell>
          <cell r="G297" t="str">
            <v>ITALY 《Air포플린》 셔츠</v>
          </cell>
        </row>
        <row r="298">
          <cell r="D298" t="str">
            <v>ARSH1B703R1</v>
          </cell>
          <cell r="F298" t="str">
            <v>21SS</v>
          </cell>
          <cell r="G298" t="str">
            <v>ITALY 《Air포플린》 셔츠</v>
          </cell>
        </row>
        <row r="299">
          <cell r="D299" t="str">
            <v>ARSH1B703W3</v>
          </cell>
          <cell r="F299" t="str">
            <v>21SS</v>
          </cell>
          <cell r="G299" t="str">
            <v>ITALY 《Air포플린》 셔츠</v>
          </cell>
        </row>
        <row r="300">
          <cell r="D300" t="str">
            <v>ARSH1B704B3</v>
          </cell>
          <cell r="F300" t="str">
            <v>21SS</v>
          </cell>
          <cell r="G300" t="str">
            <v>ITALY 《DELAVE》 린넨셔츠</v>
          </cell>
        </row>
        <row r="301">
          <cell r="D301" t="str">
            <v>ARSH1B704D2</v>
          </cell>
          <cell r="F301" t="str">
            <v>21SS</v>
          </cell>
          <cell r="G301" t="str">
            <v>ITALY 《DELAVE》 린넨셔츠</v>
          </cell>
        </row>
        <row r="302">
          <cell r="D302" t="str">
            <v>ARSH1B704W2</v>
          </cell>
          <cell r="F302" t="str">
            <v>21SS</v>
          </cell>
          <cell r="G302" t="str">
            <v>ITALY 《DELAVE》 린넨셔츠</v>
          </cell>
        </row>
        <row r="303">
          <cell r="D303" t="str">
            <v>ARSH1B704Y1</v>
          </cell>
          <cell r="F303" t="str">
            <v>21SS</v>
          </cell>
          <cell r="G303" t="str">
            <v>ITALY 《DELAVE》 린넨셔츠</v>
          </cell>
        </row>
        <row r="304">
          <cell r="D304" t="str">
            <v>ARSH1E801K2</v>
          </cell>
          <cell r="F304" t="str">
            <v>21SS</v>
          </cell>
          <cell r="G304" t="str">
            <v>울 스티치 더블 셔켓</v>
          </cell>
        </row>
        <row r="305">
          <cell r="D305" t="str">
            <v>ARSH1E801N3</v>
          </cell>
          <cell r="F305" t="str">
            <v>21SS</v>
          </cell>
          <cell r="G305" t="str">
            <v>울 스티치 더블 셔켓</v>
          </cell>
        </row>
        <row r="306">
          <cell r="D306" t="str">
            <v>ARSH1E804WT</v>
          </cell>
          <cell r="F306" t="str">
            <v>21SS</v>
          </cell>
          <cell r="G306" t="str">
            <v>VIAGGIO 자수 셔츠</v>
          </cell>
        </row>
        <row r="307">
          <cell r="D307" t="str">
            <v>ARPA1B313N5</v>
          </cell>
          <cell r="F307" t="str">
            <v>21SS</v>
          </cell>
          <cell r="G307" t="str">
            <v>[셋업][컴포트핏]그레이쉬네이비 《AirDot》 슬랙스</v>
          </cell>
        </row>
        <row r="308">
          <cell r="D308" t="str">
            <v>ARPA1B302BK</v>
          </cell>
          <cell r="F308" t="str">
            <v>21SS</v>
          </cell>
          <cell r="G308" t="str">
            <v>[셋업][Slim]블랙 《AirCrease》 슬랙스</v>
          </cell>
        </row>
        <row r="309">
          <cell r="D309" t="str">
            <v>ARPA1B302I1</v>
          </cell>
          <cell r="F309" t="str">
            <v>21SS</v>
          </cell>
          <cell r="G309" t="str">
            <v>[셋업][Slim]라이트베이지 《AirCrease》 슬랙스</v>
          </cell>
        </row>
        <row r="310">
          <cell r="D310" t="str">
            <v>ARPA1B304G1</v>
          </cell>
          <cell r="F310" t="str">
            <v>21SS</v>
          </cell>
          <cell r="G310" t="str">
            <v>[셋업][슬림핏]라이트그레이 《WoolySucker》 슬랙스</v>
          </cell>
        </row>
        <row r="311">
          <cell r="D311" t="str">
            <v>ARPA1B305BK</v>
          </cell>
          <cell r="F311" t="str">
            <v>21SS</v>
          </cell>
          <cell r="G311" t="str">
            <v>[셋업][슬림핏]블랙 《EasyCool》 슬랙스</v>
          </cell>
        </row>
        <row r="312">
          <cell r="D312" t="str">
            <v>ARPA1B305G3</v>
          </cell>
          <cell r="F312" t="str">
            <v>21SS</v>
          </cell>
          <cell r="G312" t="str">
            <v>[셋업][슬림핏]다크그레이 《EasyCool》 슬랙스</v>
          </cell>
        </row>
        <row r="313">
          <cell r="D313" t="str">
            <v>ARPA1B308CG</v>
          </cell>
          <cell r="F313" t="str">
            <v>21SS</v>
          </cell>
          <cell r="G313" t="str">
            <v>[셋업][슬림핏]차콜 《RichCool》 슬랙스</v>
          </cell>
        </row>
        <row r="314">
          <cell r="D314" t="str">
            <v>ARPA1E804BK</v>
          </cell>
          <cell r="F314" t="str">
            <v>21SS</v>
          </cell>
          <cell r="G314" t="str">
            <v>블랙 나일론 하프 팬츠</v>
          </cell>
        </row>
        <row r="315">
          <cell r="D315" t="str">
            <v>ARPA1E804CG</v>
          </cell>
          <cell r="F315" t="str">
            <v>21SS</v>
          </cell>
          <cell r="G315" t="str">
            <v>챠콜 나일론 하프 팬츠</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jiyeon@agencyteam.co.kr" TargetMode="External"/><Relationship Id="rId299" Type="http://schemas.openxmlformats.org/officeDocument/2006/relationships/hyperlink" Target="mailto:jiyeon@agencyteam.co.kr" TargetMode="External"/><Relationship Id="rId21" Type="http://schemas.openxmlformats.org/officeDocument/2006/relationships/hyperlink" Target="mailto:jiyeon@agencyteam.co.kr" TargetMode="External"/><Relationship Id="rId63" Type="http://schemas.openxmlformats.org/officeDocument/2006/relationships/hyperlink" Target="mailto:jiyeon@agencyteam.co.kr" TargetMode="External"/><Relationship Id="rId159" Type="http://schemas.openxmlformats.org/officeDocument/2006/relationships/hyperlink" Target="mailto:jiyeon@agencyteam.co.kr" TargetMode="External"/><Relationship Id="rId324" Type="http://schemas.openxmlformats.org/officeDocument/2006/relationships/hyperlink" Target="mailto:jiyeon@agencyteam.co.kr" TargetMode="External"/><Relationship Id="rId366" Type="http://schemas.openxmlformats.org/officeDocument/2006/relationships/printerSettings" Target="../printerSettings/printerSettings1.bin"/><Relationship Id="rId170" Type="http://schemas.openxmlformats.org/officeDocument/2006/relationships/hyperlink" Target="mailto:jiyeon@agencyteam.co.kr" TargetMode="External"/><Relationship Id="rId226" Type="http://schemas.openxmlformats.org/officeDocument/2006/relationships/hyperlink" Target="mailto:jiyeon@agencyteam.co.kr" TargetMode="External"/><Relationship Id="rId268" Type="http://schemas.openxmlformats.org/officeDocument/2006/relationships/hyperlink" Target="mailto:jiyeon@agencyteam.co.kr" TargetMode="External"/><Relationship Id="rId32" Type="http://schemas.openxmlformats.org/officeDocument/2006/relationships/hyperlink" Target="mailto:jiyeon@agencyteam.co.kr" TargetMode="External"/><Relationship Id="rId74" Type="http://schemas.openxmlformats.org/officeDocument/2006/relationships/hyperlink" Target="mailto:jiyeon@agencyteam.co.kr" TargetMode="External"/><Relationship Id="rId128" Type="http://schemas.openxmlformats.org/officeDocument/2006/relationships/hyperlink" Target="mailto:jiyeon@agencyteam.co.kr" TargetMode="External"/><Relationship Id="rId335" Type="http://schemas.openxmlformats.org/officeDocument/2006/relationships/hyperlink" Target="mailto:jiyeon@agencyteam.co.kr" TargetMode="External"/><Relationship Id="rId5" Type="http://schemas.openxmlformats.org/officeDocument/2006/relationships/hyperlink" Target="mailto:jiyeon@agencyteam.co.kr" TargetMode="External"/><Relationship Id="rId181" Type="http://schemas.openxmlformats.org/officeDocument/2006/relationships/hyperlink" Target="mailto:jiyeon@agencyteam.co.kr" TargetMode="External"/><Relationship Id="rId237" Type="http://schemas.openxmlformats.org/officeDocument/2006/relationships/hyperlink" Target="mailto:jiyeon@agencyteam.co.kr" TargetMode="External"/><Relationship Id="rId279" Type="http://schemas.openxmlformats.org/officeDocument/2006/relationships/hyperlink" Target="mailto:jiyeon@agencyteam.co.kr" TargetMode="External"/><Relationship Id="rId43" Type="http://schemas.openxmlformats.org/officeDocument/2006/relationships/hyperlink" Target="mailto:jiyeon@agencyteam.co.kr" TargetMode="External"/><Relationship Id="rId139" Type="http://schemas.openxmlformats.org/officeDocument/2006/relationships/hyperlink" Target="mailto:jiyeon@agencyteam.co.kr" TargetMode="External"/><Relationship Id="rId290" Type="http://schemas.openxmlformats.org/officeDocument/2006/relationships/hyperlink" Target="mailto:jiyeon@agencyteam.co.kr" TargetMode="External"/><Relationship Id="rId304" Type="http://schemas.openxmlformats.org/officeDocument/2006/relationships/hyperlink" Target="mailto:jiyeon@agencyteam.co.kr" TargetMode="External"/><Relationship Id="rId346" Type="http://schemas.openxmlformats.org/officeDocument/2006/relationships/hyperlink" Target="mailto:jiyeon@agencyteam.co.kr" TargetMode="External"/><Relationship Id="rId85" Type="http://schemas.openxmlformats.org/officeDocument/2006/relationships/hyperlink" Target="mailto:jiyeon@agencyteam.co.kr" TargetMode="External"/><Relationship Id="rId150" Type="http://schemas.openxmlformats.org/officeDocument/2006/relationships/hyperlink" Target="mailto:jiyeon@agencyteam.co.kr" TargetMode="External"/><Relationship Id="rId192" Type="http://schemas.openxmlformats.org/officeDocument/2006/relationships/hyperlink" Target="mailto:jiyeon@agencyteam.co.kr" TargetMode="External"/><Relationship Id="rId206" Type="http://schemas.openxmlformats.org/officeDocument/2006/relationships/hyperlink" Target="mailto:jiyeon@agencyteam.co.kr" TargetMode="External"/><Relationship Id="rId248" Type="http://schemas.openxmlformats.org/officeDocument/2006/relationships/hyperlink" Target="mailto:jiyeon@agencyteam.co.kr" TargetMode="External"/><Relationship Id="rId12" Type="http://schemas.openxmlformats.org/officeDocument/2006/relationships/hyperlink" Target="mailto:jiyeon@agencyteam.co.kr" TargetMode="External"/><Relationship Id="rId108" Type="http://schemas.openxmlformats.org/officeDocument/2006/relationships/hyperlink" Target="mailto:jiyeon@agencyteam.co.kr" TargetMode="External"/><Relationship Id="rId315" Type="http://schemas.openxmlformats.org/officeDocument/2006/relationships/hyperlink" Target="mailto:jiyeon@agencyteam.co.kr" TargetMode="External"/><Relationship Id="rId357" Type="http://schemas.openxmlformats.org/officeDocument/2006/relationships/hyperlink" Target="mailto:jiyeon@agencyteam.co.kr" TargetMode="External"/><Relationship Id="rId54" Type="http://schemas.openxmlformats.org/officeDocument/2006/relationships/hyperlink" Target="mailto:jiyeon@agencyteam.co.kr" TargetMode="External"/><Relationship Id="rId96" Type="http://schemas.openxmlformats.org/officeDocument/2006/relationships/hyperlink" Target="mailto:jiyeon@agencyteam.co.kr" TargetMode="External"/><Relationship Id="rId161" Type="http://schemas.openxmlformats.org/officeDocument/2006/relationships/hyperlink" Target="mailto:jiyeon@agencyteam.co.kr" TargetMode="External"/><Relationship Id="rId217" Type="http://schemas.openxmlformats.org/officeDocument/2006/relationships/hyperlink" Target="mailto:jiyeon@agencyteam.co.kr" TargetMode="External"/><Relationship Id="rId259" Type="http://schemas.openxmlformats.org/officeDocument/2006/relationships/hyperlink" Target="mailto:jiyeon@agencyteam.co.kr" TargetMode="External"/><Relationship Id="rId23" Type="http://schemas.openxmlformats.org/officeDocument/2006/relationships/hyperlink" Target="mailto:jiyeon@agencyteam.co.kr" TargetMode="External"/><Relationship Id="rId119" Type="http://schemas.openxmlformats.org/officeDocument/2006/relationships/hyperlink" Target="mailto:jiyeon@agencyteam.co.kr" TargetMode="External"/><Relationship Id="rId270" Type="http://schemas.openxmlformats.org/officeDocument/2006/relationships/hyperlink" Target="mailto:jiyeon@agencyteam.co.kr" TargetMode="External"/><Relationship Id="rId326" Type="http://schemas.openxmlformats.org/officeDocument/2006/relationships/hyperlink" Target="mailto:jiyeon@agencyteam.co.kr" TargetMode="External"/><Relationship Id="rId65" Type="http://schemas.openxmlformats.org/officeDocument/2006/relationships/hyperlink" Target="mailto:jiyeon@agencyteam.co.kr" TargetMode="External"/><Relationship Id="rId130" Type="http://schemas.openxmlformats.org/officeDocument/2006/relationships/hyperlink" Target="mailto:jiyeon@agencyteam.co.kr" TargetMode="External"/><Relationship Id="rId172" Type="http://schemas.openxmlformats.org/officeDocument/2006/relationships/hyperlink" Target="mailto:jiyeon@agencyteam.co.kr" TargetMode="External"/><Relationship Id="rId228" Type="http://schemas.openxmlformats.org/officeDocument/2006/relationships/hyperlink" Target="mailto:jiyeon@agencyteam.co.kr" TargetMode="External"/><Relationship Id="rId281" Type="http://schemas.openxmlformats.org/officeDocument/2006/relationships/hyperlink" Target="mailto:jiyeon@agencyteam.co.kr" TargetMode="External"/><Relationship Id="rId337" Type="http://schemas.openxmlformats.org/officeDocument/2006/relationships/hyperlink" Target="mailto:jiyeon@agencyteam.co.kr" TargetMode="External"/><Relationship Id="rId34" Type="http://schemas.openxmlformats.org/officeDocument/2006/relationships/hyperlink" Target="mailto:jiyeon@agencyteam.co.kr" TargetMode="External"/><Relationship Id="rId76" Type="http://schemas.openxmlformats.org/officeDocument/2006/relationships/hyperlink" Target="mailto:jiyeon@agencyteam.co.kr" TargetMode="External"/><Relationship Id="rId141" Type="http://schemas.openxmlformats.org/officeDocument/2006/relationships/hyperlink" Target="mailto:jiyeon@agencyteam.co.kr" TargetMode="External"/><Relationship Id="rId7" Type="http://schemas.openxmlformats.org/officeDocument/2006/relationships/hyperlink" Target="mailto:jiyeon@agencyteam.co.kr" TargetMode="External"/><Relationship Id="rId183" Type="http://schemas.openxmlformats.org/officeDocument/2006/relationships/hyperlink" Target="mailto:jiyeon@agencyteam.co.kr" TargetMode="External"/><Relationship Id="rId239" Type="http://schemas.openxmlformats.org/officeDocument/2006/relationships/hyperlink" Target="mailto:jiyeon@agencyteam.co.kr" TargetMode="External"/><Relationship Id="rId250" Type="http://schemas.openxmlformats.org/officeDocument/2006/relationships/hyperlink" Target="mailto:jiyeon@agencyteam.co.kr" TargetMode="External"/><Relationship Id="rId292" Type="http://schemas.openxmlformats.org/officeDocument/2006/relationships/hyperlink" Target="mailto:jiyeon@agencyteam.co.kr" TargetMode="External"/><Relationship Id="rId306" Type="http://schemas.openxmlformats.org/officeDocument/2006/relationships/hyperlink" Target="mailto:jiyeon@agencyteam.co.kr" TargetMode="External"/><Relationship Id="rId45" Type="http://schemas.openxmlformats.org/officeDocument/2006/relationships/hyperlink" Target="mailto:jiyeon@agencyteam.co.kr" TargetMode="External"/><Relationship Id="rId87" Type="http://schemas.openxmlformats.org/officeDocument/2006/relationships/hyperlink" Target="mailto:jiyeon@agencyteam.co.kr" TargetMode="External"/><Relationship Id="rId110" Type="http://schemas.openxmlformats.org/officeDocument/2006/relationships/hyperlink" Target="mailto:jiyeon@agencyteam.co.kr" TargetMode="External"/><Relationship Id="rId348" Type="http://schemas.openxmlformats.org/officeDocument/2006/relationships/hyperlink" Target="mailto:jiyeon@agencyteam.co.kr" TargetMode="External"/><Relationship Id="rId152" Type="http://schemas.openxmlformats.org/officeDocument/2006/relationships/hyperlink" Target="mailto:jiyeon@agencyteam.co.kr" TargetMode="External"/><Relationship Id="rId194" Type="http://schemas.openxmlformats.org/officeDocument/2006/relationships/hyperlink" Target="mailto:jiyeon@agencyteam.co.kr" TargetMode="External"/><Relationship Id="rId208" Type="http://schemas.openxmlformats.org/officeDocument/2006/relationships/hyperlink" Target="mailto:jiyeon@agencyteam.co.kr" TargetMode="External"/><Relationship Id="rId261" Type="http://schemas.openxmlformats.org/officeDocument/2006/relationships/hyperlink" Target="mailto:jiyeon@agencyteam.co.kr" TargetMode="External"/><Relationship Id="rId14" Type="http://schemas.openxmlformats.org/officeDocument/2006/relationships/hyperlink" Target="mailto:jiyeon@agencyteam.co.kr" TargetMode="External"/><Relationship Id="rId56" Type="http://schemas.openxmlformats.org/officeDocument/2006/relationships/hyperlink" Target="mailto:jiyeon@agencyteam.co.kr" TargetMode="External"/><Relationship Id="rId317" Type="http://schemas.openxmlformats.org/officeDocument/2006/relationships/hyperlink" Target="mailto:jiyeon@agencyteam.co.kr" TargetMode="External"/><Relationship Id="rId359" Type="http://schemas.openxmlformats.org/officeDocument/2006/relationships/hyperlink" Target="mailto:jiyeon@agencyteam.co.kr" TargetMode="External"/><Relationship Id="rId98" Type="http://schemas.openxmlformats.org/officeDocument/2006/relationships/hyperlink" Target="mailto:jiyeon@agencyteam.co.kr" TargetMode="External"/><Relationship Id="rId121" Type="http://schemas.openxmlformats.org/officeDocument/2006/relationships/hyperlink" Target="mailto:jiyeon@agencyteam.co.kr" TargetMode="External"/><Relationship Id="rId163" Type="http://schemas.openxmlformats.org/officeDocument/2006/relationships/hyperlink" Target="mailto:jiyeon@agencyteam.co.kr" TargetMode="External"/><Relationship Id="rId219" Type="http://schemas.openxmlformats.org/officeDocument/2006/relationships/hyperlink" Target="mailto:jiyeon@agencyteam.co.kr" TargetMode="External"/><Relationship Id="rId230" Type="http://schemas.openxmlformats.org/officeDocument/2006/relationships/hyperlink" Target="mailto:jiyeon@agencyteam.co.kr" TargetMode="External"/><Relationship Id="rId25" Type="http://schemas.openxmlformats.org/officeDocument/2006/relationships/hyperlink" Target="mailto:jiyeon@agencyteam.co.kr" TargetMode="External"/><Relationship Id="rId67" Type="http://schemas.openxmlformats.org/officeDocument/2006/relationships/hyperlink" Target="mailto:jiyeon@agencyteam.co.kr" TargetMode="External"/><Relationship Id="rId272" Type="http://schemas.openxmlformats.org/officeDocument/2006/relationships/hyperlink" Target="mailto:jiyeon@agencyteam.co.kr" TargetMode="External"/><Relationship Id="rId328" Type="http://schemas.openxmlformats.org/officeDocument/2006/relationships/hyperlink" Target="mailto:jiyeon@agencyteam.co.kr" TargetMode="External"/><Relationship Id="rId132" Type="http://schemas.openxmlformats.org/officeDocument/2006/relationships/hyperlink" Target="mailto:jiyeon@agencyteam.co.kr" TargetMode="External"/><Relationship Id="rId174" Type="http://schemas.openxmlformats.org/officeDocument/2006/relationships/hyperlink" Target="mailto:jiyeon@agencyteam.co.kr" TargetMode="External"/><Relationship Id="rId220" Type="http://schemas.openxmlformats.org/officeDocument/2006/relationships/hyperlink" Target="mailto:jiyeon@agencyteam.co.kr" TargetMode="External"/><Relationship Id="rId241" Type="http://schemas.openxmlformats.org/officeDocument/2006/relationships/hyperlink" Target="mailto:jiyeon@agencyteam.co.kr" TargetMode="External"/><Relationship Id="rId15" Type="http://schemas.openxmlformats.org/officeDocument/2006/relationships/hyperlink" Target="mailto:jiyeon@agencyteam.co.kr" TargetMode="External"/><Relationship Id="rId36" Type="http://schemas.openxmlformats.org/officeDocument/2006/relationships/hyperlink" Target="mailto:jiyeon@agencyteam.co.kr" TargetMode="External"/><Relationship Id="rId57" Type="http://schemas.openxmlformats.org/officeDocument/2006/relationships/hyperlink" Target="mailto:jiyeon@agencyteam.co.kr" TargetMode="External"/><Relationship Id="rId262" Type="http://schemas.openxmlformats.org/officeDocument/2006/relationships/hyperlink" Target="mailto:jiyeon@agencyteam.co.kr" TargetMode="External"/><Relationship Id="rId283" Type="http://schemas.openxmlformats.org/officeDocument/2006/relationships/hyperlink" Target="mailto:jiyeon@agencyteam.co.kr" TargetMode="External"/><Relationship Id="rId318" Type="http://schemas.openxmlformats.org/officeDocument/2006/relationships/hyperlink" Target="mailto:jiyeon@agencyteam.co.kr" TargetMode="External"/><Relationship Id="rId339" Type="http://schemas.openxmlformats.org/officeDocument/2006/relationships/hyperlink" Target="mailto:jiyeon@agencyteam.co.kr" TargetMode="External"/><Relationship Id="rId78" Type="http://schemas.openxmlformats.org/officeDocument/2006/relationships/hyperlink" Target="mailto:jiyeon@agencyteam.co.kr" TargetMode="External"/><Relationship Id="rId99" Type="http://schemas.openxmlformats.org/officeDocument/2006/relationships/hyperlink" Target="mailto:jiyeon@agencyteam.co.kr" TargetMode="External"/><Relationship Id="rId101" Type="http://schemas.openxmlformats.org/officeDocument/2006/relationships/hyperlink" Target="mailto:jiyeon@agencyteam.co.kr" TargetMode="External"/><Relationship Id="rId122" Type="http://schemas.openxmlformats.org/officeDocument/2006/relationships/hyperlink" Target="mailto:jiyeon@agencyteam.co.kr" TargetMode="External"/><Relationship Id="rId143" Type="http://schemas.openxmlformats.org/officeDocument/2006/relationships/hyperlink" Target="mailto:jiyeon@agencyteam.co.kr" TargetMode="External"/><Relationship Id="rId164" Type="http://schemas.openxmlformats.org/officeDocument/2006/relationships/hyperlink" Target="mailto:jiyeon@agencyteam.co.kr" TargetMode="External"/><Relationship Id="rId185" Type="http://schemas.openxmlformats.org/officeDocument/2006/relationships/hyperlink" Target="mailto:jiyeon@agencyteam.co.kr" TargetMode="External"/><Relationship Id="rId350" Type="http://schemas.openxmlformats.org/officeDocument/2006/relationships/hyperlink" Target="mailto:jiyeon@agencyteam.co.kr" TargetMode="External"/><Relationship Id="rId9" Type="http://schemas.openxmlformats.org/officeDocument/2006/relationships/hyperlink" Target="mailto:jiyeon@agencyteam.co.kr" TargetMode="External"/><Relationship Id="rId210" Type="http://schemas.openxmlformats.org/officeDocument/2006/relationships/hyperlink" Target="mailto:jiyeon@agencyteam.co.kr" TargetMode="External"/><Relationship Id="rId26" Type="http://schemas.openxmlformats.org/officeDocument/2006/relationships/hyperlink" Target="mailto:jiyeon@agencyteam.co.kr" TargetMode="External"/><Relationship Id="rId231" Type="http://schemas.openxmlformats.org/officeDocument/2006/relationships/hyperlink" Target="mailto:jiyeon@agencyteam.co.kr" TargetMode="External"/><Relationship Id="rId252" Type="http://schemas.openxmlformats.org/officeDocument/2006/relationships/hyperlink" Target="mailto:jiyeon@agencyteam.co.kr" TargetMode="External"/><Relationship Id="rId273" Type="http://schemas.openxmlformats.org/officeDocument/2006/relationships/hyperlink" Target="mailto:jiyeon@agencyteam.co.kr" TargetMode="External"/><Relationship Id="rId294" Type="http://schemas.openxmlformats.org/officeDocument/2006/relationships/hyperlink" Target="mailto:jiyeon@agencyteam.co.kr" TargetMode="External"/><Relationship Id="rId308" Type="http://schemas.openxmlformats.org/officeDocument/2006/relationships/hyperlink" Target="mailto:jiyeon@agencyteam.co.kr" TargetMode="External"/><Relationship Id="rId329" Type="http://schemas.openxmlformats.org/officeDocument/2006/relationships/hyperlink" Target="mailto:jiyeon@agencyteam.co.kr" TargetMode="External"/><Relationship Id="rId47" Type="http://schemas.openxmlformats.org/officeDocument/2006/relationships/hyperlink" Target="mailto:jiyeon@agencyteam.co.kr" TargetMode="External"/><Relationship Id="rId68" Type="http://schemas.openxmlformats.org/officeDocument/2006/relationships/hyperlink" Target="mailto:jiyeon@agencyteam.co.kr" TargetMode="External"/><Relationship Id="rId89" Type="http://schemas.openxmlformats.org/officeDocument/2006/relationships/hyperlink" Target="mailto:jiyeon@agencyteam.co.kr" TargetMode="External"/><Relationship Id="rId112" Type="http://schemas.openxmlformats.org/officeDocument/2006/relationships/hyperlink" Target="mailto:jiyeon@agencyteam.co.kr" TargetMode="External"/><Relationship Id="rId133" Type="http://schemas.openxmlformats.org/officeDocument/2006/relationships/hyperlink" Target="mailto:jiyeon@agencyteam.co.kr" TargetMode="External"/><Relationship Id="rId154" Type="http://schemas.openxmlformats.org/officeDocument/2006/relationships/hyperlink" Target="mailto:jiyeon@agencyteam.co.kr" TargetMode="External"/><Relationship Id="rId175" Type="http://schemas.openxmlformats.org/officeDocument/2006/relationships/hyperlink" Target="mailto:jiyeon@agencyteam.co.kr" TargetMode="External"/><Relationship Id="rId340" Type="http://schemas.openxmlformats.org/officeDocument/2006/relationships/hyperlink" Target="mailto:jiyeon@agencyteam.co.kr" TargetMode="External"/><Relationship Id="rId361" Type="http://schemas.openxmlformats.org/officeDocument/2006/relationships/hyperlink" Target="mailto:jiyeon@agencyteam.co.kr" TargetMode="External"/><Relationship Id="rId196" Type="http://schemas.openxmlformats.org/officeDocument/2006/relationships/hyperlink" Target="mailto:jiyeon@agencyteam.co.kr" TargetMode="External"/><Relationship Id="rId200" Type="http://schemas.openxmlformats.org/officeDocument/2006/relationships/hyperlink" Target="mailto:jiyeon@agencyteam.co.kr" TargetMode="External"/><Relationship Id="rId16" Type="http://schemas.openxmlformats.org/officeDocument/2006/relationships/hyperlink" Target="mailto:jiyeon@agencyteam.co.kr" TargetMode="External"/><Relationship Id="rId221" Type="http://schemas.openxmlformats.org/officeDocument/2006/relationships/hyperlink" Target="mailto:jiyeon@agencyteam.co.kr" TargetMode="External"/><Relationship Id="rId242" Type="http://schemas.openxmlformats.org/officeDocument/2006/relationships/hyperlink" Target="mailto:jiyeon@agencyteam.co.kr" TargetMode="External"/><Relationship Id="rId263" Type="http://schemas.openxmlformats.org/officeDocument/2006/relationships/hyperlink" Target="mailto:jiyeon@agencyteam.co.kr" TargetMode="External"/><Relationship Id="rId284" Type="http://schemas.openxmlformats.org/officeDocument/2006/relationships/hyperlink" Target="mailto:jiyeon@agencyteam.co.kr" TargetMode="External"/><Relationship Id="rId319" Type="http://schemas.openxmlformats.org/officeDocument/2006/relationships/hyperlink" Target="mailto:jiyeon@agencyteam.co.kr" TargetMode="External"/><Relationship Id="rId37" Type="http://schemas.openxmlformats.org/officeDocument/2006/relationships/hyperlink" Target="mailto:jiyeon@agencyteam.co.kr" TargetMode="External"/><Relationship Id="rId58" Type="http://schemas.openxmlformats.org/officeDocument/2006/relationships/hyperlink" Target="mailto:jiyeon@agencyteam.co.kr" TargetMode="External"/><Relationship Id="rId79" Type="http://schemas.openxmlformats.org/officeDocument/2006/relationships/hyperlink" Target="mailto:jiyeon@agencyteam.co.kr" TargetMode="External"/><Relationship Id="rId102" Type="http://schemas.openxmlformats.org/officeDocument/2006/relationships/hyperlink" Target="mailto:jiyeon@agencyteam.co.kr" TargetMode="External"/><Relationship Id="rId123" Type="http://schemas.openxmlformats.org/officeDocument/2006/relationships/hyperlink" Target="mailto:jiyeon@agencyteam.co.kr" TargetMode="External"/><Relationship Id="rId144" Type="http://schemas.openxmlformats.org/officeDocument/2006/relationships/hyperlink" Target="mailto:jiyeon@agencyteam.co.kr" TargetMode="External"/><Relationship Id="rId330" Type="http://schemas.openxmlformats.org/officeDocument/2006/relationships/hyperlink" Target="mailto:jiyeon@agencyteam.co.kr" TargetMode="External"/><Relationship Id="rId90" Type="http://schemas.openxmlformats.org/officeDocument/2006/relationships/hyperlink" Target="mailto:jiyeon@agencyteam.co.kr" TargetMode="External"/><Relationship Id="rId165" Type="http://schemas.openxmlformats.org/officeDocument/2006/relationships/hyperlink" Target="mailto:jiyeon@agencyteam.co.kr" TargetMode="External"/><Relationship Id="rId186" Type="http://schemas.openxmlformats.org/officeDocument/2006/relationships/hyperlink" Target="mailto:jiyeon@agencyteam.co.kr" TargetMode="External"/><Relationship Id="rId351" Type="http://schemas.openxmlformats.org/officeDocument/2006/relationships/hyperlink" Target="mailto:jiyeon@agencyteam.co.kr" TargetMode="External"/><Relationship Id="rId211" Type="http://schemas.openxmlformats.org/officeDocument/2006/relationships/hyperlink" Target="mailto:jiyeon@agencyteam.co.kr" TargetMode="External"/><Relationship Id="rId232" Type="http://schemas.openxmlformats.org/officeDocument/2006/relationships/hyperlink" Target="mailto:jiyeon@agencyteam.co.kr" TargetMode="External"/><Relationship Id="rId253" Type="http://schemas.openxmlformats.org/officeDocument/2006/relationships/hyperlink" Target="mailto:jiyeon@agencyteam.co.kr" TargetMode="External"/><Relationship Id="rId274" Type="http://schemas.openxmlformats.org/officeDocument/2006/relationships/hyperlink" Target="mailto:jiyeon@agencyteam.co.kr" TargetMode="External"/><Relationship Id="rId295" Type="http://schemas.openxmlformats.org/officeDocument/2006/relationships/hyperlink" Target="mailto:jiyeon@agencyteam.co.kr" TargetMode="External"/><Relationship Id="rId309" Type="http://schemas.openxmlformats.org/officeDocument/2006/relationships/hyperlink" Target="mailto:jiyeon@agencyteam.co.kr" TargetMode="External"/><Relationship Id="rId27" Type="http://schemas.openxmlformats.org/officeDocument/2006/relationships/hyperlink" Target="mailto:jiyeon@agencyteam.co.kr" TargetMode="External"/><Relationship Id="rId48" Type="http://schemas.openxmlformats.org/officeDocument/2006/relationships/hyperlink" Target="mailto:jiyeon@agencyteam.co.kr" TargetMode="External"/><Relationship Id="rId69" Type="http://schemas.openxmlformats.org/officeDocument/2006/relationships/hyperlink" Target="mailto:jiyeon@agencyteam.co.kr" TargetMode="External"/><Relationship Id="rId113" Type="http://schemas.openxmlformats.org/officeDocument/2006/relationships/hyperlink" Target="mailto:jiyeon@agencyteam.co.kr" TargetMode="External"/><Relationship Id="rId134" Type="http://schemas.openxmlformats.org/officeDocument/2006/relationships/hyperlink" Target="mailto:jiyeon@agencyteam.co.kr" TargetMode="External"/><Relationship Id="rId320" Type="http://schemas.openxmlformats.org/officeDocument/2006/relationships/hyperlink" Target="mailto:jiyeon@agencyteam.co.kr" TargetMode="External"/><Relationship Id="rId80" Type="http://schemas.openxmlformats.org/officeDocument/2006/relationships/hyperlink" Target="mailto:jiyeon@agencyteam.co.kr" TargetMode="External"/><Relationship Id="rId155" Type="http://schemas.openxmlformats.org/officeDocument/2006/relationships/hyperlink" Target="mailto:jiyeon@agencyteam.co.kr" TargetMode="External"/><Relationship Id="rId176" Type="http://schemas.openxmlformats.org/officeDocument/2006/relationships/hyperlink" Target="mailto:jiyeon@agencyteam.co.kr" TargetMode="External"/><Relationship Id="rId197" Type="http://schemas.openxmlformats.org/officeDocument/2006/relationships/hyperlink" Target="mailto:jiyeon@agencyteam.co.kr" TargetMode="External"/><Relationship Id="rId341" Type="http://schemas.openxmlformats.org/officeDocument/2006/relationships/hyperlink" Target="mailto:jiyeon@agencyteam.co.kr" TargetMode="External"/><Relationship Id="rId362" Type="http://schemas.openxmlformats.org/officeDocument/2006/relationships/hyperlink" Target="mailto:jiyeon@agencyteam.co.kr" TargetMode="External"/><Relationship Id="rId201" Type="http://schemas.openxmlformats.org/officeDocument/2006/relationships/hyperlink" Target="mailto:jiyeon@agencyteam.co.kr" TargetMode="External"/><Relationship Id="rId222" Type="http://schemas.openxmlformats.org/officeDocument/2006/relationships/hyperlink" Target="mailto:jiyeon@agencyteam.co.kr" TargetMode="External"/><Relationship Id="rId243" Type="http://schemas.openxmlformats.org/officeDocument/2006/relationships/hyperlink" Target="mailto:jiyeon@agencyteam.co.kr" TargetMode="External"/><Relationship Id="rId264" Type="http://schemas.openxmlformats.org/officeDocument/2006/relationships/hyperlink" Target="mailto:jiyeon@agencyteam.co.kr" TargetMode="External"/><Relationship Id="rId285" Type="http://schemas.openxmlformats.org/officeDocument/2006/relationships/hyperlink" Target="mailto:jiyeon@agencyteam.co.kr" TargetMode="External"/><Relationship Id="rId17" Type="http://schemas.openxmlformats.org/officeDocument/2006/relationships/hyperlink" Target="mailto:jiyeon@agencyteam.co.kr" TargetMode="External"/><Relationship Id="rId38" Type="http://schemas.openxmlformats.org/officeDocument/2006/relationships/hyperlink" Target="mailto:jiyeon@agencyteam.co.kr" TargetMode="External"/><Relationship Id="rId59" Type="http://schemas.openxmlformats.org/officeDocument/2006/relationships/hyperlink" Target="mailto:jiyeon@agencyteam.co.kr" TargetMode="External"/><Relationship Id="rId103" Type="http://schemas.openxmlformats.org/officeDocument/2006/relationships/hyperlink" Target="mailto:jiyeon@agencyteam.co.kr" TargetMode="External"/><Relationship Id="rId124" Type="http://schemas.openxmlformats.org/officeDocument/2006/relationships/hyperlink" Target="mailto:jiyeon@agencyteam.co.kr" TargetMode="External"/><Relationship Id="rId310" Type="http://schemas.openxmlformats.org/officeDocument/2006/relationships/hyperlink" Target="mailto:jiyeon@agencyteam.co.kr" TargetMode="External"/><Relationship Id="rId70" Type="http://schemas.openxmlformats.org/officeDocument/2006/relationships/hyperlink" Target="mailto:jiyeon@agencyteam.co.kr" TargetMode="External"/><Relationship Id="rId91" Type="http://schemas.openxmlformats.org/officeDocument/2006/relationships/hyperlink" Target="mailto:jiyeon@agencyteam.co.kr" TargetMode="External"/><Relationship Id="rId145" Type="http://schemas.openxmlformats.org/officeDocument/2006/relationships/hyperlink" Target="mailto:jiyeon@agencyteam.co.kr" TargetMode="External"/><Relationship Id="rId166" Type="http://schemas.openxmlformats.org/officeDocument/2006/relationships/hyperlink" Target="mailto:jiyeon@agencyteam.co.kr" TargetMode="External"/><Relationship Id="rId187" Type="http://schemas.openxmlformats.org/officeDocument/2006/relationships/hyperlink" Target="mailto:jiyeon@agencyteam.co.kr" TargetMode="External"/><Relationship Id="rId331" Type="http://schemas.openxmlformats.org/officeDocument/2006/relationships/hyperlink" Target="mailto:jiyeon@agencyteam.co.kr" TargetMode="External"/><Relationship Id="rId352" Type="http://schemas.openxmlformats.org/officeDocument/2006/relationships/hyperlink" Target="mailto:jiyeon@agencyteam.co.kr" TargetMode="External"/><Relationship Id="rId1" Type="http://schemas.openxmlformats.org/officeDocument/2006/relationships/hyperlink" Target="mailto:jiyeon@agencyteam.co.kr" TargetMode="External"/><Relationship Id="rId212" Type="http://schemas.openxmlformats.org/officeDocument/2006/relationships/hyperlink" Target="mailto:jiyeon@agencyteam.co.kr" TargetMode="External"/><Relationship Id="rId233" Type="http://schemas.openxmlformats.org/officeDocument/2006/relationships/hyperlink" Target="mailto:jiyeon@agencyteam.co.kr" TargetMode="External"/><Relationship Id="rId254" Type="http://schemas.openxmlformats.org/officeDocument/2006/relationships/hyperlink" Target="mailto:jiyeon@agencyteam.co.kr" TargetMode="External"/><Relationship Id="rId28" Type="http://schemas.openxmlformats.org/officeDocument/2006/relationships/hyperlink" Target="mailto:jiyeon@agencyteam.co.kr" TargetMode="External"/><Relationship Id="rId49" Type="http://schemas.openxmlformats.org/officeDocument/2006/relationships/hyperlink" Target="mailto:jiyeon@agencyteam.co.kr" TargetMode="External"/><Relationship Id="rId114" Type="http://schemas.openxmlformats.org/officeDocument/2006/relationships/hyperlink" Target="mailto:jiyeon@agencyteam.co.kr" TargetMode="External"/><Relationship Id="rId275" Type="http://schemas.openxmlformats.org/officeDocument/2006/relationships/hyperlink" Target="mailto:jiyeon@agencyteam.co.kr" TargetMode="External"/><Relationship Id="rId296" Type="http://schemas.openxmlformats.org/officeDocument/2006/relationships/hyperlink" Target="mailto:jiyeon@agencyteam.co.kr" TargetMode="External"/><Relationship Id="rId300" Type="http://schemas.openxmlformats.org/officeDocument/2006/relationships/hyperlink" Target="mailto:jiyeon@agencyteam.co.kr" TargetMode="External"/><Relationship Id="rId60" Type="http://schemas.openxmlformats.org/officeDocument/2006/relationships/hyperlink" Target="mailto:jiyeon@agencyteam.co.kr" TargetMode="External"/><Relationship Id="rId81" Type="http://schemas.openxmlformats.org/officeDocument/2006/relationships/hyperlink" Target="mailto:jiyeon@agencyteam.co.kr" TargetMode="External"/><Relationship Id="rId135" Type="http://schemas.openxmlformats.org/officeDocument/2006/relationships/hyperlink" Target="mailto:jiyeon@agencyteam.co.kr" TargetMode="External"/><Relationship Id="rId156" Type="http://schemas.openxmlformats.org/officeDocument/2006/relationships/hyperlink" Target="mailto:jiyeon@agencyteam.co.kr" TargetMode="External"/><Relationship Id="rId177" Type="http://schemas.openxmlformats.org/officeDocument/2006/relationships/hyperlink" Target="mailto:jiyeon@agencyteam.co.kr" TargetMode="External"/><Relationship Id="rId198" Type="http://schemas.openxmlformats.org/officeDocument/2006/relationships/hyperlink" Target="mailto:jiyeon@agencyteam.co.kr" TargetMode="External"/><Relationship Id="rId321" Type="http://schemas.openxmlformats.org/officeDocument/2006/relationships/hyperlink" Target="mailto:jiyeon@agencyteam.co.kr" TargetMode="External"/><Relationship Id="rId342" Type="http://schemas.openxmlformats.org/officeDocument/2006/relationships/hyperlink" Target="mailto:jiyeon@agencyteam.co.kr" TargetMode="External"/><Relationship Id="rId363" Type="http://schemas.openxmlformats.org/officeDocument/2006/relationships/hyperlink" Target="mailto:jiyeon@agencyteam.co.kr" TargetMode="External"/><Relationship Id="rId202" Type="http://schemas.openxmlformats.org/officeDocument/2006/relationships/hyperlink" Target="mailto:jiyeon@agencyteam.co.kr" TargetMode="External"/><Relationship Id="rId223" Type="http://schemas.openxmlformats.org/officeDocument/2006/relationships/hyperlink" Target="mailto:jiyeon@agencyteam.co.kr" TargetMode="External"/><Relationship Id="rId244" Type="http://schemas.openxmlformats.org/officeDocument/2006/relationships/hyperlink" Target="mailto:jiyeon@agencyteam.co.kr" TargetMode="External"/><Relationship Id="rId18" Type="http://schemas.openxmlformats.org/officeDocument/2006/relationships/hyperlink" Target="mailto:jiyeon@agencyteam.co.kr" TargetMode="External"/><Relationship Id="rId39" Type="http://schemas.openxmlformats.org/officeDocument/2006/relationships/hyperlink" Target="mailto:jiyeon@agencyteam.co.kr" TargetMode="External"/><Relationship Id="rId265" Type="http://schemas.openxmlformats.org/officeDocument/2006/relationships/hyperlink" Target="mailto:jiyeon@agencyteam.co.kr" TargetMode="External"/><Relationship Id="rId286" Type="http://schemas.openxmlformats.org/officeDocument/2006/relationships/hyperlink" Target="mailto:jiyeon@agencyteam.co.kr" TargetMode="External"/><Relationship Id="rId50" Type="http://schemas.openxmlformats.org/officeDocument/2006/relationships/hyperlink" Target="mailto:jiyeon@agencyteam.co.kr" TargetMode="External"/><Relationship Id="rId104" Type="http://schemas.openxmlformats.org/officeDocument/2006/relationships/hyperlink" Target="mailto:jiyeon@agencyteam.co.kr" TargetMode="External"/><Relationship Id="rId125" Type="http://schemas.openxmlformats.org/officeDocument/2006/relationships/hyperlink" Target="mailto:jiyeon@agencyteam.co.kr" TargetMode="External"/><Relationship Id="rId146" Type="http://schemas.openxmlformats.org/officeDocument/2006/relationships/hyperlink" Target="mailto:jiyeon@agencyteam.co.kr" TargetMode="External"/><Relationship Id="rId167" Type="http://schemas.openxmlformats.org/officeDocument/2006/relationships/hyperlink" Target="mailto:jiyeon@agencyteam.co.kr" TargetMode="External"/><Relationship Id="rId188" Type="http://schemas.openxmlformats.org/officeDocument/2006/relationships/hyperlink" Target="mailto:jiyeon@agencyteam.co.kr" TargetMode="External"/><Relationship Id="rId311" Type="http://schemas.openxmlformats.org/officeDocument/2006/relationships/hyperlink" Target="mailto:jiyeon@agencyteam.co.kr" TargetMode="External"/><Relationship Id="rId332" Type="http://schemas.openxmlformats.org/officeDocument/2006/relationships/hyperlink" Target="mailto:jiyeon@agencyteam.co.kr" TargetMode="External"/><Relationship Id="rId353" Type="http://schemas.openxmlformats.org/officeDocument/2006/relationships/hyperlink" Target="mailto:jiyeon@agencyteam.co.kr" TargetMode="External"/><Relationship Id="rId71" Type="http://schemas.openxmlformats.org/officeDocument/2006/relationships/hyperlink" Target="mailto:jiyeon@agencyteam.co.kr" TargetMode="External"/><Relationship Id="rId92" Type="http://schemas.openxmlformats.org/officeDocument/2006/relationships/hyperlink" Target="mailto:jiyeon@agencyteam.co.kr" TargetMode="External"/><Relationship Id="rId213" Type="http://schemas.openxmlformats.org/officeDocument/2006/relationships/hyperlink" Target="mailto:jiyeon@agencyteam.co.kr" TargetMode="External"/><Relationship Id="rId234" Type="http://schemas.openxmlformats.org/officeDocument/2006/relationships/hyperlink" Target="mailto:jiyeon@agencyteam.co.kr" TargetMode="External"/><Relationship Id="rId2" Type="http://schemas.openxmlformats.org/officeDocument/2006/relationships/hyperlink" Target="mailto:jiyeon@agencyteam.co.kr" TargetMode="External"/><Relationship Id="rId29" Type="http://schemas.openxmlformats.org/officeDocument/2006/relationships/hyperlink" Target="mailto:jiyeon@agencyteam.co.kr" TargetMode="External"/><Relationship Id="rId255" Type="http://schemas.openxmlformats.org/officeDocument/2006/relationships/hyperlink" Target="mailto:jiyeon@agencyteam.co.kr" TargetMode="External"/><Relationship Id="rId276" Type="http://schemas.openxmlformats.org/officeDocument/2006/relationships/hyperlink" Target="mailto:jiyeon@agencyteam.co.kr" TargetMode="External"/><Relationship Id="rId297" Type="http://schemas.openxmlformats.org/officeDocument/2006/relationships/hyperlink" Target="mailto:jiyeon@agencyteam.co.kr" TargetMode="External"/><Relationship Id="rId40" Type="http://schemas.openxmlformats.org/officeDocument/2006/relationships/hyperlink" Target="mailto:jiyeon@agencyteam.co.kr" TargetMode="External"/><Relationship Id="rId115" Type="http://schemas.openxmlformats.org/officeDocument/2006/relationships/hyperlink" Target="mailto:jiyeon@agencyteam.co.kr" TargetMode="External"/><Relationship Id="rId136" Type="http://schemas.openxmlformats.org/officeDocument/2006/relationships/hyperlink" Target="mailto:jiyeon@agencyteam.co.kr" TargetMode="External"/><Relationship Id="rId157" Type="http://schemas.openxmlformats.org/officeDocument/2006/relationships/hyperlink" Target="mailto:jiyeon@agencyteam.co.kr" TargetMode="External"/><Relationship Id="rId178" Type="http://schemas.openxmlformats.org/officeDocument/2006/relationships/hyperlink" Target="mailto:jiyeon@agencyteam.co.kr" TargetMode="External"/><Relationship Id="rId301" Type="http://schemas.openxmlformats.org/officeDocument/2006/relationships/hyperlink" Target="mailto:jiyeon@agencyteam.co.kr" TargetMode="External"/><Relationship Id="rId322" Type="http://schemas.openxmlformats.org/officeDocument/2006/relationships/hyperlink" Target="mailto:jiyeon@agencyteam.co.kr" TargetMode="External"/><Relationship Id="rId343" Type="http://schemas.openxmlformats.org/officeDocument/2006/relationships/hyperlink" Target="mailto:jiyeon@agencyteam.co.kr" TargetMode="External"/><Relationship Id="rId364" Type="http://schemas.openxmlformats.org/officeDocument/2006/relationships/hyperlink" Target="mailto:jiyeon@agencyteam.co.kr" TargetMode="External"/><Relationship Id="rId61" Type="http://schemas.openxmlformats.org/officeDocument/2006/relationships/hyperlink" Target="mailto:jiyeon@agencyteam.co.kr" TargetMode="External"/><Relationship Id="rId82" Type="http://schemas.openxmlformats.org/officeDocument/2006/relationships/hyperlink" Target="mailto:jiyeon@agencyteam.co.kr" TargetMode="External"/><Relationship Id="rId199" Type="http://schemas.openxmlformats.org/officeDocument/2006/relationships/hyperlink" Target="mailto:jiyeon@agencyteam.co.kr" TargetMode="External"/><Relationship Id="rId203" Type="http://schemas.openxmlformats.org/officeDocument/2006/relationships/hyperlink" Target="mailto:jiyeon@agencyteam.co.kr" TargetMode="External"/><Relationship Id="rId19" Type="http://schemas.openxmlformats.org/officeDocument/2006/relationships/hyperlink" Target="mailto:jiyeon@agencyteam.co.kr" TargetMode="External"/><Relationship Id="rId224" Type="http://schemas.openxmlformats.org/officeDocument/2006/relationships/hyperlink" Target="mailto:jiyeon@agencyteam.co.kr" TargetMode="External"/><Relationship Id="rId245" Type="http://schemas.openxmlformats.org/officeDocument/2006/relationships/hyperlink" Target="mailto:jiyeon@agencyteam.co.kr" TargetMode="External"/><Relationship Id="rId266" Type="http://schemas.openxmlformats.org/officeDocument/2006/relationships/hyperlink" Target="mailto:jiyeon@agencyteam.co.kr" TargetMode="External"/><Relationship Id="rId287" Type="http://schemas.openxmlformats.org/officeDocument/2006/relationships/hyperlink" Target="mailto:jiyeon@agencyteam.co.kr" TargetMode="External"/><Relationship Id="rId30" Type="http://schemas.openxmlformats.org/officeDocument/2006/relationships/hyperlink" Target="mailto:jiyeon@agencyteam.co.kr" TargetMode="External"/><Relationship Id="rId105" Type="http://schemas.openxmlformats.org/officeDocument/2006/relationships/hyperlink" Target="mailto:jiyeon@agencyteam.co.kr" TargetMode="External"/><Relationship Id="rId126" Type="http://schemas.openxmlformats.org/officeDocument/2006/relationships/hyperlink" Target="mailto:jiyeon@agencyteam.co.kr" TargetMode="External"/><Relationship Id="rId147" Type="http://schemas.openxmlformats.org/officeDocument/2006/relationships/hyperlink" Target="mailto:jiyeon@agencyteam.co.kr" TargetMode="External"/><Relationship Id="rId168" Type="http://schemas.openxmlformats.org/officeDocument/2006/relationships/hyperlink" Target="mailto:jiyeon@agencyteam.co.kr" TargetMode="External"/><Relationship Id="rId312" Type="http://schemas.openxmlformats.org/officeDocument/2006/relationships/hyperlink" Target="mailto:jiyeon@agencyteam.co.kr" TargetMode="External"/><Relationship Id="rId333" Type="http://schemas.openxmlformats.org/officeDocument/2006/relationships/hyperlink" Target="mailto:jiyeon@agencyteam.co.kr" TargetMode="External"/><Relationship Id="rId354" Type="http://schemas.openxmlformats.org/officeDocument/2006/relationships/hyperlink" Target="mailto:jiyeon@agencyteam.co.kr" TargetMode="External"/><Relationship Id="rId51" Type="http://schemas.openxmlformats.org/officeDocument/2006/relationships/hyperlink" Target="mailto:jiyeon@agencyteam.co.kr" TargetMode="External"/><Relationship Id="rId72" Type="http://schemas.openxmlformats.org/officeDocument/2006/relationships/hyperlink" Target="mailto:jiyeon@agencyteam.co.kr" TargetMode="External"/><Relationship Id="rId93" Type="http://schemas.openxmlformats.org/officeDocument/2006/relationships/hyperlink" Target="mailto:jiyeon@agencyteam.co.kr" TargetMode="External"/><Relationship Id="rId189" Type="http://schemas.openxmlformats.org/officeDocument/2006/relationships/hyperlink" Target="mailto:jiyeon@agencyteam.co.kr" TargetMode="External"/><Relationship Id="rId3" Type="http://schemas.openxmlformats.org/officeDocument/2006/relationships/hyperlink" Target="mailto:jiyeon@agencyteam.co.kr" TargetMode="External"/><Relationship Id="rId214" Type="http://schemas.openxmlformats.org/officeDocument/2006/relationships/hyperlink" Target="mailto:jiyeon@agencyteam.co.kr" TargetMode="External"/><Relationship Id="rId235" Type="http://schemas.openxmlformats.org/officeDocument/2006/relationships/hyperlink" Target="mailto:jiyeon@agencyteam.co.kr" TargetMode="External"/><Relationship Id="rId256" Type="http://schemas.openxmlformats.org/officeDocument/2006/relationships/hyperlink" Target="mailto:jiyeon@agencyteam.co.kr" TargetMode="External"/><Relationship Id="rId277" Type="http://schemas.openxmlformats.org/officeDocument/2006/relationships/hyperlink" Target="mailto:jiyeon@agencyteam.co.kr" TargetMode="External"/><Relationship Id="rId298" Type="http://schemas.openxmlformats.org/officeDocument/2006/relationships/hyperlink" Target="mailto:jiyeon@agencyteam.co.kr" TargetMode="External"/><Relationship Id="rId116" Type="http://schemas.openxmlformats.org/officeDocument/2006/relationships/hyperlink" Target="mailto:jiyeon@agencyteam.co.kr" TargetMode="External"/><Relationship Id="rId137" Type="http://schemas.openxmlformats.org/officeDocument/2006/relationships/hyperlink" Target="mailto:jiyeon@agencyteam.co.kr" TargetMode="External"/><Relationship Id="rId158" Type="http://schemas.openxmlformats.org/officeDocument/2006/relationships/hyperlink" Target="mailto:jiyeon@agencyteam.co.kr" TargetMode="External"/><Relationship Id="rId302" Type="http://schemas.openxmlformats.org/officeDocument/2006/relationships/hyperlink" Target="mailto:jiyeon@agencyteam.co.kr" TargetMode="External"/><Relationship Id="rId323" Type="http://schemas.openxmlformats.org/officeDocument/2006/relationships/hyperlink" Target="mailto:jiyeon@agencyteam.co.kr" TargetMode="External"/><Relationship Id="rId344" Type="http://schemas.openxmlformats.org/officeDocument/2006/relationships/hyperlink" Target="mailto:jiyeon@agencyteam.co.kr" TargetMode="External"/><Relationship Id="rId20" Type="http://schemas.openxmlformats.org/officeDocument/2006/relationships/hyperlink" Target="mailto:jiyeon@agencyteam.co.kr" TargetMode="External"/><Relationship Id="rId41" Type="http://schemas.openxmlformats.org/officeDocument/2006/relationships/hyperlink" Target="mailto:jiyeon@agencyteam.co.kr" TargetMode="External"/><Relationship Id="rId62" Type="http://schemas.openxmlformats.org/officeDocument/2006/relationships/hyperlink" Target="mailto:jiyeon@agencyteam.co.kr" TargetMode="External"/><Relationship Id="rId83" Type="http://schemas.openxmlformats.org/officeDocument/2006/relationships/hyperlink" Target="mailto:jiyeon@agencyteam.co.kr" TargetMode="External"/><Relationship Id="rId179" Type="http://schemas.openxmlformats.org/officeDocument/2006/relationships/hyperlink" Target="mailto:jiyeon@agencyteam.co.kr" TargetMode="External"/><Relationship Id="rId365" Type="http://schemas.openxmlformats.org/officeDocument/2006/relationships/hyperlink" Target="mailto:jiyeon@agencyteam.co.kr" TargetMode="External"/><Relationship Id="rId190" Type="http://schemas.openxmlformats.org/officeDocument/2006/relationships/hyperlink" Target="mailto:jiyeon@agencyteam.co.kr" TargetMode="External"/><Relationship Id="rId204" Type="http://schemas.openxmlformats.org/officeDocument/2006/relationships/hyperlink" Target="mailto:jiyeon@agencyteam.co.kr" TargetMode="External"/><Relationship Id="rId225" Type="http://schemas.openxmlformats.org/officeDocument/2006/relationships/hyperlink" Target="mailto:jiyeon@agencyteam.co.kr" TargetMode="External"/><Relationship Id="rId246" Type="http://schemas.openxmlformats.org/officeDocument/2006/relationships/hyperlink" Target="mailto:jiyeon@agencyteam.co.kr" TargetMode="External"/><Relationship Id="rId267" Type="http://schemas.openxmlformats.org/officeDocument/2006/relationships/hyperlink" Target="mailto:jiyeon@agencyteam.co.kr" TargetMode="External"/><Relationship Id="rId288" Type="http://schemas.openxmlformats.org/officeDocument/2006/relationships/hyperlink" Target="mailto:jiyeon@agencyteam.co.kr" TargetMode="External"/><Relationship Id="rId106" Type="http://schemas.openxmlformats.org/officeDocument/2006/relationships/hyperlink" Target="mailto:jiyeon@agencyteam.co.kr" TargetMode="External"/><Relationship Id="rId127" Type="http://schemas.openxmlformats.org/officeDocument/2006/relationships/hyperlink" Target="mailto:jiyeon@agencyteam.co.kr" TargetMode="External"/><Relationship Id="rId313" Type="http://schemas.openxmlformats.org/officeDocument/2006/relationships/hyperlink" Target="mailto:jiyeon@agencyteam.co.kr" TargetMode="External"/><Relationship Id="rId10" Type="http://schemas.openxmlformats.org/officeDocument/2006/relationships/hyperlink" Target="mailto:jiyeon@agencyteam.co.kr" TargetMode="External"/><Relationship Id="rId31" Type="http://schemas.openxmlformats.org/officeDocument/2006/relationships/hyperlink" Target="mailto:jiyeon@agencyteam.co.kr" TargetMode="External"/><Relationship Id="rId52" Type="http://schemas.openxmlformats.org/officeDocument/2006/relationships/hyperlink" Target="mailto:jiyeon@agencyteam.co.kr" TargetMode="External"/><Relationship Id="rId73" Type="http://schemas.openxmlformats.org/officeDocument/2006/relationships/hyperlink" Target="mailto:jiyeon@agencyteam.co.kr" TargetMode="External"/><Relationship Id="rId94" Type="http://schemas.openxmlformats.org/officeDocument/2006/relationships/hyperlink" Target="mailto:jiyeon@agencyteam.co.kr" TargetMode="External"/><Relationship Id="rId148" Type="http://schemas.openxmlformats.org/officeDocument/2006/relationships/hyperlink" Target="mailto:jiyeon@agencyteam.co.kr" TargetMode="External"/><Relationship Id="rId169" Type="http://schemas.openxmlformats.org/officeDocument/2006/relationships/hyperlink" Target="mailto:jiyeon@agencyteam.co.kr" TargetMode="External"/><Relationship Id="rId334" Type="http://schemas.openxmlformats.org/officeDocument/2006/relationships/hyperlink" Target="mailto:jiyeon@agencyteam.co.kr" TargetMode="External"/><Relationship Id="rId355" Type="http://schemas.openxmlformats.org/officeDocument/2006/relationships/hyperlink" Target="mailto:jiyeon@agencyteam.co.kr" TargetMode="External"/><Relationship Id="rId4" Type="http://schemas.openxmlformats.org/officeDocument/2006/relationships/hyperlink" Target="mailto:jiyeon@agencyteam.co.kr" TargetMode="External"/><Relationship Id="rId180" Type="http://schemas.openxmlformats.org/officeDocument/2006/relationships/hyperlink" Target="mailto:jiyeon@agencyteam.co.kr" TargetMode="External"/><Relationship Id="rId215" Type="http://schemas.openxmlformats.org/officeDocument/2006/relationships/hyperlink" Target="mailto:jiyeon@agencyteam.co.kr" TargetMode="External"/><Relationship Id="rId236" Type="http://schemas.openxmlformats.org/officeDocument/2006/relationships/hyperlink" Target="mailto:jiyeon@agencyteam.co.kr" TargetMode="External"/><Relationship Id="rId257" Type="http://schemas.openxmlformats.org/officeDocument/2006/relationships/hyperlink" Target="mailto:jiyeon@agencyteam.co.kr" TargetMode="External"/><Relationship Id="rId278" Type="http://schemas.openxmlformats.org/officeDocument/2006/relationships/hyperlink" Target="mailto:jiyeon@agencyteam.co.kr" TargetMode="External"/><Relationship Id="rId303" Type="http://schemas.openxmlformats.org/officeDocument/2006/relationships/hyperlink" Target="mailto:jiyeon@agencyteam.co.kr" TargetMode="External"/><Relationship Id="rId42" Type="http://schemas.openxmlformats.org/officeDocument/2006/relationships/hyperlink" Target="mailto:jiyeon@agencyteam.co.kr" TargetMode="External"/><Relationship Id="rId84" Type="http://schemas.openxmlformats.org/officeDocument/2006/relationships/hyperlink" Target="mailto:jiyeon@agencyteam.co.kr" TargetMode="External"/><Relationship Id="rId138" Type="http://schemas.openxmlformats.org/officeDocument/2006/relationships/hyperlink" Target="mailto:jiyeon@agencyteam.co.kr" TargetMode="External"/><Relationship Id="rId345" Type="http://schemas.openxmlformats.org/officeDocument/2006/relationships/hyperlink" Target="mailto:jiyeon@agencyteam.co.kr" TargetMode="External"/><Relationship Id="rId191" Type="http://schemas.openxmlformats.org/officeDocument/2006/relationships/hyperlink" Target="mailto:jiyeon@agencyteam.co.kr" TargetMode="External"/><Relationship Id="rId205" Type="http://schemas.openxmlformats.org/officeDocument/2006/relationships/hyperlink" Target="mailto:jiyeon@agencyteam.co.kr" TargetMode="External"/><Relationship Id="rId247" Type="http://schemas.openxmlformats.org/officeDocument/2006/relationships/hyperlink" Target="mailto:jiyeon@agencyteam.co.kr" TargetMode="External"/><Relationship Id="rId107" Type="http://schemas.openxmlformats.org/officeDocument/2006/relationships/hyperlink" Target="mailto:jiyeon@agencyteam.co.kr" TargetMode="External"/><Relationship Id="rId289" Type="http://schemas.openxmlformats.org/officeDocument/2006/relationships/hyperlink" Target="mailto:jiyeon@agencyteam.co.kr" TargetMode="External"/><Relationship Id="rId11" Type="http://schemas.openxmlformats.org/officeDocument/2006/relationships/hyperlink" Target="mailto:jiyeon@agencyteam.co.kr" TargetMode="External"/><Relationship Id="rId53" Type="http://schemas.openxmlformats.org/officeDocument/2006/relationships/hyperlink" Target="mailto:jiyeon@agencyteam.co.kr" TargetMode="External"/><Relationship Id="rId149" Type="http://schemas.openxmlformats.org/officeDocument/2006/relationships/hyperlink" Target="mailto:jiyeon@agencyteam.co.kr" TargetMode="External"/><Relationship Id="rId314" Type="http://schemas.openxmlformats.org/officeDocument/2006/relationships/hyperlink" Target="mailto:jiyeon@agencyteam.co.kr" TargetMode="External"/><Relationship Id="rId356" Type="http://schemas.openxmlformats.org/officeDocument/2006/relationships/hyperlink" Target="mailto:jiyeon@agencyteam.co.kr" TargetMode="External"/><Relationship Id="rId95" Type="http://schemas.openxmlformats.org/officeDocument/2006/relationships/hyperlink" Target="mailto:jiyeon@agencyteam.co.kr" TargetMode="External"/><Relationship Id="rId160" Type="http://schemas.openxmlformats.org/officeDocument/2006/relationships/hyperlink" Target="mailto:jiyeon@agencyteam.co.kr" TargetMode="External"/><Relationship Id="rId216" Type="http://schemas.openxmlformats.org/officeDocument/2006/relationships/hyperlink" Target="mailto:jiyeon@agencyteam.co.kr" TargetMode="External"/><Relationship Id="rId258" Type="http://schemas.openxmlformats.org/officeDocument/2006/relationships/hyperlink" Target="mailto:jiyeon@agencyteam.co.kr" TargetMode="External"/><Relationship Id="rId22" Type="http://schemas.openxmlformats.org/officeDocument/2006/relationships/hyperlink" Target="mailto:jiyeon@agencyteam.co.kr" TargetMode="External"/><Relationship Id="rId64" Type="http://schemas.openxmlformats.org/officeDocument/2006/relationships/hyperlink" Target="mailto:jiyeon@agencyteam.co.kr" TargetMode="External"/><Relationship Id="rId118" Type="http://schemas.openxmlformats.org/officeDocument/2006/relationships/hyperlink" Target="mailto:jiyeon@agencyteam.co.kr" TargetMode="External"/><Relationship Id="rId325" Type="http://schemas.openxmlformats.org/officeDocument/2006/relationships/hyperlink" Target="mailto:jiyeon@agencyteam.co.kr" TargetMode="External"/><Relationship Id="rId171" Type="http://schemas.openxmlformats.org/officeDocument/2006/relationships/hyperlink" Target="mailto:jiyeon@agencyteam.co.kr" TargetMode="External"/><Relationship Id="rId227" Type="http://schemas.openxmlformats.org/officeDocument/2006/relationships/hyperlink" Target="mailto:jiyeon@agencyteam.co.kr" TargetMode="External"/><Relationship Id="rId269" Type="http://schemas.openxmlformats.org/officeDocument/2006/relationships/hyperlink" Target="mailto:jiyeon@agencyteam.co.kr" TargetMode="External"/><Relationship Id="rId33" Type="http://schemas.openxmlformats.org/officeDocument/2006/relationships/hyperlink" Target="mailto:jiyeon@agencyteam.co.kr" TargetMode="External"/><Relationship Id="rId129" Type="http://schemas.openxmlformats.org/officeDocument/2006/relationships/hyperlink" Target="mailto:jiyeon@agencyteam.co.kr" TargetMode="External"/><Relationship Id="rId280" Type="http://schemas.openxmlformats.org/officeDocument/2006/relationships/hyperlink" Target="mailto:jiyeon@agencyteam.co.kr" TargetMode="External"/><Relationship Id="rId336" Type="http://schemas.openxmlformats.org/officeDocument/2006/relationships/hyperlink" Target="mailto:jiyeon@agencyteam.co.kr" TargetMode="External"/><Relationship Id="rId75" Type="http://schemas.openxmlformats.org/officeDocument/2006/relationships/hyperlink" Target="mailto:jiyeon@agencyteam.co.kr" TargetMode="External"/><Relationship Id="rId140" Type="http://schemas.openxmlformats.org/officeDocument/2006/relationships/hyperlink" Target="mailto:jiyeon@agencyteam.co.kr" TargetMode="External"/><Relationship Id="rId182" Type="http://schemas.openxmlformats.org/officeDocument/2006/relationships/hyperlink" Target="mailto:jiyeon@agencyteam.co.kr" TargetMode="External"/><Relationship Id="rId6" Type="http://schemas.openxmlformats.org/officeDocument/2006/relationships/hyperlink" Target="mailto:jiyeon@agencyteam.co.kr" TargetMode="External"/><Relationship Id="rId238" Type="http://schemas.openxmlformats.org/officeDocument/2006/relationships/hyperlink" Target="mailto:jiyeon@agencyteam.co.kr" TargetMode="External"/><Relationship Id="rId291" Type="http://schemas.openxmlformats.org/officeDocument/2006/relationships/hyperlink" Target="mailto:jiyeon@agencyteam.co.kr" TargetMode="External"/><Relationship Id="rId305" Type="http://schemas.openxmlformats.org/officeDocument/2006/relationships/hyperlink" Target="mailto:jiyeon@agencyteam.co.kr" TargetMode="External"/><Relationship Id="rId347" Type="http://schemas.openxmlformats.org/officeDocument/2006/relationships/hyperlink" Target="mailto:jiyeon@agencyteam.co.kr" TargetMode="External"/><Relationship Id="rId44" Type="http://schemas.openxmlformats.org/officeDocument/2006/relationships/hyperlink" Target="mailto:jiyeon@agencyteam.co.kr" TargetMode="External"/><Relationship Id="rId86" Type="http://schemas.openxmlformats.org/officeDocument/2006/relationships/hyperlink" Target="mailto:jiyeon@agencyteam.co.kr" TargetMode="External"/><Relationship Id="rId151" Type="http://schemas.openxmlformats.org/officeDocument/2006/relationships/hyperlink" Target="mailto:jiyeon@agencyteam.co.kr" TargetMode="External"/><Relationship Id="rId193" Type="http://schemas.openxmlformats.org/officeDocument/2006/relationships/hyperlink" Target="mailto:jiyeon@agencyteam.co.kr" TargetMode="External"/><Relationship Id="rId207" Type="http://schemas.openxmlformats.org/officeDocument/2006/relationships/hyperlink" Target="mailto:jiyeon@agencyteam.co.kr" TargetMode="External"/><Relationship Id="rId249" Type="http://schemas.openxmlformats.org/officeDocument/2006/relationships/hyperlink" Target="mailto:jiyeon@agencyteam.co.kr" TargetMode="External"/><Relationship Id="rId13" Type="http://schemas.openxmlformats.org/officeDocument/2006/relationships/hyperlink" Target="mailto:jiyeon@agencyteam.co.kr" TargetMode="External"/><Relationship Id="rId109" Type="http://schemas.openxmlformats.org/officeDocument/2006/relationships/hyperlink" Target="mailto:jiyeon@agencyteam.co.kr" TargetMode="External"/><Relationship Id="rId260" Type="http://schemas.openxmlformats.org/officeDocument/2006/relationships/hyperlink" Target="mailto:jiyeon@agencyteam.co.kr" TargetMode="External"/><Relationship Id="rId316" Type="http://schemas.openxmlformats.org/officeDocument/2006/relationships/hyperlink" Target="mailto:jiyeon@agencyteam.co.kr" TargetMode="External"/><Relationship Id="rId55" Type="http://schemas.openxmlformats.org/officeDocument/2006/relationships/hyperlink" Target="mailto:jiyeon@agencyteam.co.kr" TargetMode="External"/><Relationship Id="rId97" Type="http://schemas.openxmlformats.org/officeDocument/2006/relationships/hyperlink" Target="mailto:jiyeon@agencyteam.co.kr" TargetMode="External"/><Relationship Id="rId120" Type="http://schemas.openxmlformats.org/officeDocument/2006/relationships/hyperlink" Target="mailto:jiyeon@agencyteam.co.kr" TargetMode="External"/><Relationship Id="rId358" Type="http://schemas.openxmlformats.org/officeDocument/2006/relationships/hyperlink" Target="mailto:jiyeon@agencyteam.co.kr" TargetMode="External"/><Relationship Id="rId162" Type="http://schemas.openxmlformats.org/officeDocument/2006/relationships/hyperlink" Target="mailto:jiyeon@agencyteam.co.kr" TargetMode="External"/><Relationship Id="rId218" Type="http://schemas.openxmlformats.org/officeDocument/2006/relationships/hyperlink" Target="mailto:jiyeon@agencyteam.co.kr" TargetMode="External"/><Relationship Id="rId271" Type="http://schemas.openxmlformats.org/officeDocument/2006/relationships/hyperlink" Target="mailto:jiyeon@agencyteam.co.kr" TargetMode="External"/><Relationship Id="rId24" Type="http://schemas.openxmlformats.org/officeDocument/2006/relationships/hyperlink" Target="mailto:jiyeon@agencyteam.co.kr" TargetMode="External"/><Relationship Id="rId66" Type="http://schemas.openxmlformats.org/officeDocument/2006/relationships/hyperlink" Target="mailto:jiyeon@agencyteam.co.kr" TargetMode="External"/><Relationship Id="rId131" Type="http://schemas.openxmlformats.org/officeDocument/2006/relationships/hyperlink" Target="mailto:jiyeon@agencyteam.co.kr" TargetMode="External"/><Relationship Id="rId327" Type="http://schemas.openxmlformats.org/officeDocument/2006/relationships/hyperlink" Target="mailto:jiyeon@agencyteam.co.kr" TargetMode="External"/><Relationship Id="rId173" Type="http://schemas.openxmlformats.org/officeDocument/2006/relationships/hyperlink" Target="mailto:jiyeon@agencyteam.co.kr" TargetMode="External"/><Relationship Id="rId229" Type="http://schemas.openxmlformats.org/officeDocument/2006/relationships/hyperlink" Target="mailto:jiyeon@agencyteam.co.kr" TargetMode="External"/><Relationship Id="rId240" Type="http://schemas.openxmlformats.org/officeDocument/2006/relationships/hyperlink" Target="mailto:jiyeon@agencyteam.co.kr" TargetMode="External"/><Relationship Id="rId35" Type="http://schemas.openxmlformats.org/officeDocument/2006/relationships/hyperlink" Target="mailto:jiyeon@agencyteam.co.kr" TargetMode="External"/><Relationship Id="rId77" Type="http://schemas.openxmlformats.org/officeDocument/2006/relationships/hyperlink" Target="mailto:jiyeon@agencyteam.co.kr" TargetMode="External"/><Relationship Id="rId100" Type="http://schemas.openxmlformats.org/officeDocument/2006/relationships/hyperlink" Target="mailto:jiyeon@agencyteam.co.kr" TargetMode="External"/><Relationship Id="rId282" Type="http://schemas.openxmlformats.org/officeDocument/2006/relationships/hyperlink" Target="mailto:jiyeon@agencyteam.co.kr" TargetMode="External"/><Relationship Id="rId338" Type="http://schemas.openxmlformats.org/officeDocument/2006/relationships/hyperlink" Target="mailto:jiyeon@agencyteam.co.kr" TargetMode="External"/><Relationship Id="rId8" Type="http://schemas.openxmlformats.org/officeDocument/2006/relationships/hyperlink" Target="mailto:jiyeon@agencyteam.co.kr" TargetMode="External"/><Relationship Id="rId142" Type="http://schemas.openxmlformats.org/officeDocument/2006/relationships/hyperlink" Target="mailto:jiyeon@agencyteam.co.kr" TargetMode="External"/><Relationship Id="rId184" Type="http://schemas.openxmlformats.org/officeDocument/2006/relationships/hyperlink" Target="mailto:jiyeon@agencyteam.co.kr" TargetMode="External"/><Relationship Id="rId251" Type="http://schemas.openxmlformats.org/officeDocument/2006/relationships/hyperlink" Target="mailto:jiyeon@agencyteam.co.kr" TargetMode="External"/><Relationship Id="rId46" Type="http://schemas.openxmlformats.org/officeDocument/2006/relationships/hyperlink" Target="mailto:jiyeon@agencyteam.co.kr" TargetMode="External"/><Relationship Id="rId293" Type="http://schemas.openxmlformats.org/officeDocument/2006/relationships/hyperlink" Target="mailto:jiyeon@agencyteam.co.kr" TargetMode="External"/><Relationship Id="rId307" Type="http://schemas.openxmlformats.org/officeDocument/2006/relationships/hyperlink" Target="mailto:jiyeon@agencyteam.co.kr" TargetMode="External"/><Relationship Id="rId349" Type="http://schemas.openxmlformats.org/officeDocument/2006/relationships/hyperlink" Target="mailto:jiyeon@agencyteam.co.kr" TargetMode="External"/><Relationship Id="rId88" Type="http://schemas.openxmlformats.org/officeDocument/2006/relationships/hyperlink" Target="mailto:jiyeon@agencyteam.co.kr" TargetMode="External"/><Relationship Id="rId111" Type="http://schemas.openxmlformats.org/officeDocument/2006/relationships/hyperlink" Target="mailto:jiyeon@agencyteam.co.kr" TargetMode="External"/><Relationship Id="rId153" Type="http://schemas.openxmlformats.org/officeDocument/2006/relationships/hyperlink" Target="mailto:jiyeon@agencyteam.co.kr" TargetMode="External"/><Relationship Id="rId195" Type="http://schemas.openxmlformats.org/officeDocument/2006/relationships/hyperlink" Target="mailto:jiyeon@agencyteam.co.kr" TargetMode="External"/><Relationship Id="rId209" Type="http://schemas.openxmlformats.org/officeDocument/2006/relationships/hyperlink" Target="mailto:jiyeon@agencyteam.co.kr" TargetMode="External"/><Relationship Id="rId360" Type="http://schemas.openxmlformats.org/officeDocument/2006/relationships/hyperlink" Target="mailto:jiyeon@agencyteam.co.kr"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H366"/>
  <sheetViews>
    <sheetView topLeftCell="A155" workbookViewId="0">
      <selection activeCell="G190" sqref="G190"/>
    </sheetView>
  </sheetViews>
  <sheetFormatPr defaultColWidth="7.109375" defaultRowHeight="14.25" customHeight="1"/>
  <cols>
    <col min="1" max="1" width="16.6640625" style="4"/>
    <col min="2" max="2" width="9.6640625" style="4"/>
    <col min="3" max="3" width="12" style="83"/>
    <col min="4" max="4" width="20.88671875" style="5" customWidth="1"/>
    <col min="5" max="5" width="10.77734375" style="4" bestFit="1" customWidth="1"/>
    <col min="6" max="6" width="15.33203125" style="4" customWidth="1"/>
    <col min="7" max="7" width="7.109375" style="4" customWidth="1"/>
    <col min="8" max="8" width="14.21875" style="4" customWidth="1"/>
    <col min="9" max="10" width="7.109375" style="25" customWidth="1"/>
    <col min="11" max="11" width="21.33203125" style="4" customWidth="1"/>
    <col min="12" max="12" width="16.44140625" style="4" customWidth="1"/>
    <col min="13" max="13" width="24.77734375" style="4" customWidth="1"/>
    <col min="14" max="14" width="21.21875" style="4" customWidth="1"/>
    <col min="15" max="17" width="7.109375" style="4" customWidth="1"/>
    <col min="18" max="18" width="14.21875" style="4" customWidth="1"/>
    <col min="19" max="19" width="7.109375" style="4" customWidth="1"/>
    <col min="20" max="20" width="24.109375" style="4" customWidth="1"/>
    <col min="21" max="21" width="17.88671875" style="3" customWidth="1"/>
    <col min="22" max="22" width="25" style="4" customWidth="1"/>
    <col min="23" max="23" width="8.88671875" style="4" customWidth="1"/>
    <col min="24" max="24" width="17.33203125" style="4" customWidth="1"/>
    <col min="25" max="25" width="7.109375" style="4" customWidth="1"/>
    <col min="26" max="26" width="13.21875" style="4" customWidth="1"/>
    <col min="27" max="27" width="14.21875" style="3" customWidth="1"/>
    <col min="28" max="28" width="15.5546875" style="3" customWidth="1"/>
    <col min="29" max="29" width="13.5546875" style="6" customWidth="1"/>
    <col min="30" max="30" width="12.6640625" style="7" customWidth="1"/>
    <col min="31" max="31" width="11.77734375" style="6" customWidth="1"/>
    <col min="32" max="32" width="15.33203125" style="7" customWidth="1"/>
    <col min="33" max="33" width="13.77734375" style="6" customWidth="1"/>
    <col min="34" max="34" width="14" style="38" customWidth="1"/>
    <col min="35" max="16384" width="7.109375" style="4"/>
  </cols>
  <sheetData>
    <row r="1" spans="1:34" ht="21.75" customHeight="1">
      <c r="A1" s="8" t="s">
        <v>0</v>
      </c>
      <c r="B1" s="8" t="s">
        <v>1</v>
      </c>
      <c r="C1" s="81" t="s">
        <v>2</v>
      </c>
      <c r="D1" s="9" t="s">
        <v>3</v>
      </c>
      <c r="E1" s="8" t="s">
        <v>4</v>
      </c>
      <c r="F1" s="8" t="s">
        <v>5</v>
      </c>
      <c r="G1" s="8" t="s">
        <v>6</v>
      </c>
      <c r="H1" s="8" t="s">
        <v>7</v>
      </c>
      <c r="I1" s="23" t="s">
        <v>8</v>
      </c>
      <c r="J1" s="23" t="s">
        <v>9</v>
      </c>
      <c r="K1" s="8" t="s">
        <v>10</v>
      </c>
      <c r="L1" s="8" t="s">
        <v>11</v>
      </c>
      <c r="M1" s="8" t="s">
        <v>12</v>
      </c>
      <c r="N1" s="8" t="s">
        <v>13</v>
      </c>
      <c r="O1" s="8" t="s">
        <v>14</v>
      </c>
      <c r="P1" s="8" t="s">
        <v>15</v>
      </c>
      <c r="Q1" s="8" t="s">
        <v>16</v>
      </c>
      <c r="R1" s="8" t="s">
        <v>17</v>
      </c>
      <c r="S1" s="8" t="s">
        <v>18</v>
      </c>
      <c r="T1" s="8" t="s">
        <v>19</v>
      </c>
      <c r="U1" s="8" t="s">
        <v>20</v>
      </c>
      <c r="V1" s="8" t="s">
        <v>21</v>
      </c>
      <c r="W1" s="8" t="s">
        <v>22</v>
      </c>
      <c r="X1" s="8" t="s">
        <v>23</v>
      </c>
      <c r="Y1" s="18" t="s">
        <v>24</v>
      </c>
      <c r="Z1" s="18">
        <v>165</v>
      </c>
      <c r="AA1" s="3" t="s">
        <v>1000</v>
      </c>
      <c r="AB1" s="3" t="s">
        <v>1001</v>
      </c>
      <c r="AC1" s="6" t="s">
        <v>429</v>
      </c>
      <c r="AD1" s="7" t="s">
        <v>430</v>
      </c>
      <c r="AE1" s="6" t="s">
        <v>789</v>
      </c>
      <c r="AF1" s="7" t="s">
        <v>790</v>
      </c>
      <c r="AG1" s="6" t="s">
        <v>791</v>
      </c>
      <c r="AH1" s="38" t="s">
        <v>792</v>
      </c>
    </row>
    <row r="2" spans="1:34" s="3" customFormat="1" ht="13.5" hidden="1">
      <c r="A2" s="10" t="str">
        <f>LEFT(secoo주문영문!S2,11)</f>
        <v>ARPA0B224BK</v>
      </c>
      <c r="B2" s="11" t="str">
        <f>RIGHT(secoo주문영문!O2,3)</f>
        <v>086</v>
      </c>
      <c r="C2" s="82" t="str">
        <f>secoo주문영문!U2</f>
        <v>1</v>
      </c>
      <c r="D2" s="19" t="str">
        <f>secoo주문영문!A2</f>
        <v>60213543272054</v>
      </c>
      <c r="E2" s="84">
        <f t="shared" ref="E2:E33" si="0">AH2</f>
        <v>310320</v>
      </c>
      <c r="F2" s="13" t="str">
        <f>LEFT(secoo주문영문!B2,10)</f>
        <v>2021-03-08</v>
      </c>
      <c r="G2" s="14" t="s">
        <v>427</v>
      </c>
      <c r="H2" s="22" t="s">
        <v>1006</v>
      </c>
      <c r="I2" s="24" t="s">
        <v>404</v>
      </c>
      <c r="J2" s="24" t="s">
        <v>404</v>
      </c>
      <c r="K2" s="21" t="s">
        <v>403</v>
      </c>
      <c r="L2" s="87" t="s">
        <v>1008</v>
      </c>
      <c r="M2" s="93" t="s">
        <v>1019</v>
      </c>
      <c r="N2" s="15" t="s">
        <v>1020</v>
      </c>
      <c r="O2" s="16" t="s">
        <v>1006</v>
      </c>
      <c r="P2" s="20" t="s">
        <v>1007</v>
      </c>
      <c r="Q2" s="20" t="s">
        <v>1007</v>
      </c>
      <c r="R2" s="16"/>
      <c r="S2" s="87" t="s">
        <v>1008</v>
      </c>
      <c r="T2" s="93" t="s">
        <v>1019</v>
      </c>
      <c r="U2" s="15" t="s">
        <v>1020</v>
      </c>
      <c r="V2" s="17" t="str">
        <f>secoo주문영문!A2</f>
        <v>60213543272054</v>
      </c>
      <c r="W2" s="14">
        <v>96</v>
      </c>
      <c r="X2" s="12"/>
      <c r="Z2" s="39"/>
      <c r="AB2" s="96"/>
      <c r="AC2" s="132">
        <f>VLOOKUP(A2,마스타파일!$D$2:$J$1227,2,0)</f>
        <v>350000</v>
      </c>
      <c r="AD2" s="133">
        <f>secoo주문영문!V2/67*100</f>
        <v>326820.89552238811</v>
      </c>
      <c r="AE2" s="94">
        <f>VLOOKUP(A2,마스타파일!$D$2:$J$1227,3,0)</f>
        <v>16500</v>
      </c>
      <c r="AF2" s="134">
        <f t="shared" ref="AF2:AF62" si="1">AD2-AE2</f>
        <v>310320.89552238811</v>
      </c>
      <c r="AG2" s="94">
        <f t="shared" ref="AG2:AG62" si="2">IF(AF2&gt;AC2,AC2,AF2)</f>
        <v>310320.89552238811</v>
      </c>
      <c r="AH2" s="135">
        <f t="shared" ref="AH2:AH62" si="3">ROUNDDOWN(AG2,-1)</f>
        <v>310320</v>
      </c>
    </row>
    <row r="3" spans="1:34" s="3" customFormat="1" ht="13.5">
      <c r="A3" s="10" t="str">
        <f>LEFT(secoo주문영문!S3,11)</f>
        <v>ARJA0D403G2</v>
      </c>
      <c r="B3" s="11" t="str">
        <f>RIGHT(secoo주문영문!O3,3)</f>
        <v>052</v>
      </c>
      <c r="C3" s="82" t="str">
        <f>secoo주문영문!U3</f>
        <v>1</v>
      </c>
      <c r="D3" s="19" t="str">
        <f>secoo주문영문!A3</f>
        <v>60213646562082</v>
      </c>
      <c r="E3" s="84">
        <f t="shared" si="0"/>
        <v>690000</v>
      </c>
      <c r="F3" s="13" t="str">
        <f>LEFT(secoo주문영문!B3,10)</f>
        <v>2021-03-09</v>
      </c>
      <c r="G3" s="14" t="s">
        <v>427</v>
      </c>
      <c r="H3" s="22" t="s">
        <v>1006</v>
      </c>
      <c r="I3" s="24" t="s">
        <v>404</v>
      </c>
      <c r="J3" s="24" t="s">
        <v>404</v>
      </c>
      <c r="K3" s="21" t="s">
        <v>403</v>
      </c>
      <c r="L3" s="87" t="s">
        <v>1008</v>
      </c>
      <c r="M3" s="93" t="s">
        <v>1019</v>
      </c>
      <c r="N3" s="15" t="s">
        <v>1020</v>
      </c>
      <c r="O3" s="16" t="s">
        <v>1006</v>
      </c>
      <c r="P3" s="20" t="s">
        <v>1007</v>
      </c>
      <c r="Q3" s="20" t="s">
        <v>1007</v>
      </c>
      <c r="R3" s="16"/>
      <c r="S3" s="87" t="s">
        <v>1008</v>
      </c>
      <c r="T3" s="93" t="s">
        <v>1019</v>
      </c>
      <c r="U3" s="15" t="s">
        <v>1020</v>
      </c>
      <c r="V3" s="17" t="str">
        <f>secoo주문영문!A3</f>
        <v>60213646562082</v>
      </c>
      <c r="W3" s="14">
        <v>96</v>
      </c>
      <c r="X3" s="12"/>
      <c r="Z3" s="39"/>
      <c r="AB3" s="96"/>
      <c r="AC3" s="132">
        <f>VLOOKUP(A3,마스타파일!$D$2:$J$1227,2,0)</f>
        <v>690000</v>
      </c>
      <c r="AD3" s="133">
        <f>secoo주문영문!V3/67*100</f>
        <v>770882</v>
      </c>
      <c r="AE3" s="94">
        <f>VLOOKUP(A3,마스타파일!$D$2:$J$1227,3,0)</f>
        <v>16500</v>
      </c>
      <c r="AF3" s="134">
        <f t="shared" si="1"/>
        <v>754382</v>
      </c>
      <c r="AG3" s="94">
        <f t="shared" si="2"/>
        <v>690000</v>
      </c>
      <c r="AH3" s="135">
        <f t="shared" si="3"/>
        <v>690000</v>
      </c>
    </row>
    <row r="4" spans="1:34" s="3" customFormat="1" ht="13.5">
      <c r="A4" s="10" t="str">
        <f>LEFT(secoo주문영문!S4,11)</f>
        <v>ARPA0D201I3</v>
      </c>
      <c r="B4" s="11" t="str">
        <f>RIGHT(secoo주문영문!O4,3)</f>
        <v>078</v>
      </c>
      <c r="C4" s="82" t="str">
        <f>secoo주문영문!U4</f>
        <v>1</v>
      </c>
      <c r="D4" s="19" t="str">
        <f>secoo주문영문!A4</f>
        <v>60213794732093</v>
      </c>
      <c r="E4" s="84">
        <f t="shared" si="0"/>
        <v>350000</v>
      </c>
      <c r="F4" s="13" t="str">
        <f>LEFT(secoo주문영문!B4,10)</f>
        <v>2021-03-11</v>
      </c>
      <c r="G4" s="14" t="s">
        <v>427</v>
      </c>
      <c r="H4" s="22" t="s">
        <v>1006</v>
      </c>
      <c r="I4" s="24" t="s">
        <v>404</v>
      </c>
      <c r="J4" s="24" t="s">
        <v>404</v>
      </c>
      <c r="K4" s="21" t="s">
        <v>403</v>
      </c>
      <c r="L4" s="87" t="s">
        <v>1008</v>
      </c>
      <c r="M4" s="93" t="s">
        <v>1019</v>
      </c>
      <c r="N4" s="15" t="s">
        <v>1020</v>
      </c>
      <c r="O4" s="16" t="s">
        <v>1006</v>
      </c>
      <c r="P4" s="20" t="s">
        <v>1007</v>
      </c>
      <c r="Q4" s="20" t="s">
        <v>1007</v>
      </c>
      <c r="R4" s="16"/>
      <c r="S4" s="87" t="s">
        <v>1008</v>
      </c>
      <c r="T4" s="93" t="s">
        <v>1019</v>
      </c>
      <c r="U4" s="15" t="s">
        <v>1020</v>
      </c>
      <c r="V4" s="17" t="str">
        <f>secoo주문영문!A4</f>
        <v>60213794732093</v>
      </c>
      <c r="W4" s="14">
        <v>96</v>
      </c>
      <c r="X4" s="12"/>
      <c r="Z4" s="39"/>
      <c r="AB4" s="96"/>
      <c r="AC4" s="132">
        <f>VLOOKUP(A4,마스타파일!$D$2:$J$1227,2,0)</f>
        <v>350000</v>
      </c>
      <c r="AD4" s="133">
        <f>secoo주문영문!V4/67*100</f>
        <v>395686.71641791041</v>
      </c>
      <c r="AE4" s="94">
        <f>VLOOKUP(A4,마스타파일!$D$2:$J$1227,3,0)</f>
        <v>16500</v>
      </c>
      <c r="AF4" s="134">
        <f>AD4-AE4</f>
        <v>379186.71641791041</v>
      </c>
      <c r="AG4" s="94">
        <f t="shared" si="2"/>
        <v>350000</v>
      </c>
      <c r="AH4" s="135">
        <f t="shared" si="3"/>
        <v>350000</v>
      </c>
    </row>
    <row r="5" spans="1:34" s="3" customFormat="1" ht="13.5">
      <c r="A5" s="10" t="str">
        <f>LEFT(secoo주문영문!S5,11)</f>
        <v>ARPA1B304I2</v>
      </c>
      <c r="B5" s="11" t="str">
        <f>RIGHT(secoo주문영문!O5,3)</f>
        <v>030</v>
      </c>
      <c r="C5" s="82" t="str">
        <f>secoo주문영문!U5</f>
        <v>1</v>
      </c>
      <c r="D5" s="19" t="str">
        <f>secoo주문영문!A5</f>
        <v>60213803752093</v>
      </c>
      <c r="E5" s="84">
        <f t="shared" si="0"/>
        <v>290000</v>
      </c>
      <c r="F5" s="13" t="str">
        <f>LEFT(secoo주문영문!B5,10)</f>
        <v>2021-03-11</v>
      </c>
      <c r="G5" s="14" t="s">
        <v>3173</v>
      </c>
      <c r="H5" s="22" t="s">
        <v>1006</v>
      </c>
      <c r="I5" s="24" t="s">
        <v>404</v>
      </c>
      <c r="J5" s="24" t="s">
        <v>404</v>
      </c>
      <c r="K5" s="21" t="s">
        <v>403</v>
      </c>
      <c r="L5" s="87" t="s">
        <v>1008</v>
      </c>
      <c r="M5" s="93" t="s">
        <v>1019</v>
      </c>
      <c r="N5" s="15" t="s">
        <v>1020</v>
      </c>
      <c r="O5" s="16" t="s">
        <v>1006</v>
      </c>
      <c r="P5" s="20" t="s">
        <v>1007</v>
      </c>
      <c r="Q5" s="20" t="s">
        <v>1007</v>
      </c>
      <c r="R5" s="16"/>
      <c r="S5" s="87" t="s">
        <v>1008</v>
      </c>
      <c r="T5" s="93" t="s">
        <v>1019</v>
      </c>
      <c r="U5" s="15" t="s">
        <v>1020</v>
      </c>
      <c r="V5" s="17" t="str">
        <f>secoo주문영문!A5</f>
        <v>60213803752093</v>
      </c>
      <c r="W5" s="14">
        <v>96</v>
      </c>
      <c r="X5" s="12"/>
      <c r="Z5" s="39"/>
      <c r="AB5" s="96"/>
      <c r="AC5" s="132">
        <f>VLOOKUP(A5,마스타파일!$D$2:$J$1227,2,0)</f>
        <v>290000</v>
      </c>
      <c r="AD5" s="133">
        <f>secoo주문영문!V5/67*100</f>
        <v>378223.88059701491</v>
      </c>
      <c r="AE5" s="94">
        <f>VLOOKUP(A5,마스타파일!$D$2:$J$1227,3,0)</f>
        <v>16500</v>
      </c>
      <c r="AF5" s="134">
        <f t="shared" si="1"/>
        <v>361723.88059701491</v>
      </c>
      <c r="AG5" s="94">
        <f t="shared" si="2"/>
        <v>290000</v>
      </c>
      <c r="AH5" s="135">
        <f t="shared" si="3"/>
        <v>290000</v>
      </c>
    </row>
    <row r="6" spans="1:34" s="3" customFormat="1" ht="13.5">
      <c r="A6" s="10" t="str">
        <f>LEFT(secoo주문영문!S6,11)</f>
        <v>ARPA0D402W2</v>
      </c>
      <c r="B6" s="11" t="str">
        <f>RIGHT(secoo주문영문!O6,3)</f>
        <v>078</v>
      </c>
      <c r="C6" s="82" t="str">
        <f>secoo주문영문!U6</f>
        <v>1</v>
      </c>
      <c r="D6" s="19" t="str">
        <f>secoo주문영문!A6</f>
        <v>60213794732093</v>
      </c>
      <c r="E6" s="84">
        <f t="shared" si="0"/>
        <v>350000</v>
      </c>
      <c r="F6" s="13" t="str">
        <f>LEFT(secoo주문영문!B6,10)</f>
        <v>2021-03-11</v>
      </c>
      <c r="G6" s="14" t="s">
        <v>427</v>
      </c>
      <c r="H6" s="22" t="s">
        <v>1006</v>
      </c>
      <c r="I6" s="24" t="s">
        <v>404</v>
      </c>
      <c r="J6" s="24" t="s">
        <v>404</v>
      </c>
      <c r="K6" s="21" t="s">
        <v>403</v>
      </c>
      <c r="L6" s="87" t="s">
        <v>1008</v>
      </c>
      <c r="M6" s="93" t="s">
        <v>1019</v>
      </c>
      <c r="N6" s="15" t="s">
        <v>1020</v>
      </c>
      <c r="O6" s="16" t="s">
        <v>1006</v>
      </c>
      <c r="P6" s="20" t="s">
        <v>1007</v>
      </c>
      <c r="Q6" s="20" t="s">
        <v>1007</v>
      </c>
      <c r="R6" s="16"/>
      <c r="S6" s="87" t="s">
        <v>1008</v>
      </c>
      <c r="T6" s="93" t="s">
        <v>1019</v>
      </c>
      <c r="U6" s="15" t="s">
        <v>1020</v>
      </c>
      <c r="V6" s="17" t="str">
        <f>secoo주문영문!A6</f>
        <v>60213794732093</v>
      </c>
      <c r="W6" s="14">
        <v>96</v>
      </c>
      <c r="X6" s="12"/>
      <c r="Z6" s="39"/>
      <c r="AB6" s="96"/>
      <c r="AC6" s="132">
        <f>VLOOKUP(A6,마스타파일!$D$2:$J$1227,2,0)</f>
        <v>350000</v>
      </c>
      <c r="AD6" s="133">
        <f>secoo주문영문!V6/67*100</f>
        <v>395686.71641791041</v>
      </c>
      <c r="AE6" s="94">
        <f>VLOOKUP(A6,마스타파일!$D$2:$J$1227,3,0)</f>
        <v>16500</v>
      </c>
      <c r="AF6" s="134">
        <f t="shared" si="1"/>
        <v>379186.71641791041</v>
      </c>
      <c r="AG6" s="94">
        <f t="shared" si="2"/>
        <v>350000</v>
      </c>
      <c r="AH6" s="135">
        <f t="shared" si="3"/>
        <v>350000</v>
      </c>
    </row>
    <row r="7" spans="1:34" s="3" customFormat="1" ht="13.5">
      <c r="A7" s="10" t="str">
        <f>LEFT(secoo주문영문!S7,11)</f>
        <v>ARPA0D201G1</v>
      </c>
      <c r="B7" s="11" t="str">
        <f>RIGHT(secoo주문영문!O7,3)</f>
        <v>078</v>
      </c>
      <c r="C7" s="82" t="str">
        <f>secoo주문영문!U7</f>
        <v>1</v>
      </c>
      <c r="D7" s="19" t="str">
        <f>secoo주문영문!A7</f>
        <v>60213803752093</v>
      </c>
      <c r="E7" s="84">
        <f t="shared" si="0"/>
        <v>350000</v>
      </c>
      <c r="F7" s="13" t="str">
        <f>LEFT(secoo주문영문!B7,10)</f>
        <v>2021-03-11</v>
      </c>
      <c r="G7" s="14" t="s">
        <v>427</v>
      </c>
      <c r="H7" s="22" t="s">
        <v>1006</v>
      </c>
      <c r="I7" s="24" t="s">
        <v>404</v>
      </c>
      <c r="J7" s="24" t="s">
        <v>404</v>
      </c>
      <c r="K7" s="21" t="s">
        <v>403</v>
      </c>
      <c r="L7" s="87" t="s">
        <v>1008</v>
      </c>
      <c r="M7" s="93" t="s">
        <v>1019</v>
      </c>
      <c r="N7" s="15" t="s">
        <v>1020</v>
      </c>
      <c r="O7" s="16" t="s">
        <v>1006</v>
      </c>
      <c r="P7" s="20" t="s">
        <v>1007</v>
      </c>
      <c r="Q7" s="20" t="s">
        <v>1007</v>
      </c>
      <c r="R7" s="16"/>
      <c r="S7" s="87" t="s">
        <v>1008</v>
      </c>
      <c r="T7" s="93" t="s">
        <v>1019</v>
      </c>
      <c r="U7" s="15" t="s">
        <v>1020</v>
      </c>
      <c r="V7" s="17" t="str">
        <f>secoo주문영문!A7</f>
        <v>60213803752093</v>
      </c>
      <c r="W7" s="14">
        <v>96</v>
      </c>
      <c r="X7" s="12"/>
      <c r="Z7" s="39"/>
      <c r="AB7" s="96"/>
      <c r="AC7" s="132">
        <f>VLOOKUP(A7,마스타파일!$D$2:$J$1227,2,0)</f>
        <v>350000</v>
      </c>
      <c r="AD7" s="133">
        <f>secoo주문영문!V7/67*100</f>
        <v>395686.71641791041</v>
      </c>
      <c r="AE7" s="94">
        <f>VLOOKUP(A7,마스타파일!$D$2:$J$1227,3,0)</f>
        <v>16500</v>
      </c>
      <c r="AF7" s="134">
        <f t="shared" si="1"/>
        <v>379186.71641791041</v>
      </c>
      <c r="AG7" s="94">
        <f t="shared" si="2"/>
        <v>350000</v>
      </c>
      <c r="AH7" s="135">
        <f t="shared" si="3"/>
        <v>350000</v>
      </c>
    </row>
    <row r="8" spans="1:34" s="3" customFormat="1" ht="13.5">
      <c r="A8" s="10" t="str">
        <f>LEFT(secoo주문영문!S8,11)</f>
        <v>ARSH0A102T2</v>
      </c>
      <c r="B8" s="11" t="str">
        <f>RIGHT(secoo주문영문!O8,3)</f>
        <v>00M</v>
      </c>
      <c r="C8" s="82" t="str">
        <f>secoo주문영문!U8</f>
        <v>1</v>
      </c>
      <c r="D8" s="19" t="str">
        <f>secoo주문영문!A8</f>
        <v>60213853592077</v>
      </c>
      <c r="E8" s="84">
        <f t="shared" si="0"/>
        <v>383510</v>
      </c>
      <c r="F8" s="13" t="str">
        <f>LEFT(secoo주문영문!B8,10)</f>
        <v>2021-03-11</v>
      </c>
      <c r="G8" s="14" t="s">
        <v>427</v>
      </c>
      <c r="H8" s="22" t="s">
        <v>1006</v>
      </c>
      <c r="I8" s="24" t="s">
        <v>404</v>
      </c>
      <c r="J8" s="24" t="s">
        <v>404</v>
      </c>
      <c r="K8" s="21" t="s">
        <v>403</v>
      </c>
      <c r="L8" s="87" t="s">
        <v>1008</v>
      </c>
      <c r="M8" s="93" t="s">
        <v>1019</v>
      </c>
      <c r="N8" s="15" t="s">
        <v>1020</v>
      </c>
      <c r="O8" s="16" t="s">
        <v>1006</v>
      </c>
      <c r="P8" s="20" t="s">
        <v>1007</v>
      </c>
      <c r="Q8" s="20" t="s">
        <v>1007</v>
      </c>
      <c r="R8" s="16"/>
      <c r="S8" s="87" t="s">
        <v>1008</v>
      </c>
      <c r="T8" s="93" t="s">
        <v>1019</v>
      </c>
      <c r="U8" s="15" t="s">
        <v>1020</v>
      </c>
      <c r="V8" s="17" t="str">
        <f>secoo주문영문!A8</f>
        <v>60213853592077</v>
      </c>
      <c r="W8" s="14">
        <v>96</v>
      </c>
      <c r="X8" s="12"/>
      <c r="Z8" s="39"/>
      <c r="AB8" s="96"/>
      <c r="AC8" s="132">
        <f>VLOOKUP(A8,마스타파일!$D$2:$J$1227,2,0)</f>
        <v>450000</v>
      </c>
      <c r="AD8" s="133">
        <f>secoo주문영문!V8/67*100</f>
        <v>400018.65671641787</v>
      </c>
      <c r="AE8" s="94">
        <f>VLOOKUP(A8,마스타파일!$D$2:$J$1227,3,0)</f>
        <v>16500</v>
      </c>
      <c r="AF8" s="134">
        <f t="shared" si="1"/>
        <v>383518.65671641787</v>
      </c>
      <c r="AG8" s="94">
        <f t="shared" si="2"/>
        <v>383518.65671641787</v>
      </c>
      <c r="AH8" s="135">
        <f t="shared" si="3"/>
        <v>383510</v>
      </c>
    </row>
    <row r="9" spans="1:34" s="3" customFormat="1" ht="13.5">
      <c r="A9" s="10" t="str">
        <f>LEFT(secoo주문영문!S9,11)</f>
        <v>ARJA0B216B2</v>
      </c>
      <c r="B9" s="11" t="str">
        <f>RIGHT(secoo주문영문!O9,3)</f>
        <v>054</v>
      </c>
      <c r="C9" s="82" t="str">
        <f>secoo주문영문!U9</f>
        <v>1</v>
      </c>
      <c r="D9" s="19" t="str">
        <f>secoo주문영문!A9</f>
        <v>60214114672077</v>
      </c>
      <c r="E9" s="84">
        <f t="shared" si="0"/>
        <v>602520</v>
      </c>
      <c r="F9" s="13" t="str">
        <f>LEFT(secoo주문영문!B9,10)</f>
        <v>2021-03-14</v>
      </c>
      <c r="G9" s="14" t="s">
        <v>427</v>
      </c>
      <c r="H9" s="22" t="s">
        <v>1006</v>
      </c>
      <c r="I9" s="24" t="s">
        <v>404</v>
      </c>
      <c r="J9" s="24" t="s">
        <v>404</v>
      </c>
      <c r="K9" s="21" t="s">
        <v>403</v>
      </c>
      <c r="L9" s="87" t="s">
        <v>1008</v>
      </c>
      <c r="M9" s="93" t="s">
        <v>1019</v>
      </c>
      <c r="N9" s="15" t="s">
        <v>1020</v>
      </c>
      <c r="O9" s="16" t="s">
        <v>1006</v>
      </c>
      <c r="P9" s="20" t="s">
        <v>1007</v>
      </c>
      <c r="Q9" s="20" t="s">
        <v>1007</v>
      </c>
      <c r="R9" s="16"/>
      <c r="S9" s="87" t="s">
        <v>1008</v>
      </c>
      <c r="T9" s="93" t="s">
        <v>1019</v>
      </c>
      <c r="U9" s="15" t="s">
        <v>1020</v>
      </c>
      <c r="V9" s="17" t="str">
        <f>secoo주문영문!A9</f>
        <v>60214114672077</v>
      </c>
      <c r="W9" s="14">
        <v>96</v>
      </c>
      <c r="X9" s="12"/>
      <c r="Z9" s="39"/>
      <c r="AB9" s="96"/>
      <c r="AC9" s="132">
        <f>VLOOKUP(A9,마스타파일!$D$2:$J$1227,2,0)</f>
        <v>690000</v>
      </c>
      <c r="AD9" s="133">
        <f>secoo주문영문!V9/67*100</f>
        <v>619029.85074626864</v>
      </c>
      <c r="AE9" s="94">
        <f>VLOOKUP(A9,마스타파일!$D$2:$J$1227,3,0)</f>
        <v>16500</v>
      </c>
      <c r="AF9" s="134">
        <f t="shared" si="1"/>
        <v>602529.85074626864</v>
      </c>
      <c r="AG9" s="94">
        <f t="shared" si="2"/>
        <v>602529.85074626864</v>
      </c>
      <c r="AH9" s="135">
        <f t="shared" si="3"/>
        <v>602520</v>
      </c>
    </row>
    <row r="10" spans="1:34" s="3" customFormat="1" ht="13.5">
      <c r="A10" s="10" t="str">
        <f>LEFT(secoo주문영문!S10,11)</f>
        <v>ARPA0D304N3</v>
      </c>
      <c r="B10" s="11" t="str">
        <f>RIGHT(secoo주문영문!O10,3)</f>
        <v>086</v>
      </c>
      <c r="C10" s="82" t="str">
        <f>secoo주문영문!U10</f>
        <v>1</v>
      </c>
      <c r="D10" s="19" t="str">
        <f>secoo주문영문!A10</f>
        <v>60214028232092</v>
      </c>
      <c r="E10" s="84">
        <f t="shared" si="0"/>
        <v>350000</v>
      </c>
      <c r="F10" s="13" t="str">
        <f>LEFT(secoo주문영문!B10,10)</f>
        <v>2021-03-13</v>
      </c>
      <c r="G10" s="14" t="s">
        <v>427</v>
      </c>
      <c r="H10" s="22" t="s">
        <v>1006</v>
      </c>
      <c r="I10" s="24" t="s">
        <v>404</v>
      </c>
      <c r="J10" s="24" t="s">
        <v>404</v>
      </c>
      <c r="K10" s="21" t="s">
        <v>403</v>
      </c>
      <c r="L10" s="87" t="s">
        <v>1008</v>
      </c>
      <c r="M10" s="93" t="s">
        <v>1019</v>
      </c>
      <c r="N10" s="15" t="s">
        <v>1020</v>
      </c>
      <c r="O10" s="16" t="s">
        <v>1006</v>
      </c>
      <c r="P10" s="20" t="s">
        <v>1007</v>
      </c>
      <c r="Q10" s="20" t="s">
        <v>1007</v>
      </c>
      <c r="R10" s="16"/>
      <c r="S10" s="87" t="s">
        <v>1008</v>
      </c>
      <c r="T10" s="93" t="s">
        <v>1019</v>
      </c>
      <c r="U10" s="15" t="s">
        <v>1020</v>
      </c>
      <c r="V10" s="17" t="str">
        <f>secoo주문영문!A10</f>
        <v>60214028232092</v>
      </c>
      <c r="W10" s="14">
        <v>96</v>
      </c>
      <c r="X10" s="12"/>
      <c r="Z10" s="39"/>
      <c r="AB10" s="96"/>
      <c r="AC10" s="132">
        <f>VLOOKUP(A10,마스타파일!$D$2:$J$1227,2,0)</f>
        <v>350000</v>
      </c>
      <c r="AD10" s="133">
        <f>secoo주문영문!V10/67*100</f>
        <v>395686.71641791041</v>
      </c>
      <c r="AE10" s="94">
        <f>VLOOKUP(A10,마스타파일!$D$2:$J$1227,3,0)</f>
        <v>16500</v>
      </c>
      <c r="AF10" s="134">
        <f t="shared" si="1"/>
        <v>379186.71641791041</v>
      </c>
      <c r="AG10" s="94">
        <f t="shared" si="2"/>
        <v>350000</v>
      </c>
      <c r="AH10" s="135">
        <f t="shared" si="3"/>
        <v>350000</v>
      </c>
    </row>
    <row r="11" spans="1:34" s="3" customFormat="1" ht="13.5">
      <c r="A11" s="10" t="str">
        <f>LEFT(secoo주문영문!S11,11)</f>
        <v>ARPA0D404G3</v>
      </c>
      <c r="B11" s="11" t="str">
        <f>RIGHT(secoo주문영문!O11,3)</f>
        <v>086</v>
      </c>
      <c r="C11" s="82" t="str">
        <f>secoo주문영문!U11</f>
        <v>1</v>
      </c>
      <c r="D11" s="19" t="str">
        <f>secoo주문영문!A11</f>
        <v>60213941052098</v>
      </c>
      <c r="E11" s="84">
        <f t="shared" si="0"/>
        <v>390000</v>
      </c>
      <c r="F11" s="13" t="str">
        <f>LEFT(secoo주문영문!B11,10)</f>
        <v>2021-03-12</v>
      </c>
      <c r="G11" s="14" t="s">
        <v>427</v>
      </c>
      <c r="H11" s="22" t="s">
        <v>1006</v>
      </c>
      <c r="I11" s="24" t="s">
        <v>404</v>
      </c>
      <c r="J11" s="24" t="s">
        <v>404</v>
      </c>
      <c r="K11" s="21" t="s">
        <v>403</v>
      </c>
      <c r="L11" s="87" t="s">
        <v>1008</v>
      </c>
      <c r="M11" s="93" t="s">
        <v>1019</v>
      </c>
      <c r="N11" s="15" t="s">
        <v>1020</v>
      </c>
      <c r="O11" s="16" t="s">
        <v>1006</v>
      </c>
      <c r="P11" s="20" t="s">
        <v>1007</v>
      </c>
      <c r="Q11" s="20" t="s">
        <v>1007</v>
      </c>
      <c r="R11" s="16"/>
      <c r="S11" s="87" t="s">
        <v>1008</v>
      </c>
      <c r="T11" s="93" t="s">
        <v>1019</v>
      </c>
      <c r="U11" s="15" t="s">
        <v>1020</v>
      </c>
      <c r="V11" s="17" t="str">
        <f>secoo주문영문!A11</f>
        <v>60213941052098</v>
      </c>
      <c r="W11" s="14">
        <v>96</v>
      </c>
      <c r="X11" s="12"/>
      <c r="Z11" s="39"/>
      <c r="AB11" s="96"/>
      <c r="AC11" s="132">
        <f>VLOOKUP(A11,마스타파일!$D$2:$J$1227,2,0)</f>
        <v>390000</v>
      </c>
      <c r="AD11" s="133">
        <f>secoo주문영문!V11/67*100</f>
        <v>436669.58208955219</v>
      </c>
      <c r="AE11" s="94">
        <f>VLOOKUP(A11,마스타파일!$D$2:$J$1227,3,0)</f>
        <v>16500</v>
      </c>
      <c r="AF11" s="134">
        <f t="shared" si="1"/>
        <v>420169.58208955219</v>
      </c>
      <c r="AG11" s="94">
        <f t="shared" si="2"/>
        <v>390000</v>
      </c>
      <c r="AH11" s="135">
        <f t="shared" si="3"/>
        <v>390000</v>
      </c>
    </row>
    <row r="12" spans="1:34" s="3" customFormat="1" ht="15.6" customHeight="1">
      <c r="A12" s="10" t="str">
        <f>LEFT(secoo주문영문!S12,11)</f>
        <v>ARPA0B202IV</v>
      </c>
      <c r="B12" s="11" t="str">
        <f>RIGHT(secoo주문영문!O12,3)</f>
        <v>078</v>
      </c>
      <c r="C12" s="82" t="str">
        <f>secoo주문영문!U12</f>
        <v>1</v>
      </c>
      <c r="D12" s="19" t="str">
        <f>secoo주문영문!A12</f>
        <v>60213926552093</v>
      </c>
      <c r="E12" s="84">
        <f t="shared" si="0"/>
        <v>251870</v>
      </c>
      <c r="F12" s="13" t="str">
        <f>LEFT(secoo주문영문!B12,10)</f>
        <v>2021-03-12</v>
      </c>
      <c r="G12" s="14" t="s">
        <v>427</v>
      </c>
      <c r="H12" s="22" t="s">
        <v>1006</v>
      </c>
      <c r="I12" s="24" t="s">
        <v>404</v>
      </c>
      <c r="J12" s="24" t="s">
        <v>404</v>
      </c>
      <c r="K12" s="21" t="s">
        <v>403</v>
      </c>
      <c r="L12" s="87" t="s">
        <v>1008</v>
      </c>
      <c r="M12" s="93" t="s">
        <v>1019</v>
      </c>
      <c r="N12" s="15" t="s">
        <v>1020</v>
      </c>
      <c r="O12" s="16" t="s">
        <v>1006</v>
      </c>
      <c r="P12" s="20" t="s">
        <v>1007</v>
      </c>
      <c r="Q12" s="20" t="s">
        <v>1007</v>
      </c>
      <c r="R12" s="16"/>
      <c r="S12" s="87" t="s">
        <v>1008</v>
      </c>
      <c r="T12" s="93" t="s">
        <v>1019</v>
      </c>
      <c r="U12" s="15" t="s">
        <v>1020</v>
      </c>
      <c r="V12" s="17" t="str">
        <f>secoo주문영문!A12</f>
        <v>60213926552093</v>
      </c>
      <c r="W12" s="14">
        <v>96</v>
      </c>
      <c r="X12" s="12"/>
      <c r="Z12" s="39"/>
      <c r="AB12" s="96"/>
      <c r="AC12" s="132">
        <f>VLOOKUP(A12,마스타파일!$D$2:$J$1227,2,0)</f>
        <v>290000</v>
      </c>
      <c r="AD12" s="133">
        <f>secoo주문영문!V12/67*100</f>
        <v>268376.86567164178</v>
      </c>
      <c r="AE12" s="94">
        <f>VLOOKUP(A12,마스타파일!$D$2:$J$1227,3,0)</f>
        <v>16500</v>
      </c>
      <c r="AF12" s="134">
        <f t="shared" si="1"/>
        <v>251876.86567164178</v>
      </c>
      <c r="AG12" s="94">
        <f t="shared" si="2"/>
        <v>251876.86567164178</v>
      </c>
      <c r="AH12" s="135">
        <f t="shared" si="3"/>
        <v>251870</v>
      </c>
    </row>
    <row r="13" spans="1:34" s="3" customFormat="1" ht="13.5">
      <c r="A13" s="10" t="str">
        <f>LEFT(secoo주문영문!S13,11)</f>
        <v>ARJA0A101I2</v>
      </c>
      <c r="B13" s="11" t="str">
        <f>RIGHT(secoo주문영문!O13,3)</f>
        <v>046</v>
      </c>
      <c r="C13" s="82" t="str">
        <f>secoo주문영문!U13</f>
        <v>1</v>
      </c>
      <c r="D13" s="19" t="str">
        <f>secoo주문영문!A13</f>
        <v>60201151341005</v>
      </c>
      <c r="E13" s="84">
        <f t="shared" si="0"/>
        <v>684800</v>
      </c>
      <c r="F13" s="13" t="str">
        <f>LEFT(secoo주문영문!B13,10)</f>
        <v>2021-03-18</v>
      </c>
      <c r="G13" s="14" t="s">
        <v>427</v>
      </c>
      <c r="H13" s="22" t="s">
        <v>1006</v>
      </c>
      <c r="I13" s="24" t="s">
        <v>404</v>
      </c>
      <c r="J13" s="24" t="s">
        <v>404</v>
      </c>
      <c r="K13" s="21" t="s">
        <v>403</v>
      </c>
      <c r="L13" s="87" t="s">
        <v>1008</v>
      </c>
      <c r="M13" s="93" t="s">
        <v>1019</v>
      </c>
      <c r="N13" s="15" t="s">
        <v>1020</v>
      </c>
      <c r="O13" s="16" t="s">
        <v>1006</v>
      </c>
      <c r="P13" s="20" t="s">
        <v>1007</v>
      </c>
      <c r="Q13" s="20" t="s">
        <v>1007</v>
      </c>
      <c r="R13" s="16"/>
      <c r="S13" s="87" t="s">
        <v>1008</v>
      </c>
      <c r="T13" s="93" t="s">
        <v>1019</v>
      </c>
      <c r="U13" s="15" t="s">
        <v>1020</v>
      </c>
      <c r="V13" s="17" t="str">
        <f>secoo주문영문!A13</f>
        <v>60201151341005</v>
      </c>
      <c r="W13" s="14">
        <v>96</v>
      </c>
      <c r="X13" s="12"/>
      <c r="Z13" s="39"/>
      <c r="AB13" s="96"/>
      <c r="AC13" s="132">
        <f>VLOOKUP(A13,마스타파일!$D$2:$J$1227,2,0)</f>
        <v>790000</v>
      </c>
      <c r="AD13" s="133">
        <f>secoo주문영문!V13/67*100</f>
        <v>701305.97014925373</v>
      </c>
      <c r="AE13" s="94">
        <f>VLOOKUP(A13,마스타파일!$D$2:$J$1227,3,0)</f>
        <v>16500</v>
      </c>
      <c r="AF13" s="134">
        <f t="shared" si="1"/>
        <v>684805.97014925373</v>
      </c>
      <c r="AG13" s="94">
        <f t="shared" si="2"/>
        <v>684805.97014925373</v>
      </c>
      <c r="AH13" s="135">
        <f t="shared" si="3"/>
        <v>684800</v>
      </c>
    </row>
    <row r="14" spans="1:34" s="3" customFormat="1" ht="13.5">
      <c r="A14" s="10" t="str">
        <f>LEFT(secoo주문영문!S14,11)</f>
        <v>ARPA1B304T3</v>
      </c>
      <c r="B14" s="11" t="str">
        <f>RIGHT(secoo주문영문!O14,3)</f>
        <v>032</v>
      </c>
      <c r="C14" s="82" t="str">
        <f>secoo주문영문!U14</f>
        <v>1</v>
      </c>
      <c r="D14" s="19" t="str">
        <f>secoo주문영문!A14</f>
        <v>60214682842080</v>
      </c>
      <c r="E14" s="84">
        <f t="shared" si="0"/>
        <v>290000</v>
      </c>
      <c r="F14" s="13" t="str">
        <f>LEFT(secoo주문영문!B14,10)</f>
        <v>2021-03-19</v>
      </c>
      <c r="G14" s="14" t="s">
        <v>427</v>
      </c>
      <c r="H14" s="22" t="s">
        <v>1006</v>
      </c>
      <c r="I14" s="24" t="s">
        <v>404</v>
      </c>
      <c r="J14" s="24" t="s">
        <v>404</v>
      </c>
      <c r="K14" s="21" t="s">
        <v>403</v>
      </c>
      <c r="L14" s="87" t="s">
        <v>1008</v>
      </c>
      <c r="M14" s="93" t="s">
        <v>1019</v>
      </c>
      <c r="N14" s="15" t="s">
        <v>1020</v>
      </c>
      <c r="O14" s="16" t="s">
        <v>1006</v>
      </c>
      <c r="P14" s="20" t="s">
        <v>1007</v>
      </c>
      <c r="Q14" s="20" t="s">
        <v>1007</v>
      </c>
      <c r="R14" s="16"/>
      <c r="S14" s="87" t="s">
        <v>1008</v>
      </c>
      <c r="T14" s="93" t="s">
        <v>1019</v>
      </c>
      <c r="U14" s="15" t="s">
        <v>1020</v>
      </c>
      <c r="V14" s="17" t="str">
        <f>secoo주문영문!A14</f>
        <v>60214682842080</v>
      </c>
      <c r="W14" s="14">
        <v>96</v>
      </c>
      <c r="X14" s="12"/>
      <c r="Z14" s="39"/>
      <c r="AC14" s="132">
        <f>VLOOKUP(A14,마스타파일!$D$2:$J$1227,2,0)</f>
        <v>290000</v>
      </c>
      <c r="AD14" s="133">
        <f>secoo주문영문!V14/67*100</f>
        <v>378223.88059701491</v>
      </c>
      <c r="AE14" s="94">
        <f>VLOOKUP(A14,마스타파일!$D$2:$J$1227,3,0)</f>
        <v>16500</v>
      </c>
      <c r="AF14" s="134">
        <f t="shared" si="1"/>
        <v>361723.88059701491</v>
      </c>
      <c r="AG14" s="94">
        <f t="shared" si="2"/>
        <v>290000</v>
      </c>
      <c r="AH14" s="135">
        <f t="shared" si="3"/>
        <v>290000</v>
      </c>
    </row>
    <row r="15" spans="1:34" s="3" customFormat="1" ht="13.5">
      <c r="A15" s="10" t="str">
        <f>LEFT(secoo주문영문!S15,11)</f>
        <v>ARPA0B224BK</v>
      </c>
      <c r="B15" s="11" t="str">
        <f>RIGHT(secoo주문영문!O15,3)</f>
        <v>082</v>
      </c>
      <c r="C15" s="82" t="str">
        <f>secoo주문영문!U15</f>
        <v>1</v>
      </c>
      <c r="D15" s="19" t="str">
        <f>secoo주문영문!A15</f>
        <v>60214846622054</v>
      </c>
      <c r="E15" s="84">
        <f t="shared" si="0"/>
        <v>350000</v>
      </c>
      <c r="F15" s="13" t="str">
        <f>LEFT(secoo주문영문!B15,10)</f>
        <v>2021-03-21</v>
      </c>
      <c r="G15" s="14" t="s">
        <v>427</v>
      </c>
      <c r="H15" s="22" t="s">
        <v>1006</v>
      </c>
      <c r="I15" s="24" t="s">
        <v>404</v>
      </c>
      <c r="J15" s="24" t="s">
        <v>404</v>
      </c>
      <c r="K15" s="21" t="s">
        <v>403</v>
      </c>
      <c r="L15" s="87" t="s">
        <v>1008</v>
      </c>
      <c r="M15" s="93" t="s">
        <v>1019</v>
      </c>
      <c r="N15" s="15" t="s">
        <v>1020</v>
      </c>
      <c r="O15" s="16" t="s">
        <v>1006</v>
      </c>
      <c r="P15" s="20" t="s">
        <v>1007</v>
      </c>
      <c r="Q15" s="20" t="s">
        <v>1007</v>
      </c>
      <c r="R15" s="16"/>
      <c r="S15" s="87" t="s">
        <v>1008</v>
      </c>
      <c r="T15" s="93" t="s">
        <v>1019</v>
      </c>
      <c r="U15" s="15" t="s">
        <v>1020</v>
      </c>
      <c r="V15" s="17" t="str">
        <f>secoo주문영문!A15</f>
        <v>60214846622054</v>
      </c>
      <c r="W15" s="14">
        <v>96</v>
      </c>
      <c r="X15" s="12"/>
      <c r="Z15" s="39"/>
      <c r="AC15" s="132">
        <f>VLOOKUP(A15,마스타파일!$D$2:$J$1227,2,0)</f>
        <v>350000</v>
      </c>
      <c r="AD15" s="133">
        <f>secoo주문영문!V15/67*100</f>
        <v>453917.91044776118</v>
      </c>
      <c r="AE15" s="94">
        <f>VLOOKUP(A15,마스타파일!$D$2:$J$1227,3,0)</f>
        <v>16500</v>
      </c>
      <c r="AF15" s="134">
        <f t="shared" si="1"/>
        <v>437417.91044776118</v>
      </c>
      <c r="AG15" s="94">
        <f t="shared" si="2"/>
        <v>350000</v>
      </c>
      <c r="AH15" s="135">
        <f t="shared" si="3"/>
        <v>350000</v>
      </c>
    </row>
    <row r="16" spans="1:34" s="3" customFormat="1" ht="13.5">
      <c r="A16" s="10" t="str">
        <f>LEFT(secoo주문영문!S16,11)</f>
        <v>ARJA0D403G2</v>
      </c>
      <c r="B16" s="11" t="str">
        <f>RIGHT(secoo주문영문!O16,3)</f>
        <v>054</v>
      </c>
      <c r="C16" s="82" t="str">
        <f>secoo주문영문!U16</f>
        <v>1</v>
      </c>
      <c r="D16" s="19" t="str">
        <f>secoo주문영문!A16</f>
        <v>60214718652082</v>
      </c>
      <c r="E16" s="84">
        <f t="shared" si="0"/>
        <v>690000</v>
      </c>
      <c r="F16" s="13" t="str">
        <f>LEFT(secoo주문영문!B16,10)</f>
        <v>2021-03-19</v>
      </c>
      <c r="G16" s="14" t="s">
        <v>427</v>
      </c>
      <c r="H16" s="22" t="s">
        <v>1006</v>
      </c>
      <c r="I16" s="24" t="s">
        <v>404</v>
      </c>
      <c r="J16" s="24" t="s">
        <v>404</v>
      </c>
      <c r="K16" s="21" t="s">
        <v>403</v>
      </c>
      <c r="L16" s="87" t="s">
        <v>1008</v>
      </c>
      <c r="M16" s="93" t="s">
        <v>1019</v>
      </c>
      <c r="N16" s="15" t="s">
        <v>1020</v>
      </c>
      <c r="O16" s="16" t="s">
        <v>1006</v>
      </c>
      <c r="P16" s="20" t="s">
        <v>1007</v>
      </c>
      <c r="Q16" s="20" t="s">
        <v>1007</v>
      </c>
      <c r="R16" s="16"/>
      <c r="S16" s="87" t="s">
        <v>1008</v>
      </c>
      <c r="T16" s="93" t="s">
        <v>1019</v>
      </c>
      <c r="U16" s="15" t="s">
        <v>1020</v>
      </c>
      <c r="V16" s="17" t="str">
        <f>secoo주문영문!A16</f>
        <v>60214718652082</v>
      </c>
      <c r="W16" s="14">
        <v>96</v>
      </c>
      <c r="X16" s="12"/>
      <c r="Z16" s="39"/>
      <c r="AC16" s="132">
        <f>VLOOKUP(A16,마스타파일!$D$2:$J$1227,2,0)</f>
        <v>690000</v>
      </c>
      <c r="AD16" s="133">
        <f>secoo주문영문!V16/67*100</f>
        <v>770882</v>
      </c>
      <c r="AE16" s="94">
        <f>VLOOKUP(A16,마스타파일!$D$2:$J$1227,3,0)</f>
        <v>16500</v>
      </c>
      <c r="AF16" s="134">
        <f t="shared" si="1"/>
        <v>754382</v>
      </c>
      <c r="AG16" s="94">
        <f t="shared" si="2"/>
        <v>690000</v>
      </c>
      <c r="AH16" s="135">
        <f t="shared" si="3"/>
        <v>690000</v>
      </c>
    </row>
    <row r="17" spans="1:34" s="3" customFormat="1" ht="13.5">
      <c r="A17" s="10" t="str">
        <f>LEFT(secoo주문영문!S17,11)</f>
        <v>ARSH0A106Y2</v>
      </c>
      <c r="B17" s="11" t="str">
        <f>RIGHT(secoo주문영문!O17,3)</f>
        <v>00S</v>
      </c>
      <c r="C17" s="82" t="str">
        <f>secoo주문영문!U17</f>
        <v>1</v>
      </c>
      <c r="D17" s="19" t="str">
        <f>secoo주문영문!A17</f>
        <v>60201450651040</v>
      </c>
      <c r="E17" s="84">
        <f t="shared" si="0"/>
        <v>251870</v>
      </c>
      <c r="F17" s="13" t="str">
        <f>LEFT(secoo주문영문!B17,10)</f>
        <v>2021-03-23</v>
      </c>
      <c r="G17" s="14" t="s">
        <v>427</v>
      </c>
      <c r="H17" s="22" t="s">
        <v>1006</v>
      </c>
      <c r="I17" s="24" t="s">
        <v>404</v>
      </c>
      <c r="J17" s="24" t="s">
        <v>404</v>
      </c>
      <c r="K17" s="21" t="s">
        <v>403</v>
      </c>
      <c r="L17" s="87" t="s">
        <v>1008</v>
      </c>
      <c r="M17" s="93" t="s">
        <v>1019</v>
      </c>
      <c r="N17" s="15" t="s">
        <v>1020</v>
      </c>
      <c r="O17" s="16" t="s">
        <v>1006</v>
      </c>
      <c r="P17" s="20" t="s">
        <v>1007</v>
      </c>
      <c r="Q17" s="20" t="s">
        <v>1007</v>
      </c>
      <c r="R17" s="16"/>
      <c r="S17" s="87" t="s">
        <v>1008</v>
      </c>
      <c r="T17" s="93" t="s">
        <v>1019</v>
      </c>
      <c r="U17" s="15" t="s">
        <v>1020</v>
      </c>
      <c r="V17" s="17" t="str">
        <f>secoo주문영문!A17</f>
        <v>60201450651040</v>
      </c>
      <c r="W17" s="14">
        <v>96</v>
      </c>
      <c r="X17" s="12"/>
      <c r="Z17" s="39"/>
      <c r="AC17" s="132">
        <f>VLOOKUP(A17,마스타파일!$D$2:$J$1227,2,0)</f>
        <v>290000</v>
      </c>
      <c r="AD17" s="133">
        <f>secoo주문영문!V17/67*100</f>
        <v>268376.86567164178</v>
      </c>
      <c r="AE17" s="94">
        <f>VLOOKUP(A17,마스타파일!$D$2:$J$1227,3,0)</f>
        <v>16500</v>
      </c>
      <c r="AF17" s="134">
        <f t="shared" si="1"/>
        <v>251876.86567164178</v>
      </c>
      <c r="AG17" s="94">
        <f t="shared" si="2"/>
        <v>251876.86567164178</v>
      </c>
      <c r="AH17" s="135">
        <f t="shared" si="3"/>
        <v>251870</v>
      </c>
    </row>
    <row r="18" spans="1:34" s="3" customFormat="1" ht="13.5">
      <c r="A18" s="10" t="str">
        <f>LEFT(secoo주문영문!S18,11)</f>
        <v>ARJA0B310G1</v>
      </c>
      <c r="B18" s="11" t="str">
        <f>RIGHT(secoo주문영문!O18,3)</f>
        <v>048</v>
      </c>
      <c r="C18" s="82" t="str">
        <f>secoo주문영문!U18</f>
        <v>1</v>
      </c>
      <c r="D18" s="19" t="str">
        <f>secoo주문영문!A18</f>
        <v>60214965392060</v>
      </c>
      <c r="E18" s="84">
        <f t="shared" si="0"/>
        <v>602520</v>
      </c>
      <c r="F18" s="13" t="str">
        <f>LEFT(secoo주문영문!B18,10)</f>
        <v>2021-03-22</v>
      </c>
      <c r="G18" s="14" t="s">
        <v>427</v>
      </c>
      <c r="H18" s="22" t="s">
        <v>1006</v>
      </c>
      <c r="I18" s="24" t="s">
        <v>404</v>
      </c>
      <c r="J18" s="24" t="s">
        <v>404</v>
      </c>
      <c r="K18" s="21" t="s">
        <v>403</v>
      </c>
      <c r="L18" s="87" t="s">
        <v>1008</v>
      </c>
      <c r="M18" s="93" t="s">
        <v>1019</v>
      </c>
      <c r="N18" s="15" t="s">
        <v>1020</v>
      </c>
      <c r="O18" s="16" t="s">
        <v>1006</v>
      </c>
      <c r="P18" s="20" t="s">
        <v>1007</v>
      </c>
      <c r="Q18" s="20" t="s">
        <v>1007</v>
      </c>
      <c r="R18" s="16"/>
      <c r="S18" s="87" t="s">
        <v>1008</v>
      </c>
      <c r="T18" s="93" t="s">
        <v>1019</v>
      </c>
      <c r="U18" s="15" t="s">
        <v>1020</v>
      </c>
      <c r="V18" s="17" t="str">
        <f>secoo주문영문!A18</f>
        <v>60214965392060</v>
      </c>
      <c r="W18" s="14">
        <v>96</v>
      </c>
      <c r="X18" s="12"/>
      <c r="Z18" s="39"/>
      <c r="AC18" s="132">
        <f>VLOOKUP(A18,마스타파일!$D$2:$J$1227,2,0)</f>
        <v>690000</v>
      </c>
      <c r="AD18" s="133">
        <f>secoo주문영문!V18/67*100</f>
        <v>619029.85074626864</v>
      </c>
      <c r="AE18" s="94">
        <f>VLOOKUP(A18,마스타파일!$D$2:$J$1227,3,0)</f>
        <v>16500</v>
      </c>
      <c r="AF18" s="134">
        <f t="shared" si="1"/>
        <v>602529.85074626864</v>
      </c>
      <c r="AG18" s="94">
        <f t="shared" si="2"/>
        <v>602529.85074626864</v>
      </c>
      <c r="AH18" s="135">
        <f t="shared" si="3"/>
        <v>602520</v>
      </c>
    </row>
    <row r="19" spans="1:34" s="3" customFormat="1" ht="13.5">
      <c r="A19" s="10" t="str">
        <f>LEFT(secoo주문영문!S19,11)</f>
        <v>ARPA0B307T3</v>
      </c>
      <c r="B19" s="11" t="str">
        <f>RIGHT(secoo주문영문!O19,3)</f>
        <v>082</v>
      </c>
      <c r="C19" s="82" t="str">
        <f>secoo주문영문!U19</f>
        <v>1</v>
      </c>
      <c r="D19" s="19" t="str">
        <f>secoo주문영문!A19</f>
        <v>60202001631005</v>
      </c>
      <c r="E19" s="84">
        <f t="shared" si="0"/>
        <v>232700</v>
      </c>
      <c r="F19" s="13" t="str">
        <f>LEFT(secoo주문영문!B19,10)</f>
        <v>2021-03-23</v>
      </c>
      <c r="G19" s="14" t="s">
        <v>427</v>
      </c>
      <c r="H19" s="22" t="s">
        <v>1006</v>
      </c>
      <c r="I19" s="24" t="s">
        <v>404</v>
      </c>
      <c r="J19" s="24" t="s">
        <v>404</v>
      </c>
      <c r="K19" s="21" t="s">
        <v>403</v>
      </c>
      <c r="L19" s="87" t="s">
        <v>1008</v>
      </c>
      <c r="M19" s="93" t="s">
        <v>1019</v>
      </c>
      <c r="N19" s="15" t="s">
        <v>1020</v>
      </c>
      <c r="O19" s="16" t="s">
        <v>1006</v>
      </c>
      <c r="P19" s="20" t="s">
        <v>1007</v>
      </c>
      <c r="Q19" s="20" t="s">
        <v>1007</v>
      </c>
      <c r="R19" s="16"/>
      <c r="S19" s="87" t="s">
        <v>1008</v>
      </c>
      <c r="T19" s="93" t="s">
        <v>1019</v>
      </c>
      <c r="U19" s="15" t="s">
        <v>1020</v>
      </c>
      <c r="V19" s="17" t="str">
        <f>secoo주문영문!A19</f>
        <v>60202001631005</v>
      </c>
      <c r="W19" s="14">
        <v>96</v>
      </c>
      <c r="X19" s="12"/>
      <c r="Z19" s="39"/>
      <c r="AC19" s="132">
        <f>VLOOKUP(A19,마스타파일!$D$2:$J$1227,2,0)</f>
        <v>290000</v>
      </c>
      <c r="AD19" s="133">
        <f>secoo주문영문!V19/67*100</f>
        <v>249207.08955223882</v>
      </c>
      <c r="AE19" s="94">
        <f>VLOOKUP(A19,마스타파일!$D$2:$J$1227,3,0)</f>
        <v>16500</v>
      </c>
      <c r="AF19" s="134">
        <f t="shared" si="1"/>
        <v>232707.08955223882</v>
      </c>
      <c r="AG19" s="94">
        <f t="shared" si="2"/>
        <v>232707.08955223882</v>
      </c>
      <c r="AH19" s="135">
        <f t="shared" si="3"/>
        <v>232700</v>
      </c>
    </row>
    <row r="20" spans="1:34" s="3" customFormat="1" ht="13.5">
      <c r="A20" s="10" t="str">
        <f>LEFT(secoo주문영문!S20,11)</f>
        <v>ARPA1B303G3</v>
      </c>
      <c r="B20" s="11" t="str">
        <f>RIGHT(secoo주문영문!O20,3)</f>
        <v>034</v>
      </c>
      <c r="C20" s="82" t="str">
        <f>secoo주문영문!U20</f>
        <v>1</v>
      </c>
      <c r="D20" s="19" t="str">
        <f>secoo주문영문!A20</f>
        <v>60215548582078</v>
      </c>
      <c r="E20" s="84">
        <f t="shared" si="0"/>
        <v>290000</v>
      </c>
      <c r="F20" s="13" t="str">
        <f>LEFT(secoo주문영문!B20,10)</f>
        <v>2021-03-25</v>
      </c>
      <c r="G20" s="14" t="s">
        <v>427</v>
      </c>
      <c r="H20" s="22" t="s">
        <v>1006</v>
      </c>
      <c r="I20" s="24" t="s">
        <v>404</v>
      </c>
      <c r="J20" s="24" t="s">
        <v>404</v>
      </c>
      <c r="K20" s="21" t="s">
        <v>403</v>
      </c>
      <c r="L20" s="87" t="s">
        <v>1008</v>
      </c>
      <c r="M20" s="93" t="s">
        <v>1019</v>
      </c>
      <c r="N20" s="15" t="s">
        <v>1020</v>
      </c>
      <c r="O20" s="16" t="s">
        <v>1006</v>
      </c>
      <c r="P20" s="20" t="s">
        <v>1007</v>
      </c>
      <c r="Q20" s="20" t="s">
        <v>1007</v>
      </c>
      <c r="R20" s="16"/>
      <c r="S20" s="87" t="s">
        <v>1008</v>
      </c>
      <c r="T20" s="93" t="s">
        <v>1019</v>
      </c>
      <c r="U20" s="15" t="s">
        <v>1020</v>
      </c>
      <c r="V20" s="17" t="str">
        <f>secoo주문영문!A20</f>
        <v>60215548582078</v>
      </c>
      <c r="W20" s="14">
        <v>96</v>
      </c>
      <c r="X20" s="12"/>
      <c r="Z20" s="39"/>
      <c r="AC20" s="132">
        <f>VLOOKUP(A20,마스타파일!$D$2:$J$1227,2,0)</f>
        <v>290000</v>
      </c>
      <c r="AD20" s="133">
        <f>secoo주문영문!V20/67*100</f>
        <v>378223.88059701491</v>
      </c>
      <c r="AE20" s="94">
        <f>VLOOKUP(A20,마스타파일!$D$2:$J$1227,3,0)</f>
        <v>16500</v>
      </c>
      <c r="AF20" s="134">
        <f t="shared" si="1"/>
        <v>361723.88059701491</v>
      </c>
      <c r="AG20" s="94">
        <f t="shared" si="2"/>
        <v>290000</v>
      </c>
      <c r="AH20" s="135">
        <f t="shared" si="3"/>
        <v>290000</v>
      </c>
    </row>
    <row r="21" spans="1:34" s="3" customFormat="1" ht="13.5">
      <c r="A21" s="10" t="str">
        <f>LEFT(secoo주문영문!S21,11)</f>
        <v>ARJA0B212G2</v>
      </c>
      <c r="B21" s="11" t="str">
        <f>RIGHT(secoo주문영문!O21,3)</f>
        <v>050</v>
      </c>
      <c r="C21" s="82" t="str">
        <f>secoo주문영문!U21</f>
        <v>1</v>
      </c>
      <c r="D21" s="19" t="str">
        <f>secoo주문영문!A21</f>
        <v>60215720512091</v>
      </c>
      <c r="E21" s="84">
        <f t="shared" si="0"/>
        <v>634710</v>
      </c>
      <c r="F21" s="13" t="str">
        <f>LEFT(secoo주문영문!B21,10)</f>
        <v>2021-03-28</v>
      </c>
      <c r="G21" s="14" t="s">
        <v>427</v>
      </c>
      <c r="H21" s="22" t="s">
        <v>1006</v>
      </c>
      <c r="I21" s="24" t="s">
        <v>404</v>
      </c>
      <c r="J21" s="24" t="s">
        <v>404</v>
      </c>
      <c r="K21" s="21" t="s">
        <v>403</v>
      </c>
      <c r="L21" s="87" t="s">
        <v>1008</v>
      </c>
      <c r="M21" s="93" t="s">
        <v>1019</v>
      </c>
      <c r="N21" s="15" t="s">
        <v>1020</v>
      </c>
      <c r="O21" s="16" t="s">
        <v>1006</v>
      </c>
      <c r="P21" s="20" t="s">
        <v>1007</v>
      </c>
      <c r="Q21" s="20" t="s">
        <v>1007</v>
      </c>
      <c r="R21" s="16"/>
      <c r="S21" s="87" t="s">
        <v>1008</v>
      </c>
      <c r="T21" s="93" t="s">
        <v>1019</v>
      </c>
      <c r="U21" s="15" t="s">
        <v>1020</v>
      </c>
      <c r="V21" s="17" t="str">
        <f>secoo주문영문!A21</f>
        <v>60215720512091</v>
      </c>
      <c r="W21" s="14">
        <v>96</v>
      </c>
      <c r="X21" s="12"/>
      <c r="Z21" s="39"/>
      <c r="AC21" s="132">
        <f>VLOOKUP(A21,마스타파일!$D$2:$J$1227,2,0)</f>
        <v>790000</v>
      </c>
      <c r="AD21" s="133">
        <f>secoo주문영문!V21/67*100</f>
        <v>651212.68656716426</v>
      </c>
      <c r="AE21" s="94">
        <f>VLOOKUP(A21,마스타파일!$D$2:$J$1227,3,0)</f>
        <v>16500</v>
      </c>
      <c r="AF21" s="134">
        <f t="shared" si="1"/>
        <v>634712.68656716426</v>
      </c>
      <c r="AG21" s="94">
        <f t="shared" si="2"/>
        <v>634712.68656716426</v>
      </c>
      <c r="AH21" s="135">
        <f t="shared" si="3"/>
        <v>634710</v>
      </c>
    </row>
    <row r="22" spans="1:34" s="3" customFormat="1" ht="13.5">
      <c r="A22" s="10" t="str">
        <f>LEFT(secoo주문영문!S22,11)</f>
        <v>ARPA0B307T3</v>
      </c>
      <c r="B22" s="11" t="str">
        <f>RIGHT(secoo주문영문!O22,3)</f>
        <v>090</v>
      </c>
      <c r="C22" s="82" t="str">
        <f>secoo주문영문!U22</f>
        <v>1</v>
      </c>
      <c r="D22" s="19" t="str">
        <f>secoo주문영문!A22</f>
        <v>60202204901027</v>
      </c>
      <c r="E22" s="84">
        <f t="shared" si="0"/>
        <v>251870</v>
      </c>
      <c r="F22" s="13" t="str">
        <f>LEFT(secoo주문영문!B22,10)</f>
        <v>2021-03-27</v>
      </c>
      <c r="G22" s="14" t="s">
        <v>427</v>
      </c>
      <c r="H22" s="22" t="s">
        <v>1006</v>
      </c>
      <c r="I22" s="24" t="s">
        <v>404</v>
      </c>
      <c r="J22" s="24" t="s">
        <v>404</v>
      </c>
      <c r="K22" s="21" t="s">
        <v>403</v>
      </c>
      <c r="L22" s="87" t="s">
        <v>1008</v>
      </c>
      <c r="M22" s="93" t="s">
        <v>1019</v>
      </c>
      <c r="N22" s="15" t="s">
        <v>1020</v>
      </c>
      <c r="O22" s="16" t="s">
        <v>1006</v>
      </c>
      <c r="P22" s="20" t="s">
        <v>1007</v>
      </c>
      <c r="Q22" s="20" t="s">
        <v>1007</v>
      </c>
      <c r="R22" s="16"/>
      <c r="S22" s="87" t="s">
        <v>1008</v>
      </c>
      <c r="T22" s="93" t="s">
        <v>1019</v>
      </c>
      <c r="U22" s="15" t="s">
        <v>1020</v>
      </c>
      <c r="V22" s="17" t="str">
        <f>secoo주문영문!A22</f>
        <v>60202204901027</v>
      </c>
      <c r="W22" s="14">
        <v>96</v>
      </c>
      <c r="X22" s="12"/>
      <c r="Z22" s="39"/>
      <c r="AC22" s="132">
        <f>VLOOKUP(A22,마스타파일!$D$2:$J$1227,2,0)</f>
        <v>290000</v>
      </c>
      <c r="AD22" s="133">
        <f>secoo주문영문!V22/67*100</f>
        <v>268376.86567164178</v>
      </c>
      <c r="AE22" s="94">
        <f>VLOOKUP(A22,마스타파일!$D$2:$J$1227,3,0)</f>
        <v>16500</v>
      </c>
      <c r="AF22" s="134">
        <f t="shared" si="1"/>
        <v>251876.86567164178</v>
      </c>
      <c r="AG22" s="94">
        <f t="shared" si="2"/>
        <v>251876.86567164178</v>
      </c>
      <c r="AH22" s="135">
        <f t="shared" si="3"/>
        <v>251870</v>
      </c>
    </row>
    <row r="23" spans="1:34" s="3" customFormat="1" ht="13.5">
      <c r="A23" s="10" t="str">
        <f>LEFT(secoo주문영문!S23,11)</f>
        <v>ARPA0B307T3</v>
      </c>
      <c r="B23" s="11" t="str">
        <f>RIGHT(secoo주문영문!O23,3)</f>
        <v>090</v>
      </c>
      <c r="C23" s="82" t="str">
        <f>secoo주문영문!U23</f>
        <v>1</v>
      </c>
      <c r="D23" s="19" t="str">
        <f>secoo주문영문!A23</f>
        <v>60202187501044</v>
      </c>
      <c r="E23" s="84">
        <f t="shared" si="0"/>
        <v>251870</v>
      </c>
      <c r="F23" s="13" t="str">
        <f>LEFT(secoo주문영문!B23,10)</f>
        <v>2021-03-27</v>
      </c>
      <c r="G23" s="14" t="s">
        <v>427</v>
      </c>
      <c r="H23" s="22" t="s">
        <v>1006</v>
      </c>
      <c r="I23" s="24" t="s">
        <v>404</v>
      </c>
      <c r="J23" s="24" t="s">
        <v>404</v>
      </c>
      <c r="K23" s="21" t="s">
        <v>403</v>
      </c>
      <c r="L23" s="87" t="s">
        <v>1008</v>
      </c>
      <c r="M23" s="93" t="s">
        <v>1019</v>
      </c>
      <c r="N23" s="15" t="s">
        <v>1020</v>
      </c>
      <c r="O23" s="16" t="s">
        <v>1006</v>
      </c>
      <c r="P23" s="20" t="s">
        <v>1007</v>
      </c>
      <c r="Q23" s="20" t="s">
        <v>1007</v>
      </c>
      <c r="R23" s="16"/>
      <c r="S23" s="87" t="s">
        <v>1008</v>
      </c>
      <c r="T23" s="93" t="s">
        <v>1019</v>
      </c>
      <c r="U23" s="15" t="s">
        <v>1020</v>
      </c>
      <c r="V23" s="17" t="str">
        <f>secoo주문영문!A23</f>
        <v>60202187501044</v>
      </c>
      <c r="W23" s="14">
        <v>96</v>
      </c>
      <c r="X23" s="12"/>
      <c r="Z23" s="39"/>
      <c r="AC23" s="132">
        <f>VLOOKUP(A23,마스타파일!$D$2:$J$1227,2,0)</f>
        <v>290000</v>
      </c>
      <c r="AD23" s="133">
        <f>secoo주문영문!V23/67*100</f>
        <v>268376.86567164178</v>
      </c>
      <c r="AE23" s="94">
        <f>VLOOKUP(A23,마스타파일!$D$2:$J$1227,3,0)</f>
        <v>16500</v>
      </c>
      <c r="AF23" s="134">
        <f t="shared" si="1"/>
        <v>251876.86567164178</v>
      </c>
      <c r="AG23" s="94">
        <f t="shared" si="2"/>
        <v>251876.86567164178</v>
      </c>
      <c r="AH23" s="135">
        <f t="shared" si="3"/>
        <v>251870</v>
      </c>
    </row>
    <row r="24" spans="1:34" s="3" customFormat="1" ht="13.5">
      <c r="A24" s="10" t="str">
        <f>LEFT(secoo주문영문!S24,11)</f>
        <v>ARPA0D402W2</v>
      </c>
      <c r="B24" s="11" t="str">
        <f>RIGHT(secoo주문영문!O24,3)</f>
        <v>090</v>
      </c>
      <c r="C24" s="82" t="str">
        <f>secoo주문영문!U24</f>
        <v>1</v>
      </c>
      <c r="D24" s="19" t="str">
        <f>secoo주문영문!A24</f>
        <v>60202145051003</v>
      </c>
      <c r="E24" s="84">
        <f t="shared" si="0"/>
        <v>350000</v>
      </c>
      <c r="F24" s="13" t="str">
        <f>LEFT(secoo주문영문!B24,10)</f>
        <v>2021-03-26</v>
      </c>
      <c r="G24" s="14" t="s">
        <v>427</v>
      </c>
      <c r="H24" s="22" t="s">
        <v>1006</v>
      </c>
      <c r="I24" s="24" t="s">
        <v>404</v>
      </c>
      <c r="J24" s="24" t="s">
        <v>404</v>
      </c>
      <c r="K24" s="21" t="s">
        <v>403</v>
      </c>
      <c r="L24" s="87" t="s">
        <v>1008</v>
      </c>
      <c r="M24" s="93" t="s">
        <v>1019</v>
      </c>
      <c r="N24" s="15" t="s">
        <v>1020</v>
      </c>
      <c r="O24" s="16" t="s">
        <v>1006</v>
      </c>
      <c r="P24" s="20" t="s">
        <v>1007</v>
      </c>
      <c r="Q24" s="20" t="s">
        <v>1007</v>
      </c>
      <c r="R24" s="16"/>
      <c r="S24" s="87" t="s">
        <v>1008</v>
      </c>
      <c r="T24" s="93" t="s">
        <v>1019</v>
      </c>
      <c r="U24" s="15" t="s">
        <v>1020</v>
      </c>
      <c r="V24" s="17" t="str">
        <f>secoo주문영문!A24</f>
        <v>60202145051003</v>
      </c>
      <c r="W24" s="14">
        <v>96</v>
      </c>
      <c r="X24" s="12"/>
      <c r="Z24" s="39"/>
      <c r="AC24" s="132">
        <f>VLOOKUP(A24,마스타파일!$D$2:$J$1227,2,0)</f>
        <v>350000</v>
      </c>
      <c r="AD24" s="133">
        <f>secoo주문영문!V24/67*100</f>
        <v>366734.02985074627</v>
      </c>
      <c r="AE24" s="94">
        <f>VLOOKUP(A24,마스타파일!$D$2:$J$1227,3,0)</f>
        <v>16500</v>
      </c>
      <c r="AF24" s="134">
        <f t="shared" si="1"/>
        <v>350234.02985074627</v>
      </c>
      <c r="AG24" s="94">
        <f t="shared" si="2"/>
        <v>350000</v>
      </c>
      <c r="AH24" s="135">
        <f t="shared" si="3"/>
        <v>350000</v>
      </c>
    </row>
    <row r="25" spans="1:34" s="3" customFormat="1" ht="13.5">
      <c r="A25" s="10" t="str">
        <f>LEFT(secoo주문영문!S25,11)</f>
        <v>ARSH1E806I1</v>
      </c>
      <c r="B25" s="11" t="str">
        <f>RIGHT(secoo주문영문!O25,3)</f>
        <v>00S</v>
      </c>
      <c r="C25" s="82" t="str">
        <f>secoo주문영문!U25</f>
        <v>1</v>
      </c>
      <c r="D25" s="19" t="str">
        <f>secoo주문영문!A25</f>
        <v>60202288811038</v>
      </c>
      <c r="E25" s="84">
        <v>430000</v>
      </c>
      <c r="F25" s="13" t="str">
        <f>LEFT(secoo주문영문!B25,10)</f>
        <v>2021-03-29</v>
      </c>
      <c r="G25" s="14" t="s">
        <v>427</v>
      </c>
      <c r="H25" s="22" t="s">
        <v>1006</v>
      </c>
      <c r="I25" s="24" t="s">
        <v>404</v>
      </c>
      <c r="J25" s="24" t="s">
        <v>404</v>
      </c>
      <c r="K25" s="21" t="s">
        <v>403</v>
      </c>
      <c r="L25" s="87" t="s">
        <v>1008</v>
      </c>
      <c r="M25" s="93" t="s">
        <v>1019</v>
      </c>
      <c r="N25" s="15" t="s">
        <v>1020</v>
      </c>
      <c r="O25" s="16" t="s">
        <v>1006</v>
      </c>
      <c r="P25" s="20" t="s">
        <v>1007</v>
      </c>
      <c r="Q25" s="20" t="s">
        <v>1007</v>
      </c>
      <c r="R25" s="16"/>
      <c r="S25" s="87" t="s">
        <v>1008</v>
      </c>
      <c r="T25" s="93" t="s">
        <v>1019</v>
      </c>
      <c r="U25" s="15" t="s">
        <v>1020</v>
      </c>
      <c r="V25" s="17" t="str">
        <f>secoo주문영문!A25</f>
        <v>60202288811038</v>
      </c>
      <c r="W25" s="14">
        <v>96</v>
      </c>
      <c r="X25" s="12"/>
      <c r="Z25" s="39"/>
      <c r="AC25" s="132">
        <v>430000</v>
      </c>
      <c r="AD25" s="133">
        <f>secoo주문영문!V25/67*100</f>
        <v>474646.49253731349</v>
      </c>
      <c r="AE25" s="94">
        <f>VLOOKUP(A25,마스타파일!$D$2:$J$1227,3,0)</f>
        <v>16500</v>
      </c>
      <c r="AF25" s="134">
        <f t="shared" ref="AF25" si="4">AD25-AE25</f>
        <v>458146.49253731349</v>
      </c>
      <c r="AG25" s="94">
        <f t="shared" ref="AG25" si="5">IF(AF25&gt;AC25,AC25,AF25)</f>
        <v>430000</v>
      </c>
      <c r="AH25" s="135">
        <f t="shared" ref="AH25" si="6">ROUNDDOWN(AG25,-1)</f>
        <v>430000</v>
      </c>
    </row>
    <row r="26" spans="1:34" s="3" customFormat="1" ht="13.5">
      <c r="A26" s="10" t="str">
        <f>LEFT(secoo주문영문!S26,11)</f>
        <v>ARPA0E101MU</v>
      </c>
      <c r="B26" s="11" t="str">
        <f>RIGHT(secoo주문영문!O26,3)</f>
        <v>078</v>
      </c>
      <c r="C26" s="82" t="str">
        <f>secoo주문영문!U26</f>
        <v>1</v>
      </c>
      <c r="D26" s="19" t="str">
        <f>secoo주문영문!A26</f>
        <v>60215808192093</v>
      </c>
      <c r="E26" s="84">
        <f t="shared" si="0"/>
        <v>334150</v>
      </c>
      <c r="F26" s="13" t="str">
        <f>LEFT(secoo주문영문!B26,10)</f>
        <v>2021-03-30</v>
      </c>
      <c r="G26" s="14" t="s">
        <v>427</v>
      </c>
      <c r="H26" s="22" t="s">
        <v>1006</v>
      </c>
      <c r="I26" s="24" t="s">
        <v>404</v>
      </c>
      <c r="J26" s="24" t="s">
        <v>404</v>
      </c>
      <c r="K26" s="21" t="s">
        <v>403</v>
      </c>
      <c r="L26" s="87" t="s">
        <v>1008</v>
      </c>
      <c r="M26" s="93" t="s">
        <v>1019</v>
      </c>
      <c r="N26" s="15" t="s">
        <v>1020</v>
      </c>
      <c r="O26" s="16" t="s">
        <v>1006</v>
      </c>
      <c r="P26" s="20" t="s">
        <v>1007</v>
      </c>
      <c r="Q26" s="20" t="s">
        <v>1007</v>
      </c>
      <c r="R26" s="16"/>
      <c r="S26" s="87" t="s">
        <v>1008</v>
      </c>
      <c r="T26" s="93" t="s">
        <v>1019</v>
      </c>
      <c r="U26" s="15" t="s">
        <v>1020</v>
      </c>
      <c r="V26" s="17" t="str">
        <f>secoo주문영문!A26</f>
        <v>60215808192093</v>
      </c>
      <c r="W26" s="14">
        <v>96</v>
      </c>
      <c r="X26" s="12"/>
      <c r="Z26" s="39"/>
      <c r="AC26" s="132">
        <f>VLOOKUP(A26,마스타파일!$D$2:$J$1227,2,0)</f>
        <v>390000</v>
      </c>
      <c r="AD26" s="133">
        <f>secoo주문영문!V26/67*100</f>
        <v>350652.98507462686</v>
      </c>
      <c r="AE26" s="94">
        <f>VLOOKUP(A26,마스타파일!$D$2:$J$1227,3,0)</f>
        <v>16500</v>
      </c>
      <c r="AF26" s="134">
        <f t="shared" si="1"/>
        <v>334152.98507462686</v>
      </c>
      <c r="AG26" s="94">
        <f t="shared" si="2"/>
        <v>334152.98507462686</v>
      </c>
      <c r="AH26" s="135">
        <f t="shared" si="3"/>
        <v>334150</v>
      </c>
    </row>
    <row r="27" spans="1:34" s="3" customFormat="1" ht="13.5">
      <c r="A27" s="10" t="str">
        <f>LEFT(secoo주문영문!S27,11)</f>
        <v>ARPA0B315BK</v>
      </c>
      <c r="B27" s="11" t="str">
        <f>RIGHT(secoo주문영문!O27,3)</f>
        <v>078</v>
      </c>
      <c r="C27" s="82" t="str">
        <f>secoo주문영문!U27</f>
        <v>1</v>
      </c>
      <c r="D27" s="19" t="str">
        <f>secoo주문영문!A27</f>
        <v>60215792782093</v>
      </c>
      <c r="E27" s="84">
        <f t="shared" si="0"/>
        <v>278540</v>
      </c>
      <c r="F27" s="13" t="str">
        <f>LEFT(secoo주문영문!B27,10)</f>
        <v>2021-03-30</v>
      </c>
      <c r="G27" s="14" t="s">
        <v>427</v>
      </c>
      <c r="H27" s="22" t="s">
        <v>1006</v>
      </c>
      <c r="I27" s="24" t="s">
        <v>404</v>
      </c>
      <c r="J27" s="24" t="s">
        <v>404</v>
      </c>
      <c r="K27" s="21" t="s">
        <v>403</v>
      </c>
      <c r="L27" s="87" t="s">
        <v>1008</v>
      </c>
      <c r="M27" s="93" t="s">
        <v>1019</v>
      </c>
      <c r="N27" s="15" t="s">
        <v>1020</v>
      </c>
      <c r="O27" s="16" t="s">
        <v>1006</v>
      </c>
      <c r="P27" s="20" t="s">
        <v>1007</v>
      </c>
      <c r="Q27" s="20" t="s">
        <v>1007</v>
      </c>
      <c r="R27" s="16"/>
      <c r="S27" s="87" t="s">
        <v>1008</v>
      </c>
      <c r="T27" s="93" t="s">
        <v>1019</v>
      </c>
      <c r="U27" s="15" t="s">
        <v>1020</v>
      </c>
      <c r="V27" s="17" t="str">
        <f>secoo주문영문!A27</f>
        <v>60215792782093</v>
      </c>
      <c r="W27" s="14">
        <v>96</v>
      </c>
      <c r="X27" s="12"/>
      <c r="Z27" s="39"/>
      <c r="AC27" s="132">
        <f>VLOOKUP(A27,마스타파일!$D$2:$J$1227,2,0)</f>
        <v>350000</v>
      </c>
      <c r="AD27" s="133">
        <f>secoo주문영문!V27/67*100</f>
        <v>295046.64179104479</v>
      </c>
      <c r="AE27" s="94">
        <f>VLOOKUP(A27,마스타파일!$D$2:$J$1227,3,0)</f>
        <v>16500</v>
      </c>
      <c r="AF27" s="134">
        <f t="shared" si="1"/>
        <v>278546.64179104479</v>
      </c>
      <c r="AG27" s="94">
        <f t="shared" si="2"/>
        <v>278546.64179104479</v>
      </c>
      <c r="AH27" s="135">
        <f t="shared" si="3"/>
        <v>278540</v>
      </c>
    </row>
    <row r="28" spans="1:34" s="3" customFormat="1" ht="13.5">
      <c r="A28" s="10" t="str">
        <f>LEFT(secoo주문영문!S28,11)</f>
        <v>ARPA0B205G3</v>
      </c>
      <c r="B28" s="11" t="str">
        <f>RIGHT(secoo주문영문!O28,3)</f>
        <v>078</v>
      </c>
      <c r="C28" s="82" t="str">
        <f>secoo주문영문!U28</f>
        <v>1</v>
      </c>
      <c r="D28" s="19" t="str">
        <f>secoo주문영문!A28</f>
        <v>60215792782093</v>
      </c>
      <c r="E28" s="84">
        <f t="shared" si="0"/>
        <v>232700</v>
      </c>
      <c r="F28" s="13" t="str">
        <f>LEFT(secoo주문영문!B28,10)</f>
        <v>2021-03-30</v>
      </c>
      <c r="G28" s="14" t="s">
        <v>427</v>
      </c>
      <c r="H28" s="22" t="s">
        <v>1006</v>
      </c>
      <c r="I28" s="24" t="s">
        <v>404</v>
      </c>
      <c r="J28" s="24" t="s">
        <v>404</v>
      </c>
      <c r="K28" s="21" t="s">
        <v>403</v>
      </c>
      <c r="L28" s="87" t="s">
        <v>1008</v>
      </c>
      <c r="M28" s="93" t="s">
        <v>1019</v>
      </c>
      <c r="N28" s="15" t="s">
        <v>1020</v>
      </c>
      <c r="O28" s="16" t="s">
        <v>1006</v>
      </c>
      <c r="P28" s="20" t="s">
        <v>1007</v>
      </c>
      <c r="Q28" s="20" t="s">
        <v>1007</v>
      </c>
      <c r="R28" s="16"/>
      <c r="S28" s="87" t="s">
        <v>1008</v>
      </c>
      <c r="T28" s="93" t="s">
        <v>1019</v>
      </c>
      <c r="U28" s="15" t="s">
        <v>1020</v>
      </c>
      <c r="V28" s="17" t="str">
        <f>secoo주문영문!A28</f>
        <v>60215792782093</v>
      </c>
      <c r="W28" s="14">
        <v>96</v>
      </c>
      <c r="X28" s="12"/>
      <c r="Z28" s="39"/>
      <c r="AC28" s="132">
        <f>VLOOKUP(A28,마스타파일!$D$2:$J$1227,2,0)</f>
        <v>290000</v>
      </c>
      <c r="AD28" s="133">
        <f>secoo주문영문!V28/67*100</f>
        <v>249207.08955223882</v>
      </c>
      <c r="AE28" s="94">
        <f>VLOOKUP(A28,마스타파일!$D$2:$J$1227,3,0)</f>
        <v>16500</v>
      </c>
      <c r="AF28" s="134">
        <f t="shared" si="1"/>
        <v>232707.08955223882</v>
      </c>
      <c r="AG28" s="94">
        <f t="shared" si="2"/>
        <v>232707.08955223882</v>
      </c>
      <c r="AH28" s="135">
        <f t="shared" si="3"/>
        <v>232700</v>
      </c>
    </row>
    <row r="29" spans="1:34" s="3" customFormat="1" ht="13.5">
      <c r="A29" s="10" t="str">
        <f>LEFT(secoo주문영문!S29,11)</f>
        <v>ARPA0D412G2</v>
      </c>
      <c r="B29" s="11" t="str">
        <f>RIGHT(secoo주문영문!O29,3)</f>
        <v>078</v>
      </c>
      <c r="C29" s="82" t="str">
        <f>secoo주문영문!U29</f>
        <v>1</v>
      </c>
      <c r="D29" s="19" t="str">
        <f>secoo주문영문!A29</f>
        <v>60215787902093</v>
      </c>
      <c r="E29" s="84">
        <f t="shared" si="0"/>
        <v>321280</v>
      </c>
      <c r="F29" s="13" t="str">
        <f>LEFT(secoo주문영문!B29,10)</f>
        <v>2021-03-30</v>
      </c>
      <c r="G29" s="14" t="s">
        <v>427</v>
      </c>
      <c r="H29" s="22" t="s">
        <v>1006</v>
      </c>
      <c r="I29" s="24" t="s">
        <v>404</v>
      </c>
      <c r="J29" s="24" t="s">
        <v>404</v>
      </c>
      <c r="K29" s="21" t="s">
        <v>403</v>
      </c>
      <c r="L29" s="87" t="s">
        <v>1008</v>
      </c>
      <c r="M29" s="93" t="s">
        <v>1019</v>
      </c>
      <c r="N29" s="15" t="s">
        <v>1020</v>
      </c>
      <c r="O29" s="16" t="s">
        <v>1006</v>
      </c>
      <c r="P29" s="20" t="s">
        <v>1007</v>
      </c>
      <c r="Q29" s="20" t="s">
        <v>1007</v>
      </c>
      <c r="R29" s="16"/>
      <c r="S29" s="87" t="s">
        <v>1008</v>
      </c>
      <c r="T29" s="93" t="s">
        <v>1019</v>
      </c>
      <c r="U29" s="15" t="s">
        <v>1020</v>
      </c>
      <c r="V29" s="17" t="str">
        <f>secoo주문영문!A29</f>
        <v>60215787902093</v>
      </c>
      <c r="W29" s="14">
        <v>96</v>
      </c>
      <c r="X29" s="12"/>
      <c r="Z29" s="39"/>
      <c r="AC29" s="132">
        <f>VLOOKUP(A29,마스타파일!$D$2:$J$1227,2,0)</f>
        <v>350000</v>
      </c>
      <c r="AD29" s="133">
        <f>secoo주문영문!V29/67*100</f>
        <v>337781.34328358213</v>
      </c>
      <c r="AE29" s="94">
        <f>VLOOKUP(A29,마스타파일!$D$2:$J$1227,3,0)</f>
        <v>16500</v>
      </c>
      <c r="AF29" s="134">
        <f t="shared" si="1"/>
        <v>321281.34328358213</v>
      </c>
      <c r="AG29" s="94">
        <f t="shared" si="2"/>
        <v>321281.34328358213</v>
      </c>
      <c r="AH29" s="135">
        <f t="shared" si="3"/>
        <v>321280</v>
      </c>
    </row>
    <row r="30" spans="1:34" s="3" customFormat="1" ht="13.5">
      <c r="A30" s="10" t="str">
        <f>LEFT(secoo주문영문!S30,11)</f>
        <v>ARPA1B303G3</v>
      </c>
      <c r="B30" s="11" t="str">
        <f>RIGHT(secoo주문영문!O30,3)</f>
        <v>030</v>
      </c>
      <c r="C30" s="82" t="str">
        <f>secoo주문영문!U30</f>
        <v>1</v>
      </c>
      <c r="D30" s="19" t="str">
        <f>secoo주문영문!A30</f>
        <v>60215787902093</v>
      </c>
      <c r="E30" s="84">
        <f t="shared" si="0"/>
        <v>290000</v>
      </c>
      <c r="F30" s="13" t="str">
        <f>LEFT(secoo주문영문!B30,10)</f>
        <v>2021-03-30</v>
      </c>
      <c r="G30" s="14" t="s">
        <v>427</v>
      </c>
      <c r="H30" s="22" t="s">
        <v>1006</v>
      </c>
      <c r="I30" s="24" t="s">
        <v>404</v>
      </c>
      <c r="J30" s="24" t="s">
        <v>404</v>
      </c>
      <c r="K30" s="21" t="s">
        <v>403</v>
      </c>
      <c r="L30" s="87" t="s">
        <v>1008</v>
      </c>
      <c r="M30" s="93" t="s">
        <v>1019</v>
      </c>
      <c r="N30" s="15" t="s">
        <v>1020</v>
      </c>
      <c r="O30" s="16" t="s">
        <v>1006</v>
      </c>
      <c r="P30" s="20" t="s">
        <v>1007</v>
      </c>
      <c r="Q30" s="20" t="s">
        <v>1007</v>
      </c>
      <c r="R30" s="16"/>
      <c r="S30" s="87" t="s">
        <v>1008</v>
      </c>
      <c r="T30" s="93" t="s">
        <v>1019</v>
      </c>
      <c r="U30" s="15" t="s">
        <v>1020</v>
      </c>
      <c r="V30" s="17" t="str">
        <f>secoo주문영문!A30</f>
        <v>60215787902093</v>
      </c>
      <c r="W30" s="14">
        <v>96</v>
      </c>
      <c r="X30" s="12"/>
      <c r="Z30" s="39"/>
      <c r="AC30" s="132">
        <f>VLOOKUP(A30,마스타파일!$D$2:$J$1227,2,0)</f>
        <v>290000</v>
      </c>
      <c r="AD30" s="133">
        <f>secoo주문영문!V30/67*100</f>
        <v>378223.88059701491</v>
      </c>
      <c r="AE30" s="94">
        <f>VLOOKUP(A30,마스타파일!$D$2:$J$1227,3,0)</f>
        <v>16500</v>
      </c>
      <c r="AF30" s="134">
        <f t="shared" si="1"/>
        <v>361723.88059701491</v>
      </c>
      <c r="AG30" s="94">
        <f t="shared" si="2"/>
        <v>290000</v>
      </c>
      <c r="AH30" s="135">
        <f t="shared" si="3"/>
        <v>290000</v>
      </c>
    </row>
    <row r="31" spans="1:34" s="3" customFormat="1" ht="13.5">
      <c r="A31" s="10" t="str">
        <f>LEFT(secoo주문영문!S31,11)</f>
        <v>ARPA0B205I2</v>
      </c>
      <c r="B31" s="11" t="str">
        <f>RIGHT(secoo주문영문!O31,3)</f>
        <v>078</v>
      </c>
      <c r="C31" s="82" t="str">
        <f>secoo주문영문!U31</f>
        <v>1</v>
      </c>
      <c r="D31" s="19" t="str">
        <f>secoo주문영문!A31</f>
        <v>60215792782093</v>
      </c>
      <c r="E31" s="84">
        <f t="shared" si="0"/>
        <v>232700</v>
      </c>
      <c r="F31" s="13" t="str">
        <f>LEFT(secoo주문영문!B31,10)</f>
        <v>2021-03-30</v>
      </c>
      <c r="G31" s="14" t="s">
        <v>427</v>
      </c>
      <c r="H31" s="22" t="s">
        <v>1006</v>
      </c>
      <c r="I31" s="24" t="s">
        <v>404</v>
      </c>
      <c r="J31" s="24" t="s">
        <v>404</v>
      </c>
      <c r="K31" s="21" t="s">
        <v>403</v>
      </c>
      <c r="L31" s="87" t="s">
        <v>1008</v>
      </c>
      <c r="M31" s="93" t="s">
        <v>1019</v>
      </c>
      <c r="N31" s="15" t="s">
        <v>1020</v>
      </c>
      <c r="O31" s="16" t="s">
        <v>1006</v>
      </c>
      <c r="P31" s="20" t="s">
        <v>1007</v>
      </c>
      <c r="Q31" s="20" t="s">
        <v>1007</v>
      </c>
      <c r="R31" s="16"/>
      <c r="S31" s="87" t="s">
        <v>1008</v>
      </c>
      <c r="T31" s="93" t="s">
        <v>1019</v>
      </c>
      <c r="U31" s="15" t="s">
        <v>1020</v>
      </c>
      <c r="V31" s="17" t="str">
        <f>secoo주문영문!A31</f>
        <v>60215792782093</v>
      </c>
      <c r="W31" s="14">
        <v>96</v>
      </c>
      <c r="X31" s="12"/>
      <c r="Z31" s="39"/>
      <c r="AC31" s="132">
        <f>VLOOKUP(A31,마스타파일!$D$2:$J$1227,2,0)</f>
        <v>290000</v>
      </c>
      <c r="AD31" s="133">
        <f>secoo주문영문!V31/67*100</f>
        <v>249207.08955223882</v>
      </c>
      <c r="AE31" s="94">
        <f>VLOOKUP(A31,마스타파일!$D$2:$J$1227,3,0)</f>
        <v>16500</v>
      </c>
      <c r="AF31" s="134">
        <f t="shared" si="1"/>
        <v>232707.08955223882</v>
      </c>
      <c r="AG31" s="94">
        <f t="shared" si="2"/>
        <v>232707.08955223882</v>
      </c>
      <c r="AH31" s="135">
        <f t="shared" si="3"/>
        <v>232700</v>
      </c>
    </row>
    <row r="32" spans="1:34" s="3" customFormat="1" ht="13.5">
      <c r="A32" s="10" t="str">
        <f>LEFT(secoo주문영문!S32,11)</f>
        <v>ARJA0B216B2</v>
      </c>
      <c r="B32" s="11" t="str">
        <f>RIGHT(secoo주문영문!O32,3)</f>
        <v>050</v>
      </c>
      <c r="C32" s="82" t="str">
        <f>secoo주문영문!U32</f>
        <v>1</v>
      </c>
      <c r="D32" s="19" t="str">
        <f>secoo주문영문!A32</f>
        <v>60215834252072</v>
      </c>
      <c r="E32" s="84">
        <f t="shared" si="0"/>
        <v>690000</v>
      </c>
      <c r="F32" s="13" t="str">
        <f>LEFT(secoo주문영문!B32,10)</f>
        <v>2021-03-31</v>
      </c>
      <c r="G32" s="14" t="s">
        <v>427</v>
      </c>
      <c r="H32" s="22" t="s">
        <v>1006</v>
      </c>
      <c r="I32" s="24" t="s">
        <v>404</v>
      </c>
      <c r="J32" s="24" t="s">
        <v>404</v>
      </c>
      <c r="K32" s="21" t="s">
        <v>403</v>
      </c>
      <c r="L32" s="87" t="s">
        <v>1008</v>
      </c>
      <c r="M32" s="93" t="s">
        <v>1019</v>
      </c>
      <c r="N32" s="15" t="s">
        <v>1020</v>
      </c>
      <c r="O32" s="16" t="s">
        <v>1006</v>
      </c>
      <c r="P32" s="20" t="s">
        <v>1007</v>
      </c>
      <c r="Q32" s="20" t="s">
        <v>1007</v>
      </c>
      <c r="R32" s="16"/>
      <c r="S32" s="87" t="s">
        <v>1008</v>
      </c>
      <c r="T32" s="93" t="s">
        <v>1019</v>
      </c>
      <c r="U32" s="15" t="s">
        <v>1020</v>
      </c>
      <c r="V32" s="17" t="str">
        <f>secoo주문영문!A32</f>
        <v>60215834252072</v>
      </c>
      <c r="W32" s="14">
        <v>96</v>
      </c>
      <c r="X32" s="12"/>
      <c r="Z32" s="39"/>
      <c r="AC32" s="132">
        <f>VLOOKUP(A32,마스타파일!$D$2:$J$1227,2,0)</f>
        <v>690000</v>
      </c>
      <c r="AD32" s="133">
        <f>secoo주문영문!V32/67*100</f>
        <v>884328.35820895527</v>
      </c>
      <c r="AE32" s="94">
        <f>VLOOKUP(A32,마스타파일!$D$2:$J$1227,3,0)</f>
        <v>16500</v>
      </c>
      <c r="AF32" s="134">
        <f t="shared" si="1"/>
        <v>867828.35820895527</v>
      </c>
      <c r="AG32" s="94">
        <f t="shared" si="2"/>
        <v>690000</v>
      </c>
      <c r="AH32" s="135">
        <f t="shared" si="3"/>
        <v>690000</v>
      </c>
    </row>
    <row r="33" spans="1:34" s="3" customFormat="1" ht="13.5">
      <c r="A33" s="10" t="str">
        <f>LEFT(secoo주문영문!S33,11)</f>
        <v>ARPA0B315BK</v>
      </c>
      <c r="B33" s="11" t="str">
        <f>RIGHT(secoo주문영문!O33,3)</f>
        <v>078</v>
      </c>
      <c r="C33" s="82" t="str">
        <f>secoo주문영문!U33</f>
        <v>1</v>
      </c>
      <c r="D33" s="19" t="str">
        <f>secoo주문영문!A33</f>
        <v>60215849452093</v>
      </c>
      <c r="E33" s="84">
        <f t="shared" si="0"/>
        <v>278540</v>
      </c>
      <c r="F33" s="13" t="str">
        <f>LEFT(secoo주문영문!B33,10)</f>
        <v>2021-03-31</v>
      </c>
      <c r="G33" s="14" t="s">
        <v>427</v>
      </c>
      <c r="H33" s="22" t="s">
        <v>1006</v>
      </c>
      <c r="I33" s="24" t="s">
        <v>404</v>
      </c>
      <c r="J33" s="24" t="s">
        <v>404</v>
      </c>
      <c r="K33" s="21" t="s">
        <v>403</v>
      </c>
      <c r="L33" s="87" t="s">
        <v>1008</v>
      </c>
      <c r="M33" s="93" t="s">
        <v>1019</v>
      </c>
      <c r="N33" s="15" t="s">
        <v>1020</v>
      </c>
      <c r="O33" s="16" t="s">
        <v>1006</v>
      </c>
      <c r="P33" s="20" t="s">
        <v>1007</v>
      </c>
      <c r="Q33" s="20" t="s">
        <v>1007</v>
      </c>
      <c r="R33" s="16"/>
      <c r="S33" s="87" t="s">
        <v>1008</v>
      </c>
      <c r="T33" s="93" t="s">
        <v>1019</v>
      </c>
      <c r="U33" s="15" t="s">
        <v>1020</v>
      </c>
      <c r="V33" s="17" t="str">
        <f>secoo주문영문!A33</f>
        <v>60215849452093</v>
      </c>
      <c r="W33" s="14">
        <v>96</v>
      </c>
      <c r="X33" s="12"/>
      <c r="Z33" s="39"/>
      <c r="AC33" s="132">
        <f>VLOOKUP(A33,마스타파일!$D$2:$J$1227,2,0)</f>
        <v>350000</v>
      </c>
      <c r="AD33" s="133">
        <f>secoo주문영문!V33/67*100</f>
        <v>295046.64179104479</v>
      </c>
      <c r="AE33" s="94">
        <f>VLOOKUP(A33,마스타파일!$D$2:$J$1227,3,0)</f>
        <v>16500</v>
      </c>
      <c r="AF33" s="134">
        <f t="shared" si="1"/>
        <v>278546.64179104479</v>
      </c>
      <c r="AG33" s="94">
        <f t="shared" si="2"/>
        <v>278546.64179104479</v>
      </c>
      <c r="AH33" s="135">
        <f t="shared" si="3"/>
        <v>278540</v>
      </c>
    </row>
    <row r="34" spans="1:34" s="3" customFormat="1" ht="13.5">
      <c r="A34" s="10" t="str">
        <f>LEFT(secoo주문영문!S34,11)</f>
        <v>ARPA1B304I2</v>
      </c>
      <c r="B34" s="11" t="str">
        <f>RIGHT(secoo주문영문!O34,3)</f>
        <v>038</v>
      </c>
      <c r="C34" s="82" t="str">
        <f>secoo주문영문!U34</f>
        <v>1</v>
      </c>
      <c r="D34" s="19" t="str">
        <f>secoo주문영문!A34</f>
        <v>60215887982061</v>
      </c>
      <c r="E34" s="84">
        <f t="shared" ref="E34:E97" si="7">AH34</f>
        <v>290000</v>
      </c>
      <c r="F34" s="13" t="str">
        <f>LEFT(secoo주문영문!B34,10)</f>
        <v>2021-04-01</v>
      </c>
      <c r="G34" s="14" t="s">
        <v>427</v>
      </c>
      <c r="H34" s="22" t="s">
        <v>1006</v>
      </c>
      <c r="I34" s="24" t="s">
        <v>404</v>
      </c>
      <c r="J34" s="24" t="s">
        <v>404</v>
      </c>
      <c r="K34" s="21" t="s">
        <v>403</v>
      </c>
      <c r="L34" s="87" t="s">
        <v>1008</v>
      </c>
      <c r="M34" s="93" t="s">
        <v>1019</v>
      </c>
      <c r="N34" s="15" t="s">
        <v>1020</v>
      </c>
      <c r="O34" s="16" t="s">
        <v>1006</v>
      </c>
      <c r="P34" s="20" t="s">
        <v>1007</v>
      </c>
      <c r="Q34" s="20" t="s">
        <v>1007</v>
      </c>
      <c r="R34" s="16"/>
      <c r="S34" s="87" t="s">
        <v>1008</v>
      </c>
      <c r="T34" s="93" t="s">
        <v>1019</v>
      </c>
      <c r="U34" s="15" t="s">
        <v>1020</v>
      </c>
      <c r="V34" s="17" t="str">
        <f>secoo주문영문!A34</f>
        <v>60215887982061</v>
      </c>
      <c r="W34" s="14">
        <v>96</v>
      </c>
      <c r="X34" s="12"/>
      <c r="Z34" s="39"/>
      <c r="AC34" s="132">
        <f>VLOOKUP(A34,마스타파일!$D$2:$J$1227,2,0)</f>
        <v>290000</v>
      </c>
      <c r="AD34" s="133">
        <f>secoo주문영문!V34/67*100</f>
        <v>378223.88059701491</v>
      </c>
      <c r="AE34" s="94">
        <f>VLOOKUP(A34,마스타파일!$D$2:$J$1227,3,0)</f>
        <v>16500</v>
      </c>
      <c r="AF34" s="134">
        <f t="shared" si="1"/>
        <v>361723.88059701491</v>
      </c>
      <c r="AG34" s="94">
        <f t="shared" si="2"/>
        <v>290000</v>
      </c>
      <c r="AH34" s="135">
        <f t="shared" si="3"/>
        <v>290000</v>
      </c>
    </row>
    <row r="35" spans="1:34" s="3" customFormat="1" ht="13.5">
      <c r="A35" s="10" t="str">
        <f>LEFT(secoo주문영문!S35,11)</f>
        <v>ARJA0D403G2</v>
      </c>
      <c r="B35" s="11" t="str">
        <f>RIGHT(secoo주문영문!O35,3)</f>
        <v>050</v>
      </c>
      <c r="C35" s="82" t="str">
        <f>secoo주문영문!U35</f>
        <v>1</v>
      </c>
      <c r="D35" s="19" t="str">
        <f>secoo주문영문!A35</f>
        <v>60202501241044</v>
      </c>
      <c r="E35" s="84">
        <f t="shared" si="7"/>
        <v>690000</v>
      </c>
      <c r="F35" s="13" t="str">
        <f>LEFT(secoo주문영문!B35,10)</f>
        <v>2021-04-02</v>
      </c>
      <c r="G35" s="14" t="s">
        <v>427</v>
      </c>
      <c r="H35" s="22" t="s">
        <v>1006</v>
      </c>
      <c r="I35" s="24" t="s">
        <v>404</v>
      </c>
      <c r="J35" s="24" t="s">
        <v>404</v>
      </c>
      <c r="K35" s="21" t="s">
        <v>403</v>
      </c>
      <c r="L35" s="87" t="s">
        <v>1008</v>
      </c>
      <c r="M35" s="93" t="s">
        <v>1019</v>
      </c>
      <c r="N35" s="15" t="s">
        <v>1020</v>
      </c>
      <c r="O35" s="16" t="s">
        <v>1006</v>
      </c>
      <c r="P35" s="20" t="s">
        <v>1007</v>
      </c>
      <c r="Q35" s="20" t="s">
        <v>1007</v>
      </c>
      <c r="R35" s="16"/>
      <c r="S35" s="87" t="s">
        <v>1008</v>
      </c>
      <c r="T35" s="93" t="s">
        <v>1019</v>
      </c>
      <c r="U35" s="15" t="s">
        <v>1020</v>
      </c>
      <c r="V35" s="17" t="str">
        <f>secoo주문영문!A35</f>
        <v>60202501241044</v>
      </c>
      <c r="W35" s="14">
        <v>96</v>
      </c>
      <c r="X35" s="12"/>
      <c r="Z35" s="39"/>
      <c r="AC35" s="132">
        <f>VLOOKUP(A35,마스타파일!$D$2:$J$1227,2,0)</f>
        <v>690000</v>
      </c>
      <c r="AD35" s="133">
        <f>secoo주문영문!V35/67*100</f>
        <v>714475.99999999988</v>
      </c>
      <c r="AE35" s="94">
        <f>VLOOKUP(A35,마스타파일!$D$2:$J$1227,3,0)</f>
        <v>16500</v>
      </c>
      <c r="AF35" s="134">
        <f t="shared" si="1"/>
        <v>697975.99999999988</v>
      </c>
      <c r="AG35" s="94">
        <f t="shared" si="2"/>
        <v>690000</v>
      </c>
      <c r="AH35" s="135">
        <f t="shared" si="3"/>
        <v>690000</v>
      </c>
    </row>
    <row r="36" spans="1:34" s="3" customFormat="1" ht="13.5">
      <c r="A36" s="10" t="str">
        <f>LEFT(secoo주문영문!S36,11)</f>
        <v>ARPA1B304I2</v>
      </c>
      <c r="B36" s="11" t="str">
        <f>RIGHT(secoo주문영문!O36,3)</f>
        <v>094</v>
      </c>
      <c r="C36" s="82" t="str">
        <f>secoo주문영문!U36</f>
        <v>1</v>
      </c>
      <c r="D36" s="19" t="str">
        <f>secoo주문영문!A36</f>
        <v>60216020252061</v>
      </c>
      <c r="E36" s="84">
        <f t="shared" si="7"/>
        <v>290000</v>
      </c>
      <c r="F36" s="13" t="str">
        <f>LEFT(secoo주문영문!B36,10)</f>
        <v>2021-04-04</v>
      </c>
      <c r="G36" s="14" t="s">
        <v>427</v>
      </c>
      <c r="H36" s="22" t="s">
        <v>1006</v>
      </c>
      <c r="I36" s="24" t="s">
        <v>404</v>
      </c>
      <c r="J36" s="24" t="s">
        <v>404</v>
      </c>
      <c r="K36" s="21" t="s">
        <v>403</v>
      </c>
      <c r="L36" s="87" t="s">
        <v>1008</v>
      </c>
      <c r="M36" s="93" t="s">
        <v>1019</v>
      </c>
      <c r="N36" s="15" t="s">
        <v>1020</v>
      </c>
      <c r="O36" s="16" t="s">
        <v>1006</v>
      </c>
      <c r="P36" s="20" t="s">
        <v>1007</v>
      </c>
      <c r="Q36" s="20" t="s">
        <v>1007</v>
      </c>
      <c r="R36" s="16"/>
      <c r="S36" s="87" t="s">
        <v>1008</v>
      </c>
      <c r="T36" s="93" t="s">
        <v>1019</v>
      </c>
      <c r="U36" s="15" t="s">
        <v>1020</v>
      </c>
      <c r="V36" s="17" t="str">
        <f>secoo주문영문!A36</f>
        <v>60216020252061</v>
      </c>
      <c r="W36" s="14">
        <v>96</v>
      </c>
      <c r="X36" s="12"/>
      <c r="Z36" s="39"/>
      <c r="AC36" s="132">
        <f>VLOOKUP(A36,마스타파일!$D$2:$J$1227,2,0)</f>
        <v>290000</v>
      </c>
      <c r="AD36" s="133">
        <f>secoo주문영문!V36/67*100</f>
        <v>320110.83582089556</v>
      </c>
      <c r="AE36" s="94">
        <f>VLOOKUP(A36,마스타파일!$D$2:$J$1227,3,0)</f>
        <v>16500</v>
      </c>
      <c r="AF36" s="134">
        <f t="shared" si="1"/>
        <v>303610.83582089556</v>
      </c>
      <c r="AG36" s="94">
        <f t="shared" si="2"/>
        <v>290000</v>
      </c>
      <c r="AH36" s="135">
        <f t="shared" si="3"/>
        <v>290000</v>
      </c>
    </row>
    <row r="37" spans="1:34" s="3" customFormat="1" ht="13.5">
      <c r="A37" s="10" t="str">
        <f>LEFT(secoo주문영문!S37,11)</f>
        <v>ARPA0B342G3</v>
      </c>
      <c r="B37" s="11" t="str">
        <f>RIGHT(secoo주문영문!O37,3)</f>
        <v>086</v>
      </c>
      <c r="C37" s="82" t="str">
        <f>secoo주문영문!U37</f>
        <v>1</v>
      </c>
      <c r="D37" s="19" t="str">
        <f>secoo주문영문!A37</f>
        <v>60202594291009</v>
      </c>
      <c r="E37" s="84">
        <v>290000</v>
      </c>
      <c r="F37" s="13" t="str">
        <f>LEFT(secoo주문영문!B37,10)</f>
        <v>2021-04-05</v>
      </c>
      <c r="G37" s="14" t="s">
        <v>427</v>
      </c>
      <c r="H37" s="22" t="s">
        <v>1006</v>
      </c>
      <c r="I37" s="24" t="s">
        <v>404</v>
      </c>
      <c r="J37" s="24" t="s">
        <v>404</v>
      </c>
      <c r="K37" s="21" t="s">
        <v>403</v>
      </c>
      <c r="L37" s="87" t="s">
        <v>1008</v>
      </c>
      <c r="M37" s="93" t="s">
        <v>1019</v>
      </c>
      <c r="N37" s="15" t="s">
        <v>1020</v>
      </c>
      <c r="O37" s="16" t="s">
        <v>1006</v>
      </c>
      <c r="P37" s="20" t="s">
        <v>1007</v>
      </c>
      <c r="Q37" s="20" t="s">
        <v>1007</v>
      </c>
      <c r="R37" s="16"/>
      <c r="S37" s="87" t="s">
        <v>1008</v>
      </c>
      <c r="T37" s="93" t="s">
        <v>1019</v>
      </c>
      <c r="U37" s="15" t="s">
        <v>1020</v>
      </c>
      <c r="V37" s="17" t="str">
        <f>secoo주문영문!A37</f>
        <v>60202594291009</v>
      </c>
      <c r="W37" s="14">
        <v>96</v>
      </c>
      <c r="X37" s="12"/>
      <c r="Z37" s="39"/>
      <c r="AC37" s="132" t="e">
        <f>VLOOKUP(A37,마스타파일!$D$2:$J$1227,2,0)</f>
        <v>#N/A</v>
      </c>
      <c r="AD37" s="133">
        <f>secoo주문영문!V37/67*100</f>
        <v>342500</v>
      </c>
      <c r="AE37" s="94" t="e">
        <f>VLOOKUP(A37,마스타파일!$D$2:$J$1227,3,0)</f>
        <v>#N/A</v>
      </c>
      <c r="AF37" s="134" t="e">
        <f t="shared" si="1"/>
        <v>#N/A</v>
      </c>
      <c r="AG37" s="94" t="e">
        <f t="shared" si="2"/>
        <v>#N/A</v>
      </c>
      <c r="AH37" s="135" t="e">
        <f t="shared" si="3"/>
        <v>#N/A</v>
      </c>
    </row>
    <row r="38" spans="1:34" s="3" customFormat="1" ht="13.5">
      <c r="A38" s="10" t="str">
        <f>LEFT(secoo주문영문!S38,11)</f>
        <v>ARPA0B314G1</v>
      </c>
      <c r="B38" s="11" t="str">
        <f>RIGHT(secoo주문영문!O38,3)</f>
        <v>090</v>
      </c>
      <c r="C38" s="82" t="str">
        <f>secoo주문영문!U38</f>
        <v>1</v>
      </c>
      <c r="D38" s="19" t="str">
        <f>secoo주문영문!A38</f>
        <v>60202594051024</v>
      </c>
      <c r="E38" s="84">
        <f t="shared" si="7"/>
        <v>232700</v>
      </c>
      <c r="F38" s="13" t="str">
        <f>LEFT(secoo주문영문!B38,10)</f>
        <v>2021-04-05</v>
      </c>
      <c r="G38" s="14" t="s">
        <v>427</v>
      </c>
      <c r="H38" s="22" t="s">
        <v>1006</v>
      </c>
      <c r="I38" s="24" t="s">
        <v>404</v>
      </c>
      <c r="J38" s="24" t="s">
        <v>404</v>
      </c>
      <c r="K38" s="21" t="s">
        <v>403</v>
      </c>
      <c r="L38" s="87" t="s">
        <v>1008</v>
      </c>
      <c r="M38" s="93" t="s">
        <v>1019</v>
      </c>
      <c r="N38" s="15" t="s">
        <v>1020</v>
      </c>
      <c r="O38" s="16" t="s">
        <v>1006</v>
      </c>
      <c r="P38" s="20" t="s">
        <v>1007</v>
      </c>
      <c r="Q38" s="20" t="s">
        <v>1007</v>
      </c>
      <c r="R38" s="16"/>
      <c r="S38" s="87" t="s">
        <v>1008</v>
      </c>
      <c r="T38" s="93" t="s">
        <v>1019</v>
      </c>
      <c r="U38" s="15" t="s">
        <v>1020</v>
      </c>
      <c r="V38" s="17" t="str">
        <f>secoo주문영문!A38</f>
        <v>60202594051024</v>
      </c>
      <c r="W38" s="14">
        <v>96</v>
      </c>
      <c r="X38" s="12"/>
      <c r="Z38" s="39"/>
      <c r="AC38" s="132">
        <f>VLOOKUP(A38,마스타파일!$D$2:$J$1227,2,0)</f>
        <v>290000</v>
      </c>
      <c r="AD38" s="133">
        <f>secoo주문영문!V38/67*100</f>
        <v>249207.08955223882</v>
      </c>
      <c r="AE38" s="94">
        <f>VLOOKUP(A38,마스타파일!$D$2:$J$1227,3,0)</f>
        <v>16500</v>
      </c>
      <c r="AF38" s="134">
        <f t="shared" si="1"/>
        <v>232707.08955223882</v>
      </c>
      <c r="AG38" s="94">
        <f t="shared" si="2"/>
        <v>232707.08955223882</v>
      </c>
      <c r="AH38" s="135">
        <f t="shared" si="3"/>
        <v>232700</v>
      </c>
    </row>
    <row r="39" spans="1:34" s="3" customFormat="1" ht="13.5">
      <c r="A39" s="10" t="str">
        <f>LEFT(secoo주문영문!S39,11)</f>
        <v>ARPA0B308I2</v>
      </c>
      <c r="B39" s="11" t="str">
        <f>RIGHT(secoo주문영문!O39,3)</f>
        <v>082</v>
      </c>
      <c r="C39" s="82" t="str">
        <f>secoo주문영문!U39</f>
        <v>1</v>
      </c>
      <c r="D39" s="19" t="str">
        <f>secoo주문영문!A39</f>
        <v>60216290392093</v>
      </c>
      <c r="E39" s="84">
        <f t="shared" si="7"/>
        <v>232700</v>
      </c>
      <c r="F39" s="13" t="str">
        <f>LEFT(secoo주문영문!B39,10)</f>
        <v>2021-04-11</v>
      </c>
      <c r="G39" s="14" t="s">
        <v>427</v>
      </c>
      <c r="H39" s="22" t="s">
        <v>1006</v>
      </c>
      <c r="I39" s="24" t="s">
        <v>404</v>
      </c>
      <c r="J39" s="24" t="s">
        <v>404</v>
      </c>
      <c r="K39" s="21" t="s">
        <v>403</v>
      </c>
      <c r="L39" s="87" t="s">
        <v>1008</v>
      </c>
      <c r="M39" s="93" t="s">
        <v>1019</v>
      </c>
      <c r="N39" s="15" t="s">
        <v>1020</v>
      </c>
      <c r="O39" s="16" t="s">
        <v>1006</v>
      </c>
      <c r="P39" s="20" t="s">
        <v>1007</v>
      </c>
      <c r="Q39" s="20" t="s">
        <v>1007</v>
      </c>
      <c r="R39" s="16"/>
      <c r="S39" s="87" t="s">
        <v>1008</v>
      </c>
      <c r="T39" s="93" t="s">
        <v>1019</v>
      </c>
      <c r="U39" s="15" t="s">
        <v>1020</v>
      </c>
      <c r="V39" s="17" t="str">
        <f>secoo주문영문!A39</f>
        <v>60216290392093</v>
      </c>
      <c r="W39" s="14">
        <v>96</v>
      </c>
      <c r="X39" s="12"/>
      <c r="Z39" s="39"/>
      <c r="AC39" s="132">
        <f>VLOOKUP(A39,마스타파일!$D$2:$J$1227,2,0)</f>
        <v>290000</v>
      </c>
      <c r="AD39" s="133">
        <f>secoo주문영문!V39/67*100</f>
        <v>249207.08955223882</v>
      </c>
      <c r="AE39" s="94">
        <f>VLOOKUP(A39,마스타파일!$D$2:$J$1227,3,0)</f>
        <v>16500</v>
      </c>
      <c r="AF39" s="134">
        <f t="shared" si="1"/>
        <v>232707.08955223882</v>
      </c>
      <c r="AG39" s="94">
        <f t="shared" si="2"/>
        <v>232707.08955223882</v>
      </c>
      <c r="AH39" s="135">
        <f t="shared" si="3"/>
        <v>232700</v>
      </c>
    </row>
    <row r="40" spans="1:34" s="3" customFormat="1" ht="13.5">
      <c r="A40" s="10" t="str">
        <f>LEFT(secoo주문영문!S40,11)</f>
        <v>ARPA0B205I2</v>
      </c>
      <c r="B40" s="11" t="str">
        <f>RIGHT(secoo주문영문!O40,3)</f>
        <v>078</v>
      </c>
      <c r="C40" s="82" t="str">
        <f>secoo주문영문!U40</f>
        <v>1</v>
      </c>
      <c r="D40" s="19" t="str">
        <f>secoo주문영문!A40</f>
        <v>60216222322093</v>
      </c>
      <c r="E40" s="84">
        <f t="shared" si="7"/>
        <v>232700</v>
      </c>
      <c r="F40" s="13" t="str">
        <f>LEFT(secoo주문영문!B40,10)</f>
        <v>2021-04-09</v>
      </c>
      <c r="G40" s="14" t="s">
        <v>427</v>
      </c>
      <c r="H40" s="22" t="s">
        <v>1006</v>
      </c>
      <c r="I40" s="24" t="s">
        <v>404</v>
      </c>
      <c r="J40" s="24" t="s">
        <v>404</v>
      </c>
      <c r="K40" s="21" t="s">
        <v>403</v>
      </c>
      <c r="L40" s="87" t="s">
        <v>1008</v>
      </c>
      <c r="M40" s="93" t="s">
        <v>1019</v>
      </c>
      <c r="N40" s="15" t="s">
        <v>1020</v>
      </c>
      <c r="O40" s="16" t="s">
        <v>1006</v>
      </c>
      <c r="P40" s="20" t="s">
        <v>1007</v>
      </c>
      <c r="Q40" s="20" t="s">
        <v>1007</v>
      </c>
      <c r="R40" s="16"/>
      <c r="S40" s="87" t="s">
        <v>1008</v>
      </c>
      <c r="T40" s="93" t="s">
        <v>1019</v>
      </c>
      <c r="U40" s="15" t="s">
        <v>1020</v>
      </c>
      <c r="V40" s="17" t="str">
        <f>secoo주문영문!A40</f>
        <v>60216222322093</v>
      </c>
      <c r="W40" s="14">
        <v>96</v>
      </c>
      <c r="X40" s="12"/>
      <c r="Z40" s="39"/>
      <c r="AC40" s="132">
        <f>VLOOKUP(A40,마스타파일!$D$2:$J$1227,2,0)</f>
        <v>290000</v>
      </c>
      <c r="AD40" s="133">
        <f>secoo주문영문!V40/67*100</f>
        <v>249207.08955223882</v>
      </c>
      <c r="AE40" s="94">
        <f>VLOOKUP(A40,마스타파일!$D$2:$J$1227,3,0)</f>
        <v>16500</v>
      </c>
      <c r="AF40" s="134">
        <f t="shared" si="1"/>
        <v>232707.08955223882</v>
      </c>
      <c r="AG40" s="94">
        <f t="shared" si="2"/>
        <v>232707.08955223882</v>
      </c>
      <c r="AH40" s="135">
        <f t="shared" si="3"/>
        <v>232700</v>
      </c>
    </row>
    <row r="41" spans="1:34" s="3" customFormat="1" ht="13.5">
      <c r="A41" s="10" t="str">
        <f>LEFT(secoo주문영문!S41,11)</f>
        <v>ARPA0D401I1</v>
      </c>
      <c r="B41" s="11" t="str">
        <f>RIGHT(secoo주문영문!O41,3)</f>
        <v>078</v>
      </c>
      <c r="C41" s="82" t="str">
        <f>secoo주문영문!U41</f>
        <v>1</v>
      </c>
      <c r="D41" s="19" t="str">
        <f>secoo주문영문!A41</f>
        <v>60216236162093</v>
      </c>
      <c r="E41" s="84">
        <f t="shared" si="7"/>
        <v>350000</v>
      </c>
      <c r="F41" s="13" t="str">
        <f>LEFT(secoo주문영문!B41,10)</f>
        <v>2021-04-09</v>
      </c>
      <c r="G41" s="14" t="s">
        <v>427</v>
      </c>
      <c r="H41" s="22" t="s">
        <v>1006</v>
      </c>
      <c r="I41" s="24" t="s">
        <v>404</v>
      </c>
      <c r="J41" s="24" t="s">
        <v>404</v>
      </c>
      <c r="K41" s="21" t="s">
        <v>403</v>
      </c>
      <c r="L41" s="87" t="s">
        <v>1008</v>
      </c>
      <c r="M41" s="93" t="s">
        <v>1019</v>
      </c>
      <c r="N41" s="15" t="s">
        <v>1020</v>
      </c>
      <c r="O41" s="16" t="s">
        <v>1006</v>
      </c>
      <c r="P41" s="20" t="s">
        <v>1007</v>
      </c>
      <c r="Q41" s="20" t="s">
        <v>1007</v>
      </c>
      <c r="R41" s="16"/>
      <c r="S41" s="87" t="s">
        <v>1008</v>
      </c>
      <c r="T41" s="93" t="s">
        <v>1019</v>
      </c>
      <c r="U41" s="15" t="s">
        <v>1020</v>
      </c>
      <c r="V41" s="17" t="str">
        <f>secoo주문영문!A41</f>
        <v>60216236162093</v>
      </c>
      <c r="W41" s="14">
        <v>96</v>
      </c>
      <c r="X41" s="12"/>
      <c r="Z41" s="39"/>
      <c r="AC41" s="132">
        <f>VLOOKUP(A41,마스타파일!$D$2:$J$1227,2,0)</f>
        <v>350000</v>
      </c>
      <c r="AD41" s="133">
        <f>secoo주문영문!V41/67*100</f>
        <v>482544.77611940302</v>
      </c>
      <c r="AE41" s="94">
        <f>VLOOKUP(A41,마스타파일!$D$2:$J$1227,3,0)</f>
        <v>16500</v>
      </c>
      <c r="AF41" s="134">
        <f t="shared" si="1"/>
        <v>466044.77611940302</v>
      </c>
      <c r="AG41" s="94">
        <f t="shared" si="2"/>
        <v>350000</v>
      </c>
      <c r="AH41" s="135">
        <f t="shared" si="3"/>
        <v>350000</v>
      </c>
    </row>
    <row r="42" spans="1:34" s="3" customFormat="1" ht="13.5">
      <c r="A42" s="10" t="str">
        <f>LEFT(secoo주문영문!S42,11)</f>
        <v>ARPA0B302I2</v>
      </c>
      <c r="B42" s="11" t="str">
        <f>RIGHT(secoo주문영문!O42,3)</f>
        <v>078</v>
      </c>
      <c r="C42" s="82" t="str">
        <f>secoo주문영문!U42</f>
        <v>1</v>
      </c>
      <c r="D42" s="19" t="str">
        <f>secoo주문영문!A42</f>
        <v>60216236162093</v>
      </c>
      <c r="E42" s="84">
        <f t="shared" si="7"/>
        <v>290000</v>
      </c>
      <c r="F42" s="13" t="str">
        <f>LEFT(secoo주문영문!B42,10)</f>
        <v>2021-04-09</v>
      </c>
      <c r="G42" s="14" t="s">
        <v>427</v>
      </c>
      <c r="H42" s="22" t="s">
        <v>1006</v>
      </c>
      <c r="I42" s="24" t="s">
        <v>404</v>
      </c>
      <c r="J42" s="24" t="s">
        <v>404</v>
      </c>
      <c r="K42" s="21" t="s">
        <v>403</v>
      </c>
      <c r="L42" s="87" t="s">
        <v>1008</v>
      </c>
      <c r="M42" s="93" t="s">
        <v>1019</v>
      </c>
      <c r="N42" s="15" t="s">
        <v>1020</v>
      </c>
      <c r="O42" s="16" t="s">
        <v>1006</v>
      </c>
      <c r="P42" s="20" t="s">
        <v>1007</v>
      </c>
      <c r="Q42" s="20" t="s">
        <v>1007</v>
      </c>
      <c r="R42" s="16"/>
      <c r="S42" s="87" t="s">
        <v>1008</v>
      </c>
      <c r="T42" s="93" t="s">
        <v>1019</v>
      </c>
      <c r="U42" s="15" t="s">
        <v>1020</v>
      </c>
      <c r="V42" s="17" t="str">
        <f>secoo주문영문!A42</f>
        <v>60216236162093</v>
      </c>
      <c r="W42" s="14">
        <v>96</v>
      </c>
      <c r="X42" s="12"/>
      <c r="Z42" s="39"/>
      <c r="AC42" s="132">
        <f>VLOOKUP(A42,마스타파일!$D$2:$J$1227,2,0)</f>
        <v>290000</v>
      </c>
      <c r="AD42" s="133">
        <f>secoo주문영문!V42/67*100</f>
        <v>383395.5223880597</v>
      </c>
      <c r="AE42" s="94">
        <f>VLOOKUP(A42,마스타파일!$D$2:$J$1227,3,0)</f>
        <v>16500</v>
      </c>
      <c r="AF42" s="134">
        <f t="shared" si="1"/>
        <v>366895.5223880597</v>
      </c>
      <c r="AG42" s="94">
        <f t="shared" si="2"/>
        <v>290000</v>
      </c>
      <c r="AH42" s="135">
        <f t="shared" si="3"/>
        <v>290000</v>
      </c>
    </row>
    <row r="43" spans="1:34" s="3" customFormat="1" ht="13.5">
      <c r="A43" s="10" t="str">
        <f>LEFT(secoo주문영문!S43,11)</f>
        <v>ARTS0B207WT</v>
      </c>
      <c r="B43" s="11" t="str">
        <f>RIGHT(secoo주문영문!O43,3)</f>
        <v>00L</v>
      </c>
      <c r="C43" s="82" t="str">
        <f>secoo주문영문!U43</f>
        <v>1</v>
      </c>
      <c r="D43" s="19" t="str">
        <f>secoo주문영문!A43</f>
        <v>60216384932092</v>
      </c>
      <c r="E43" s="84">
        <f t="shared" si="7"/>
        <v>141020</v>
      </c>
      <c r="F43" s="13" t="str">
        <f>LEFT(secoo주문영문!B43,10)</f>
        <v>2021-04-13</v>
      </c>
      <c r="G43" s="14" t="s">
        <v>427</v>
      </c>
      <c r="H43" s="22" t="s">
        <v>1006</v>
      </c>
      <c r="I43" s="24" t="s">
        <v>404</v>
      </c>
      <c r="J43" s="24" t="s">
        <v>404</v>
      </c>
      <c r="K43" s="21" t="s">
        <v>403</v>
      </c>
      <c r="L43" s="87" t="s">
        <v>1008</v>
      </c>
      <c r="M43" s="93" t="s">
        <v>1019</v>
      </c>
      <c r="N43" s="15" t="s">
        <v>1020</v>
      </c>
      <c r="O43" s="16" t="s">
        <v>1006</v>
      </c>
      <c r="P43" s="20" t="s">
        <v>1007</v>
      </c>
      <c r="Q43" s="20" t="s">
        <v>1007</v>
      </c>
      <c r="R43" s="16"/>
      <c r="S43" s="87" t="s">
        <v>1008</v>
      </c>
      <c r="T43" s="93" t="s">
        <v>1019</v>
      </c>
      <c r="U43" s="15" t="s">
        <v>1020</v>
      </c>
      <c r="V43" s="17" t="str">
        <f>secoo주문영문!A43</f>
        <v>60216384932092</v>
      </c>
      <c r="W43" s="14">
        <v>96</v>
      </c>
      <c r="X43" s="12"/>
      <c r="Z43" s="39"/>
      <c r="AC43" s="132">
        <f>VLOOKUP(A43,마스타파일!$D$2:$J$1227,2,0)</f>
        <v>170000</v>
      </c>
      <c r="AD43" s="133">
        <f>secoo주문영문!V43/67*100</f>
        <v>157527.98507462686</v>
      </c>
      <c r="AE43" s="94">
        <f>VLOOKUP(A43,마스타파일!$D$2:$J$1227,3,0)</f>
        <v>16500</v>
      </c>
      <c r="AF43" s="134">
        <f t="shared" si="1"/>
        <v>141027.98507462686</v>
      </c>
      <c r="AG43" s="94">
        <f t="shared" si="2"/>
        <v>141027.98507462686</v>
      </c>
      <c r="AH43" s="135">
        <f t="shared" si="3"/>
        <v>141020</v>
      </c>
    </row>
    <row r="44" spans="1:34" s="3" customFormat="1" ht="13.5">
      <c r="A44" s="10" t="str">
        <f>LEFT(secoo주문영문!S44,11)</f>
        <v>ARPA0B208K2</v>
      </c>
      <c r="B44" s="11" t="str">
        <f>RIGHT(secoo주문영문!O44,3)</f>
        <v>082</v>
      </c>
      <c r="C44" s="82" t="str">
        <f>secoo주문영문!U44</f>
        <v>1</v>
      </c>
      <c r="D44" s="19" t="str">
        <f>secoo주문영문!A44</f>
        <v>60216384932092</v>
      </c>
      <c r="E44" s="84">
        <f t="shared" si="7"/>
        <v>290000</v>
      </c>
      <c r="F44" s="13" t="str">
        <f>LEFT(secoo주문영문!B44,10)</f>
        <v>2021-04-13</v>
      </c>
      <c r="G44" s="14" t="s">
        <v>427</v>
      </c>
      <c r="H44" s="22" t="s">
        <v>1006</v>
      </c>
      <c r="I44" s="24" t="s">
        <v>404</v>
      </c>
      <c r="J44" s="24" t="s">
        <v>404</v>
      </c>
      <c r="K44" s="21" t="s">
        <v>403</v>
      </c>
      <c r="L44" s="87" t="s">
        <v>1008</v>
      </c>
      <c r="M44" s="93" t="s">
        <v>1019</v>
      </c>
      <c r="N44" s="15" t="s">
        <v>1020</v>
      </c>
      <c r="O44" s="16" t="s">
        <v>1006</v>
      </c>
      <c r="P44" s="20" t="s">
        <v>1007</v>
      </c>
      <c r="Q44" s="20" t="s">
        <v>1007</v>
      </c>
      <c r="R44" s="16"/>
      <c r="S44" s="87" t="s">
        <v>1008</v>
      </c>
      <c r="T44" s="93" t="s">
        <v>1019</v>
      </c>
      <c r="U44" s="15" t="s">
        <v>1020</v>
      </c>
      <c r="V44" s="17" t="str">
        <f>secoo주문영문!A44</f>
        <v>60216384932092</v>
      </c>
      <c r="W44" s="14">
        <v>96</v>
      </c>
      <c r="X44" s="12"/>
      <c r="Z44" s="39"/>
      <c r="AC44" s="132">
        <f>VLOOKUP(A44,마스타파일!$D$2:$J$1227,2,0)</f>
        <v>290000</v>
      </c>
      <c r="AD44" s="133">
        <f>secoo주문영문!V44/67*100</f>
        <v>383395.5223880597</v>
      </c>
      <c r="AE44" s="94">
        <f>VLOOKUP(A44,마스타파일!$D$2:$J$1227,3,0)</f>
        <v>16500</v>
      </c>
      <c r="AF44" s="134">
        <f t="shared" si="1"/>
        <v>366895.5223880597</v>
      </c>
      <c r="AG44" s="94">
        <f t="shared" si="2"/>
        <v>290000</v>
      </c>
      <c r="AH44" s="135">
        <f t="shared" si="3"/>
        <v>290000</v>
      </c>
    </row>
    <row r="45" spans="1:34" s="3" customFormat="1" ht="13.5">
      <c r="A45" s="10" t="str">
        <f>LEFT(secoo주문영문!S45,11)</f>
        <v>ARPA0E101MU</v>
      </c>
      <c r="B45" s="11" t="str">
        <f>RIGHT(secoo주문영문!O45,3)</f>
        <v>094</v>
      </c>
      <c r="C45" s="82" t="str">
        <f>secoo주문영문!U45</f>
        <v>1</v>
      </c>
      <c r="D45" s="19" t="str">
        <f>secoo주문영문!A45</f>
        <v>60216349352061</v>
      </c>
      <c r="E45" s="84">
        <f t="shared" si="7"/>
        <v>390000</v>
      </c>
      <c r="F45" s="13" t="str">
        <f>LEFT(secoo주문영문!B45,10)</f>
        <v>2021-04-12</v>
      </c>
      <c r="G45" s="14" t="s">
        <v>427</v>
      </c>
      <c r="H45" s="22" t="s">
        <v>1006</v>
      </c>
      <c r="I45" s="24" t="s">
        <v>404</v>
      </c>
      <c r="J45" s="24" t="s">
        <v>404</v>
      </c>
      <c r="K45" s="21" t="s">
        <v>403</v>
      </c>
      <c r="L45" s="87" t="s">
        <v>1008</v>
      </c>
      <c r="M45" s="93" t="s">
        <v>1019</v>
      </c>
      <c r="N45" s="15" t="s">
        <v>1020</v>
      </c>
      <c r="O45" s="16" t="s">
        <v>1006</v>
      </c>
      <c r="P45" s="20" t="s">
        <v>1007</v>
      </c>
      <c r="Q45" s="20" t="s">
        <v>1007</v>
      </c>
      <c r="R45" s="16"/>
      <c r="S45" s="87" t="s">
        <v>1008</v>
      </c>
      <c r="T45" s="93" t="s">
        <v>1019</v>
      </c>
      <c r="U45" s="15" t="s">
        <v>1020</v>
      </c>
      <c r="V45" s="17" t="str">
        <f>secoo주문영문!A45</f>
        <v>60216349352061</v>
      </c>
      <c r="W45" s="14">
        <v>96</v>
      </c>
      <c r="X45" s="12"/>
      <c r="Z45" s="39"/>
      <c r="AC45" s="132">
        <f>VLOOKUP(A45,마스타파일!$D$2:$J$1227,2,0)</f>
        <v>390000</v>
      </c>
      <c r="AD45" s="133">
        <f>secoo주문영문!V45/67*100</f>
        <v>500932.8358208955</v>
      </c>
      <c r="AE45" s="94">
        <f>VLOOKUP(A45,마스타파일!$D$2:$J$1227,3,0)</f>
        <v>16500</v>
      </c>
      <c r="AF45" s="134">
        <f t="shared" si="1"/>
        <v>484432.8358208955</v>
      </c>
      <c r="AG45" s="94">
        <f t="shared" si="2"/>
        <v>390000</v>
      </c>
      <c r="AH45" s="135">
        <f t="shared" si="3"/>
        <v>390000</v>
      </c>
    </row>
    <row r="46" spans="1:34" s="3" customFormat="1" ht="13.5">
      <c r="A46" s="10" t="str">
        <f>LEFT(secoo주문영문!S46,11)</f>
        <v>ARPA0B315BK</v>
      </c>
      <c r="B46" s="11" t="str">
        <f>RIGHT(secoo주문영문!O46,3)</f>
        <v>082</v>
      </c>
      <c r="C46" s="82" t="str">
        <f>secoo주문영문!U46</f>
        <v>1</v>
      </c>
      <c r="D46" s="19" t="str">
        <f>secoo주문영문!A46</f>
        <v>60216455762066</v>
      </c>
      <c r="E46" s="84">
        <f t="shared" si="7"/>
        <v>278540</v>
      </c>
      <c r="F46" s="13" t="str">
        <f>LEFT(secoo주문영문!B46,10)</f>
        <v>2021-04-14</v>
      </c>
      <c r="G46" s="14" t="s">
        <v>427</v>
      </c>
      <c r="H46" s="22" t="s">
        <v>1006</v>
      </c>
      <c r="I46" s="24" t="s">
        <v>404</v>
      </c>
      <c r="J46" s="24" t="s">
        <v>404</v>
      </c>
      <c r="K46" s="21" t="s">
        <v>403</v>
      </c>
      <c r="L46" s="87" t="s">
        <v>1008</v>
      </c>
      <c r="M46" s="93" t="s">
        <v>1019</v>
      </c>
      <c r="N46" s="15" t="s">
        <v>1020</v>
      </c>
      <c r="O46" s="16" t="s">
        <v>1006</v>
      </c>
      <c r="P46" s="20" t="s">
        <v>1007</v>
      </c>
      <c r="Q46" s="20" t="s">
        <v>1007</v>
      </c>
      <c r="R46" s="16"/>
      <c r="S46" s="87" t="s">
        <v>1008</v>
      </c>
      <c r="T46" s="93" t="s">
        <v>1019</v>
      </c>
      <c r="U46" s="15" t="s">
        <v>1020</v>
      </c>
      <c r="V46" s="17" t="str">
        <f>secoo주문영문!A46</f>
        <v>60216455762066</v>
      </c>
      <c r="W46" s="14">
        <v>96</v>
      </c>
      <c r="X46" s="12"/>
      <c r="Z46" s="39"/>
      <c r="AC46" s="132">
        <f>VLOOKUP(A46,마스타파일!$D$2:$J$1227,2,0)</f>
        <v>350000</v>
      </c>
      <c r="AD46" s="133">
        <f>secoo주문영문!V46/67*100</f>
        <v>295046.64179104479</v>
      </c>
      <c r="AE46" s="94">
        <f>VLOOKUP(A46,마스타파일!$D$2:$J$1227,3,0)</f>
        <v>16500</v>
      </c>
      <c r="AF46" s="134">
        <f t="shared" si="1"/>
        <v>278546.64179104479</v>
      </c>
      <c r="AG46" s="94">
        <f t="shared" si="2"/>
        <v>278546.64179104479</v>
      </c>
      <c r="AH46" s="135">
        <f t="shared" si="3"/>
        <v>278540</v>
      </c>
    </row>
    <row r="47" spans="1:34" s="3" customFormat="1" ht="13.5">
      <c r="A47" s="10" t="str">
        <f>LEFT(secoo주문영문!S47,11)</f>
        <v>ARPA0E101MU</v>
      </c>
      <c r="B47" s="11" t="str">
        <f>RIGHT(secoo주문영문!O47,3)</f>
        <v>086</v>
      </c>
      <c r="C47" s="82" t="str">
        <f>secoo주문영문!U47</f>
        <v>1</v>
      </c>
      <c r="D47" s="19" t="str">
        <f>secoo주문영문!A47</f>
        <v>60216489022059</v>
      </c>
      <c r="E47" s="84">
        <f t="shared" si="7"/>
        <v>390000</v>
      </c>
      <c r="F47" s="13" t="str">
        <f>LEFT(secoo주문영문!B47,10)</f>
        <v>2021-04-15</v>
      </c>
      <c r="G47" s="14" t="s">
        <v>427</v>
      </c>
      <c r="H47" s="22" t="s">
        <v>1006</v>
      </c>
      <c r="I47" s="24" t="s">
        <v>404</v>
      </c>
      <c r="J47" s="24" t="s">
        <v>404</v>
      </c>
      <c r="K47" s="21" t="s">
        <v>403</v>
      </c>
      <c r="L47" s="87" t="s">
        <v>1008</v>
      </c>
      <c r="M47" s="93" t="s">
        <v>1019</v>
      </c>
      <c r="N47" s="15" t="s">
        <v>1020</v>
      </c>
      <c r="O47" s="16" t="s">
        <v>1006</v>
      </c>
      <c r="P47" s="20" t="s">
        <v>1007</v>
      </c>
      <c r="Q47" s="20" t="s">
        <v>1007</v>
      </c>
      <c r="R47" s="16"/>
      <c r="S47" s="87" t="s">
        <v>1008</v>
      </c>
      <c r="T47" s="93" t="s">
        <v>1019</v>
      </c>
      <c r="U47" s="15" t="s">
        <v>1020</v>
      </c>
      <c r="V47" s="17" t="str">
        <f>secoo주문영문!A47</f>
        <v>60216489022059</v>
      </c>
      <c r="W47" s="14">
        <v>96</v>
      </c>
      <c r="X47" s="12"/>
      <c r="Z47" s="39"/>
      <c r="AC47" s="132">
        <f>VLOOKUP(A47,마스타파일!$D$2:$J$1227,2,0)</f>
        <v>390000</v>
      </c>
      <c r="AD47" s="133">
        <f>secoo주문영문!V47/67*100</f>
        <v>500932.8358208955</v>
      </c>
      <c r="AE47" s="94">
        <f>VLOOKUP(A47,마스타파일!$D$2:$J$1227,3,0)</f>
        <v>16500</v>
      </c>
      <c r="AF47" s="134">
        <f t="shared" si="1"/>
        <v>484432.8358208955</v>
      </c>
      <c r="AG47" s="94">
        <f t="shared" si="2"/>
        <v>390000</v>
      </c>
      <c r="AH47" s="135">
        <f t="shared" si="3"/>
        <v>390000</v>
      </c>
    </row>
    <row r="48" spans="1:34" s="3" customFormat="1" ht="13.5">
      <c r="A48" s="10" t="str">
        <f>LEFT(secoo주문영문!S48,11)</f>
        <v>ARJA0D251BK</v>
      </c>
      <c r="B48" s="11" t="str">
        <f>RIGHT(secoo주문영문!O48,3)</f>
        <v>048</v>
      </c>
      <c r="C48" s="82" t="str">
        <f>secoo주문영문!U48</f>
        <v>1</v>
      </c>
      <c r="D48" s="19" t="str">
        <f>secoo주문영문!A48</f>
        <v>60203206871025</v>
      </c>
      <c r="E48" s="84">
        <f t="shared" si="7"/>
        <v>790000</v>
      </c>
      <c r="F48" s="13" t="str">
        <f>LEFT(secoo주문영문!B48,10)</f>
        <v>2021-04-18</v>
      </c>
      <c r="G48" s="14" t="s">
        <v>427</v>
      </c>
      <c r="H48" s="22" t="s">
        <v>1006</v>
      </c>
      <c r="I48" s="24" t="s">
        <v>404</v>
      </c>
      <c r="J48" s="24" t="s">
        <v>404</v>
      </c>
      <c r="K48" s="21" t="s">
        <v>403</v>
      </c>
      <c r="L48" s="87" t="s">
        <v>1008</v>
      </c>
      <c r="M48" s="93" t="s">
        <v>1019</v>
      </c>
      <c r="N48" s="15" t="s">
        <v>1020</v>
      </c>
      <c r="O48" s="16" t="s">
        <v>1006</v>
      </c>
      <c r="P48" s="20" t="s">
        <v>1007</v>
      </c>
      <c r="Q48" s="20" t="s">
        <v>1007</v>
      </c>
      <c r="R48" s="16"/>
      <c r="S48" s="87" t="s">
        <v>1008</v>
      </c>
      <c r="T48" s="93" t="s">
        <v>1019</v>
      </c>
      <c r="U48" s="15" t="s">
        <v>1020</v>
      </c>
      <c r="V48" s="17" t="str">
        <f>secoo주문영문!A48</f>
        <v>60203206871025</v>
      </c>
      <c r="W48" s="14">
        <v>96</v>
      </c>
      <c r="X48" s="12"/>
      <c r="Z48" s="39"/>
      <c r="AC48" s="132">
        <f>VLOOKUP(A48,마스타파일!$D$2:$J$1227,2,0)</f>
        <v>790000</v>
      </c>
      <c r="AD48" s="133">
        <f>secoo주문영문!V48/67*100</f>
        <v>853829.99999999988</v>
      </c>
      <c r="AE48" s="94">
        <f>VLOOKUP(A48,마스타파일!$D$2:$J$1227,3,0)</f>
        <v>16500</v>
      </c>
      <c r="AF48" s="134">
        <f t="shared" si="1"/>
        <v>837329.99999999988</v>
      </c>
      <c r="AG48" s="94">
        <f t="shared" si="2"/>
        <v>790000</v>
      </c>
      <c r="AH48" s="135">
        <f t="shared" si="3"/>
        <v>790000</v>
      </c>
    </row>
    <row r="49" spans="1:34" s="3" customFormat="1" ht="13.5">
      <c r="A49" s="10" t="str">
        <f>LEFT(secoo주문영문!S49,11)</f>
        <v>ARSH0B402N3</v>
      </c>
      <c r="B49" s="11" t="str">
        <f>RIGHT(secoo주문영문!O49,3)</f>
        <v>00S</v>
      </c>
      <c r="C49" s="82" t="str">
        <f>secoo주문영문!U49</f>
        <v>1</v>
      </c>
      <c r="D49" s="19" t="str">
        <f>secoo주문영문!A49</f>
        <v>60203156481048</v>
      </c>
      <c r="E49" s="84">
        <f t="shared" si="7"/>
        <v>225030</v>
      </c>
      <c r="F49" s="13" t="str">
        <f>LEFT(secoo주문영문!B49,10)</f>
        <v>2021-04-17</v>
      </c>
      <c r="G49" s="14" t="s">
        <v>427</v>
      </c>
      <c r="H49" s="22" t="s">
        <v>1006</v>
      </c>
      <c r="I49" s="24" t="s">
        <v>404</v>
      </c>
      <c r="J49" s="24" t="s">
        <v>404</v>
      </c>
      <c r="K49" s="21" t="s">
        <v>403</v>
      </c>
      <c r="L49" s="87" t="s">
        <v>1008</v>
      </c>
      <c r="M49" s="93" t="s">
        <v>1019</v>
      </c>
      <c r="N49" s="15" t="s">
        <v>1020</v>
      </c>
      <c r="O49" s="16" t="s">
        <v>1006</v>
      </c>
      <c r="P49" s="20" t="s">
        <v>1007</v>
      </c>
      <c r="Q49" s="20" t="s">
        <v>1007</v>
      </c>
      <c r="R49" s="16"/>
      <c r="S49" s="87" t="s">
        <v>1008</v>
      </c>
      <c r="T49" s="93" t="s">
        <v>1019</v>
      </c>
      <c r="U49" s="15" t="s">
        <v>1020</v>
      </c>
      <c r="V49" s="17" t="str">
        <f>secoo주문영문!A49</f>
        <v>60203156481048</v>
      </c>
      <c r="W49" s="14">
        <v>96</v>
      </c>
      <c r="X49" s="12"/>
      <c r="Z49" s="39"/>
      <c r="AC49" s="132">
        <f>VLOOKUP(A49,마스타파일!$D$2:$J$1227,2,0)</f>
        <v>290000</v>
      </c>
      <c r="AD49" s="133">
        <f>secoo주문영문!V49/67*100</f>
        <v>241539.17910447763</v>
      </c>
      <c r="AE49" s="94">
        <f>VLOOKUP(A49,마스타파일!$D$2:$J$1227,3,0)</f>
        <v>16500</v>
      </c>
      <c r="AF49" s="134">
        <f t="shared" si="1"/>
        <v>225039.17910447763</v>
      </c>
      <c r="AG49" s="94">
        <f t="shared" si="2"/>
        <v>225039.17910447763</v>
      </c>
      <c r="AH49" s="135">
        <f t="shared" si="3"/>
        <v>225030</v>
      </c>
    </row>
    <row r="50" spans="1:34" s="3" customFormat="1" ht="13.5">
      <c r="A50" s="10" t="str">
        <f>LEFT(secoo주문영문!S50,11)</f>
        <v>ARPA0B303IV</v>
      </c>
      <c r="B50" s="11" t="str">
        <f>RIGHT(secoo주문영문!O50,3)</f>
        <v>078</v>
      </c>
      <c r="C50" s="82" t="str">
        <f>secoo주문영문!U50</f>
        <v>1</v>
      </c>
      <c r="D50" s="19" t="str">
        <f>secoo주문영문!A50</f>
        <v>60216545692093</v>
      </c>
      <c r="E50" s="84">
        <f t="shared" si="7"/>
        <v>290000</v>
      </c>
      <c r="F50" s="13" t="str">
        <f>LEFT(secoo주문영문!B50,10)</f>
        <v>2021-04-16</v>
      </c>
      <c r="G50" s="14" t="s">
        <v>427</v>
      </c>
      <c r="H50" s="22" t="s">
        <v>1006</v>
      </c>
      <c r="I50" s="24" t="s">
        <v>404</v>
      </c>
      <c r="J50" s="24" t="s">
        <v>404</v>
      </c>
      <c r="K50" s="21" t="s">
        <v>403</v>
      </c>
      <c r="L50" s="87" t="s">
        <v>1008</v>
      </c>
      <c r="M50" s="93" t="s">
        <v>1019</v>
      </c>
      <c r="N50" s="15" t="s">
        <v>1020</v>
      </c>
      <c r="O50" s="16" t="s">
        <v>1006</v>
      </c>
      <c r="P50" s="20" t="s">
        <v>1007</v>
      </c>
      <c r="Q50" s="20" t="s">
        <v>1007</v>
      </c>
      <c r="R50" s="16"/>
      <c r="S50" s="87" t="s">
        <v>1008</v>
      </c>
      <c r="T50" s="93" t="s">
        <v>1019</v>
      </c>
      <c r="U50" s="15" t="s">
        <v>1020</v>
      </c>
      <c r="V50" s="17" t="str">
        <f>secoo주문영문!A50</f>
        <v>60216545692093</v>
      </c>
      <c r="W50" s="14">
        <v>96</v>
      </c>
      <c r="X50" s="12"/>
      <c r="Z50" s="39"/>
      <c r="AC50" s="132">
        <f>VLOOKUP(A50,마스타파일!$D$2:$J$1227,2,0)</f>
        <v>290000</v>
      </c>
      <c r="AD50" s="133">
        <f>secoo주문영문!V50/67*100</f>
        <v>342500</v>
      </c>
      <c r="AE50" s="94">
        <f>VLOOKUP(A50,마스타파일!$D$2:$J$1227,3,0)</f>
        <v>16500</v>
      </c>
      <c r="AF50" s="134">
        <f t="shared" si="1"/>
        <v>326000</v>
      </c>
      <c r="AG50" s="94">
        <f t="shared" si="2"/>
        <v>290000</v>
      </c>
      <c r="AH50" s="135">
        <f t="shared" si="3"/>
        <v>290000</v>
      </c>
    </row>
    <row r="51" spans="1:34" s="3" customFormat="1" ht="13.5">
      <c r="A51" s="10" t="str">
        <f>LEFT(secoo주문영문!S51,11)</f>
        <v>ARPA0B304G1</v>
      </c>
      <c r="B51" s="11" t="str">
        <f>RIGHT(secoo주문영문!O51,3)</f>
        <v>078</v>
      </c>
      <c r="C51" s="82" t="str">
        <f>secoo주문영문!U51</f>
        <v>1</v>
      </c>
      <c r="D51" s="19" t="str">
        <f>secoo주문영문!A51</f>
        <v>60216545632093</v>
      </c>
      <c r="E51" s="84">
        <f t="shared" si="7"/>
        <v>350000</v>
      </c>
      <c r="F51" s="13" t="str">
        <f>LEFT(secoo주문영문!B51,10)</f>
        <v>2021-04-16</v>
      </c>
      <c r="G51" s="14" t="s">
        <v>427</v>
      </c>
      <c r="H51" s="22" t="s">
        <v>1006</v>
      </c>
      <c r="I51" s="24" t="s">
        <v>404</v>
      </c>
      <c r="J51" s="24" t="s">
        <v>404</v>
      </c>
      <c r="K51" s="21" t="s">
        <v>403</v>
      </c>
      <c r="L51" s="87" t="s">
        <v>1008</v>
      </c>
      <c r="M51" s="93" t="s">
        <v>1019</v>
      </c>
      <c r="N51" s="15" t="s">
        <v>1020</v>
      </c>
      <c r="O51" s="16" t="s">
        <v>1006</v>
      </c>
      <c r="P51" s="20" t="s">
        <v>1007</v>
      </c>
      <c r="Q51" s="20" t="s">
        <v>1007</v>
      </c>
      <c r="R51" s="16"/>
      <c r="S51" s="87" t="s">
        <v>1008</v>
      </c>
      <c r="T51" s="93" t="s">
        <v>1019</v>
      </c>
      <c r="U51" s="15" t="s">
        <v>1020</v>
      </c>
      <c r="V51" s="17" t="str">
        <f>secoo주문영문!A51</f>
        <v>60216545632093</v>
      </c>
      <c r="W51" s="14">
        <v>96</v>
      </c>
      <c r="X51" s="12"/>
      <c r="Z51" s="39"/>
      <c r="AC51" s="132">
        <f>VLOOKUP(A51,마스타파일!$D$2:$J$1227,2,0)</f>
        <v>350000</v>
      </c>
      <c r="AD51" s="133">
        <f>secoo주문영문!V51/67*100</f>
        <v>453917.91044776118</v>
      </c>
      <c r="AE51" s="94">
        <f>VLOOKUP(A51,마스타파일!$D$2:$J$1227,3,0)</f>
        <v>16500</v>
      </c>
      <c r="AF51" s="134">
        <f t="shared" si="1"/>
        <v>437417.91044776118</v>
      </c>
      <c r="AG51" s="94">
        <f t="shared" si="2"/>
        <v>350000</v>
      </c>
      <c r="AH51" s="135">
        <f t="shared" si="3"/>
        <v>350000</v>
      </c>
    </row>
    <row r="52" spans="1:34" s="3" customFormat="1" ht="13.5">
      <c r="A52" s="10" t="str">
        <f>LEFT(secoo주문영문!S52,11)</f>
        <v>ARPA0B302I2</v>
      </c>
      <c r="B52" s="11" t="str">
        <f>RIGHT(secoo주문영문!O52,3)</f>
        <v>078</v>
      </c>
      <c r="C52" s="82" t="str">
        <f>secoo주문영문!U52</f>
        <v>1</v>
      </c>
      <c r="D52" s="19" t="str">
        <f>secoo주문영문!A52</f>
        <v>60216541172093</v>
      </c>
      <c r="E52" s="84">
        <f t="shared" si="7"/>
        <v>290000</v>
      </c>
      <c r="F52" s="13" t="str">
        <f>LEFT(secoo주문영문!B52,10)</f>
        <v>2021-04-16</v>
      </c>
      <c r="G52" s="14" t="s">
        <v>427</v>
      </c>
      <c r="H52" s="22" t="s">
        <v>1006</v>
      </c>
      <c r="I52" s="24" t="s">
        <v>404</v>
      </c>
      <c r="J52" s="24" t="s">
        <v>404</v>
      </c>
      <c r="K52" s="21" t="s">
        <v>403</v>
      </c>
      <c r="L52" s="87" t="s">
        <v>1008</v>
      </c>
      <c r="M52" s="93" t="s">
        <v>1019</v>
      </c>
      <c r="N52" s="15" t="s">
        <v>2246</v>
      </c>
      <c r="O52" s="16" t="s">
        <v>1006</v>
      </c>
      <c r="P52" s="20" t="s">
        <v>1007</v>
      </c>
      <c r="Q52" s="20" t="s">
        <v>1007</v>
      </c>
      <c r="R52" s="16"/>
      <c r="S52" s="87" t="s">
        <v>1008</v>
      </c>
      <c r="T52" s="93" t="s">
        <v>1019</v>
      </c>
      <c r="U52" s="15" t="s">
        <v>2246</v>
      </c>
      <c r="V52" s="17" t="str">
        <f>secoo주문영문!A52</f>
        <v>60216541172093</v>
      </c>
      <c r="W52" s="14">
        <v>96</v>
      </c>
      <c r="X52" s="12"/>
      <c r="Z52" s="39"/>
      <c r="AC52" s="132">
        <f>VLOOKUP(A52,마스타파일!$D$2:$J$1227,2,0)</f>
        <v>290000</v>
      </c>
      <c r="AD52" s="133">
        <f>secoo주문영문!V52/67*100</f>
        <v>383395.5223880597</v>
      </c>
      <c r="AE52" s="94">
        <f>VLOOKUP(A52,마스타파일!$D$2:$J$1227,3,0)</f>
        <v>16500</v>
      </c>
      <c r="AF52" s="134">
        <f t="shared" si="1"/>
        <v>366895.5223880597</v>
      </c>
      <c r="AG52" s="94">
        <f t="shared" si="2"/>
        <v>290000</v>
      </c>
      <c r="AH52" s="135">
        <f t="shared" si="3"/>
        <v>290000</v>
      </c>
    </row>
    <row r="53" spans="1:34" s="3" customFormat="1" ht="13.5">
      <c r="A53" s="10" t="str">
        <f>LEFT(secoo주문영문!S53,11)</f>
        <v>ARPA0B314G1</v>
      </c>
      <c r="B53" s="11" t="str">
        <f>RIGHT(secoo주문영문!O53,3)</f>
        <v>078</v>
      </c>
      <c r="C53" s="82" t="str">
        <f>secoo주문영문!U53</f>
        <v>1</v>
      </c>
      <c r="D53" s="19" t="str">
        <f>secoo주문영문!A53</f>
        <v>60216821432093</v>
      </c>
      <c r="E53" s="84">
        <f t="shared" si="7"/>
        <v>225030</v>
      </c>
      <c r="F53" s="13" t="str">
        <f>LEFT(secoo주문영문!B53,10)</f>
        <v>2021-04-20</v>
      </c>
      <c r="G53" s="14" t="s">
        <v>427</v>
      </c>
      <c r="H53" s="22" t="s">
        <v>1006</v>
      </c>
      <c r="I53" s="24" t="s">
        <v>404</v>
      </c>
      <c r="J53" s="24" t="s">
        <v>404</v>
      </c>
      <c r="K53" s="21" t="s">
        <v>403</v>
      </c>
      <c r="L53" s="87" t="s">
        <v>1008</v>
      </c>
      <c r="M53" s="93" t="s">
        <v>1019</v>
      </c>
      <c r="N53" s="15" t="s">
        <v>2246</v>
      </c>
      <c r="O53" s="16" t="s">
        <v>1006</v>
      </c>
      <c r="P53" s="20" t="s">
        <v>1007</v>
      </c>
      <c r="Q53" s="20" t="s">
        <v>1007</v>
      </c>
      <c r="R53" s="16"/>
      <c r="S53" s="87" t="s">
        <v>1008</v>
      </c>
      <c r="T53" s="93" t="s">
        <v>1019</v>
      </c>
      <c r="U53" s="15" t="s">
        <v>2246</v>
      </c>
      <c r="V53" s="17" t="str">
        <f>secoo주문영문!A53</f>
        <v>60216821432093</v>
      </c>
      <c r="W53" s="14">
        <v>96</v>
      </c>
      <c r="X53" s="12"/>
      <c r="Z53" s="39"/>
      <c r="AC53" s="132">
        <f>VLOOKUP(A53,마스타파일!$D$2:$J$1227,2,0)</f>
        <v>290000</v>
      </c>
      <c r="AD53" s="133">
        <f>secoo주문영문!V53/67*100</f>
        <v>241539.17910447763</v>
      </c>
      <c r="AE53" s="94">
        <f>VLOOKUP(A53,마스타파일!$D$2:$J$1227,3,0)</f>
        <v>16500</v>
      </c>
      <c r="AF53" s="134">
        <f t="shared" si="1"/>
        <v>225039.17910447763</v>
      </c>
      <c r="AG53" s="94">
        <f t="shared" si="2"/>
        <v>225039.17910447763</v>
      </c>
      <c r="AH53" s="135">
        <f t="shared" si="3"/>
        <v>225030</v>
      </c>
    </row>
    <row r="54" spans="1:34" s="3" customFormat="1" ht="13.5">
      <c r="A54" s="10" t="str">
        <f>LEFT(secoo주문영문!S54,11)</f>
        <v>ARPA0D201G1</v>
      </c>
      <c r="B54" s="11" t="str">
        <f>RIGHT(secoo주문영문!O54,3)</f>
        <v>078</v>
      </c>
      <c r="C54" s="82" t="str">
        <f>secoo주문영문!U54</f>
        <v>1</v>
      </c>
      <c r="D54" s="19" t="str">
        <f>secoo주문영문!A54</f>
        <v>60216815692093</v>
      </c>
      <c r="E54" s="84">
        <f t="shared" si="7"/>
        <v>330930</v>
      </c>
      <c r="F54" s="13" t="str">
        <f>LEFT(secoo주문영문!B54,10)</f>
        <v>2021-04-20</v>
      </c>
      <c r="G54" s="14" t="s">
        <v>427</v>
      </c>
      <c r="H54" s="22" t="s">
        <v>1006</v>
      </c>
      <c r="I54" s="24" t="s">
        <v>404</v>
      </c>
      <c r="J54" s="24" t="s">
        <v>404</v>
      </c>
      <c r="K54" s="21" t="s">
        <v>403</v>
      </c>
      <c r="L54" s="87" t="s">
        <v>1008</v>
      </c>
      <c r="M54" s="93" t="s">
        <v>1019</v>
      </c>
      <c r="N54" s="15" t="s">
        <v>2246</v>
      </c>
      <c r="O54" s="16" t="s">
        <v>1006</v>
      </c>
      <c r="P54" s="20" t="s">
        <v>1007</v>
      </c>
      <c r="Q54" s="20" t="s">
        <v>1007</v>
      </c>
      <c r="R54" s="16"/>
      <c r="S54" s="87" t="s">
        <v>1008</v>
      </c>
      <c r="T54" s="93" t="s">
        <v>1019</v>
      </c>
      <c r="U54" s="15" t="s">
        <v>2246</v>
      </c>
      <c r="V54" s="17" t="str">
        <f>secoo주문영문!A54</f>
        <v>60216815692093</v>
      </c>
      <c r="W54" s="14">
        <v>96</v>
      </c>
      <c r="X54" s="12"/>
      <c r="Z54" s="39"/>
      <c r="AC54" s="132">
        <f>VLOOKUP(A54,마스타파일!$D$2:$J$1227,2,0)</f>
        <v>350000</v>
      </c>
      <c r="AD54" s="133">
        <f>secoo주문영문!V54/67*100</f>
        <v>347432.23880597018</v>
      </c>
      <c r="AE54" s="94">
        <f>VLOOKUP(A54,마스타파일!$D$2:$J$1227,3,0)</f>
        <v>16500</v>
      </c>
      <c r="AF54" s="134">
        <f t="shared" si="1"/>
        <v>330932.23880597018</v>
      </c>
      <c r="AG54" s="94">
        <f t="shared" si="2"/>
        <v>330932.23880597018</v>
      </c>
      <c r="AH54" s="135">
        <f t="shared" si="3"/>
        <v>330930</v>
      </c>
    </row>
    <row r="55" spans="1:34" s="3" customFormat="1" ht="13.5">
      <c r="A55" s="10" t="str">
        <f>LEFT(secoo주문영문!S55,11)</f>
        <v>ARJA0B216B2</v>
      </c>
      <c r="B55" s="11" t="str">
        <f>RIGHT(secoo주문영문!O55,3)</f>
        <v>052</v>
      </c>
      <c r="C55" s="82" t="str">
        <f>secoo주문영문!U55</f>
        <v>1</v>
      </c>
      <c r="D55" s="19" t="str">
        <f>secoo주문영문!A55</f>
        <v>60217034832072</v>
      </c>
      <c r="E55" s="84">
        <f t="shared" si="7"/>
        <v>540620</v>
      </c>
      <c r="F55" s="13" t="str">
        <f>LEFT(secoo주문영문!B55,10)</f>
        <v>2021-04-24</v>
      </c>
      <c r="G55" s="14" t="s">
        <v>427</v>
      </c>
      <c r="H55" s="22" t="s">
        <v>1006</v>
      </c>
      <c r="I55" s="24" t="s">
        <v>404</v>
      </c>
      <c r="J55" s="24" t="s">
        <v>404</v>
      </c>
      <c r="K55" s="21" t="s">
        <v>403</v>
      </c>
      <c r="L55" s="87" t="s">
        <v>1008</v>
      </c>
      <c r="M55" s="93" t="s">
        <v>1019</v>
      </c>
      <c r="N55" s="15" t="s">
        <v>2246</v>
      </c>
      <c r="O55" s="16" t="s">
        <v>1006</v>
      </c>
      <c r="P55" s="20" t="s">
        <v>1007</v>
      </c>
      <c r="Q55" s="20" t="s">
        <v>1007</v>
      </c>
      <c r="R55" s="16"/>
      <c r="S55" s="87" t="s">
        <v>1008</v>
      </c>
      <c r="T55" s="93" t="s">
        <v>1019</v>
      </c>
      <c r="U55" s="15" t="s">
        <v>2246</v>
      </c>
      <c r="V55" s="17" t="str">
        <f>secoo주문영문!A55</f>
        <v>60217034832072</v>
      </c>
      <c r="W55" s="14">
        <v>96</v>
      </c>
      <c r="X55" s="12"/>
      <c r="Z55" s="39"/>
      <c r="AC55" s="132">
        <f>VLOOKUP(A55,마스타파일!$D$2:$J$1227,2,0)</f>
        <v>690000</v>
      </c>
      <c r="AD55" s="133">
        <f>secoo주문영문!V55/67*100</f>
        <v>557126.86567164178</v>
      </c>
      <c r="AE55" s="94">
        <f>VLOOKUP(A55,마스타파일!$D$2:$J$1227,3,0)</f>
        <v>16500</v>
      </c>
      <c r="AF55" s="134">
        <f t="shared" si="1"/>
        <v>540626.86567164178</v>
      </c>
      <c r="AG55" s="94">
        <f t="shared" si="2"/>
        <v>540626.86567164178</v>
      </c>
      <c r="AH55" s="135">
        <f t="shared" si="3"/>
        <v>540620</v>
      </c>
    </row>
    <row r="56" spans="1:34" s="3" customFormat="1" ht="13.5">
      <c r="A56" s="10" t="str">
        <f>LEFT(secoo주문영문!S56,11)</f>
        <v>ARSH0B311G1</v>
      </c>
      <c r="B56" s="11" t="str">
        <f>RIGHT(secoo주문영문!O56,3)</f>
        <v>00L</v>
      </c>
      <c r="C56" s="82" t="str">
        <f>secoo주문영문!U56</f>
        <v>1</v>
      </c>
      <c r="D56" s="19" t="str">
        <f>secoo주문영문!A56</f>
        <v>60217034832072</v>
      </c>
      <c r="E56" s="84">
        <f t="shared" si="7"/>
        <v>225030</v>
      </c>
      <c r="F56" s="13" t="str">
        <f>LEFT(secoo주문영문!B56,10)</f>
        <v>2021-04-24</v>
      </c>
      <c r="G56" s="14" t="s">
        <v>427</v>
      </c>
      <c r="H56" s="22" t="s">
        <v>1006</v>
      </c>
      <c r="I56" s="24" t="s">
        <v>404</v>
      </c>
      <c r="J56" s="24" t="s">
        <v>404</v>
      </c>
      <c r="K56" s="21" t="s">
        <v>403</v>
      </c>
      <c r="L56" s="87" t="s">
        <v>1008</v>
      </c>
      <c r="M56" s="93" t="s">
        <v>1019</v>
      </c>
      <c r="N56" s="15" t="s">
        <v>2246</v>
      </c>
      <c r="O56" s="16" t="s">
        <v>1006</v>
      </c>
      <c r="P56" s="20" t="s">
        <v>1007</v>
      </c>
      <c r="Q56" s="20" t="s">
        <v>1007</v>
      </c>
      <c r="R56" s="16"/>
      <c r="S56" s="87" t="s">
        <v>1008</v>
      </c>
      <c r="T56" s="93" t="s">
        <v>1019</v>
      </c>
      <c r="U56" s="15" t="s">
        <v>2246</v>
      </c>
      <c r="V56" s="17" t="str">
        <f>secoo주문영문!A56</f>
        <v>60217034832072</v>
      </c>
      <c r="W56" s="14">
        <v>96</v>
      </c>
      <c r="X56" s="12"/>
      <c r="Z56" s="39"/>
      <c r="AC56" s="132">
        <f>VLOOKUP(A56,마스타파일!$D$2:$J$1227,2,0)</f>
        <v>290000</v>
      </c>
      <c r="AD56" s="133">
        <f>secoo주문영문!V56/67*100</f>
        <v>241539.17910447763</v>
      </c>
      <c r="AE56" s="94">
        <f>VLOOKUP(A56,마스타파일!$D$2:$J$1227,3,0)</f>
        <v>16500</v>
      </c>
      <c r="AF56" s="134">
        <f t="shared" si="1"/>
        <v>225039.17910447763</v>
      </c>
      <c r="AG56" s="94">
        <f t="shared" si="2"/>
        <v>225039.17910447763</v>
      </c>
      <c r="AH56" s="135">
        <f t="shared" si="3"/>
        <v>225030</v>
      </c>
    </row>
    <row r="57" spans="1:34" s="3" customFormat="1" ht="13.5">
      <c r="A57" s="10" t="str">
        <f>LEFT(secoo주문영문!S57,11)</f>
        <v>ARSH0B311E1</v>
      </c>
      <c r="B57" s="11" t="str">
        <f>RIGHT(secoo주문영문!O57,3)</f>
        <v>00L</v>
      </c>
      <c r="C57" s="82" t="str">
        <f>secoo주문영문!U57</f>
        <v>1</v>
      </c>
      <c r="D57" s="19" t="str">
        <f>secoo주문영문!A57</f>
        <v>60217036202072</v>
      </c>
      <c r="E57" s="84">
        <f t="shared" si="7"/>
        <v>213530</v>
      </c>
      <c r="F57" s="13" t="str">
        <f>LEFT(secoo주문영문!B57,10)</f>
        <v>2021-04-24</v>
      </c>
      <c r="G57" s="14" t="s">
        <v>427</v>
      </c>
      <c r="H57" s="22" t="s">
        <v>1006</v>
      </c>
      <c r="I57" s="24" t="s">
        <v>404</v>
      </c>
      <c r="J57" s="24" t="s">
        <v>404</v>
      </c>
      <c r="K57" s="21" t="s">
        <v>403</v>
      </c>
      <c r="L57" s="87" t="s">
        <v>1008</v>
      </c>
      <c r="M57" s="93" t="s">
        <v>1019</v>
      </c>
      <c r="N57" s="15" t="s">
        <v>2246</v>
      </c>
      <c r="O57" s="16" t="s">
        <v>1006</v>
      </c>
      <c r="P57" s="20" t="s">
        <v>1007</v>
      </c>
      <c r="Q57" s="20" t="s">
        <v>1007</v>
      </c>
      <c r="R57" s="16"/>
      <c r="S57" s="87" t="s">
        <v>1008</v>
      </c>
      <c r="T57" s="93" t="s">
        <v>1019</v>
      </c>
      <c r="U57" s="15" t="s">
        <v>2246</v>
      </c>
      <c r="V57" s="17" t="str">
        <f>secoo주문영문!A57</f>
        <v>60217036202072</v>
      </c>
      <c r="W57" s="14">
        <v>96</v>
      </c>
      <c r="X57" s="12"/>
      <c r="Z57" s="39"/>
      <c r="AC57" s="132">
        <f>VLOOKUP(A57,마스타파일!$D$2:$J$1227,2,0)</f>
        <v>290000</v>
      </c>
      <c r="AD57" s="133">
        <f>secoo주문영문!V57/67*100</f>
        <v>230037.3134328358</v>
      </c>
      <c r="AE57" s="94">
        <f>VLOOKUP(A57,마스타파일!$D$2:$J$1227,3,0)</f>
        <v>16500</v>
      </c>
      <c r="AF57" s="134">
        <f t="shared" si="1"/>
        <v>213537.3134328358</v>
      </c>
      <c r="AG57" s="94">
        <f t="shared" si="2"/>
        <v>213537.3134328358</v>
      </c>
      <c r="AH57" s="135">
        <f t="shared" si="3"/>
        <v>213530</v>
      </c>
    </row>
    <row r="58" spans="1:34" s="3" customFormat="1" ht="13.5">
      <c r="A58" s="10" t="str">
        <f>LEFT(secoo주문영문!S58,11)</f>
        <v>ARPA0B226B2</v>
      </c>
      <c r="B58" s="11" t="str">
        <f>RIGHT(secoo주문영문!O58,3)</f>
        <v>090</v>
      </c>
      <c r="C58" s="82" t="str">
        <f>secoo주문영문!U58</f>
        <v>1</v>
      </c>
      <c r="D58" s="19" t="str">
        <f>secoo주문영문!A58</f>
        <v>60203540121024</v>
      </c>
      <c r="E58" s="84">
        <f t="shared" si="7"/>
        <v>225030</v>
      </c>
      <c r="F58" s="13" t="str">
        <f>LEFT(secoo주문영문!B58,10)</f>
        <v>2021-04-24</v>
      </c>
      <c r="G58" s="14" t="s">
        <v>427</v>
      </c>
      <c r="H58" s="22" t="s">
        <v>1006</v>
      </c>
      <c r="I58" s="24" t="s">
        <v>404</v>
      </c>
      <c r="J58" s="24" t="s">
        <v>404</v>
      </c>
      <c r="K58" s="21" t="s">
        <v>403</v>
      </c>
      <c r="L58" s="87" t="s">
        <v>1008</v>
      </c>
      <c r="M58" s="93" t="s">
        <v>1019</v>
      </c>
      <c r="N58" s="15" t="s">
        <v>2246</v>
      </c>
      <c r="O58" s="16" t="s">
        <v>1006</v>
      </c>
      <c r="P58" s="20" t="s">
        <v>1007</v>
      </c>
      <c r="Q58" s="20" t="s">
        <v>1007</v>
      </c>
      <c r="R58" s="16"/>
      <c r="S58" s="87" t="s">
        <v>1008</v>
      </c>
      <c r="T58" s="93" t="s">
        <v>1019</v>
      </c>
      <c r="U58" s="15" t="s">
        <v>2246</v>
      </c>
      <c r="V58" s="17" t="str">
        <f>secoo주문영문!A58</f>
        <v>60203540121024</v>
      </c>
      <c r="W58" s="14">
        <v>96</v>
      </c>
      <c r="X58" s="12"/>
      <c r="Z58" s="39"/>
      <c r="AC58" s="132">
        <f>VLOOKUP(A58,마스타파일!$D$2:$J$1227,2,0)</f>
        <v>290000</v>
      </c>
      <c r="AD58" s="133">
        <f>secoo주문영문!V58/67*100</f>
        <v>241539.17910447763</v>
      </c>
      <c r="AE58" s="94">
        <f>VLOOKUP(A58,마스타파일!$D$2:$J$1227,3,0)</f>
        <v>16500</v>
      </c>
      <c r="AF58" s="134">
        <f t="shared" si="1"/>
        <v>225039.17910447763</v>
      </c>
      <c r="AG58" s="94">
        <f t="shared" si="2"/>
        <v>225039.17910447763</v>
      </c>
      <c r="AH58" s="135">
        <f t="shared" si="3"/>
        <v>225030</v>
      </c>
    </row>
    <row r="59" spans="1:34" s="3" customFormat="1" ht="13.5">
      <c r="A59" s="10" t="str">
        <f>LEFT(secoo주문영문!S59,11)</f>
        <v>ARJA0B216B2</v>
      </c>
      <c r="B59" s="11" t="str">
        <f>RIGHT(secoo주문영문!O59,3)</f>
        <v>048</v>
      </c>
      <c r="C59" s="82" t="str">
        <f>secoo주문영문!U59</f>
        <v>1</v>
      </c>
      <c r="D59" s="19" t="str">
        <f>secoo주문영문!A59</f>
        <v>60203555341024</v>
      </c>
      <c r="E59" s="84">
        <f t="shared" si="7"/>
        <v>540620</v>
      </c>
      <c r="F59" s="13" t="str">
        <f>LEFT(secoo주문영문!B59,10)</f>
        <v>2021-04-24</v>
      </c>
      <c r="G59" s="14" t="s">
        <v>427</v>
      </c>
      <c r="H59" s="22" t="s">
        <v>1006</v>
      </c>
      <c r="I59" s="24" t="s">
        <v>404</v>
      </c>
      <c r="J59" s="24" t="s">
        <v>404</v>
      </c>
      <c r="K59" s="21" t="s">
        <v>403</v>
      </c>
      <c r="L59" s="87" t="s">
        <v>1008</v>
      </c>
      <c r="M59" s="93" t="s">
        <v>1019</v>
      </c>
      <c r="N59" s="15" t="s">
        <v>2246</v>
      </c>
      <c r="O59" s="16" t="s">
        <v>1006</v>
      </c>
      <c r="P59" s="20" t="s">
        <v>1007</v>
      </c>
      <c r="Q59" s="20" t="s">
        <v>1007</v>
      </c>
      <c r="R59" s="16"/>
      <c r="S59" s="87" t="s">
        <v>1008</v>
      </c>
      <c r="T59" s="93" t="s">
        <v>1019</v>
      </c>
      <c r="U59" s="15" t="s">
        <v>2246</v>
      </c>
      <c r="V59" s="17" t="str">
        <f>secoo주문영문!A59</f>
        <v>60203555341024</v>
      </c>
      <c r="W59" s="14">
        <v>96</v>
      </c>
      <c r="X59" s="12"/>
      <c r="Z59" s="39"/>
      <c r="AC59" s="132">
        <f>VLOOKUP(A59,마스타파일!$D$2:$J$1227,2,0)</f>
        <v>690000</v>
      </c>
      <c r="AD59" s="133">
        <f>secoo주문영문!V59/67*100</f>
        <v>557126.86567164178</v>
      </c>
      <c r="AE59" s="94">
        <f>VLOOKUP(A59,마스타파일!$D$2:$J$1227,3,0)</f>
        <v>16500</v>
      </c>
      <c r="AF59" s="134">
        <f t="shared" si="1"/>
        <v>540626.86567164178</v>
      </c>
      <c r="AG59" s="94">
        <f t="shared" si="2"/>
        <v>540626.86567164178</v>
      </c>
      <c r="AH59" s="135">
        <f t="shared" si="3"/>
        <v>540620</v>
      </c>
    </row>
    <row r="60" spans="1:34" s="3" customFormat="1" ht="13.5">
      <c r="A60" s="10" t="str">
        <f>LEFT(secoo주문영문!S60,11)</f>
        <v>ARSH0B401WT</v>
      </c>
      <c r="B60" s="11" t="str">
        <f>RIGHT(secoo주문영문!O60,3)</f>
        <v>00M</v>
      </c>
      <c r="C60" s="82" t="str">
        <f>secoo주문영문!U60</f>
        <v>1</v>
      </c>
      <c r="D60" s="19" t="str">
        <f>secoo주문영문!A60</f>
        <v>60217521702053</v>
      </c>
      <c r="E60" s="84">
        <f t="shared" si="7"/>
        <v>225030</v>
      </c>
      <c r="F60" s="13" t="str">
        <f>LEFT(secoo주문영문!B60,10)</f>
        <v>2021-05-05</v>
      </c>
      <c r="G60" s="14" t="s">
        <v>427</v>
      </c>
      <c r="H60" s="22" t="s">
        <v>1006</v>
      </c>
      <c r="I60" s="24" t="s">
        <v>404</v>
      </c>
      <c r="J60" s="24" t="s">
        <v>404</v>
      </c>
      <c r="K60" s="21" t="s">
        <v>403</v>
      </c>
      <c r="L60" s="87" t="s">
        <v>1008</v>
      </c>
      <c r="M60" s="93" t="s">
        <v>1019</v>
      </c>
      <c r="N60" s="15" t="s">
        <v>2246</v>
      </c>
      <c r="O60" s="16" t="s">
        <v>1006</v>
      </c>
      <c r="P60" s="20" t="s">
        <v>1007</v>
      </c>
      <c r="Q60" s="20" t="s">
        <v>1007</v>
      </c>
      <c r="R60" s="16"/>
      <c r="S60" s="87" t="s">
        <v>1008</v>
      </c>
      <c r="T60" s="93" t="s">
        <v>1019</v>
      </c>
      <c r="U60" s="15" t="s">
        <v>2246</v>
      </c>
      <c r="V60" s="17" t="str">
        <f>secoo주문영문!A60</f>
        <v>60217521702053</v>
      </c>
      <c r="W60" s="14">
        <v>96</v>
      </c>
      <c r="X60" s="12"/>
      <c r="Z60" s="39"/>
      <c r="AC60" s="132">
        <f>VLOOKUP(A60,마스타파일!$D$2:$J$1227,2,0)</f>
        <v>290000</v>
      </c>
      <c r="AD60" s="133">
        <f>secoo주문영문!V60/67*100</f>
        <v>241539.17910447763</v>
      </c>
      <c r="AE60" s="94">
        <f>VLOOKUP(A60,마스타파일!$D$2:$J$1227,3,0)</f>
        <v>16500</v>
      </c>
      <c r="AF60" s="134">
        <f t="shared" si="1"/>
        <v>225039.17910447763</v>
      </c>
      <c r="AG60" s="94">
        <f t="shared" si="2"/>
        <v>225039.17910447763</v>
      </c>
      <c r="AH60" s="135">
        <f t="shared" si="3"/>
        <v>225030</v>
      </c>
    </row>
    <row r="61" spans="1:34" s="3" customFormat="1" ht="13.5">
      <c r="A61" s="10" t="str">
        <f>LEFT(secoo주문영문!S61,11)</f>
        <v>ARPA0B224T3</v>
      </c>
      <c r="B61" s="11" t="str">
        <f>RIGHT(secoo주문영문!O61,3)</f>
        <v>082</v>
      </c>
      <c r="C61" s="82" t="str">
        <f>secoo주문영문!U61</f>
        <v>1</v>
      </c>
      <c r="D61" s="19" t="str">
        <f>secoo주문영문!A61</f>
        <v>60217531162054</v>
      </c>
      <c r="E61" s="84">
        <f t="shared" si="7"/>
        <v>238960</v>
      </c>
      <c r="F61" s="13" t="str">
        <f>LEFT(secoo주문영문!B61,10)</f>
        <v>2021-05-05</v>
      </c>
      <c r="G61" s="14" t="s">
        <v>427</v>
      </c>
      <c r="H61" s="22" t="s">
        <v>1006</v>
      </c>
      <c r="I61" s="24" t="s">
        <v>404</v>
      </c>
      <c r="J61" s="24" t="s">
        <v>404</v>
      </c>
      <c r="K61" s="21" t="s">
        <v>403</v>
      </c>
      <c r="L61" s="87" t="s">
        <v>1008</v>
      </c>
      <c r="M61" s="93" t="s">
        <v>1019</v>
      </c>
      <c r="N61" s="15" t="s">
        <v>2246</v>
      </c>
      <c r="O61" s="16" t="s">
        <v>1006</v>
      </c>
      <c r="P61" s="20" t="s">
        <v>1007</v>
      </c>
      <c r="Q61" s="20" t="s">
        <v>1007</v>
      </c>
      <c r="R61" s="16"/>
      <c r="S61" s="87" t="s">
        <v>1008</v>
      </c>
      <c r="T61" s="93" t="s">
        <v>1019</v>
      </c>
      <c r="U61" s="15" t="s">
        <v>2246</v>
      </c>
      <c r="V61" s="17" t="str">
        <f>secoo주문영문!A61</f>
        <v>60217531162054</v>
      </c>
      <c r="W61" s="14">
        <v>96</v>
      </c>
      <c r="X61" s="12"/>
      <c r="Z61" s="39"/>
      <c r="AC61" s="132">
        <f>VLOOKUP(A61,마스타파일!$D$2:$J$1227,2,0)</f>
        <v>350000</v>
      </c>
      <c r="AD61" s="133">
        <f>secoo주문영문!V61/67*100</f>
        <v>255464.99999999997</v>
      </c>
      <c r="AE61" s="94">
        <f>VLOOKUP(A61,마스타파일!$D$2:$J$1227,3,0)</f>
        <v>16500</v>
      </c>
      <c r="AF61" s="134">
        <f t="shared" si="1"/>
        <v>238964.99999999997</v>
      </c>
      <c r="AG61" s="94">
        <f t="shared" si="2"/>
        <v>238964.99999999997</v>
      </c>
      <c r="AH61" s="135">
        <f t="shared" si="3"/>
        <v>238960</v>
      </c>
    </row>
    <row r="62" spans="1:34" s="3" customFormat="1" ht="13.5">
      <c r="A62" s="10" t="str">
        <f>LEFT(secoo주문영문!S62,11)</f>
        <v>ARSH0B420WT</v>
      </c>
      <c r="B62" s="11" t="str">
        <f>RIGHT(secoo주문영문!O62,3)</f>
        <v>0XL</v>
      </c>
      <c r="C62" s="82" t="str">
        <f>secoo주문영문!U62</f>
        <v>1</v>
      </c>
      <c r="D62" s="19" t="str">
        <f>secoo주문영문!A62</f>
        <v>60217483222077</v>
      </c>
      <c r="E62" s="84">
        <f t="shared" si="7"/>
        <v>225030</v>
      </c>
      <c r="F62" s="13" t="str">
        <f>LEFT(secoo주문영문!B62,10)</f>
        <v>2021-05-04</v>
      </c>
      <c r="G62" s="14" t="s">
        <v>427</v>
      </c>
      <c r="H62" s="22" t="s">
        <v>1006</v>
      </c>
      <c r="I62" s="24" t="s">
        <v>404</v>
      </c>
      <c r="J62" s="24" t="s">
        <v>404</v>
      </c>
      <c r="K62" s="21" t="s">
        <v>403</v>
      </c>
      <c r="L62" s="87" t="s">
        <v>1008</v>
      </c>
      <c r="M62" s="93" t="s">
        <v>1019</v>
      </c>
      <c r="N62" s="15" t="s">
        <v>2246</v>
      </c>
      <c r="O62" s="16" t="s">
        <v>1006</v>
      </c>
      <c r="P62" s="20" t="s">
        <v>1007</v>
      </c>
      <c r="Q62" s="20" t="s">
        <v>1007</v>
      </c>
      <c r="R62" s="16"/>
      <c r="S62" s="87" t="s">
        <v>1008</v>
      </c>
      <c r="T62" s="93" t="s">
        <v>1019</v>
      </c>
      <c r="U62" s="15" t="s">
        <v>2246</v>
      </c>
      <c r="V62" s="17" t="str">
        <f>secoo주문영문!A62</f>
        <v>60217483222077</v>
      </c>
      <c r="W62" s="14">
        <v>96</v>
      </c>
      <c r="X62" s="12"/>
      <c r="Z62" s="39"/>
      <c r="AC62" s="132">
        <f>VLOOKUP(A62,마스타파일!$D$2:$J$1227,2,0)</f>
        <v>290000</v>
      </c>
      <c r="AD62" s="133">
        <f>secoo주문영문!V62/67*100</f>
        <v>241539.17910447763</v>
      </c>
      <c r="AE62" s="94">
        <f>VLOOKUP(A62,마스타파일!$D$2:$J$1227,3,0)</f>
        <v>16500</v>
      </c>
      <c r="AF62" s="134">
        <f t="shared" si="1"/>
        <v>225039.17910447763</v>
      </c>
      <c r="AG62" s="94">
        <f t="shared" si="2"/>
        <v>225039.17910447763</v>
      </c>
      <c r="AH62" s="135">
        <f t="shared" si="3"/>
        <v>225030</v>
      </c>
    </row>
    <row r="63" spans="1:34" s="3" customFormat="1" ht="13.5">
      <c r="A63" s="10" t="str">
        <f>LEFT(secoo주문영문!S63,11)</f>
        <v>ARJU1B205IV</v>
      </c>
      <c r="B63" s="11" t="str">
        <f>RIGHT(secoo주문영문!O63,3)</f>
        <v>052</v>
      </c>
      <c r="C63" s="82" t="str">
        <f>secoo주문영문!U63</f>
        <v>1</v>
      </c>
      <c r="D63" s="19" t="str">
        <f>secoo주문영문!A63</f>
        <v>40204096571034</v>
      </c>
      <c r="E63" s="84">
        <f t="shared" si="7"/>
        <v>590000</v>
      </c>
      <c r="F63" s="13" t="str">
        <f>LEFT(secoo주문영문!B63,10)</f>
        <v>2021-05-07</v>
      </c>
      <c r="G63" s="14" t="s">
        <v>427</v>
      </c>
      <c r="H63" s="22" t="s">
        <v>1006</v>
      </c>
      <c r="I63" s="24" t="s">
        <v>404</v>
      </c>
      <c r="J63" s="24" t="s">
        <v>404</v>
      </c>
      <c r="K63" s="21" t="s">
        <v>403</v>
      </c>
      <c r="L63" s="87" t="s">
        <v>1008</v>
      </c>
      <c r="M63" s="93" t="s">
        <v>1019</v>
      </c>
      <c r="N63" s="15" t="s">
        <v>2246</v>
      </c>
      <c r="O63" s="16" t="s">
        <v>1006</v>
      </c>
      <c r="P63" s="20" t="s">
        <v>1007</v>
      </c>
      <c r="Q63" s="20" t="s">
        <v>1007</v>
      </c>
      <c r="R63" s="16"/>
      <c r="S63" s="87" t="s">
        <v>1008</v>
      </c>
      <c r="T63" s="93" t="s">
        <v>1019</v>
      </c>
      <c r="U63" s="15" t="s">
        <v>2246</v>
      </c>
      <c r="V63" s="17" t="str">
        <f>secoo주문영문!A63</f>
        <v>40204096571034</v>
      </c>
      <c r="W63" s="14">
        <v>96</v>
      </c>
      <c r="X63" s="12"/>
      <c r="Z63" s="39"/>
      <c r="AC63" s="132">
        <f>VLOOKUP(A63,마스타파일!$D$2:$J$1227,2,0)</f>
        <v>590000</v>
      </c>
      <c r="AD63" s="133">
        <f>secoo주문영문!V63/67*100</f>
        <v>608319.62686567171</v>
      </c>
      <c r="AE63" s="94">
        <f>VLOOKUP(A63,마스타파일!$D$2:$J$1227,3,0)</f>
        <v>16500</v>
      </c>
      <c r="AF63" s="134">
        <f t="shared" ref="AF63:AF126" si="8">AD63-AE63</f>
        <v>591819.62686567171</v>
      </c>
      <c r="AG63" s="94">
        <f t="shared" ref="AG63:AG126" si="9">IF(AF63&gt;AC63,AC63,AF63)</f>
        <v>590000</v>
      </c>
      <c r="AH63" s="135">
        <f t="shared" ref="AH63:AH126" si="10">ROUNDDOWN(AG63,-1)</f>
        <v>590000</v>
      </c>
    </row>
    <row r="64" spans="1:34" s="3" customFormat="1" ht="13.5">
      <c r="A64" s="10" t="str">
        <f>LEFT(secoo주문영문!S64,11)</f>
        <v>ARPA1B313G3</v>
      </c>
      <c r="B64" s="11" t="str">
        <f>RIGHT(secoo주문영문!O64,3)</f>
        <v>086</v>
      </c>
      <c r="C64" s="82" t="str">
        <f>secoo주문영문!U64</f>
        <v>1</v>
      </c>
      <c r="D64" s="19" t="str">
        <f>secoo주문영문!A64</f>
        <v>40204184791018</v>
      </c>
      <c r="E64" s="84">
        <f t="shared" si="7"/>
        <v>290000</v>
      </c>
      <c r="F64" s="13" t="str">
        <f>LEFT(secoo주문영문!B64,10)</f>
        <v>2021-05-09</v>
      </c>
      <c r="G64" s="14" t="s">
        <v>427</v>
      </c>
      <c r="H64" s="22" t="s">
        <v>1006</v>
      </c>
      <c r="I64" s="24" t="s">
        <v>404</v>
      </c>
      <c r="J64" s="24" t="s">
        <v>404</v>
      </c>
      <c r="K64" s="21" t="s">
        <v>403</v>
      </c>
      <c r="L64" s="87" t="s">
        <v>1008</v>
      </c>
      <c r="M64" s="93" t="s">
        <v>1019</v>
      </c>
      <c r="N64" s="15" t="s">
        <v>2246</v>
      </c>
      <c r="O64" s="16" t="s">
        <v>1006</v>
      </c>
      <c r="P64" s="20" t="s">
        <v>1007</v>
      </c>
      <c r="Q64" s="20" t="s">
        <v>1007</v>
      </c>
      <c r="R64" s="16"/>
      <c r="S64" s="87" t="s">
        <v>1008</v>
      </c>
      <c r="T64" s="93" t="s">
        <v>1019</v>
      </c>
      <c r="U64" s="15" t="s">
        <v>2246</v>
      </c>
      <c r="V64" s="17" t="str">
        <f>secoo주문영문!A64</f>
        <v>40204184791018</v>
      </c>
      <c r="W64" s="14">
        <v>96</v>
      </c>
      <c r="X64" s="12"/>
      <c r="Z64" s="39"/>
      <c r="AC64" s="132">
        <f>VLOOKUP(A64,마스타파일!$D$2:$J$1227,2,0)</f>
        <v>290000</v>
      </c>
      <c r="AD64" s="133">
        <f>secoo주문영문!V64/67*100</f>
        <v>340401.49253731343</v>
      </c>
      <c r="AE64" s="94">
        <f>VLOOKUP(A64,마스타파일!$D$2:$J$1227,3,0)</f>
        <v>16500</v>
      </c>
      <c r="AF64" s="134">
        <f t="shared" si="8"/>
        <v>323901.49253731343</v>
      </c>
      <c r="AG64" s="94">
        <f t="shared" si="9"/>
        <v>290000</v>
      </c>
      <c r="AH64" s="135">
        <f t="shared" si="10"/>
        <v>290000</v>
      </c>
    </row>
    <row r="65" spans="1:34" s="3" customFormat="1" ht="13.5">
      <c r="A65" s="10" t="str">
        <f>LEFT(secoo주문영문!S65,11)</f>
        <v>ARTS1B201WT</v>
      </c>
      <c r="B65" s="11" t="str">
        <f>RIGHT(secoo주문영문!O65,3)</f>
        <v>00L</v>
      </c>
      <c r="C65" s="82" t="str">
        <f>secoo주문영문!U65</f>
        <v>1</v>
      </c>
      <c r="D65" s="19" t="str">
        <f>secoo주문영문!A65</f>
        <v>40204151811001</v>
      </c>
      <c r="E65" s="84">
        <f t="shared" si="7"/>
        <v>150000</v>
      </c>
      <c r="F65" s="13" t="str">
        <f>LEFT(secoo주문영문!B65,10)</f>
        <v>2021-05-08</v>
      </c>
      <c r="G65" s="14" t="s">
        <v>427</v>
      </c>
      <c r="H65" s="22" t="s">
        <v>1006</v>
      </c>
      <c r="I65" s="24" t="s">
        <v>404</v>
      </c>
      <c r="J65" s="24" t="s">
        <v>404</v>
      </c>
      <c r="K65" s="21" t="s">
        <v>403</v>
      </c>
      <c r="L65" s="87" t="s">
        <v>1008</v>
      </c>
      <c r="M65" s="93" t="s">
        <v>1019</v>
      </c>
      <c r="N65" s="15" t="s">
        <v>2246</v>
      </c>
      <c r="O65" s="16" t="s">
        <v>1006</v>
      </c>
      <c r="P65" s="20" t="s">
        <v>1007</v>
      </c>
      <c r="Q65" s="20" t="s">
        <v>1007</v>
      </c>
      <c r="R65" s="16"/>
      <c r="S65" s="87" t="s">
        <v>1008</v>
      </c>
      <c r="T65" s="93" t="s">
        <v>1019</v>
      </c>
      <c r="U65" s="15" t="s">
        <v>2246</v>
      </c>
      <c r="V65" s="17" t="str">
        <f>secoo주문영문!A65</f>
        <v>40204151811001</v>
      </c>
      <c r="W65" s="14">
        <v>96</v>
      </c>
      <c r="X65" s="12"/>
      <c r="Z65" s="39"/>
      <c r="AC65" s="132">
        <f>VLOOKUP(A65,마스타파일!$D$2:$J$1227,2,0)</f>
        <v>150000</v>
      </c>
      <c r="AD65" s="133">
        <f>secoo주문영문!V65/67*100</f>
        <v>179541.56716417911</v>
      </c>
      <c r="AE65" s="94">
        <f>VLOOKUP(A65,마스타파일!$D$2:$J$1227,3,0)</f>
        <v>16500</v>
      </c>
      <c r="AF65" s="134">
        <f t="shared" si="8"/>
        <v>163041.56716417911</v>
      </c>
      <c r="AG65" s="94">
        <f t="shared" si="9"/>
        <v>150000</v>
      </c>
      <c r="AH65" s="135">
        <f t="shared" si="10"/>
        <v>150000</v>
      </c>
    </row>
    <row r="66" spans="1:34" s="3" customFormat="1" ht="13.5">
      <c r="A66" s="10" t="str">
        <f>LEFT(secoo주문영문!S66,11)</f>
        <v>ARSH0B204B1</v>
      </c>
      <c r="B66" s="11" t="str">
        <f>RIGHT(secoo주문영문!O66,3)</f>
        <v>0XS</v>
      </c>
      <c r="C66" s="82" t="str">
        <f>secoo주문영문!U66</f>
        <v>1</v>
      </c>
      <c r="D66" s="19" t="str">
        <f>secoo주문영문!A66</f>
        <v>60204141761045</v>
      </c>
      <c r="E66" s="84">
        <f t="shared" si="7"/>
        <v>290000</v>
      </c>
      <c r="F66" s="13" t="str">
        <f>LEFT(secoo주문영문!B66,10)</f>
        <v>2021-05-08</v>
      </c>
      <c r="G66" s="14" t="s">
        <v>427</v>
      </c>
      <c r="H66" s="22" t="s">
        <v>1006</v>
      </c>
      <c r="I66" s="24" t="s">
        <v>404</v>
      </c>
      <c r="J66" s="24" t="s">
        <v>404</v>
      </c>
      <c r="K66" s="21" t="s">
        <v>403</v>
      </c>
      <c r="L66" s="87" t="s">
        <v>1008</v>
      </c>
      <c r="M66" s="93" t="s">
        <v>1019</v>
      </c>
      <c r="N66" s="15" t="s">
        <v>2246</v>
      </c>
      <c r="O66" s="16" t="s">
        <v>1006</v>
      </c>
      <c r="P66" s="20" t="s">
        <v>1007</v>
      </c>
      <c r="Q66" s="20" t="s">
        <v>1007</v>
      </c>
      <c r="R66" s="16"/>
      <c r="S66" s="87" t="s">
        <v>1008</v>
      </c>
      <c r="T66" s="93" t="s">
        <v>1019</v>
      </c>
      <c r="U66" s="15" t="s">
        <v>2246</v>
      </c>
      <c r="V66" s="17" t="str">
        <f>secoo주문영문!A66</f>
        <v>60204141761045</v>
      </c>
      <c r="W66" s="14">
        <v>96</v>
      </c>
      <c r="X66" s="12"/>
      <c r="Z66" s="39"/>
      <c r="AC66" s="132">
        <f>VLOOKUP(A66,마스타파일!$D$2:$J$1227,2,0)</f>
        <v>290000</v>
      </c>
      <c r="AD66" s="133">
        <f>secoo주문영문!V66/67*100</f>
        <v>342500</v>
      </c>
      <c r="AE66" s="94">
        <f>VLOOKUP(A66,마스타파일!$D$2:$J$1227,3,0)</f>
        <v>16500</v>
      </c>
      <c r="AF66" s="134">
        <f t="shared" si="8"/>
        <v>326000</v>
      </c>
      <c r="AG66" s="94">
        <f t="shared" si="9"/>
        <v>290000</v>
      </c>
      <c r="AH66" s="135">
        <f t="shared" si="10"/>
        <v>290000</v>
      </c>
    </row>
    <row r="67" spans="1:34" s="3" customFormat="1" ht="13.5">
      <c r="A67" s="10" t="str">
        <f>LEFT(secoo주문영문!S67,11)</f>
        <v>ARTS1B304R3</v>
      </c>
      <c r="B67" s="11" t="str">
        <f>RIGHT(secoo주문영문!O67,3)</f>
        <v>0XS</v>
      </c>
      <c r="C67" s="82" t="str">
        <f>secoo주문영문!U67</f>
        <v>1</v>
      </c>
      <c r="D67" s="19" t="str">
        <f>secoo주문영문!A67</f>
        <v>40217655132076</v>
      </c>
      <c r="E67" s="84">
        <f t="shared" si="7"/>
        <v>241260</v>
      </c>
      <c r="F67" s="13" t="str">
        <f>LEFT(secoo주문영문!B67,10)</f>
        <v>2021-05-08</v>
      </c>
      <c r="G67" s="14" t="s">
        <v>427</v>
      </c>
      <c r="H67" s="22" t="s">
        <v>1006</v>
      </c>
      <c r="I67" s="24" t="s">
        <v>404</v>
      </c>
      <c r="J67" s="24" t="s">
        <v>404</v>
      </c>
      <c r="K67" s="21" t="s">
        <v>403</v>
      </c>
      <c r="L67" s="87" t="s">
        <v>1008</v>
      </c>
      <c r="M67" s="93" t="s">
        <v>1019</v>
      </c>
      <c r="N67" s="15" t="s">
        <v>2246</v>
      </c>
      <c r="O67" s="16" t="s">
        <v>1006</v>
      </c>
      <c r="P67" s="20" t="s">
        <v>1007</v>
      </c>
      <c r="Q67" s="20" t="s">
        <v>1007</v>
      </c>
      <c r="R67" s="16"/>
      <c r="S67" s="87" t="s">
        <v>1008</v>
      </c>
      <c r="T67" s="93" t="s">
        <v>1019</v>
      </c>
      <c r="U67" s="15" t="s">
        <v>2246</v>
      </c>
      <c r="V67" s="17" t="str">
        <f>secoo주문영문!A67</f>
        <v>40217655132076</v>
      </c>
      <c r="W67" s="14">
        <v>96</v>
      </c>
      <c r="X67" s="12"/>
      <c r="Z67" s="39"/>
      <c r="AC67" s="132">
        <f>VLOOKUP(A67,마스타파일!$D$2:$J$1227,2,0)</f>
        <v>250000</v>
      </c>
      <c r="AD67" s="133">
        <f>secoo주문영문!V67/67*100</f>
        <v>257763.1343283582</v>
      </c>
      <c r="AE67" s="94">
        <f>VLOOKUP(A67,마스타파일!$D$2:$J$1227,3,0)</f>
        <v>16500</v>
      </c>
      <c r="AF67" s="134">
        <f t="shared" si="8"/>
        <v>241263.1343283582</v>
      </c>
      <c r="AG67" s="94">
        <f t="shared" si="9"/>
        <v>241263.1343283582</v>
      </c>
      <c r="AH67" s="135">
        <f t="shared" si="10"/>
        <v>241260</v>
      </c>
    </row>
    <row r="68" spans="1:34" s="3" customFormat="1" ht="13.5">
      <c r="A68" s="10" t="str">
        <f>LEFT(secoo주문영문!S68,11)</f>
        <v>ARTS1B202Y2</v>
      </c>
      <c r="B68" s="11" t="str">
        <f>RIGHT(secoo주문영문!O68,3)</f>
        <v>00S</v>
      </c>
      <c r="C68" s="82" t="str">
        <f>secoo주문영문!U68</f>
        <v>1</v>
      </c>
      <c r="D68" s="19" t="str">
        <f>secoo주문영문!A68</f>
        <v>40217648032054</v>
      </c>
      <c r="E68" s="84">
        <f t="shared" si="7"/>
        <v>150000</v>
      </c>
      <c r="F68" s="13" t="str">
        <f>LEFT(secoo주문영문!B68,10)</f>
        <v>2021-05-08</v>
      </c>
      <c r="G68" s="14" t="s">
        <v>427</v>
      </c>
      <c r="H68" s="22" t="s">
        <v>1006</v>
      </c>
      <c r="I68" s="24" t="s">
        <v>404</v>
      </c>
      <c r="J68" s="24" t="s">
        <v>404</v>
      </c>
      <c r="K68" s="21" t="s">
        <v>403</v>
      </c>
      <c r="L68" s="87" t="s">
        <v>1008</v>
      </c>
      <c r="M68" s="93" t="s">
        <v>1019</v>
      </c>
      <c r="N68" s="15" t="s">
        <v>2246</v>
      </c>
      <c r="O68" s="16" t="s">
        <v>1006</v>
      </c>
      <c r="P68" s="20" t="s">
        <v>1007</v>
      </c>
      <c r="Q68" s="20" t="s">
        <v>1007</v>
      </c>
      <c r="R68" s="16"/>
      <c r="S68" s="87" t="s">
        <v>1008</v>
      </c>
      <c r="T68" s="93" t="s">
        <v>1019</v>
      </c>
      <c r="U68" s="15" t="s">
        <v>2246</v>
      </c>
      <c r="V68" s="17" t="str">
        <f>secoo주문영문!A68</f>
        <v>40217648032054</v>
      </c>
      <c r="W68" s="14">
        <v>96</v>
      </c>
      <c r="X68" s="12"/>
      <c r="Z68" s="39"/>
      <c r="AC68" s="132">
        <f>VLOOKUP(A68,마스타파일!$D$2:$J$1227,2,0)</f>
        <v>150000</v>
      </c>
      <c r="AD68" s="133">
        <f>secoo주문영문!V68/67*100</f>
        <v>179541.56716417911</v>
      </c>
      <c r="AE68" s="94">
        <f>VLOOKUP(A68,마스타파일!$D$2:$J$1227,3,0)</f>
        <v>16500</v>
      </c>
      <c r="AF68" s="134">
        <f t="shared" si="8"/>
        <v>163041.56716417911</v>
      </c>
      <c r="AG68" s="94">
        <f t="shared" si="9"/>
        <v>150000</v>
      </c>
      <c r="AH68" s="135">
        <f t="shared" si="10"/>
        <v>150000</v>
      </c>
    </row>
    <row r="69" spans="1:34" s="3" customFormat="1" ht="13.5">
      <c r="A69" s="10" t="str">
        <f>LEFT(secoo주문영문!S69,11)</f>
        <v>ARTS1B202B1</v>
      </c>
      <c r="B69" s="11" t="str">
        <f>RIGHT(secoo주문영문!O69,3)</f>
        <v>00M</v>
      </c>
      <c r="C69" s="82" t="str">
        <f>secoo주문영문!U69</f>
        <v>1</v>
      </c>
      <c r="D69" s="19" t="str">
        <f>secoo주문영문!A69</f>
        <v>40204098351002</v>
      </c>
      <c r="E69" s="84">
        <v>150000</v>
      </c>
      <c r="F69" s="13" t="str">
        <f>LEFT(secoo주문영문!B69,10)</f>
        <v>2021-05-07</v>
      </c>
      <c r="G69" s="14" t="s">
        <v>427</v>
      </c>
      <c r="H69" s="22" t="s">
        <v>1006</v>
      </c>
      <c r="I69" s="24" t="s">
        <v>404</v>
      </c>
      <c r="J69" s="24" t="s">
        <v>404</v>
      </c>
      <c r="K69" s="21" t="s">
        <v>403</v>
      </c>
      <c r="L69" s="87" t="s">
        <v>1008</v>
      </c>
      <c r="M69" s="93" t="s">
        <v>1019</v>
      </c>
      <c r="N69" s="15" t="s">
        <v>2246</v>
      </c>
      <c r="O69" s="16" t="s">
        <v>1006</v>
      </c>
      <c r="P69" s="20" t="s">
        <v>1007</v>
      </c>
      <c r="Q69" s="20" t="s">
        <v>1007</v>
      </c>
      <c r="R69" s="16"/>
      <c r="S69" s="87" t="s">
        <v>1008</v>
      </c>
      <c r="T69" s="93" t="s">
        <v>1019</v>
      </c>
      <c r="U69" s="15" t="s">
        <v>2246</v>
      </c>
      <c r="V69" s="17" t="str">
        <f>secoo주문영문!A69</f>
        <v>40204098351002</v>
      </c>
      <c r="W69" s="14">
        <v>96</v>
      </c>
      <c r="X69" s="12"/>
      <c r="Z69" s="39"/>
      <c r="AC69" s="132">
        <f>VLOOKUP(A69,마스타파일!$D$2:$J$1227,2,0)</f>
        <v>150000</v>
      </c>
      <c r="AD69" s="133">
        <f>secoo주문영문!V69/67*100</f>
        <v>154658.13432835822</v>
      </c>
      <c r="AE69" s="94">
        <f>VLOOKUP(A69,마스타파일!$D$2:$J$1227,3,0)</f>
        <v>16500</v>
      </c>
      <c r="AF69" s="134">
        <f t="shared" si="8"/>
        <v>138158.13432835822</v>
      </c>
      <c r="AG69" s="94">
        <f t="shared" si="9"/>
        <v>138158.13432835822</v>
      </c>
      <c r="AH69" s="135">
        <f t="shared" si="10"/>
        <v>138150</v>
      </c>
    </row>
    <row r="70" spans="1:34" s="3" customFormat="1" ht="13.5">
      <c r="A70" s="10" t="str">
        <f>LEFT(secoo주문영문!S70,11)</f>
        <v>ARTS1B202P1</v>
      </c>
      <c r="B70" s="11" t="str">
        <f>RIGHT(secoo주문영문!O70,3)</f>
        <v>00S</v>
      </c>
      <c r="C70" s="82" t="str">
        <f>secoo주문영문!U70</f>
        <v>1</v>
      </c>
      <c r="D70" s="19" t="str">
        <f>secoo주문영문!A70</f>
        <v>40204098351002</v>
      </c>
      <c r="E70" s="84">
        <v>150000</v>
      </c>
      <c r="F70" s="13" t="str">
        <f>LEFT(secoo주문영문!B70,10)</f>
        <v>2021-05-07</v>
      </c>
      <c r="G70" s="14" t="s">
        <v>427</v>
      </c>
      <c r="H70" s="22" t="s">
        <v>1006</v>
      </c>
      <c r="I70" s="24" t="s">
        <v>404</v>
      </c>
      <c r="J70" s="24" t="s">
        <v>404</v>
      </c>
      <c r="K70" s="21" t="s">
        <v>403</v>
      </c>
      <c r="L70" s="87" t="s">
        <v>1008</v>
      </c>
      <c r="M70" s="93" t="s">
        <v>1019</v>
      </c>
      <c r="N70" s="15" t="s">
        <v>2246</v>
      </c>
      <c r="O70" s="16" t="s">
        <v>1006</v>
      </c>
      <c r="P70" s="20" t="s">
        <v>1007</v>
      </c>
      <c r="Q70" s="20" t="s">
        <v>1007</v>
      </c>
      <c r="R70" s="16"/>
      <c r="S70" s="87" t="s">
        <v>1008</v>
      </c>
      <c r="T70" s="93" t="s">
        <v>1019</v>
      </c>
      <c r="U70" s="15" t="s">
        <v>2246</v>
      </c>
      <c r="V70" s="17" t="str">
        <f>secoo주문영문!A70</f>
        <v>40204098351002</v>
      </c>
      <c r="W70" s="14">
        <v>96</v>
      </c>
      <c r="X70" s="12"/>
      <c r="Z70" s="39"/>
      <c r="AC70" s="132">
        <f>VLOOKUP(A70,마스타파일!$D$2:$J$1227,2,0)</f>
        <v>150000</v>
      </c>
      <c r="AD70" s="133">
        <f>secoo주문영문!V70/67*100</f>
        <v>154658.13432835822</v>
      </c>
      <c r="AE70" s="94">
        <f>VLOOKUP(A70,마스타파일!$D$2:$J$1227,3,0)</f>
        <v>16500</v>
      </c>
      <c r="AF70" s="134">
        <f t="shared" si="8"/>
        <v>138158.13432835822</v>
      </c>
      <c r="AG70" s="94">
        <f t="shared" si="9"/>
        <v>138158.13432835822</v>
      </c>
      <c r="AH70" s="135">
        <f t="shared" si="10"/>
        <v>138150</v>
      </c>
    </row>
    <row r="71" spans="1:34" s="3" customFormat="1" ht="13.5">
      <c r="A71" s="10" t="str">
        <f>LEFT(secoo주문영문!S71,11)</f>
        <v>ARTS1B202W2</v>
      </c>
      <c r="B71" s="11" t="str">
        <f>RIGHT(secoo주문영문!O71,3)</f>
        <v>00M</v>
      </c>
      <c r="C71" s="82" t="str">
        <f>secoo주문영문!U71</f>
        <v>1</v>
      </c>
      <c r="D71" s="19" t="str">
        <f>secoo주문영문!A71</f>
        <v>40204098351002</v>
      </c>
      <c r="E71" s="84">
        <f t="shared" si="7"/>
        <v>150000</v>
      </c>
      <c r="F71" s="13" t="str">
        <f>LEFT(secoo주문영문!B71,10)</f>
        <v>2021-05-07</v>
      </c>
      <c r="G71" s="14" t="s">
        <v>427</v>
      </c>
      <c r="H71" s="22" t="s">
        <v>1006</v>
      </c>
      <c r="I71" s="24" t="s">
        <v>404</v>
      </c>
      <c r="J71" s="24" t="s">
        <v>404</v>
      </c>
      <c r="K71" s="21" t="s">
        <v>403</v>
      </c>
      <c r="L71" s="87" t="s">
        <v>1008</v>
      </c>
      <c r="M71" s="93" t="s">
        <v>1019</v>
      </c>
      <c r="N71" s="15" t="s">
        <v>2246</v>
      </c>
      <c r="O71" s="16" t="s">
        <v>1006</v>
      </c>
      <c r="P71" s="20" t="s">
        <v>1007</v>
      </c>
      <c r="Q71" s="20" t="s">
        <v>1007</v>
      </c>
      <c r="R71" s="16"/>
      <c r="S71" s="87" t="s">
        <v>1008</v>
      </c>
      <c r="T71" s="93" t="s">
        <v>1019</v>
      </c>
      <c r="U71" s="15" t="s">
        <v>2246</v>
      </c>
      <c r="V71" s="17" t="str">
        <f>secoo주문영문!A71</f>
        <v>40204098351002</v>
      </c>
      <c r="W71" s="14">
        <v>96</v>
      </c>
      <c r="X71" s="12"/>
      <c r="Z71" s="39"/>
      <c r="AC71" s="132">
        <f>VLOOKUP(A71,마스타파일!$D$2:$J$1227,2,0)</f>
        <v>150000</v>
      </c>
      <c r="AD71" s="133">
        <f>secoo주문영문!V71/67*100</f>
        <v>179541.56716417911</v>
      </c>
      <c r="AE71" s="94">
        <f>VLOOKUP(A71,마스타파일!$D$2:$J$1227,3,0)</f>
        <v>16500</v>
      </c>
      <c r="AF71" s="134">
        <f t="shared" si="8"/>
        <v>163041.56716417911</v>
      </c>
      <c r="AG71" s="94">
        <f t="shared" si="9"/>
        <v>150000</v>
      </c>
      <c r="AH71" s="135">
        <f t="shared" si="10"/>
        <v>150000</v>
      </c>
    </row>
    <row r="72" spans="1:34" s="3" customFormat="1" ht="13.5">
      <c r="A72" s="10" t="str">
        <f>LEFT(secoo주문영문!S72,11)</f>
        <v>ARTS1B202Y2</v>
      </c>
      <c r="B72" s="11" t="str">
        <f>RIGHT(secoo주문영문!O72,3)</f>
        <v>00M</v>
      </c>
      <c r="C72" s="82" t="str">
        <f>secoo주문영문!U72</f>
        <v>1</v>
      </c>
      <c r="D72" s="19" t="str">
        <f>secoo주문영문!A72</f>
        <v>40204098351002</v>
      </c>
      <c r="E72" s="84">
        <f t="shared" si="7"/>
        <v>150000</v>
      </c>
      <c r="F72" s="13" t="str">
        <f>LEFT(secoo주문영문!B72,10)</f>
        <v>2021-05-07</v>
      </c>
      <c r="G72" s="14" t="s">
        <v>427</v>
      </c>
      <c r="H72" s="22" t="s">
        <v>1006</v>
      </c>
      <c r="I72" s="24" t="s">
        <v>404</v>
      </c>
      <c r="J72" s="24" t="s">
        <v>404</v>
      </c>
      <c r="K72" s="21" t="s">
        <v>403</v>
      </c>
      <c r="L72" s="87" t="s">
        <v>1008</v>
      </c>
      <c r="M72" s="93" t="s">
        <v>1019</v>
      </c>
      <c r="N72" s="15" t="s">
        <v>2246</v>
      </c>
      <c r="O72" s="16" t="s">
        <v>1006</v>
      </c>
      <c r="P72" s="20" t="s">
        <v>1007</v>
      </c>
      <c r="Q72" s="20" t="s">
        <v>1007</v>
      </c>
      <c r="R72" s="16"/>
      <c r="S72" s="87" t="s">
        <v>1008</v>
      </c>
      <c r="T72" s="93" t="s">
        <v>1019</v>
      </c>
      <c r="U72" s="15" t="s">
        <v>2246</v>
      </c>
      <c r="V72" s="17" t="str">
        <f>secoo주문영문!A72</f>
        <v>40204098351002</v>
      </c>
      <c r="W72" s="14">
        <v>96</v>
      </c>
      <c r="X72" s="12"/>
      <c r="Z72" s="39"/>
      <c r="AC72" s="132">
        <f>VLOOKUP(A72,마스타파일!$D$2:$J$1227,2,0)</f>
        <v>150000</v>
      </c>
      <c r="AD72" s="133">
        <f>secoo주문영문!V72/67*100</f>
        <v>179541.56716417911</v>
      </c>
      <c r="AE72" s="94">
        <f>VLOOKUP(A72,마스타파일!$D$2:$J$1227,3,0)</f>
        <v>16500</v>
      </c>
      <c r="AF72" s="134">
        <f t="shared" si="8"/>
        <v>163041.56716417911</v>
      </c>
      <c r="AG72" s="94">
        <f t="shared" si="9"/>
        <v>150000</v>
      </c>
      <c r="AH72" s="135">
        <f t="shared" si="10"/>
        <v>150000</v>
      </c>
    </row>
    <row r="73" spans="1:34" s="3" customFormat="1" ht="13.5">
      <c r="A73" s="10" t="str">
        <f>LEFT(secoo주문영문!S73,11)</f>
        <v>ARPA1B313I2</v>
      </c>
      <c r="B73" s="11" t="str">
        <f>RIGHT(secoo주문영문!O73,3)</f>
        <v>086</v>
      </c>
      <c r="C73" s="82" t="str">
        <f>secoo주문영문!U73</f>
        <v>1</v>
      </c>
      <c r="D73" s="19" t="str">
        <f>secoo주문영문!A73</f>
        <v>60204447011027</v>
      </c>
      <c r="E73" s="84">
        <v>290000</v>
      </c>
      <c r="F73" s="13" t="str">
        <f>LEFT(secoo주문영문!B73,10)</f>
        <v>2021-05-10</v>
      </c>
      <c r="G73" s="14" t="s">
        <v>427</v>
      </c>
      <c r="H73" s="22" t="s">
        <v>1006</v>
      </c>
      <c r="I73" s="24" t="s">
        <v>404</v>
      </c>
      <c r="J73" s="24" t="s">
        <v>404</v>
      </c>
      <c r="K73" s="21" t="s">
        <v>403</v>
      </c>
      <c r="L73" s="87" t="s">
        <v>1008</v>
      </c>
      <c r="M73" s="93" t="s">
        <v>1019</v>
      </c>
      <c r="N73" s="15" t="s">
        <v>2246</v>
      </c>
      <c r="O73" s="16" t="s">
        <v>1006</v>
      </c>
      <c r="P73" s="20" t="s">
        <v>1007</v>
      </c>
      <c r="Q73" s="20" t="s">
        <v>1007</v>
      </c>
      <c r="R73" s="16"/>
      <c r="S73" s="87" t="s">
        <v>1008</v>
      </c>
      <c r="T73" s="93" t="s">
        <v>1019</v>
      </c>
      <c r="U73" s="15" t="s">
        <v>2246</v>
      </c>
      <c r="V73" s="17" t="str">
        <f>secoo주문영문!A73</f>
        <v>60204447011027</v>
      </c>
      <c r="W73" s="14">
        <v>96</v>
      </c>
      <c r="X73" s="12"/>
      <c r="Z73" s="39"/>
      <c r="AC73" s="132">
        <f>VLOOKUP(A73,마스타파일!$D$2:$J$1227,2,0)</f>
        <v>290000</v>
      </c>
      <c r="AD73" s="133">
        <f>secoo주문영문!V73/67*100</f>
        <v>351770.1492537313</v>
      </c>
      <c r="AE73" s="94">
        <f>VLOOKUP(A73,마스타파일!$D$2:$J$1227,3,0)</f>
        <v>16500</v>
      </c>
      <c r="AF73" s="134">
        <f t="shared" si="8"/>
        <v>335270.1492537313</v>
      </c>
      <c r="AG73" s="94">
        <f t="shared" si="9"/>
        <v>290000</v>
      </c>
      <c r="AH73" s="135">
        <f t="shared" si="10"/>
        <v>290000</v>
      </c>
    </row>
    <row r="74" spans="1:34" s="3" customFormat="1" ht="13.5">
      <c r="A74" s="10" t="str">
        <f>LEFT(secoo주문영문!S74,11)</f>
        <v>ARPA1B304I2</v>
      </c>
      <c r="B74" s="11" t="str">
        <f>RIGHT(secoo주문영문!O74,3)</f>
        <v>094</v>
      </c>
      <c r="C74" s="82" t="str">
        <f>secoo주문영문!U74</f>
        <v>1</v>
      </c>
      <c r="D74" s="19" t="str">
        <f>secoo주문영문!A74</f>
        <v>60217908302061</v>
      </c>
      <c r="E74" s="84">
        <f t="shared" si="7"/>
        <v>282500</v>
      </c>
      <c r="F74" s="13" t="str">
        <f>LEFT(secoo주문영문!B74,10)</f>
        <v>2021-05-10</v>
      </c>
      <c r="G74" s="14" t="s">
        <v>427</v>
      </c>
      <c r="H74" s="22" t="s">
        <v>1006</v>
      </c>
      <c r="I74" s="24" t="s">
        <v>404</v>
      </c>
      <c r="J74" s="24" t="s">
        <v>404</v>
      </c>
      <c r="K74" s="21" t="s">
        <v>403</v>
      </c>
      <c r="L74" s="87" t="s">
        <v>1008</v>
      </c>
      <c r="M74" s="93" t="s">
        <v>1019</v>
      </c>
      <c r="N74" s="15" t="s">
        <v>2246</v>
      </c>
      <c r="O74" s="16" t="s">
        <v>1006</v>
      </c>
      <c r="P74" s="20" t="s">
        <v>1007</v>
      </c>
      <c r="Q74" s="20" t="s">
        <v>1007</v>
      </c>
      <c r="R74" s="16"/>
      <c r="S74" s="87" t="s">
        <v>1008</v>
      </c>
      <c r="T74" s="93" t="s">
        <v>1019</v>
      </c>
      <c r="U74" s="15" t="s">
        <v>2246</v>
      </c>
      <c r="V74" s="17" t="str">
        <f>secoo주문영문!A74</f>
        <v>60217908302061</v>
      </c>
      <c r="W74" s="14">
        <v>96</v>
      </c>
      <c r="X74" s="12"/>
      <c r="Z74" s="39"/>
      <c r="AC74" s="132">
        <f>VLOOKUP(A74,마스타파일!$D$2:$J$1227,2,0)</f>
        <v>290000</v>
      </c>
      <c r="AD74" s="133">
        <f>secoo주문영문!V74/67*100</f>
        <v>299004.62686567166</v>
      </c>
      <c r="AE74" s="94">
        <f>VLOOKUP(A74,마스타파일!$D$2:$J$1227,3,0)</f>
        <v>16500</v>
      </c>
      <c r="AF74" s="134">
        <f t="shared" si="8"/>
        <v>282504.62686567166</v>
      </c>
      <c r="AG74" s="94">
        <f t="shared" si="9"/>
        <v>282504.62686567166</v>
      </c>
      <c r="AH74" s="135">
        <f t="shared" si="10"/>
        <v>282500</v>
      </c>
    </row>
    <row r="75" spans="1:34" s="3" customFormat="1" ht="13.5">
      <c r="A75" s="10" t="str">
        <f>LEFT(secoo주문영문!S75,11)</f>
        <v>ARPA0B307T3</v>
      </c>
      <c r="B75" s="11" t="str">
        <f>RIGHT(secoo주문영문!O75,3)</f>
        <v>094</v>
      </c>
      <c r="C75" s="82" t="str">
        <f>secoo주문영문!U75</f>
        <v>1</v>
      </c>
      <c r="D75" s="19" t="str">
        <f>secoo주문영문!A75</f>
        <v>60217908302061</v>
      </c>
      <c r="E75" s="84">
        <f t="shared" si="7"/>
        <v>290000</v>
      </c>
      <c r="F75" s="13" t="str">
        <f>LEFT(secoo주문영문!B75,10)</f>
        <v>2021-05-10</v>
      </c>
      <c r="G75" s="14" t="s">
        <v>427</v>
      </c>
      <c r="H75" s="22" t="s">
        <v>1006</v>
      </c>
      <c r="I75" s="24" t="s">
        <v>404</v>
      </c>
      <c r="J75" s="24" t="s">
        <v>404</v>
      </c>
      <c r="K75" s="21" t="s">
        <v>403</v>
      </c>
      <c r="L75" s="87" t="s">
        <v>1008</v>
      </c>
      <c r="M75" s="93" t="s">
        <v>1019</v>
      </c>
      <c r="N75" s="15" t="s">
        <v>2246</v>
      </c>
      <c r="O75" s="16" t="s">
        <v>1006</v>
      </c>
      <c r="P75" s="20" t="s">
        <v>1007</v>
      </c>
      <c r="Q75" s="20" t="s">
        <v>1007</v>
      </c>
      <c r="R75" s="16"/>
      <c r="S75" s="87" t="s">
        <v>1008</v>
      </c>
      <c r="T75" s="93" t="s">
        <v>1019</v>
      </c>
      <c r="U75" s="15" t="s">
        <v>2246</v>
      </c>
      <c r="V75" s="17" t="str">
        <f>secoo주문영문!A75</f>
        <v>60217908302061</v>
      </c>
      <c r="W75" s="14">
        <v>96</v>
      </c>
      <c r="X75" s="12"/>
      <c r="Z75" s="39"/>
      <c r="AC75" s="132">
        <f>VLOOKUP(A75,마스타파일!$D$2:$J$1227,2,0)</f>
        <v>290000</v>
      </c>
      <c r="AD75" s="133">
        <f>secoo주문영문!V75/67*100</f>
        <v>383395.5223880597</v>
      </c>
      <c r="AE75" s="94">
        <f>VLOOKUP(A75,마스타파일!$D$2:$J$1227,3,0)</f>
        <v>16500</v>
      </c>
      <c r="AF75" s="134">
        <f t="shared" si="8"/>
        <v>366895.5223880597</v>
      </c>
      <c r="AG75" s="94">
        <f t="shared" si="9"/>
        <v>290000</v>
      </c>
      <c r="AH75" s="135">
        <f t="shared" si="10"/>
        <v>290000</v>
      </c>
    </row>
    <row r="76" spans="1:34" s="3" customFormat="1" ht="13.5">
      <c r="A76" s="10" t="str">
        <f>LEFT(secoo주문영문!S76,11)</f>
        <v>ARPA0B314G1</v>
      </c>
      <c r="B76" s="11" t="str">
        <f>RIGHT(secoo주문영문!O76,3)</f>
        <v>094</v>
      </c>
      <c r="C76" s="82" t="str">
        <f>secoo주문영문!U76</f>
        <v>1</v>
      </c>
      <c r="D76" s="19" t="str">
        <f>secoo주문영문!A76</f>
        <v>60217908302061</v>
      </c>
      <c r="E76" s="84">
        <f t="shared" si="7"/>
        <v>225030</v>
      </c>
      <c r="F76" s="13" t="str">
        <f>LEFT(secoo주문영문!B76,10)</f>
        <v>2021-05-10</v>
      </c>
      <c r="G76" s="14" t="s">
        <v>427</v>
      </c>
      <c r="H76" s="22" t="s">
        <v>1006</v>
      </c>
      <c r="I76" s="24" t="s">
        <v>404</v>
      </c>
      <c r="J76" s="24" t="s">
        <v>404</v>
      </c>
      <c r="K76" s="21" t="s">
        <v>403</v>
      </c>
      <c r="L76" s="87" t="s">
        <v>1008</v>
      </c>
      <c r="M76" s="93" t="s">
        <v>1019</v>
      </c>
      <c r="N76" s="15" t="s">
        <v>2246</v>
      </c>
      <c r="O76" s="16" t="s">
        <v>1006</v>
      </c>
      <c r="P76" s="20" t="s">
        <v>1007</v>
      </c>
      <c r="Q76" s="20" t="s">
        <v>1007</v>
      </c>
      <c r="R76" s="16"/>
      <c r="S76" s="87" t="s">
        <v>1008</v>
      </c>
      <c r="T76" s="93" t="s">
        <v>1019</v>
      </c>
      <c r="U76" s="15" t="s">
        <v>2246</v>
      </c>
      <c r="V76" s="17" t="str">
        <f>secoo주문영문!A76</f>
        <v>60217908302061</v>
      </c>
      <c r="W76" s="14">
        <v>96</v>
      </c>
      <c r="X76" s="12"/>
      <c r="Z76" s="39"/>
      <c r="AC76" s="132">
        <f>VLOOKUP(A76,마스타파일!$D$2:$J$1227,2,0)</f>
        <v>290000</v>
      </c>
      <c r="AD76" s="133">
        <f>secoo주문영문!V76/67*100</f>
        <v>241539.17910447763</v>
      </c>
      <c r="AE76" s="94">
        <f>VLOOKUP(A76,마스타파일!$D$2:$J$1227,3,0)</f>
        <v>16500</v>
      </c>
      <c r="AF76" s="134">
        <f t="shared" si="8"/>
        <v>225039.17910447763</v>
      </c>
      <c r="AG76" s="94">
        <f t="shared" si="9"/>
        <v>225039.17910447763</v>
      </c>
      <c r="AH76" s="135">
        <f t="shared" si="10"/>
        <v>225030</v>
      </c>
    </row>
    <row r="77" spans="1:34" s="3" customFormat="1" ht="13.5">
      <c r="A77" s="10" t="str">
        <f>LEFT(secoo주문영문!S77,11)</f>
        <v>ARPA0E101MU</v>
      </c>
      <c r="B77" s="11" t="str">
        <f>RIGHT(secoo주문영문!O77,3)</f>
        <v>094</v>
      </c>
      <c r="C77" s="82" t="str">
        <f>secoo주문영문!U77</f>
        <v>1</v>
      </c>
      <c r="D77" s="19" t="str">
        <f>secoo주문영문!A77</f>
        <v>60217899582061</v>
      </c>
      <c r="E77" s="84">
        <f t="shared" si="7"/>
        <v>390000</v>
      </c>
      <c r="F77" s="13" t="str">
        <f>LEFT(secoo주문영문!B77,10)</f>
        <v>2021-05-10</v>
      </c>
      <c r="G77" s="14" t="s">
        <v>427</v>
      </c>
      <c r="H77" s="22" t="s">
        <v>1006</v>
      </c>
      <c r="I77" s="24" t="s">
        <v>404</v>
      </c>
      <c r="J77" s="24" t="s">
        <v>404</v>
      </c>
      <c r="K77" s="21" t="s">
        <v>403</v>
      </c>
      <c r="L77" s="87" t="s">
        <v>1008</v>
      </c>
      <c r="M77" s="93" t="s">
        <v>1019</v>
      </c>
      <c r="N77" s="15" t="s">
        <v>2246</v>
      </c>
      <c r="O77" s="16" t="s">
        <v>1006</v>
      </c>
      <c r="P77" s="20" t="s">
        <v>1007</v>
      </c>
      <c r="Q77" s="20" t="s">
        <v>1007</v>
      </c>
      <c r="R77" s="16"/>
      <c r="S77" s="87" t="s">
        <v>1008</v>
      </c>
      <c r="T77" s="93" t="s">
        <v>1019</v>
      </c>
      <c r="U77" s="15" t="s">
        <v>2246</v>
      </c>
      <c r="V77" s="17" t="str">
        <f>secoo주문영문!A77</f>
        <v>60217899582061</v>
      </c>
      <c r="W77" s="14">
        <v>96</v>
      </c>
      <c r="X77" s="12"/>
      <c r="Z77" s="39"/>
      <c r="AC77" s="132">
        <f>VLOOKUP(A77,마스타파일!$D$2:$J$1227,2,0)</f>
        <v>390000</v>
      </c>
      <c r="AD77" s="133">
        <f>secoo주문영문!V77/67*100</f>
        <v>500932.8358208955</v>
      </c>
      <c r="AE77" s="94">
        <f>VLOOKUP(A77,마스타파일!$D$2:$J$1227,3,0)</f>
        <v>16500</v>
      </c>
      <c r="AF77" s="134">
        <f t="shared" si="8"/>
        <v>484432.8358208955</v>
      </c>
      <c r="AG77" s="94">
        <f t="shared" si="9"/>
        <v>390000</v>
      </c>
      <c r="AH77" s="135">
        <f t="shared" si="10"/>
        <v>390000</v>
      </c>
    </row>
    <row r="78" spans="1:34" s="3" customFormat="1" ht="13.5">
      <c r="A78" s="10" t="str">
        <f>LEFT(secoo주문영문!S78,11)</f>
        <v>ARTS1B304T3</v>
      </c>
      <c r="B78" s="11" t="str">
        <f>RIGHT(secoo주문영문!O78,3)</f>
        <v>0XS</v>
      </c>
      <c r="C78" s="82" t="str">
        <f>secoo주문영문!U78</f>
        <v>1</v>
      </c>
      <c r="D78" s="19" t="str">
        <f>secoo주문영문!A78</f>
        <v>40204306051034</v>
      </c>
      <c r="E78" s="84">
        <v>250000</v>
      </c>
      <c r="F78" s="13" t="str">
        <f>LEFT(secoo주문영문!B78,10)</f>
        <v>2021-05-10</v>
      </c>
      <c r="G78" s="14" t="s">
        <v>427</v>
      </c>
      <c r="H78" s="22" t="s">
        <v>1006</v>
      </c>
      <c r="I78" s="24" t="s">
        <v>404</v>
      </c>
      <c r="J78" s="24" t="s">
        <v>404</v>
      </c>
      <c r="K78" s="21" t="s">
        <v>403</v>
      </c>
      <c r="L78" s="87" t="s">
        <v>1008</v>
      </c>
      <c r="M78" s="93" t="s">
        <v>1019</v>
      </c>
      <c r="N78" s="15" t="s">
        <v>2246</v>
      </c>
      <c r="O78" s="16" t="s">
        <v>1006</v>
      </c>
      <c r="P78" s="20" t="s">
        <v>1007</v>
      </c>
      <c r="Q78" s="20" t="s">
        <v>1007</v>
      </c>
      <c r="R78" s="16"/>
      <c r="S78" s="87" t="s">
        <v>1008</v>
      </c>
      <c r="T78" s="93" t="s">
        <v>1019</v>
      </c>
      <c r="U78" s="15" t="s">
        <v>2246</v>
      </c>
      <c r="V78" s="17" t="str">
        <f>secoo주문영문!A78</f>
        <v>40204306051034</v>
      </c>
      <c r="W78" s="14">
        <v>96</v>
      </c>
      <c r="X78" s="12"/>
      <c r="Z78" s="39"/>
      <c r="AC78" s="132">
        <f>VLOOKUP(A78,마스타파일!$D$2:$J$1227,2,0)</f>
        <v>250000</v>
      </c>
      <c r="AD78" s="133">
        <f>secoo주문영문!V78/67*100</f>
        <v>257763.1343283582</v>
      </c>
      <c r="AE78" s="94">
        <f>VLOOKUP(A78,마스타파일!$D$2:$J$1227,3,0)</f>
        <v>16500</v>
      </c>
      <c r="AF78" s="134">
        <f t="shared" si="8"/>
        <v>241263.1343283582</v>
      </c>
      <c r="AG78" s="94">
        <f t="shared" si="9"/>
        <v>241263.1343283582</v>
      </c>
      <c r="AH78" s="135">
        <f t="shared" si="10"/>
        <v>241260</v>
      </c>
    </row>
    <row r="79" spans="1:34" s="3" customFormat="1" ht="13.5">
      <c r="A79" s="10" t="str">
        <f>LEFT(secoo주문영문!S79,11)</f>
        <v>ARTS1B203G1</v>
      </c>
      <c r="B79" s="11" t="str">
        <f>RIGHT(secoo주문영문!O79,3)</f>
        <v>00M</v>
      </c>
      <c r="C79" s="82" t="str">
        <f>secoo주문영문!U79</f>
        <v>1</v>
      </c>
      <c r="D79" s="19" t="str">
        <f>secoo주문영문!A79</f>
        <v>40204286571038</v>
      </c>
      <c r="E79" s="84">
        <v>150000</v>
      </c>
      <c r="F79" s="13" t="str">
        <f>LEFT(secoo주문영문!B79,10)</f>
        <v>2021-05-10</v>
      </c>
      <c r="G79" s="14" t="s">
        <v>427</v>
      </c>
      <c r="H79" s="22" t="s">
        <v>1006</v>
      </c>
      <c r="I79" s="24" t="s">
        <v>404</v>
      </c>
      <c r="J79" s="24" t="s">
        <v>404</v>
      </c>
      <c r="K79" s="21" t="s">
        <v>403</v>
      </c>
      <c r="L79" s="87" t="s">
        <v>1008</v>
      </c>
      <c r="M79" s="93" t="s">
        <v>1019</v>
      </c>
      <c r="N79" s="15" t="s">
        <v>2246</v>
      </c>
      <c r="O79" s="16" t="s">
        <v>1006</v>
      </c>
      <c r="P79" s="20" t="s">
        <v>1007</v>
      </c>
      <c r="Q79" s="20" t="s">
        <v>1007</v>
      </c>
      <c r="R79" s="16"/>
      <c r="S79" s="87" t="s">
        <v>1008</v>
      </c>
      <c r="T79" s="93" t="s">
        <v>1019</v>
      </c>
      <c r="U79" s="15" t="s">
        <v>2246</v>
      </c>
      <c r="V79" s="17" t="str">
        <f>secoo주문영문!A79</f>
        <v>40204286571038</v>
      </c>
      <c r="W79" s="14">
        <v>96</v>
      </c>
      <c r="X79" s="12"/>
      <c r="Z79" s="39"/>
      <c r="AC79" s="132">
        <f>VLOOKUP(A79,마스타파일!$D$2:$J$1227,2,0)</f>
        <v>150000</v>
      </c>
      <c r="AD79" s="133">
        <f>secoo주문영문!V79/67*100</f>
        <v>154658.13432835822</v>
      </c>
      <c r="AE79" s="94">
        <f>VLOOKUP(A79,마스타파일!$D$2:$J$1227,3,0)</f>
        <v>16500</v>
      </c>
      <c r="AF79" s="134">
        <f t="shared" si="8"/>
        <v>138158.13432835822</v>
      </c>
      <c r="AG79" s="94">
        <f t="shared" si="9"/>
        <v>138158.13432835822</v>
      </c>
      <c r="AH79" s="135">
        <f t="shared" si="10"/>
        <v>138150</v>
      </c>
    </row>
    <row r="80" spans="1:34" s="3" customFormat="1" ht="13.5">
      <c r="A80" s="10" t="str">
        <f>LEFT(secoo주문영문!S80,11)</f>
        <v>ARTS1B304R3</v>
      </c>
      <c r="B80" s="11" t="str">
        <f>RIGHT(secoo주문영문!O80,3)</f>
        <v>00S</v>
      </c>
      <c r="C80" s="82" t="str">
        <f>secoo주문영문!U80</f>
        <v>1</v>
      </c>
      <c r="D80" s="19" t="str">
        <f>secoo주문영문!A80</f>
        <v>60219183632082</v>
      </c>
      <c r="E80" s="84">
        <v>250000</v>
      </c>
      <c r="F80" s="13" t="str">
        <f>LEFT(secoo주문영문!B80,10)</f>
        <v>2021-05-13</v>
      </c>
      <c r="G80" s="14" t="s">
        <v>427</v>
      </c>
      <c r="H80" s="22" t="s">
        <v>1006</v>
      </c>
      <c r="I80" s="24" t="s">
        <v>404</v>
      </c>
      <c r="J80" s="24" t="s">
        <v>404</v>
      </c>
      <c r="K80" s="21" t="s">
        <v>403</v>
      </c>
      <c r="L80" s="87" t="s">
        <v>1008</v>
      </c>
      <c r="M80" s="93" t="s">
        <v>1019</v>
      </c>
      <c r="N80" s="15" t="s">
        <v>2246</v>
      </c>
      <c r="O80" s="16" t="s">
        <v>1006</v>
      </c>
      <c r="P80" s="20" t="s">
        <v>1007</v>
      </c>
      <c r="Q80" s="20" t="s">
        <v>1007</v>
      </c>
      <c r="R80" s="16"/>
      <c r="S80" s="87" t="s">
        <v>1008</v>
      </c>
      <c r="T80" s="93" t="s">
        <v>1019</v>
      </c>
      <c r="U80" s="15" t="s">
        <v>2246</v>
      </c>
      <c r="V80" s="17" t="str">
        <f>secoo주문영문!A80</f>
        <v>60219183632082</v>
      </c>
      <c r="W80" s="14">
        <v>96</v>
      </c>
      <c r="X80" s="12"/>
      <c r="Z80" s="39"/>
      <c r="AC80" s="132">
        <f>VLOOKUP(A80,마스타파일!$D$2:$J$1227,2,0)</f>
        <v>250000</v>
      </c>
      <c r="AD80" s="133">
        <f>secoo주문영문!V80/67*100</f>
        <v>257763.1343283582</v>
      </c>
      <c r="AE80" s="94">
        <f>VLOOKUP(A80,마스타파일!$D$2:$J$1227,3,0)</f>
        <v>16500</v>
      </c>
      <c r="AF80" s="134">
        <f t="shared" si="8"/>
        <v>241263.1343283582</v>
      </c>
      <c r="AG80" s="94">
        <f t="shared" si="9"/>
        <v>241263.1343283582</v>
      </c>
      <c r="AH80" s="135">
        <f t="shared" si="10"/>
        <v>241260</v>
      </c>
    </row>
    <row r="81" spans="1:34" s="3" customFormat="1" ht="13.5">
      <c r="A81" s="10" t="str">
        <f>LEFT(secoo주문영문!S81,11)</f>
        <v>ARPA0B208K2</v>
      </c>
      <c r="B81" s="11" t="str">
        <f>RIGHT(secoo주문영문!O81,3)</f>
        <v>094</v>
      </c>
      <c r="C81" s="82" t="str">
        <f>secoo주문영문!U81</f>
        <v>1</v>
      </c>
      <c r="D81" s="19" t="str">
        <f>secoo주문영문!A81</f>
        <v>‘60220080342055</v>
      </c>
      <c r="E81" s="84">
        <f t="shared" si="7"/>
        <v>225030</v>
      </c>
      <c r="F81" s="13" t="str">
        <f>LEFT(secoo주문영문!B81,10)</f>
        <v>2021-05-15</v>
      </c>
      <c r="G81" s="14" t="s">
        <v>427</v>
      </c>
      <c r="H81" s="22" t="s">
        <v>1006</v>
      </c>
      <c r="I81" s="24" t="s">
        <v>404</v>
      </c>
      <c r="J81" s="24" t="s">
        <v>404</v>
      </c>
      <c r="K81" s="21" t="s">
        <v>403</v>
      </c>
      <c r="L81" s="87" t="s">
        <v>1008</v>
      </c>
      <c r="M81" s="93" t="s">
        <v>1019</v>
      </c>
      <c r="N81" s="15" t="s">
        <v>2246</v>
      </c>
      <c r="O81" s="16" t="s">
        <v>1006</v>
      </c>
      <c r="P81" s="20" t="s">
        <v>1007</v>
      </c>
      <c r="Q81" s="20" t="s">
        <v>1007</v>
      </c>
      <c r="R81" s="16"/>
      <c r="S81" s="87" t="s">
        <v>1008</v>
      </c>
      <c r="T81" s="93" t="s">
        <v>1019</v>
      </c>
      <c r="U81" s="15" t="s">
        <v>2246</v>
      </c>
      <c r="V81" s="17" t="str">
        <f>secoo주문영문!A81</f>
        <v>‘60220080342055</v>
      </c>
      <c r="W81" s="14">
        <v>96</v>
      </c>
      <c r="X81" s="12"/>
      <c r="Z81" s="39"/>
      <c r="AC81" s="132">
        <f>VLOOKUP(A81,마스타파일!$D$2:$J$1227,2,0)</f>
        <v>290000</v>
      </c>
      <c r="AD81" s="133">
        <f>secoo주문영문!V81/67*100</f>
        <v>241539.17910447763</v>
      </c>
      <c r="AE81" s="94">
        <f>VLOOKUP(A81,마스타파일!$D$2:$J$1227,3,0)</f>
        <v>16500</v>
      </c>
      <c r="AF81" s="134">
        <f t="shared" si="8"/>
        <v>225039.17910447763</v>
      </c>
      <c r="AG81" s="94">
        <f t="shared" si="9"/>
        <v>225039.17910447763</v>
      </c>
      <c r="AH81" s="135">
        <f t="shared" si="10"/>
        <v>225030</v>
      </c>
    </row>
    <row r="82" spans="1:34" s="3" customFormat="1" ht="13.5">
      <c r="A82" s="10" t="str">
        <f>LEFT(secoo주문영문!S82,11)</f>
        <v>ARTS1B202B1</v>
      </c>
      <c r="B82" s="11" t="str">
        <f>RIGHT(secoo주문영문!O82,3)</f>
        <v>00S</v>
      </c>
      <c r="C82" s="82" t="str">
        <f>secoo주문영문!U82</f>
        <v>1</v>
      </c>
      <c r="D82" s="19" t="str">
        <f>secoo주문영문!A82</f>
        <v>60205898061037</v>
      </c>
      <c r="E82" s="84">
        <f t="shared" si="7"/>
        <v>138150</v>
      </c>
      <c r="F82" s="13" t="str">
        <f>LEFT(secoo주문영문!B82,10)</f>
        <v>2021-05-13</v>
      </c>
      <c r="G82" s="14" t="s">
        <v>427</v>
      </c>
      <c r="H82" s="22" t="s">
        <v>1006</v>
      </c>
      <c r="I82" s="24" t="s">
        <v>404</v>
      </c>
      <c r="J82" s="24" t="s">
        <v>404</v>
      </c>
      <c r="K82" s="21" t="s">
        <v>403</v>
      </c>
      <c r="L82" s="87" t="s">
        <v>1008</v>
      </c>
      <c r="M82" s="93" t="s">
        <v>1019</v>
      </c>
      <c r="N82" s="15" t="s">
        <v>2246</v>
      </c>
      <c r="O82" s="16" t="s">
        <v>1006</v>
      </c>
      <c r="P82" s="20" t="s">
        <v>1007</v>
      </c>
      <c r="Q82" s="20" t="s">
        <v>1007</v>
      </c>
      <c r="R82" s="16"/>
      <c r="S82" s="87" t="s">
        <v>1008</v>
      </c>
      <c r="T82" s="93" t="s">
        <v>1019</v>
      </c>
      <c r="U82" s="15" t="s">
        <v>2246</v>
      </c>
      <c r="V82" s="17" t="str">
        <f>secoo주문영문!A82</f>
        <v>60205898061037</v>
      </c>
      <c r="W82" s="14">
        <v>96</v>
      </c>
      <c r="X82" s="12"/>
      <c r="Z82" s="39"/>
      <c r="AC82" s="132">
        <f>VLOOKUP(A82,마스타파일!$D$2:$J$1227,2,0)</f>
        <v>150000</v>
      </c>
      <c r="AD82" s="133">
        <f>secoo주문영문!V82/67*100</f>
        <v>154658.13432835822</v>
      </c>
      <c r="AE82" s="94">
        <f>VLOOKUP(A82,마스타파일!$D$2:$J$1227,3,0)</f>
        <v>16500</v>
      </c>
      <c r="AF82" s="134">
        <f t="shared" si="8"/>
        <v>138158.13432835822</v>
      </c>
      <c r="AG82" s="94">
        <f t="shared" si="9"/>
        <v>138158.13432835822</v>
      </c>
      <c r="AH82" s="135">
        <f t="shared" si="10"/>
        <v>138150</v>
      </c>
    </row>
    <row r="83" spans="1:34" s="3" customFormat="1" ht="13.5">
      <c r="A83" s="10" t="str">
        <f>LEFT(secoo주문영문!S83,11)</f>
        <v>ARJU0D103E3</v>
      </c>
      <c r="B83" s="11" t="str">
        <f>RIGHT(secoo주문영문!O83,3)</f>
        <v>048</v>
      </c>
      <c r="C83" s="82" t="str">
        <f>secoo주문영문!U83</f>
        <v>1</v>
      </c>
      <c r="D83" s="19" t="str">
        <f>secoo주문영문!A83</f>
        <v>60221550012082</v>
      </c>
      <c r="E83" s="84">
        <f t="shared" ref="E83" si="11">AH83</f>
        <v>660370</v>
      </c>
      <c r="F83" s="13" t="str">
        <f>LEFT(secoo주문영문!B83,10)</f>
        <v>2021-05-20</v>
      </c>
      <c r="G83" s="14" t="s">
        <v>2619</v>
      </c>
      <c r="H83" s="22" t="s">
        <v>1006</v>
      </c>
      <c r="I83" s="24" t="s">
        <v>404</v>
      </c>
      <c r="J83" s="24" t="s">
        <v>404</v>
      </c>
      <c r="K83" s="21" t="s">
        <v>403</v>
      </c>
      <c r="L83" s="87" t="s">
        <v>1793</v>
      </c>
      <c r="M83" s="93" t="s">
        <v>2620</v>
      </c>
      <c r="N83" s="15" t="s">
        <v>2621</v>
      </c>
      <c r="O83" s="16" t="s">
        <v>1006</v>
      </c>
      <c r="P83" s="20" t="s">
        <v>1007</v>
      </c>
      <c r="Q83" s="20" t="s">
        <v>1007</v>
      </c>
      <c r="R83" s="16"/>
      <c r="S83" s="87" t="s">
        <v>1793</v>
      </c>
      <c r="T83" s="93" t="s">
        <v>2620</v>
      </c>
      <c r="U83" s="15" t="s">
        <v>2621</v>
      </c>
      <c r="V83" s="17" t="str">
        <f>secoo주문영문!A83</f>
        <v>60221550012082</v>
      </c>
      <c r="W83" s="14">
        <v>96</v>
      </c>
      <c r="X83" s="12"/>
      <c r="Z83" s="39"/>
      <c r="AC83" s="132">
        <f>VLOOKUP(A83,마스타파일!$D$2:$J$1227,2,0)</f>
        <v>690000</v>
      </c>
      <c r="AD83" s="133">
        <f>secoo주문영문!V83/67*100</f>
        <v>676872</v>
      </c>
      <c r="AE83" s="94">
        <f>VLOOKUP(A83,마스타파일!$D$2:$J$1227,3,0)</f>
        <v>16500</v>
      </c>
      <c r="AF83" s="134">
        <f t="shared" si="8"/>
        <v>660372</v>
      </c>
      <c r="AG83" s="94">
        <f t="shared" si="9"/>
        <v>660372</v>
      </c>
      <c r="AH83" s="135">
        <f t="shared" si="10"/>
        <v>660370</v>
      </c>
    </row>
    <row r="84" spans="1:34" s="3" customFormat="1" ht="13.5">
      <c r="A84" s="10" t="str">
        <f>LEFT(secoo주문영문!S84,11)</f>
        <v>ARJA0B216B2</v>
      </c>
      <c r="B84" s="11" t="str">
        <f>RIGHT(secoo주문영문!O84,3)</f>
        <v>050</v>
      </c>
      <c r="C84" s="82" t="str">
        <f>secoo주문영문!U84</f>
        <v>1</v>
      </c>
      <c r="D84" s="19" t="str">
        <f>secoo주문영문!A84</f>
        <v>60221515792059</v>
      </c>
      <c r="E84" s="84">
        <f t="shared" si="7"/>
        <v>540620</v>
      </c>
      <c r="F84" s="13" t="str">
        <f>LEFT(secoo주문영문!B84,10)</f>
        <v>2021-05-19</v>
      </c>
      <c r="G84" s="14" t="s">
        <v>427</v>
      </c>
      <c r="H84" s="22" t="s">
        <v>1006</v>
      </c>
      <c r="I84" s="24" t="s">
        <v>404</v>
      </c>
      <c r="J84" s="24" t="s">
        <v>404</v>
      </c>
      <c r="K84" s="21" t="s">
        <v>403</v>
      </c>
      <c r="L84" s="87" t="s">
        <v>1008</v>
      </c>
      <c r="M84" s="93" t="s">
        <v>1019</v>
      </c>
      <c r="N84" s="15" t="s">
        <v>2246</v>
      </c>
      <c r="O84" s="16" t="s">
        <v>1006</v>
      </c>
      <c r="P84" s="20" t="s">
        <v>1007</v>
      </c>
      <c r="Q84" s="20" t="s">
        <v>1007</v>
      </c>
      <c r="R84" s="16"/>
      <c r="S84" s="87" t="s">
        <v>1008</v>
      </c>
      <c r="T84" s="93" t="s">
        <v>1019</v>
      </c>
      <c r="U84" s="15" t="s">
        <v>2246</v>
      </c>
      <c r="V84" s="17" t="str">
        <f>secoo주문영문!A84</f>
        <v>60221515792059</v>
      </c>
      <c r="W84" s="14">
        <v>96</v>
      </c>
      <c r="X84" s="12"/>
      <c r="Z84" s="39"/>
      <c r="AC84" s="132">
        <f>VLOOKUP(A84,마스타파일!$D$2:$J$1227,2,0)</f>
        <v>690000</v>
      </c>
      <c r="AD84" s="133">
        <f>secoo주문영문!V84/67*100</f>
        <v>557126.86567164178</v>
      </c>
      <c r="AE84" s="94">
        <f>VLOOKUP(A84,마스타파일!$D$2:$J$1227,3,0)</f>
        <v>16500</v>
      </c>
      <c r="AF84" s="134">
        <f t="shared" si="8"/>
        <v>540626.86567164178</v>
      </c>
      <c r="AG84" s="94">
        <f t="shared" si="9"/>
        <v>540626.86567164178</v>
      </c>
      <c r="AH84" s="135">
        <f t="shared" si="10"/>
        <v>540620</v>
      </c>
    </row>
    <row r="85" spans="1:34" s="3" customFormat="1" ht="13.5">
      <c r="A85" s="10" t="str">
        <f>LEFT(secoo주문영문!S85,11)</f>
        <v>ARPA0B302I2</v>
      </c>
      <c r="B85" s="11" t="str">
        <f>RIGHT(secoo주문영문!O85,3)</f>
        <v>078</v>
      </c>
      <c r="C85" s="82" t="str">
        <f>secoo주문영문!U85</f>
        <v>1</v>
      </c>
      <c r="D85" s="19" t="str">
        <f>secoo주문영문!A85</f>
        <v>60221819562093</v>
      </c>
      <c r="E85" s="84">
        <f t="shared" si="7"/>
        <v>225030</v>
      </c>
      <c r="F85" s="13" t="str">
        <f>LEFT(secoo주문영문!B85,10)</f>
        <v>2021-05-24</v>
      </c>
      <c r="G85" s="14" t="s">
        <v>427</v>
      </c>
      <c r="H85" s="22" t="s">
        <v>1006</v>
      </c>
      <c r="I85" s="24" t="s">
        <v>404</v>
      </c>
      <c r="J85" s="24" t="s">
        <v>404</v>
      </c>
      <c r="K85" s="21" t="s">
        <v>403</v>
      </c>
      <c r="L85" s="87" t="s">
        <v>1008</v>
      </c>
      <c r="M85" s="93" t="s">
        <v>1019</v>
      </c>
      <c r="N85" s="15" t="s">
        <v>2246</v>
      </c>
      <c r="O85" s="16" t="s">
        <v>1006</v>
      </c>
      <c r="P85" s="20" t="s">
        <v>1007</v>
      </c>
      <c r="Q85" s="20" t="s">
        <v>1007</v>
      </c>
      <c r="R85" s="16"/>
      <c r="S85" s="87" t="s">
        <v>1008</v>
      </c>
      <c r="T85" s="93" t="s">
        <v>1019</v>
      </c>
      <c r="U85" s="15" t="s">
        <v>2246</v>
      </c>
      <c r="V85" s="17" t="str">
        <f>secoo주문영문!A85</f>
        <v>60221819562093</v>
      </c>
      <c r="W85" s="14">
        <v>96</v>
      </c>
      <c r="X85" s="12"/>
      <c r="Z85" s="39"/>
      <c r="AC85" s="132">
        <f>VLOOKUP(A85,마스타파일!$D$2:$J$1227,2,0)</f>
        <v>290000</v>
      </c>
      <c r="AD85" s="133">
        <f>secoo주문영문!V85/67*100</f>
        <v>241539.17910447763</v>
      </c>
      <c r="AE85" s="94">
        <f>VLOOKUP(A85,마스타파일!$D$2:$J$1227,3,0)</f>
        <v>16500</v>
      </c>
      <c r="AF85" s="134">
        <f t="shared" si="8"/>
        <v>225039.17910447763</v>
      </c>
      <c r="AG85" s="94">
        <f t="shared" si="9"/>
        <v>225039.17910447763</v>
      </c>
      <c r="AH85" s="135">
        <f t="shared" si="10"/>
        <v>225030</v>
      </c>
    </row>
    <row r="86" spans="1:34" s="3" customFormat="1" ht="13.5">
      <c r="A86" s="10" t="str">
        <f>LEFT(secoo주문영문!S86,11)</f>
        <v>ARPA0B302T3</v>
      </c>
      <c r="B86" s="11" t="str">
        <f>RIGHT(secoo주문영문!O86,3)</f>
        <v>078</v>
      </c>
      <c r="C86" s="82" t="str">
        <f>secoo주문영문!U86</f>
        <v>1</v>
      </c>
      <c r="D86" s="19" t="str">
        <f>secoo주문영문!A86</f>
        <v>60221823572093</v>
      </c>
      <c r="E86" s="84">
        <f t="shared" si="7"/>
        <v>225030</v>
      </c>
      <c r="F86" s="13" t="str">
        <f>LEFT(secoo주문영문!B86,10)</f>
        <v>2021-05-24</v>
      </c>
      <c r="G86" s="14" t="s">
        <v>427</v>
      </c>
      <c r="H86" s="22" t="s">
        <v>1006</v>
      </c>
      <c r="I86" s="24" t="s">
        <v>404</v>
      </c>
      <c r="J86" s="24" t="s">
        <v>404</v>
      </c>
      <c r="K86" s="21" t="s">
        <v>403</v>
      </c>
      <c r="L86" s="87" t="s">
        <v>1008</v>
      </c>
      <c r="M86" s="93" t="s">
        <v>1019</v>
      </c>
      <c r="N86" s="15" t="s">
        <v>2246</v>
      </c>
      <c r="O86" s="16" t="s">
        <v>1006</v>
      </c>
      <c r="P86" s="20" t="s">
        <v>1007</v>
      </c>
      <c r="Q86" s="20" t="s">
        <v>1007</v>
      </c>
      <c r="R86" s="16"/>
      <c r="S86" s="87" t="s">
        <v>1008</v>
      </c>
      <c r="T86" s="93" t="s">
        <v>1019</v>
      </c>
      <c r="U86" s="15" t="s">
        <v>2246</v>
      </c>
      <c r="V86" s="17" t="str">
        <f>secoo주문영문!A86</f>
        <v>60221823572093</v>
      </c>
      <c r="W86" s="14">
        <v>96</v>
      </c>
      <c r="X86" s="12"/>
      <c r="Z86" s="39"/>
      <c r="AC86" s="132">
        <f>VLOOKUP(A86,마스타파일!$D$2:$J$1227,2,0)</f>
        <v>290000</v>
      </c>
      <c r="AD86" s="133">
        <f>secoo주문영문!V86/67*100</f>
        <v>241539.17910447763</v>
      </c>
      <c r="AE86" s="94">
        <f>VLOOKUP(A86,마스타파일!$D$2:$J$1227,3,0)</f>
        <v>16500</v>
      </c>
      <c r="AF86" s="134">
        <f t="shared" si="8"/>
        <v>225039.17910447763</v>
      </c>
      <c r="AG86" s="94">
        <f t="shared" si="9"/>
        <v>225039.17910447763</v>
      </c>
      <c r="AH86" s="135">
        <f t="shared" si="10"/>
        <v>225030</v>
      </c>
    </row>
    <row r="87" spans="1:34" s="3" customFormat="1" ht="13.5">
      <c r="A87" s="10" t="str">
        <f>LEFT(secoo주문영문!S87,11)</f>
        <v>ARPA0B351K2</v>
      </c>
      <c r="B87" s="11" t="str">
        <f>RIGHT(secoo주문영문!O87,3)</f>
        <v>078</v>
      </c>
      <c r="C87" s="82" t="str">
        <f>secoo주문영문!U87</f>
        <v>1</v>
      </c>
      <c r="D87" s="19" t="str">
        <f>secoo주문영문!A87</f>
        <v>60221809852093</v>
      </c>
      <c r="E87" s="84">
        <f t="shared" si="7"/>
        <v>238960</v>
      </c>
      <c r="F87" s="13" t="str">
        <f>LEFT(secoo주문영문!B87,10)</f>
        <v>2021-05-24</v>
      </c>
      <c r="G87" s="14" t="s">
        <v>427</v>
      </c>
      <c r="H87" s="22" t="s">
        <v>1006</v>
      </c>
      <c r="I87" s="24" t="s">
        <v>404</v>
      </c>
      <c r="J87" s="24" t="s">
        <v>404</v>
      </c>
      <c r="K87" s="21" t="s">
        <v>403</v>
      </c>
      <c r="L87" s="87" t="s">
        <v>1008</v>
      </c>
      <c r="M87" s="93" t="s">
        <v>1019</v>
      </c>
      <c r="N87" s="15" t="s">
        <v>2246</v>
      </c>
      <c r="O87" s="16" t="s">
        <v>1006</v>
      </c>
      <c r="P87" s="20" t="s">
        <v>1007</v>
      </c>
      <c r="Q87" s="20" t="s">
        <v>1007</v>
      </c>
      <c r="R87" s="16"/>
      <c r="S87" s="87" t="s">
        <v>1008</v>
      </c>
      <c r="T87" s="93" t="s">
        <v>1019</v>
      </c>
      <c r="U87" s="15" t="s">
        <v>2246</v>
      </c>
      <c r="V87" s="17" t="str">
        <f>secoo주문영문!A87</f>
        <v>60221809852093</v>
      </c>
      <c r="W87" s="14">
        <v>96</v>
      </c>
      <c r="X87" s="12"/>
      <c r="Z87" s="39"/>
      <c r="AC87" s="132">
        <f>VLOOKUP(A87,마스타파일!$D$2:$J$1227,2,0)</f>
        <v>350000</v>
      </c>
      <c r="AD87" s="133">
        <f>secoo주문영문!V87/67*100</f>
        <v>255464.99999999997</v>
      </c>
      <c r="AE87" s="94">
        <f>VLOOKUP(A87,마스타파일!$D$2:$J$1227,3,0)</f>
        <v>16500</v>
      </c>
      <c r="AF87" s="134">
        <f t="shared" si="8"/>
        <v>238964.99999999997</v>
      </c>
      <c r="AG87" s="94">
        <f t="shared" si="9"/>
        <v>238964.99999999997</v>
      </c>
      <c r="AH87" s="135">
        <f t="shared" si="10"/>
        <v>238960</v>
      </c>
    </row>
    <row r="88" spans="1:34" s="3" customFormat="1" ht="13.5">
      <c r="A88" s="10" t="str">
        <f>LEFT(secoo주문영문!S88,11)</f>
        <v>ARPA0B312T3</v>
      </c>
      <c r="B88" s="11" t="str">
        <f>RIGHT(secoo주문영문!O88,3)</f>
        <v>078</v>
      </c>
      <c r="C88" s="82" t="str">
        <f>secoo주문영문!U88</f>
        <v>1</v>
      </c>
      <c r="D88" s="19" t="str">
        <f>secoo주문영문!A88</f>
        <v>60221809752093</v>
      </c>
      <c r="E88" s="84">
        <f t="shared" si="7"/>
        <v>269460</v>
      </c>
      <c r="F88" s="13" t="str">
        <f>LEFT(secoo주문영문!B88,10)</f>
        <v>2021-05-24</v>
      </c>
      <c r="G88" s="14" t="s">
        <v>427</v>
      </c>
      <c r="H88" s="22" t="s">
        <v>1006</v>
      </c>
      <c r="I88" s="24" t="s">
        <v>404</v>
      </c>
      <c r="J88" s="24" t="s">
        <v>404</v>
      </c>
      <c r="K88" s="21" t="s">
        <v>403</v>
      </c>
      <c r="L88" s="87" t="s">
        <v>1008</v>
      </c>
      <c r="M88" s="93" t="s">
        <v>1019</v>
      </c>
      <c r="N88" s="15" t="s">
        <v>2246</v>
      </c>
      <c r="O88" s="16" t="s">
        <v>1006</v>
      </c>
      <c r="P88" s="20" t="s">
        <v>1007</v>
      </c>
      <c r="Q88" s="20" t="s">
        <v>1007</v>
      </c>
      <c r="R88" s="16"/>
      <c r="S88" s="87" t="s">
        <v>1008</v>
      </c>
      <c r="T88" s="93" t="s">
        <v>1019</v>
      </c>
      <c r="U88" s="15" t="s">
        <v>2246</v>
      </c>
      <c r="V88" s="17" t="str">
        <f>secoo주문영문!A88</f>
        <v>60221809752093</v>
      </c>
      <c r="W88" s="14">
        <v>96</v>
      </c>
      <c r="X88" s="12"/>
      <c r="Z88" s="39"/>
      <c r="AC88" s="132">
        <f>VLOOKUP(A88,마스타파일!$D$2:$J$1227,2,0)</f>
        <v>350000</v>
      </c>
      <c r="AD88" s="133">
        <f>secoo주문영문!V88/67*100</f>
        <v>285968.28358208953</v>
      </c>
      <c r="AE88" s="94">
        <f>VLOOKUP(A88,마스타파일!$D$2:$J$1227,3,0)</f>
        <v>16500</v>
      </c>
      <c r="AF88" s="134">
        <f t="shared" si="8"/>
        <v>269468.28358208953</v>
      </c>
      <c r="AG88" s="94">
        <f t="shared" si="9"/>
        <v>269468.28358208953</v>
      </c>
      <c r="AH88" s="135">
        <f t="shared" si="10"/>
        <v>269460</v>
      </c>
    </row>
    <row r="89" spans="1:34" s="3" customFormat="1" ht="13.5">
      <c r="A89" s="10" t="str">
        <f>LEFT(secoo주문영문!S89,11)</f>
        <v>ARPA0B303I2</v>
      </c>
      <c r="B89" s="11" t="str">
        <f>RIGHT(secoo주문영문!O89,3)</f>
        <v>094</v>
      </c>
      <c r="C89" s="82" t="str">
        <f>secoo주문영문!U89</f>
        <v>1</v>
      </c>
      <c r="D89" s="19" t="str">
        <f>secoo주문영문!A89</f>
        <v>60221933452061</v>
      </c>
      <c r="E89" s="84">
        <f t="shared" si="7"/>
        <v>225030</v>
      </c>
      <c r="F89" s="13" t="str">
        <f>LEFT(secoo주문영문!B89,10)</f>
        <v>2021-05-26</v>
      </c>
      <c r="G89" s="14" t="s">
        <v>427</v>
      </c>
      <c r="H89" s="22" t="s">
        <v>1006</v>
      </c>
      <c r="I89" s="24" t="s">
        <v>404</v>
      </c>
      <c r="J89" s="24" t="s">
        <v>404</v>
      </c>
      <c r="K89" s="21" t="s">
        <v>403</v>
      </c>
      <c r="L89" s="87" t="s">
        <v>1008</v>
      </c>
      <c r="M89" s="93" t="s">
        <v>1019</v>
      </c>
      <c r="N89" s="15" t="s">
        <v>2246</v>
      </c>
      <c r="O89" s="16" t="s">
        <v>1006</v>
      </c>
      <c r="P89" s="20" t="s">
        <v>1007</v>
      </c>
      <c r="Q89" s="20" t="s">
        <v>1007</v>
      </c>
      <c r="R89" s="16"/>
      <c r="S89" s="87" t="s">
        <v>1008</v>
      </c>
      <c r="T89" s="93" t="s">
        <v>1019</v>
      </c>
      <c r="U89" s="15" t="s">
        <v>2246</v>
      </c>
      <c r="V89" s="17" t="str">
        <f>secoo주문영문!A89</f>
        <v>60221933452061</v>
      </c>
      <c r="W89" s="14">
        <v>96</v>
      </c>
      <c r="X89" s="12"/>
      <c r="Z89" s="39"/>
      <c r="AC89" s="132">
        <f>VLOOKUP(A89,마스타파일!$D$2:$J$1227,2,0)</f>
        <v>290000</v>
      </c>
      <c r="AD89" s="133">
        <f>secoo주문영문!V89/67*100</f>
        <v>241539.17910447763</v>
      </c>
      <c r="AE89" s="94">
        <f>VLOOKUP(A89,마스타파일!$D$2:$J$1227,3,0)</f>
        <v>16500</v>
      </c>
      <c r="AF89" s="134">
        <f t="shared" si="8"/>
        <v>225039.17910447763</v>
      </c>
      <c r="AG89" s="94">
        <f t="shared" si="9"/>
        <v>225039.17910447763</v>
      </c>
      <c r="AH89" s="135">
        <f t="shared" si="10"/>
        <v>225030</v>
      </c>
    </row>
    <row r="90" spans="1:34" s="3" customFormat="1" ht="13.5">
      <c r="A90" s="10" t="str">
        <f>LEFT(secoo주문영문!S90,11)</f>
        <v>ARPA1B304T3</v>
      </c>
      <c r="B90" s="11" t="str">
        <f>RIGHT(secoo주문영문!O90,3)</f>
        <v>094</v>
      </c>
      <c r="C90" s="82" t="str">
        <f>secoo주문영문!U90</f>
        <v>1</v>
      </c>
      <c r="D90" s="19" t="str">
        <f>secoo주문영문!A90</f>
        <v>60221938842061</v>
      </c>
      <c r="E90" s="84">
        <f t="shared" si="7"/>
        <v>290000</v>
      </c>
      <c r="F90" s="13" t="str">
        <f>LEFT(secoo주문영문!B90,10)</f>
        <v>2021-05-26</v>
      </c>
      <c r="G90" s="14" t="s">
        <v>427</v>
      </c>
      <c r="H90" s="22" t="s">
        <v>1006</v>
      </c>
      <c r="I90" s="24" t="s">
        <v>404</v>
      </c>
      <c r="J90" s="24" t="s">
        <v>404</v>
      </c>
      <c r="K90" s="21" t="s">
        <v>403</v>
      </c>
      <c r="L90" s="87" t="s">
        <v>1008</v>
      </c>
      <c r="M90" s="93" t="s">
        <v>1019</v>
      </c>
      <c r="N90" s="15" t="s">
        <v>2246</v>
      </c>
      <c r="O90" s="16" t="s">
        <v>1006</v>
      </c>
      <c r="P90" s="20" t="s">
        <v>1007</v>
      </c>
      <c r="Q90" s="20" t="s">
        <v>1007</v>
      </c>
      <c r="R90" s="16"/>
      <c r="S90" s="87" t="s">
        <v>1008</v>
      </c>
      <c r="T90" s="93" t="s">
        <v>1019</v>
      </c>
      <c r="U90" s="15" t="s">
        <v>2246</v>
      </c>
      <c r="V90" s="17" t="str">
        <f>secoo주문영문!A90</f>
        <v>60221938842061</v>
      </c>
      <c r="W90" s="14">
        <v>96</v>
      </c>
      <c r="X90" s="12"/>
      <c r="Z90" s="39"/>
      <c r="AC90" s="132">
        <f>VLOOKUP(A90,마스타파일!$D$2:$J$1227,2,0)</f>
        <v>290000</v>
      </c>
      <c r="AD90" s="133">
        <f>secoo주문영문!V90/67*100</f>
        <v>316593.13432835822</v>
      </c>
      <c r="AE90" s="94">
        <f>VLOOKUP(A90,마스타파일!$D$2:$J$1227,3,0)</f>
        <v>16500</v>
      </c>
      <c r="AF90" s="134">
        <f t="shared" si="8"/>
        <v>300093.13432835822</v>
      </c>
      <c r="AG90" s="94">
        <f t="shared" si="9"/>
        <v>290000</v>
      </c>
      <c r="AH90" s="135">
        <f t="shared" si="10"/>
        <v>290000</v>
      </c>
    </row>
    <row r="91" spans="1:34" s="3" customFormat="1" ht="13.5">
      <c r="A91" s="10" t="str">
        <f>LEFT(secoo주문영문!S91,11)</f>
        <v>ARPA1B304I2</v>
      </c>
      <c r="B91" s="11" t="str">
        <f>RIGHT(secoo주문영문!O91,3)</f>
        <v>094</v>
      </c>
      <c r="C91" s="82" t="str">
        <f>secoo주문영문!U91</f>
        <v>1</v>
      </c>
      <c r="D91" s="19" t="str">
        <f>secoo주문영문!A91</f>
        <v>60221938842061</v>
      </c>
      <c r="E91" s="84">
        <f t="shared" si="7"/>
        <v>290000</v>
      </c>
      <c r="F91" s="13" t="str">
        <f>LEFT(secoo주문영문!B91,10)</f>
        <v>2021-05-26</v>
      </c>
      <c r="G91" s="14" t="s">
        <v>427</v>
      </c>
      <c r="H91" s="22" t="s">
        <v>1006</v>
      </c>
      <c r="I91" s="24" t="s">
        <v>404</v>
      </c>
      <c r="J91" s="24" t="s">
        <v>404</v>
      </c>
      <c r="K91" s="21" t="s">
        <v>403</v>
      </c>
      <c r="L91" s="87" t="s">
        <v>1008</v>
      </c>
      <c r="M91" s="93" t="s">
        <v>1019</v>
      </c>
      <c r="N91" s="15" t="s">
        <v>2246</v>
      </c>
      <c r="O91" s="16" t="s">
        <v>1006</v>
      </c>
      <c r="P91" s="20" t="s">
        <v>1007</v>
      </c>
      <c r="Q91" s="20" t="s">
        <v>1007</v>
      </c>
      <c r="R91" s="16"/>
      <c r="S91" s="87" t="s">
        <v>1008</v>
      </c>
      <c r="T91" s="93" t="s">
        <v>1019</v>
      </c>
      <c r="U91" s="15" t="s">
        <v>2246</v>
      </c>
      <c r="V91" s="17" t="str">
        <f>secoo주문영문!A91</f>
        <v>60221938842061</v>
      </c>
      <c r="W91" s="14">
        <v>96</v>
      </c>
      <c r="X91" s="12"/>
      <c r="Z91" s="39"/>
      <c r="AC91" s="132">
        <f>VLOOKUP(A91,마스타파일!$D$2:$J$1227,2,0)</f>
        <v>290000</v>
      </c>
      <c r="AD91" s="133">
        <f>secoo주문영문!V91/67*100</f>
        <v>316593.13432835822</v>
      </c>
      <c r="AE91" s="94">
        <f>VLOOKUP(A91,마스타파일!$D$2:$J$1227,3,0)</f>
        <v>16500</v>
      </c>
      <c r="AF91" s="134">
        <f t="shared" si="8"/>
        <v>300093.13432835822</v>
      </c>
      <c r="AG91" s="94">
        <f t="shared" si="9"/>
        <v>290000</v>
      </c>
      <c r="AH91" s="135">
        <f t="shared" si="10"/>
        <v>290000</v>
      </c>
    </row>
    <row r="92" spans="1:34" s="3" customFormat="1" ht="13.5">
      <c r="A92" s="10" t="str">
        <f>LEFT(secoo주문영문!S92,11)</f>
        <v>ARPA0B305T3</v>
      </c>
      <c r="B92" s="11" t="str">
        <f>RIGHT(secoo주문영문!O92,3)</f>
        <v>094</v>
      </c>
      <c r="C92" s="82" t="str">
        <f>secoo주문영문!U92</f>
        <v>1</v>
      </c>
      <c r="D92" s="19" t="str">
        <f>secoo주문영문!A92</f>
        <v>60221938842061</v>
      </c>
      <c r="E92" s="84">
        <f t="shared" si="7"/>
        <v>269460</v>
      </c>
      <c r="F92" s="13" t="str">
        <f>LEFT(secoo주문영문!B92,10)</f>
        <v>2021-05-26</v>
      </c>
      <c r="G92" s="14" t="s">
        <v>427</v>
      </c>
      <c r="H92" s="22" t="s">
        <v>1006</v>
      </c>
      <c r="I92" s="24" t="s">
        <v>404</v>
      </c>
      <c r="J92" s="24" t="s">
        <v>404</v>
      </c>
      <c r="K92" s="21" t="s">
        <v>403</v>
      </c>
      <c r="L92" s="87" t="s">
        <v>1008</v>
      </c>
      <c r="M92" s="93" t="s">
        <v>1019</v>
      </c>
      <c r="N92" s="15" t="s">
        <v>2246</v>
      </c>
      <c r="O92" s="16" t="s">
        <v>1006</v>
      </c>
      <c r="P92" s="20" t="s">
        <v>1007</v>
      </c>
      <c r="Q92" s="20" t="s">
        <v>1007</v>
      </c>
      <c r="R92" s="16"/>
      <c r="S92" s="87" t="s">
        <v>1008</v>
      </c>
      <c r="T92" s="93" t="s">
        <v>1019</v>
      </c>
      <c r="U92" s="15" t="s">
        <v>2246</v>
      </c>
      <c r="V92" s="17" t="str">
        <f>secoo주문영문!A92</f>
        <v>60221938842061</v>
      </c>
      <c r="W92" s="14">
        <v>96</v>
      </c>
      <c r="X92" s="12"/>
      <c r="Z92" s="39"/>
      <c r="AC92" s="132">
        <f>VLOOKUP(A92,마스타파일!$D$2:$J$1227,2,0)</f>
        <v>350000</v>
      </c>
      <c r="AD92" s="133">
        <f>secoo주문영문!V92/67*100</f>
        <v>285968.28358208953</v>
      </c>
      <c r="AE92" s="94">
        <f>VLOOKUP(A92,마스타파일!$D$2:$J$1227,3,0)</f>
        <v>16500</v>
      </c>
      <c r="AF92" s="134">
        <f t="shared" si="8"/>
        <v>269468.28358208953</v>
      </c>
      <c r="AG92" s="94">
        <f t="shared" si="9"/>
        <v>269468.28358208953</v>
      </c>
      <c r="AH92" s="135">
        <f t="shared" si="10"/>
        <v>269460</v>
      </c>
    </row>
    <row r="93" spans="1:34" s="3" customFormat="1" ht="13.5">
      <c r="A93" s="10" t="str">
        <f>LEFT(secoo주문영문!S93,11)</f>
        <v>ARPA0B303G3</v>
      </c>
      <c r="B93" s="11" t="str">
        <f>RIGHT(secoo주문영문!O93,3)</f>
        <v>094</v>
      </c>
      <c r="C93" s="82" t="str">
        <f>secoo주문영문!U93</f>
        <v>1</v>
      </c>
      <c r="D93" s="19" t="str">
        <f>secoo주문영문!A93</f>
        <v>60221933452061</v>
      </c>
      <c r="E93" s="84">
        <f t="shared" si="7"/>
        <v>225030</v>
      </c>
      <c r="F93" s="13" t="str">
        <f>LEFT(secoo주문영문!B93,10)</f>
        <v>2021-05-26</v>
      </c>
      <c r="G93" s="14" t="s">
        <v>427</v>
      </c>
      <c r="H93" s="22" t="s">
        <v>1006</v>
      </c>
      <c r="I93" s="24" t="s">
        <v>404</v>
      </c>
      <c r="J93" s="24" t="s">
        <v>404</v>
      </c>
      <c r="K93" s="21" t="s">
        <v>403</v>
      </c>
      <c r="L93" s="87" t="s">
        <v>1008</v>
      </c>
      <c r="M93" s="93" t="s">
        <v>1019</v>
      </c>
      <c r="N93" s="15" t="s">
        <v>2246</v>
      </c>
      <c r="O93" s="16" t="s">
        <v>1006</v>
      </c>
      <c r="P93" s="20" t="s">
        <v>1007</v>
      </c>
      <c r="Q93" s="20" t="s">
        <v>1007</v>
      </c>
      <c r="R93" s="16"/>
      <c r="S93" s="87" t="s">
        <v>1008</v>
      </c>
      <c r="T93" s="93" t="s">
        <v>1019</v>
      </c>
      <c r="U93" s="15" t="s">
        <v>2246</v>
      </c>
      <c r="V93" s="17" t="str">
        <f>secoo주문영문!A93</f>
        <v>60221933452061</v>
      </c>
      <c r="W93" s="14">
        <v>96</v>
      </c>
      <c r="X93" s="12"/>
      <c r="Z93" s="39"/>
      <c r="AC93" s="132">
        <f>VLOOKUP(A93,마스타파일!$D$2:$J$1227,2,0)</f>
        <v>290000</v>
      </c>
      <c r="AD93" s="133">
        <f>secoo주문영문!V93/67*100</f>
        <v>241539.17910447763</v>
      </c>
      <c r="AE93" s="94">
        <f>VLOOKUP(A93,마스타파일!$D$2:$J$1227,3,0)</f>
        <v>16500</v>
      </c>
      <c r="AF93" s="134">
        <f t="shared" si="8"/>
        <v>225039.17910447763</v>
      </c>
      <c r="AG93" s="94">
        <f t="shared" si="9"/>
        <v>225039.17910447763</v>
      </c>
      <c r="AH93" s="135">
        <f t="shared" si="10"/>
        <v>225030</v>
      </c>
    </row>
    <row r="94" spans="1:34" s="3" customFormat="1" ht="13.5">
      <c r="A94" s="10" t="str">
        <f>LEFT(secoo주문영문!S94,11)</f>
        <v>ARPA0B303G2</v>
      </c>
      <c r="B94" s="11" t="str">
        <f>RIGHT(secoo주문영문!O94,3)</f>
        <v>094</v>
      </c>
      <c r="C94" s="82" t="str">
        <f>secoo주문영문!U94</f>
        <v>1</v>
      </c>
      <c r="D94" s="19" t="str">
        <f>secoo주문영문!A94</f>
        <v>60221933452061</v>
      </c>
      <c r="E94" s="84">
        <f t="shared" si="7"/>
        <v>225030</v>
      </c>
      <c r="F94" s="13" t="str">
        <f>LEFT(secoo주문영문!B94,10)</f>
        <v>2021-05-26</v>
      </c>
      <c r="G94" s="14" t="s">
        <v>427</v>
      </c>
      <c r="H94" s="22" t="s">
        <v>1006</v>
      </c>
      <c r="I94" s="24" t="s">
        <v>404</v>
      </c>
      <c r="J94" s="24" t="s">
        <v>404</v>
      </c>
      <c r="K94" s="21" t="s">
        <v>403</v>
      </c>
      <c r="L94" s="87" t="s">
        <v>1008</v>
      </c>
      <c r="M94" s="93" t="s">
        <v>1019</v>
      </c>
      <c r="N94" s="15" t="s">
        <v>2246</v>
      </c>
      <c r="O94" s="16" t="s">
        <v>1006</v>
      </c>
      <c r="P94" s="20" t="s">
        <v>1007</v>
      </c>
      <c r="Q94" s="20" t="s">
        <v>1007</v>
      </c>
      <c r="R94" s="16"/>
      <c r="S94" s="87" t="s">
        <v>1008</v>
      </c>
      <c r="T94" s="93" t="s">
        <v>1019</v>
      </c>
      <c r="U94" s="15" t="s">
        <v>2246</v>
      </c>
      <c r="V94" s="17" t="str">
        <f>secoo주문영문!A94</f>
        <v>60221933452061</v>
      </c>
      <c r="W94" s="14">
        <v>96</v>
      </c>
      <c r="X94" s="12"/>
      <c r="Z94" s="39"/>
      <c r="AC94" s="132">
        <f>VLOOKUP(A94,마스타파일!$D$2:$J$1227,2,0)</f>
        <v>290000</v>
      </c>
      <c r="AD94" s="133">
        <f>secoo주문영문!V94/67*100</f>
        <v>241539.17910447763</v>
      </c>
      <c r="AE94" s="94">
        <f>VLOOKUP(A94,마스타파일!$D$2:$J$1227,3,0)</f>
        <v>16500</v>
      </c>
      <c r="AF94" s="134">
        <f t="shared" si="8"/>
        <v>225039.17910447763</v>
      </c>
      <c r="AG94" s="94">
        <f t="shared" si="9"/>
        <v>225039.17910447763</v>
      </c>
      <c r="AH94" s="135">
        <f t="shared" si="10"/>
        <v>225030</v>
      </c>
    </row>
    <row r="95" spans="1:34" s="3" customFormat="1" ht="13.5">
      <c r="A95" s="10" t="str">
        <f>LEFT(secoo주문영문!S95,11)</f>
        <v>ARTS1B203G1</v>
      </c>
      <c r="B95" s="11" t="str">
        <f>RIGHT(secoo주문영문!O95,3)</f>
        <v>00L</v>
      </c>
      <c r="C95" s="82" t="str">
        <f>secoo주문영문!U95</f>
        <v>1</v>
      </c>
      <c r="D95" s="19" t="str">
        <f>secoo주문영문!A95</f>
        <v>60208436651019</v>
      </c>
      <c r="E95" s="84">
        <v>150000</v>
      </c>
      <c r="F95" s="13" t="str">
        <f>LEFT(secoo주문영문!B95,10)</f>
        <v>2021-05-28</v>
      </c>
      <c r="G95" s="14" t="s">
        <v>427</v>
      </c>
      <c r="H95" s="22" t="s">
        <v>1006</v>
      </c>
      <c r="I95" s="24" t="s">
        <v>404</v>
      </c>
      <c r="J95" s="24" t="s">
        <v>404</v>
      </c>
      <c r="K95" s="21" t="s">
        <v>403</v>
      </c>
      <c r="L95" s="87" t="s">
        <v>1008</v>
      </c>
      <c r="M95" s="93" t="s">
        <v>1019</v>
      </c>
      <c r="N95" s="15" t="s">
        <v>2246</v>
      </c>
      <c r="O95" s="16" t="s">
        <v>1006</v>
      </c>
      <c r="P95" s="20" t="s">
        <v>1007</v>
      </c>
      <c r="Q95" s="20" t="s">
        <v>1007</v>
      </c>
      <c r="R95" s="16"/>
      <c r="S95" s="87" t="s">
        <v>1008</v>
      </c>
      <c r="T95" s="93" t="s">
        <v>1019</v>
      </c>
      <c r="U95" s="15" t="s">
        <v>2246</v>
      </c>
      <c r="V95" s="17" t="str">
        <f>secoo주문영문!A95</f>
        <v>60208436651019</v>
      </c>
      <c r="W95" s="14">
        <v>96</v>
      </c>
      <c r="X95" s="12"/>
      <c r="Z95" s="39"/>
      <c r="AC95" s="132">
        <f>VLOOKUP(A95,마스타파일!$D$2:$J$1227,2,0)</f>
        <v>150000</v>
      </c>
      <c r="AD95" s="133">
        <f>secoo주문영문!V95/67*100</f>
        <v>181950.74626865672</v>
      </c>
      <c r="AE95" s="94">
        <f>VLOOKUP(A95,마스타파일!$D$2:$J$1227,3,0)</f>
        <v>16500</v>
      </c>
      <c r="AF95" s="134">
        <f t="shared" si="8"/>
        <v>165450.74626865672</v>
      </c>
      <c r="AG95" s="94">
        <f t="shared" si="9"/>
        <v>150000</v>
      </c>
      <c r="AH95" s="135">
        <f t="shared" si="10"/>
        <v>150000</v>
      </c>
    </row>
    <row r="96" spans="1:34" s="3" customFormat="1" ht="13.5">
      <c r="A96" s="10" t="str">
        <f>LEFT(secoo주문영문!S96,11)</f>
        <v>ARSH0B509B3</v>
      </c>
      <c r="B96" s="11" t="str">
        <f>RIGHT(secoo주문영문!O96,3)</f>
        <v>00L</v>
      </c>
      <c r="C96" s="82" t="str">
        <f>secoo주문영문!U96</f>
        <v>1</v>
      </c>
      <c r="D96" s="19" t="str">
        <f>secoo주문영문!A96</f>
        <v>60222544222077</v>
      </c>
      <c r="E96" s="84">
        <f t="shared" si="7"/>
        <v>225030</v>
      </c>
      <c r="F96" s="13" t="str">
        <f>LEFT(secoo주문영문!B96,10)</f>
        <v>2021-06-02</v>
      </c>
      <c r="G96" s="14" t="s">
        <v>427</v>
      </c>
      <c r="H96" s="22" t="s">
        <v>1006</v>
      </c>
      <c r="I96" s="24" t="s">
        <v>404</v>
      </c>
      <c r="J96" s="24" t="s">
        <v>404</v>
      </c>
      <c r="K96" s="21" t="s">
        <v>403</v>
      </c>
      <c r="L96" s="87" t="s">
        <v>1008</v>
      </c>
      <c r="M96" s="93" t="s">
        <v>1019</v>
      </c>
      <c r="N96" s="15" t="s">
        <v>2246</v>
      </c>
      <c r="O96" s="16" t="s">
        <v>1006</v>
      </c>
      <c r="P96" s="20" t="s">
        <v>1007</v>
      </c>
      <c r="Q96" s="20" t="s">
        <v>1007</v>
      </c>
      <c r="R96" s="16"/>
      <c r="S96" s="87" t="s">
        <v>1008</v>
      </c>
      <c r="T96" s="93" t="s">
        <v>1019</v>
      </c>
      <c r="U96" s="15" t="s">
        <v>2246</v>
      </c>
      <c r="V96" s="17" t="str">
        <f>secoo주문영문!A96</f>
        <v>60222544222077</v>
      </c>
      <c r="W96" s="14">
        <v>96</v>
      </c>
      <c r="X96" s="12"/>
      <c r="Z96" s="39"/>
      <c r="AC96" s="132">
        <f>VLOOKUP(A96,마스타파일!$D$2:$J$1227,2,0)</f>
        <v>290000</v>
      </c>
      <c r="AD96" s="133">
        <f>secoo주문영문!V96/67*100</f>
        <v>241539.17910447763</v>
      </c>
      <c r="AE96" s="94">
        <f>VLOOKUP(A96,마스타파일!$D$2:$J$1227,3,0)</f>
        <v>16500</v>
      </c>
      <c r="AF96" s="134">
        <f t="shared" si="8"/>
        <v>225039.17910447763</v>
      </c>
      <c r="AG96" s="94">
        <f t="shared" si="9"/>
        <v>225039.17910447763</v>
      </c>
      <c r="AH96" s="135">
        <f t="shared" si="10"/>
        <v>225030</v>
      </c>
    </row>
    <row r="97" spans="1:34" s="3" customFormat="1" ht="13.5">
      <c r="A97" s="10" t="str">
        <f>LEFT(secoo주문영문!S97,11)</f>
        <v>ARPA0B305T3</v>
      </c>
      <c r="B97" s="11" t="str">
        <f>RIGHT(secoo주문영문!O97,3)</f>
        <v>094</v>
      </c>
      <c r="C97" s="82" t="str">
        <f>secoo주문영문!U97</f>
        <v>1</v>
      </c>
      <c r="D97" s="19" t="str">
        <f>secoo주문영문!A97</f>
        <v>60222535802061</v>
      </c>
      <c r="E97" s="84">
        <f t="shared" si="7"/>
        <v>269460</v>
      </c>
      <c r="F97" s="13" t="str">
        <f>LEFT(secoo주문영문!B97,10)</f>
        <v>2021-06-02</v>
      </c>
      <c r="G97" s="14" t="s">
        <v>427</v>
      </c>
      <c r="H97" s="22" t="s">
        <v>1006</v>
      </c>
      <c r="I97" s="24" t="s">
        <v>404</v>
      </c>
      <c r="J97" s="24" t="s">
        <v>404</v>
      </c>
      <c r="K97" s="21" t="s">
        <v>403</v>
      </c>
      <c r="L97" s="87" t="s">
        <v>1008</v>
      </c>
      <c r="M97" s="93" t="s">
        <v>1019</v>
      </c>
      <c r="N97" s="15" t="s">
        <v>2246</v>
      </c>
      <c r="O97" s="16" t="s">
        <v>1006</v>
      </c>
      <c r="P97" s="20" t="s">
        <v>1007</v>
      </c>
      <c r="Q97" s="20" t="s">
        <v>1007</v>
      </c>
      <c r="R97" s="16"/>
      <c r="S97" s="87" t="s">
        <v>1008</v>
      </c>
      <c r="T97" s="93" t="s">
        <v>1019</v>
      </c>
      <c r="U97" s="15" t="s">
        <v>2246</v>
      </c>
      <c r="V97" s="17" t="str">
        <f>secoo주문영문!A97</f>
        <v>60222535802061</v>
      </c>
      <c r="W97" s="14">
        <v>96</v>
      </c>
      <c r="X97" s="12"/>
      <c r="Z97" s="39"/>
      <c r="AC97" s="132">
        <f>VLOOKUP(A97,마스타파일!$D$2:$J$1227,2,0)</f>
        <v>350000</v>
      </c>
      <c r="AD97" s="133">
        <f>secoo주문영문!V97/67*100</f>
        <v>285968.28358208953</v>
      </c>
      <c r="AE97" s="94">
        <f>VLOOKUP(A97,마스타파일!$D$2:$J$1227,3,0)</f>
        <v>16500</v>
      </c>
      <c r="AF97" s="134">
        <f t="shared" si="8"/>
        <v>269468.28358208953</v>
      </c>
      <c r="AG97" s="94">
        <f t="shared" si="9"/>
        <v>269468.28358208953</v>
      </c>
      <c r="AH97" s="135">
        <f t="shared" si="10"/>
        <v>269460</v>
      </c>
    </row>
    <row r="98" spans="1:34" s="3" customFormat="1" ht="13.5">
      <c r="A98" s="10" t="str">
        <f>LEFT(secoo주문영문!S98,11)</f>
        <v>ARPA0B305T3</v>
      </c>
      <c r="B98" s="11" t="str">
        <f>RIGHT(secoo주문영문!O98,3)</f>
        <v>094</v>
      </c>
      <c r="C98" s="82" t="str">
        <f>secoo주문영문!U98</f>
        <v>1</v>
      </c>
      <c r="D98" s="19" t="str">
        <f>secoo주문영문!A98</f>
        <v>60222535802061</v>
      </c>
      <c r="E98" s="84">
        <f t="shared" ref="E98:E161" si="12">AH98</f>
        <v>269460</v>
      </c>
      <c r="F98" s="13" t="str">
        <f>LEFT(secoo주문영문!B98,10)</f>
        <v>2021-06-02</v>
      </c>
      <c r="G98" s="14" t="s">
        <v>427</v>
      </c>
      <c r="H98" s="22" t="s">
        <v>1006</v>
      </c>
      <c r="I98" s="24" t="s">
        <v>404</v>
      </c>
      <c r="J98" s="24" t="s">
        <v>404</v>
      </c>
      <c r="K98" s="21" t="s">
        <v>403</v>
      </c>
      <c r="L98" s="87" t="s">
        <v>1008</v>
      </c>
      <c r="M98" s="93" t="s">
        <v>1019</v>
      </c>
      <c r="N98" s="15" t="s">
        <v>2246</v>
      </c>
      <c r="O98" s="16" t="s">
        <v>1006</v>
      </c>
      <c r="P98" s="20" t="s">
        <v>1007</v>
      </c>
      <c r="Q98" s="20" t="s">
        <v>1007</v>
      </c>
      <c r="R98" s="16"/>
      <c r="S98" s="87" t="s">
        <v>1008</v>
      </c>
      <c r="T98" s="93" t="s">
        <v>1019</v>
      </c>
      <c r="U98" s="15" t="s">
        <v>2246</v>
      </c>
      <c r="V98" s="17" t="str">
        <f>secoo주문영문!A98</f>
        <v>60222535802061</v>
      </c>
      <c r="W98" s="14">
        <v>96</v>
      </c>
      <c r="X98" s="12"/>
      <c r="Z98" s="39"/>
      <c r="AC98" s="132">
        <f>VLOOKUP(A98,마스타파일!$D$2:$J$1227,2,0)</f>
        <v>350000</v>
      </c>
      <c r="AD98" s="133">
        <f>secoo주문영문!V98/67*100</f>
        <v>285968.28358208953</v>
      </c>
      <c r="AE98" s="94">
        <f>VLOOKUP(A98,마스타파일!$D$2:$J$1227,3,0)</f>
        <v>16500</v>
      </c>
      <c r="AF98" s="134">
        <f t="shared" si="8"/>
        <v>269468.28358208953</v>
      </c>
      <c r="AG98" s="94">
        <f t="shared" si="9"/>
        <v>269468.28358208953</v>
      </c>
      <c r="AH98" s="135">
        <f t="shared" si="10"/>
        <v>269460</v>
      </c>
    </row>
    <row r="99" spans="1:34" s="3" customFormat="1" ht="13.5">
      <c r="A99" s="10" t="str">
        <f>LEFT(secoo주문영문!S99,11)</f>
        <v>ARPA1B308K3</v>
      </c>
      <c r="B99" s="11" t="str">
        <f>RIGHT(secoo주문영문!O99,3)</f>
        <v>094</v>
      </c>
      <c r="C99" s="82" t="str">
        <f>secoo주문영문!U99</f>
        <v>1</v>
      </c>
      <c r="D99" s="19" t="str">
        <f>secoo주문영문!A99</f>
        <v>60222558682061</v>
      </c>
      <c r="E99" s="84">
        <v>290000</v>
      </c>
      <c r="F99" s="13" t="str">
        <f>LEFT(secoo주문영문!B99,10)</f>
        <v>2021-06-02</v>
      </c>
      <c r="G99" s="14" t="s">
        <v>427</v>
      </c>
      <c r="H99" s="22" t="s">
        <v>1006</v>
      </c>
      <c r="I99" s="24" t="s">
        <v>404</v>
      </c>
      <c r="J99" s="24" t="s">
        <v>404</v>
      </c>
      <c r="K99" s="21" t="s">
        <v>403</v>
      </c>
      <c r="L99" s="87" t="s">
        <v>1008</v>
      </c>
      <c r="M99" s="93" t="s">
        <v>1019</v>
      </c>
      <c r="N99" s="15" t="s">
        <v>2246</v>
      </c>
      <c r="O99" s="16" t="s">
        <v>1006</v>
      </c>
      <c r="P99" s="20" t="s">
        <v>1007</v>
      </c>
      <c r="Q99" s="20" t="s">
        <v>1007</v>
      </c>
      <c r="R99" s="16"/>
      <c r="S99" s="87" t="s">
        <v>1008</v>
      </c>
      <c r="T99" s="93" t="s">
        <v>1019</v>
      </c>
      <c r="U99" s="15" t="s">
        <v>2246</v>
      </c>
      <c r="V99" s="17" t="str">
        <f>secoo주문영문!A99</f>
        <v>60222558682061</v>
      </c>
      <c r="W99" s="14">
        <v>96</v>
      </c>
      <c r="X99" s="12"/>
      <c r="Z99" s="39"/>
      <c r="AC99" s="132">
        <f>VLOOKUP(A99,마스타파일!$D$2:$J$1227,2,0)</f>
        <v>290000</v>
      </c>
      <c r="AD99" s="133">
        <f>secoo주문영문!V99/67*100</f>
        <v>351770.1492537313</v>
      </c>
      <c r="AE99" s="94">
        <f>VLOOKUP(A99,마스타파일!$D$2:$J$1227,3,0)</f>
        <v>16500</v>
      </c>
      <c r="AF99" s="134">
        <f t="shared" si="8"/>
        <v>335270.1492537313</v>
      </c>
      <c r="AG99" s="94">
        <f t="shared" si="9"/>
        <v>290000</v>
      </c>
      <c r="AH99" s="135">
        <f t="shared" si="10"/>
        <v>290000</v>
      </c>
    </row>
    <row r="100" spans="1:34" s="3" customFormat="1" ht="13.5">
      <c r="A100" s="10" t="str">
        <f>LEFT(secoo주문영문!S100,11)</f>
        <v>ARPA0B302I2</v>
      </c>
      <c r="B100" s="11" t="str">
        <f>RIGHT(secoo주문영문!O100,3)</f>
        <v>094</v>
      </c>
      <c r="C100" s="82" t="str">
        <f>secoo주문영문!U100</f>
        <v>1</v>
      </c>
      <c r="D100" s="19" t="str">
        <f>secoo주문영문!A100</f>
        <v>60222558682061</v>
      </c>
      <c r="E100" s="84">
        <f t="shared" si="12"/>
        <v>225030</v>
      </c>
      <c r="F100" s="13" t="str">
        <f>LEFT(secoo주문영문!B100,10)</f>
        <v>2021-06-02</v>
      </c>
      <c r="G100" s="14" t="s">
        <v>427</v>
      </c>
      <c r="H100" s="22" t="s">
        <v>1006</v>
      </c>
      <c r="I100" s="24" t="s">
        <v>404</v>
      </c>
      <c r="J100" s="24" t="s">
        <v>404</v>
      </c>
      <c r="K100" s="21" t="s">
        <v>403</v>
      </c>
      <c r="L100" s="87" t="s">
        <v>1008</v>
      </c>
      <c r="M100" s="93" t="s">
        <v>1019</v>
      </c>
      <c r="N100" s="15" t="s">
        <v>2246</v>
      </c>
      <c r="O100" s="16" t="s">
        <v>1006</v>
      </c>
      <c r="P100" s="20" t="s">
        <v>1007</v>
      </c>
      <c r="Q100" s="20" t="s">
        <v>1007</v>
      </c>
      <c r="R100" s="16"/>
      <c r="S100" s="87" t="s">
        <v>1008</v>
      </c>
      <c r="T100" s="93" t="s">
        <v>1019</v>
      </c>
      <c r="U100" s="15" t="s">
        <v>2246</v>
      </c>
      <c r="V100" s="17" t="str">
        <f>secoo주문영문!A100</f>
        <v>60222558682061</v>
      </c>
      <c r="W100" s="14">
        <v>96</v>
      </c>
      <c r="X100" s="12"/>
      <c r="Z100" s="39"/>
      <c r="AC100" s="132">
        <f>VLOOKUP(A100,마스타파일!$D$2:$J$1227,2,0)</f>
        <v>290000</v>
      </c>
      <c r="AD100" s="133">
        <f>secoo주문영문!V100/67*100</f>
        <v>241539.17910447763</v>
      </c>
      <c r="AE100" s="94">
        <f>VLOOKUP(A100,마스타파일!$D$2:$J$1227,3,0)</f>
        <v>16500</v>
      </c>
      <c r="AF100" s="134">
        <f t="shared" si="8"/>
        <v>225039.17910447763</v>
      </c>
      <c r="AG100" s="94">
        <f t="shared" si="9"/>
        <v>225039.17910447763</v>
      </c>
      <c r="AH100" s="135">
        <f t="shared" si="10"/>
        <v>225030</v>
      </c>
    </row>
    <row r="101" spans="1:34" s="3" customFormat="1" ht="13.5">
      <c r="A101" s="10" t="str">
        <f>LEFT(secoo주문영문!S101,11)</f>
        <v>ARPA0B307T3</v>
      </c>
      <c r="B101" s="11" t="str">
        <f>RIGHT(secoo주문영문!O101,3)</f>
        <v>094</v>
      </c>
      <c r="C101" s="82" t="str">
        <f>secoo주문영문!U101</f>
        <v>1</v>
      </c>
      <c r="D101" s="19" t="str">
        <f>secoo주문영문!A101</f>
        <v>60222558682061</v>
      </c>
      <c r="E101" s="84">
        <f t="shared" si="12"/>
        <v>225030</v>
      </c>
      <c r="F101" s="13" t="str">
        <f>LEFT(secoo주문영문!B101,10)</f>
        <v>2021-06-02</v>
      </c>
      <c r="G101" s="14" t="s">
        <v>427</v>
      </c>
      <c r="H101" s="22" t="s">
        <v>1006</v>
      </c>
      <c r="I101" s="24" t="s">
        <v>404</v>
      </c>
      <c r="J101" s="24" t="s">
        <v>404</v>
      </c>
      <c r="K101" s="21" t="s">
        <v>403</v>
      </c>
      <c r="L101" s="87" t="s">
        <v>1008</v>
      </c>
      <c r="M101" s="93" t="s">
        <v>1019</v>
      </c>
      <c r="N101" s="15" t="s">
        <v>2246</v>
      </c>
      <c r="O101" s="16" t="s">
        <v>1006</v>
      </c>
      <c r="P101" s="20" t="s">
        <v>1007</v>
      </c>
      <c r="Q101" s="20" t="s">
        <v>1007</v>
      </c>
      <c r="R101" s="16"/>
      <c r="S101" s="87" t="s">
        <v>1008</v>
      </c>
      <c r="T101" s="93" t="s">
        <v>1019</v>
      </c>
      <c r="U101" s="15" t="s">
        <v>2246</v>
      </c>
      <c r="V101" s="17" t="str">
        <f>secoo주문영문!A101</f>
        <v>60222558682061</v>
      </c>
      <c r="W101" s="14">
        <v>96</v>
      </c>
      <c r="X101" s="12"/>
      <c r="Z101" s="39"/>
      <c r="AC101" s="132">
        <f>VLOOKUP(A101,마스타파일!$D$2:$J$1227,2,0)</f>
        <v>290000</v>
      </c>
      <c r="AD101" s="133">
        <f>secoo주문영문!V101/67*100</f>
        <v>241539.17910447763</v>
      </c>
      <c r="AE101" s="94">
        <f>VLOOKUP(A101,마스타파일!$D$2:$J$1227,3,0)</f>
        <v>16500</v>
      </c>
      <c r="AF101" s="134">
        <f t="shared" si="8"/>
        <v>225039.17910447763</v>
      </c>
      <c r="AG101" s="94">
        <f t="shared" si="9"/>
        <v>225039.17910447763</v>
      </c>
      <c r="AH101" s="135">
        <f t="shared" si="10"/>
        <v>225030</v>
      </c>
    </row>
    <row r="102" spans="1:34" s="3" customFormat="1" ht="13.5">
      <c r="A102" s="10" t="str">
        <f>LEFT(secoo주문영문!S102,11)</f>
        <v>ARPA0D403BK</v>
      </c>
      <c r="B102" s="11" t="str">
        <f>RIGHT(secoo주문영문!O102,3)</f>
        <v>094</v>
      </c>
      <c r="C102" s="82" t="str">
        <f>secoo주문영문!U102</f>
        <v>1</v>
      </c>
      <c r="D102" s="19" t="str">
        <f>secoo주문영문!A102</f>
        <v>60222562462061</v>
      </c>
      <c r="E102" s="84">
        <f t="shared" si="12"/>
        <v>366910</v>
      </c>
      <c r="F102" s="13" t="str">
        <f>LEFT(secoo주문영문!B102,10)</f>
        <v>2021-06-02</v>
      </c>
      <c r="G102" s="14" t="s">
        <v>427</v>
      </c>
      <c r="H102" s="22" t="s">
        <v>1006</v>
      </c>
      <c r="I102" s="24" t="s">
        <v>404</v>
      </c>
      <c r="J102" s="24" t="s">
        <v>404</v>
      </c>
      <c r="K102" s="21" t="s">
        <v>403</v>
      </c>
      <c r="L102" s="87" t="s">
        <v>1008</v>
      </c>
      <c r="M102" s="93" t="s">
        <v>1019</v>
      </c>
      <c r="N102" s="15" t="s">
        <v>2246</v>
      </c>
      <c r="O102" s="16" t="s">
        <v>1006</v>
      </c>
      <c r="P102" s="20" t="s">
        <v>1007</v>
      </c>
      <c r="Q102" s="20" t="s">
        <v>1007</v>
      </c>
      <c r="R102" s="16"/>
      <c r="S102" s="87" t="s">
        <v>1008</v>
      </c>
      <c r="T102" s="93" t="s">
        <v>1019</v>
      </c>
      <c r="U102" s="15" t="s">
        <v>2246</v>
      </c>
      <c r="V102" s="17" t="str">
        <f>secoo주문영문!A102</f>
        <v>60222562462061</v>
      </c>
      <c r="W102" s="14">
        <v>96</v>
      </c>
      <c r="X102" s="12"/>
      <c r="Z102" s="39"/>
      <c r="AC102" s="132">
        <f>VLOOKUP(A102,마스타파일!$D$2:$J$1227,2,0)</f>
        <v>390000</v>
      </c>
      <c r="AD102" s="133">
        <f>secoo주문영문!V102/67*100</f>
        <v>383417.19402985071</v>
      </c>
      <c r="AE102" s="94">
        <f>VLOOKUP(A102,마스타파일!$D$2:$J$1227,3,0)</f>
        <v>16500</v>
      </c>
      <c r="AF102" s="134">
        <f t="shared" si="8"/>
        <v>366917.19402985071</v>
      </c>
      <c r="AG102" s="94">
        <f t="shared" si="9"/>
        <v>366917.19402985071</v>
      </c>
      <c r="AH102" s="135">
        <f t="shared" si="10"/>
        <v>366910</v>
      </c>
    </row>
    <row r="103" spans="1:34" s="3" customFormat="1" ht="13.5">
      <c r="A103" s="10" t="s">
        <v>2780</v>
      </c>
      <c r="B103" s="11" t="str">
        <f>RIGHT(secoo주문영문!O103,3)</f>
        <v>094</v>
      </c>
      <c r="C103" s="82" t="str">
        <f>secoo주문영문!U103</f>
        <v>1</v>
      </c>
      <c r="D103" s="19" t="str">
        <f>secoo주문영문!A103</f>
        <v>60222562462061</v>
      </c>
      <c r="E103" s="84">
        <f t="shared" si="12"/>
        <v>225030</v>
      </c>
      <c r="F103" s="13" t="str">
        <f>LEFT(secoo주문영문!B103,10)</f>
        <v>2021-06-02</v>
      </c>
      <c r="G103" s="14" t="s">
        <v>427</v>
      </c>
      <c r="H103" s="22" t="s">
        <v>1006</v>
      </c>
      <c r="I103" s="24" t="s">
        <v>404</v>
      </c>
      <c r="J103" s="24" t="s">
        <v>404</v>
      </c>
      <c r="K103" s="21" t="s">
        <v>403</v>
      </c>
      <c r="L103" s="87" t="s">
        <v>1008</v>
      </c>
      <c r="M103" s="93" t="s">
        <v>1019</v>
      </c>
      <c r="N103" s="15" t="s">
        <v>2246</v>
      </c>
      <c r="O103" s="16" t="s">
        <v>1006</v>
      </c>
      <c r="P103" s="20" t="s">
        <v>1007</v>
      </c>
      <c r="Q103" s="20" t="s">
        <v>1007</v>
      </c>
      <c r="R103" s="16"/>
      <c r="S103" s="87" t="s">
        <v>1008</v>
      </c>
      <c r="T103" s="93" t="s">
        <v>1019</v>
      </c>
      <c r="U103" s="15" t="s">
        <v>2246</v>
      </c>
      <c r="V103" s="17" t="str">
        <f>secoo주문영문!A103</f>
        <v>60222562462061</v>
      </c>
      <c r="W103" s="14">
        <v>96</v>
      </c>
      <c r="X103" s="12"/>
      <c r="Z103" s="39"/>
      <c r="AC103" s="132">
        <f>VLOOKUP(A103,마스타파일!$D$2:$J$1227,2,0)</f>
        <v>290000</v>
      </c>
      <c r="AD103" s="133">
        <f>secoo주문영문!V103/67*100</f>
        <v>241539.17910447763</v>
      </c>
      <c r="AE103" s="94">
        <f>VLOOKUP(A103,마스타파일!$D$2:$J$1227,3,0)</f>
        <v>16500</v>
      </c>
      <c r="AF103" s="134">
        <f t="shared" si="8"/>
        <v>225039.17910447763</v>
      </c>
      <c r="AG103" s="94">
        <f t="shared" si="9"/>
        <v>225039.17910447763</v>
      </c>
      <c r="AH103" s="135">
        <f t="shared" si="10"/>
        <v>225030</v>
      </c>
    </row>
    <row r="104" spans="1:34" s="3" customFormat="1" ht="13.5">
      <c r="A104" s="10" t="str">
        <f>LEFT(secoo주문영문!S104,11)</f>
        <v>ARSH0B420WT</v>
      </c>
      <c r="B104" s="11" t="str">
        <f>RIGHT(secoo주문영문!O104,3)</f>
        <v>0XL</v>
      </c>
      <c r="C104" s="82" t="str">
        <f>secoo주문영문!U104</f>
        <v>1</v>
      </c>
      <c r="D104" s="19" t="str">
        <f>secoo주문영문!A104</f>
        <v>60222703072067</v>
      </c>
      <c r="E104" s="84">
        <f t="shared" si="12"/>
        <v>290000</v>
      </c>
      <c r="F104" s="13" t="str">
        <f>LEFT(secoo주문영문!B104,10)</f>
        <v>2021-06-04</v>
      </c>
      <c r="G104" s="14" t="s">
        <v>427</v>
      </c>
      <c r="H104" s="22" t="s">
        <v>1006</v>
      </c>
      <c r="I104" s="24" t="s">
        <v>404</v>
      </c>
      <c r="J104" s="24" t="s">
        <v>404</v>
      </c>
      <c r="K104" s="21" t="s">
        <v>403</v>
      </c>
      <c r="L104" s="87" t="s">
        <v>1008</v>
      </c>
      <c r="M104" s="93" t="s">
        <v>1019</v>
      </c>
      <c r="N104" s="15" t="s">
        <v>2246</v>
      </c>
      <c r="O104" s="16" t="s">
        <v>1006</v>
      </c>
      <c r="P104" s="20" t="s">
        <v>1007</v>
      </c>
      <c r="Q104" s="20" t="s">
        <v>1007</v>
      </c>
      <c r="R104" s="16"/>
      <c r="S104" s="87" t="s">
        <v>1008</v>
      </c>
      <c r="T104" s="93" t="s">
        <v>1019</v>
      </c>
      <c r="U104" s="15" t="s">
        <v>2246</v>
      </c>
      <c r="V104" s="17" t="str">
        <f>secoo주문영문!A104</f>
        <v>60222703072067</v>
      </c>
      <c r="W104" s="14">
        <v>96</v>
      </c>
      <c r="X104" s="12"/>
      <c r="Z104" s="39"/>
      <c r="AC104" s="132">
        <f>VLOOKUP(A104,마스타파일!$D$2:$J$1227,2,0)</f>
        <v>290000</v>
      </c>
      <c r="AD104" s="133">
        <f>secoo주문영문!V104/67*100</f>
        <v>383395.5223880597</v>
      </c>
      <c r="AE104" s="94">
        <f>VLOOKUP(A104,마스타파일!$D$2:$J$1227,3,0)</f>
        <v>16500</v>
      </c>
      <c r="AF104" s="134">
        <f t="shared" si="8"/>
        <v>366895.5223880597</v>
      </c>
      <c r="AG104" s="94">
        <f t="shared" si="9"/>
        <v>290000</v>
      </c>
      <c r="AH104" s="135">
        <f t="shared" si="10"/>
        <v>290000</v>
      </c>
    </row>
    <row r="105" spans="1:34" s="3" customFormat="1" ht="13.5">
      <c r="A105" s="10" t="str">
        <f>LEFT(secoo주문영문!S105,11)</f>
        <v>ARPA0B341G2</v>
      </c>
      <c r="B105" s="11" t="str">
        <f>RIGHT(secoo주문영문!O105,3)</f>
        <v>090</v>
      </c>
      <c r="C105" s="82" t="str">
        <f>secoo주문영문!U105</f>
        <v>1</v>
      </c>
      <c r="D105" s="19" t="str">
        <f>secoo주문영문!A105</f>
        <v>60223042242095</v>
      </c>
      <c r="E105" s="84">
        <f t="shared" si="12"/>
        <v>269460</v>
      </c>
      <c r="F105" s="13" t="str">
        <f>LEFT(secoo주문영문!B105,10)</f>
        <v>2021-06-07</v>
      </c>
      <c r="G105" s="14" t="s">
        <v>427</v>
      </c>
      <c r="H105" s="22" t="s">
        <v>1006</v>
      </c>
      <c r="I105" s="24" t="s">
        <v>404</v>
      </c>
      <c r="J105" s="24" t="s">
        <v>404</v>
      </c>
      <c r="K105" s="21" t="s">
        <v>403</v>
      </c>
      <c r="L105" s="87" t="s">
        <v>1008</v>
      </c>
      <c r="M105" s="93" t="s">
        <v>1019</v>
      </c>
      <c r="N105" s="15" t="s">
        <v>2246</v>
      </c>
      <c r="O105" s="16" t="s">
        <v>1006</v>
      </c>
      <c r="P105" s="20" t="s">
        <v>1007</v>
      </c>
      <c r="Q105" s="20" t="s">
        <v>1007</v>
      </c>
      <c r="R105" s="16"/>
      <c r="S105" s="87" t="s">
        <v>1008</v>
      </c>
      <c r="T105" s="93" t="s">
        <v>1019</v>
      </c>
      <c r="U105" s="15" t="s">
        <v>2246</v>
      </c>
      <c r="V105" s="17" t="str">
        <f>secoo주문영문!A105</f>
        <v>60223042242095</v>
      </c>
      <c r="W105" s="14">
        <v>96</v>
      </c>
      <c r="X105" s="12"/>
      <c r="Z105" s="39"/>
      <c r="AC105" s="132">
        <f>VLOOKUP(A105,마스타파일!$D$2:$J$1227,2,0)</f>
        <v>350000</v>
      </c>
      <c r="AD105" s="133">
        <f>secoo주문영문!V105/67*100</f>
        <v>285968.28358208953</v>
      </c>
      <c r="AE105" s="94">
        <f>VLOOKUP(A105,마스타파일!$D$2:$J$1227,3,0)</f>
        <v>16500</v>
      </c>
      <c r="AF105" s="134">
        <f t="shared" si="8"/>
        <v>269468.28358208953</v>
      </c>
      <c r="AG105" s="94">
        <f t="shared" si="9"/>
        <v>269468.28358208953</v>
      </c>
      <c r="AH105" s="135">
        <f t="shared" si="10"/>
        <v>269460</v>
      </c>
    </row>
    <row r="106" spans="1:34" s="3" customFormat="1" ht="13.5">
      <c r="A106" s="10" t="str">
        <f>LEFT(secoo주문영문!S106,11)</f>
        <v>ARPA1B323IV</v>
      </c>
      <c r="B106" s="11" t="str">
        <f>RIGHT(secoo주문영문!O106,3)</f>
        <v>082</v>
      </c>
      <c r="C106" s="82" t="str">
        <f>secoo주문영문!U106</f>
        <v>1</v>
      </c>
      <c r="D106" s="19" t="str">
        <f>secoo주문영문!A106</f>
        <v>60222957722088</v>
      </c>
      <c r="E106" s="84">
        <f t="shared" si="12"/>
        <v>290000</v>
      </c>
      <c r="F106" s="13" t="str">
        <f>LEFT(secoo주문영문!B106,10)</f>
        <v>2021-06-06</v>
      </c>
      <c r="G106" s="14" t="s">
        <v>427</v>
      </c>
      <c r="H106" s="22" t="s">
        <v>1006</v>
      </c>
      <c r="I106" s="24" t="s">
        <v>404</v>
      </c>
      <c r="J106" s="24" t="s">
        <v>404</v>
      </c>
      <c r="K106" s="21" t="s">
        <v>403</v>
      </c>
      <c r="L106" s="87" t="s">
        <v>1008</v>
      </c>
      <c r="M106" s="93" t="s">
        <v>1019</v>
      </c>
      <c r="N106" s="15" t="s">
        <v>2246</v>
      </c>
      <c r="O106" s="16" t="s">
        <v>1006</v>
      </c>
      <c r="P106" s="20" t="s">
        <v>1007</v>
      </c>
      <c r="Q106" s="20" t="s">
        <v>1007</v>
      </c>
      <c r="R106" s="16"/>
      <c r="S106" s="87" t="s">
        <v>1008</v>
      </c>
      <c r="T106" s="93" t="s">
        <v>1019</v>
      </c>
      <c r="U106" s="15" t="s">
        <v>2246</v>
      </c>
      <c r="V106" s="17" t="str">
        <f>secoo주문영문!A106</f>
        <v>60222957722088</v>
      </c>
      <c r="W106" s="14">
        <v>96</v>
      </c>
      <c r="X106" s="12"/>
      <c r="Z106" s="39"/>
      <c r="AC106" s="132">
        <f>VLOOKUP(A106,마스타파일!$D$2:$J$1227,2,0)</f>
        <v>290000</v>
      </c>
      <c r="AD106" s="133">
        <f>secoo주문영문!V106/67*100</f>
        <v>340401.49253731343</v>
      </c>
      <c r="AE106" s="94">
        <f>VLOOKUP(A106,마스타파일!$D$2:$J$1227,3,0)</f>
        <v>16500</v>
      </c>
      <c r="AF106" s="134">
        <f t="shared" si="8"/>
        <v>323901.49253731343</v>
      </c>
      <c r="AG106" s="94">
        <f t="shared" si="9"/>
        <v>290000</v>
      </c>
      <c r="AH106" s="135">
        <f t="shared" si="10"/>
        <v>290000</v>
      </c>
    </row>
    <row r="107" spans="1:34" s="3" customFormat="1" ht="13.5">
      <c r="A107" s="10" t="str">
        <f>LEFT(secoo주문영문!S107,11)</f>
        <v>ARPA0B205I2</v>
      </c>
      <c r="B107" s="11" t="str">
        <f>RIGHT(secoo주문영문!O107,3)</f>
        <v>082</v>
      </c>
      <c r="C107" s="82" t="str">
        <f>secoo주문영문!U107</f>
        <v>1</v>
      </c>
      <c r="D107" s="19" t="str">
        <f>secoo주문영문!A107</f>
        <v>60222806992075</v>
      </c>
      <c r="E107" s="84">
        <f t="shared" si="12"/>
        <v>225030</v>
      </c>
      <c r="F107" s="13" t="str">
        <f>LEFT(secoo주문영문!B107,10)</f>
        <v>2021-06-05</v>
      </c>
      <c r="G107" s="14" t="s">
        <v>427</v>
      </c>
      <c r="H107" s="22" t="s">
        <v>1006</v>
      </c>
      <c r="I107" s="24" t="s">
        <v>404</v>
      </c>
      <c r="J107" s="24" t="s">
        <v>404</v>
      </c>
      <c r="K107" s="21" t="s">
        <v>403</v>
      </c>
      <c r="L107" s="87" t="s">
        <v>1008</v>
      </c>
      <c r="M107" s="93" t="s">
        <v>1019</v>
      </c>
      <c r="N107" s="15" t="s">
        <v>2246</v>
      </c>
      <c r="O107" s="16" t="s">
        <v>1006</v>
      </c>
      <c r="P107" s="20" t="s">
        <v>1007</v>
      </c>
      <c r="Q107" s="20" t="s">
        <v>1007</v>
      </c>
      <c r="R107" s="16"/>
      <c r="S107" s="87" t="s">
        <v>1008</v>
      </c>
      <c r="T107" s="93" t="s">
        <v>1019</v>
      </c>
      <c r="U107" s="15" t="s">
        <v>2246</v>
      </c>
      <c r="V107" s="17" t="str">
        <f>secoo주문영문!A107</f>
        <v>60222806992075</v>
      </c>
      <c r="W107" s="14">
        <v>96</v>
      </c>
      <c r="X107" s="12"/>
      <c r="Z107" s="39"/>
      <c r="AC107" s="132">
        <f>VLOOKUP(A107,마스타파일!$D$2:$J$1227,2,0)</f>
        <v>290000</v>
      </c>
      <c r="AD107" s="133">
        <f>secoo주문영문!V107/67*100</f>
        <v>241539.17910447763</v>
      </c>
      <c r="AE107" s="94">
        <f>VLOOKUP(A107,마스타파일!$D$2:$J$1227,3,0)</f>
        <v>16500</v>
      </c>
      <c r="AF107" s="134">
        <f t="shared" si="8"/>
        <v>225039.17910447763</v>
      </c>
      <c r="AG107" s="94">
        <f t="shared" si="9"/>
        <v>225039.17910447763</v>
      </c>
      <c r="AH107" s="135">
        <f t="shared" si="10"/>
        <v>225030</v>
      </c>
    </row>
    <row r="108" spans="1:34" s="3" customFormat="1" ht="13.5">
      <c r="A108" s="10" t="str">
        <f>LEFT(secoo주문영문!S108,11)</f>
        <v>ARJA0B314G1</v>
      </c>
      <c r="B108" s="11" t="str">
        <f>RIGHT(secoo주문영문!O108,3)</f>
        <v>050</v>
      </c>
      <c r="C108" s="82" t="str">
        <f>secoo주문영문!U108</f>
        <v>1</v>
      </c>
      <c r="D108" s="19" t="str">
        <f>secoo주문영문!A108</f>
        <v>60209048241040</v>
      </c>
      <c r="E108" s="84">
        <f t="shared" si="12"/>
        <v>540620</v>
      </c>
      <c r="F108" s="13" t="str">
        <f>LEFT(secoo주문영문!B108,10)</f>
        <v>2021-06-04</v>
      </c>
      <c r="G108" s="14" t="s">
        <v>427</v>
      </c>
      <c r="H108" s="22" t="s">
        <v>1006</v>
      </c>
      <c r="I108" s="20" t="s">
        <v>2965</v>
      </c>
      <c r="J108" s="20" t="s">
        <v>2965</v>
      </c>
      <c r="K108" s="21" t="s">
        <v>403</v>
      </c>
      <c r="L108" s="87" t="s">
        <v>1008</v>
      </c>
      <c r="M108" s="93" t="s">
        <v>1019</v>
      </c>
      <c r="N108" s="15" t="s">
        <v>2246</v>
      </c>
      <c r="O108" s="16" t="s">
        <v>1006</v>
      </c>
      <c r="P108" s="20" t="s">
        <v>1007</v>
      </c>
      <c r="Q108" s="20" t="s">
        <v>1007</v>
      </c>
      <c r="R108" s="16"/>
      <c r="S108" s="87" t="s">
        <v>1008</v>
      </c>
      <c r="T108" s="93" t="s">
        <v>1019</v>
      </c>
      <c r="U108" s="15" t="s">
        <v>2246</v>
      </c>
      <c r="V108" s="17" t="str">
        <f>secoo주문영문!A108</f>
        <v>60209048241040</v>
      </c>
      <c r="W108" s="14">
        <v>96</v>
      </c>
      <c r="X108" s="12"/>
      <c r="Z108" s="39"/>
      <c r="AC108" s="132">
        <f>VLOOKUP(A108,마스타파일!$D$2:$J$1227,2,0)</f>
        <v>690000</v>
      </c>
      <c r="AD108" s="133">
        <f>secoo주문영문!V108/67*100</f>
        <v>557126.86567164178</v>
      </c>
      <c r="AE108" s="94">
        <f>VLOOKUP(A108,마스타파일!$D$2:$J$1227,3,0)</f>
        <v>16500</v>
      </c>
      <c r="AF108" s="134">
        <f t="shared" si="8"/>
        <v>540626.86567164178</v>
      </c>
      <c r="AG108" s="94">
        <f t="shared" si="9"/>
        <v>540626.86567164178</v>
      </c>
      <c r="AH108" s="135">
        <f t="shared" si="10"/>
        <v>540620</v>
      </c>
    </row>
    <row r="109" spans="1:34" s="3" customFormat="1" ht="13.5">
      <c r="A109" s="10" t="str">
        <f>LEFT(secoo주문영문!S109,11)</f>
        <v>ARPA0B314G1</v>
      </c>
      <c r="B109" s="11" t="str">
        <f>RIGHT(secoo주문영문!O109,3)</f>
        <v>082</v>
      </c>
      <c r="C109" s="82" t="str">
        <f>secoo주문영문!U109</f>
        <v>1</v>
      </c>
      <c r="D109" s="19" t="str">
        <f>secoo주문영문!A109</f>
        <v>60209048241040</v>
      </c>
      <c r="E109" s="84">
        <f t="shared" si="12"/>
        <v>225030</v>
      </c>
      <c r="F109" s="13" t="str">
        <f>LEFT(secoo주문영문!B109,10)</f>
        <v>2021-06-04</v>
      </c>
      <c r="G109" s="14" t="s">
        <v>427</v>
      </c>
      <c r="H109" s="22" t="s">
        <v>1006</v>
      </c>
      <c r="I109" s="20" t="s">
        <v>2965</v>
      </c>
      <c r="J109" s="20" t="s">
        <v>2965</v>
      </c>
      <c r="K109" s="21" t="s">
        <v>403</v>
      </c>
      <c r="L109" s="87" t="s">
        <v>1008</v>
      </c>
      <c r="M109" s="93" t="s">
        <v>1019</v>
      </c>
      <c r="N109" s="15" t="s">
        <v>2246</v>
      </c>
      <c r="O109" s="16" t="s">
        <v>1006</v>
      </c>
      <c r="P109" s="20" t="s">
        <v>1007</v>
      </c>
      <c r="Q109" s="20" t="s">
        <v>1007</v>
      </c>
      <c r="R109" s="16"/>
      <c r="S109" s="87" t="s">
        <v>1008</v>
      </c>
      <c r="T109" s="93" t="s">
        <v>1019</v>
      </c>
      <c r="U109" s="15" t="s">
        <v>2246</v>
      </c>
      <c r="V109" s="17" t="str">
        <f>secoo주문영문!A109</f>
        <v>60209048241040</v>
      </c>
      <c r="W109" s="14">
        <v>96</v>
      </c>
      <c r="X109" s="12"/>
      <c r="Z109" s="39"/>
      <c r="AC109" s="132">
        <f>VLOOKUP(A109,마스타파일!$D$2:$J$1227,2,0)</f>
        <v>290000</v>
      </c>
      <c r="AD109" s="133">
        <f>secoo주문영문!V109/67*100</f>
        <v>241539.17910447763</v>
      </c>
      <c r="AE109" s="94">
        <f>VLOOKUP(A109,마스타파일!$D$2:$J$1227,3,0)</f>
        <v>16500</v>
      </c>
      <c r="AF109" s="134">
        <f t="shared" si="8"/>
        <v>225039.17910447763</v>
      </c>
      <c r="AG109" s="94">
        <f t="shared" si="9"/>
        <v>225039.17910447763</v>
      </c>
      <c r="AH109" s="135">
        <f t="shared" si="10"/>
        <v>225030</v>
      </c>
    </row>
    <row r="110" spans="1:34" s="3" customFormat="1" ht="13.5">
      <c r="A110" s="10" t="str">
        <f>LEFT(secoo주문영문!S110,11)</f>
        <v>ARPA0D403G2</v>
      </c>
      <c r="B110" s="11" t="str">
        <f>RIGHT(secoo주문영문!O110,3)</f>
        <v>094</v>
      </c>
      <c r="C110" s="82" t="str">
        <f>secoo주문영문!U110</f>
        <v>1</v>
      </c>
      <c r="D110" s="19" t="str">
        <f>secoo주문영문!A110</f>
        <v>60223395012061</v>
      </c>
      <c r="E110" s="84">
        <f t="shared" si="12"/>
        <v>366910</v>
      </c>
      <c r="F110" s="13" t="str">
        <f>LEFT(secoo주문영문!B110,10)</f>
        <v>2021-06-10</v>
      </c>
      <c r="G110" s="14" t="s">
        <v>427</v>
      </c>
      <c r="H110" s="22" t="s">
        <v>1006</v>
      </c>
      <c r="I110" s="20" t="s">
        <v>2965</v>
      </c>
      <c r="J110" s="20" t="s">
        <v>2965</v>
      </c>
      <c r="K110" s="21" t="s">
        <v>403</v>
      </c>
      <c r="L110" s="87" t="s">
        <v>1008</v>
      </c>
      <c r="M110" s="93" t="s">
        <v>1019</v>
      </c>
      <c r="N110" s="15" t="s">
        <v>2246</v>
      </c>
      <c r="O110" s="16" t="s">
        <v>1006</v>
      </c>
      <c r="P110" s="20" t="s">
        <v>1007</v>
      </c>
      <c r="Q110" s="20" t="s">
        <v>1007</v>
      </c>
      <c r="R110" s="16"/>
      <c r="S110" s="87" t="s">
        <v>1008</v>
      </c>
      <c r="T110" s="93" t="s">
        <v>1019</v>
      </c>
      <c r="U110" s="15" t="s">
        <v>2246</v>
      </c>
      <c r="V110" s="17" t="str">
        <f>secoo주문영문!A110</f>
        <v>60223395012061</v>
      </c>
      <c r="W110" s="14">
        <v>96</v>
      </c>
      <c r="X110" s="12"/>
      <c r="Z110" s="39"/>
      <c r="AC110" s="132">
        <f>VLOOKUP(A110,마스타파일!$D$2:$J$1227,2,0)</f>
        <v>390000</v>
      </c>
      <c r="AD110" s="133">
        <f>secoo주문영문!V110/67*100</f>
        <v>383417.19402985071</v>
      </c>
      <c r="AE110" s="94">
        <f>VLOOKUP(A110,마스타파일!$D$2:$J$1227,3,0)</f>
        <v>16500</v>
      </c>
      <c r="AF110" s="134">
        <f t="shared" si="8"/>
        <v>366917.19402985071</v>
      </c>
      <c r="AG110" s="94">
        <f t="shared" si="9"/>
        <v>366917.19402985071</v>
      </c>
      <c r="AH110" s="135">
        <f t="shared" si="10"/>
        <v>366910</v>
      </c>
    </row>
    <row r="111" spans="1:34" s="3" customFormat="1" ht="13.5">
      <c r="A111" s="10" t="str">
        <f>LEFT(secoo주문영문!S111,11)</f>
        <v>ARTS1B304T3</v>
      </c>
      <c r="B111" s="11" t="str">
        <f>RIGHT(secoo주문영문!O111,3)</f>
        <v>0XL</v>
      </c>
      <c r="C111" s="82" t="str">
        <f>secoo주문영문!U111</f>
        <v>1</v>
      </c>
      <c r="D111" s="19" t="str">
        <f>secoo주문영문!A111</f>
        <v>60223355922061</v>
      </c>
      <c r="E111" s="84">
        <v>250000</v>
      </c>
      <c r="F111" s="13" t="str">
        <f>LEFT(secoo주문영문!B111,10)</f>
        <v>2021-06-10</v>
      </c>
      <c r="G111" s="14" t="s">
        <v>427</v>
      </c>
      <c r="H111" s="22" t="s">
        <v>1006</v>
      </c>
      <c r="I111" s="20" t="s">
        <v>2965</v>
      </c>
      <c r="J111" s="20" t="s">
        <v>2965</v>
      </c>
      <c r="K111" s="21" t="s">
        <v>403</v>
      </c>
      <c r="L111" s="87" t="s">
        <v>1008</v>
      </c>
      <c r="M111" s="93" t="s">
        <v>1019</v>
      </c>
      <c r="N111" s="15" t="s">
        <v>2246</v>
      </c>
      <c r="O111" s="16" t="s">
        <v>1006</v>
      </c>
      <c r="P111" s="20" t="s">
        <v>1007</v>
      </c>
      <c r="Q111" s="20" t="s">
        <v>1007</v>
      </c>
      <c r="R111" s="16"/>
      <c r="S111" s="87" t="s">
        <v>1008</v>
      </c>
      <c r="T111" s="93" t="s">
        <v>1019</v>
      </c>
      <c r="U111" s="15" t="s">
        <v>2246</v>
      </c>
      <c r="V111" s="17" t="str">
        <f>secoo주문영문!A111</f>
        <v>60223355922061</v>
      </c>
      <c r="W111" s="14">
        <v>96</v>
      </c>
      <c r="X111" s="12"/>
      <c r="Z111" s="39"/>
      <c r="AC111" s="132">
        <f>VLOOKUP(A111,마스타파일!$D$2:$J$1227,2,0)</f>
        <v>250000</v>
      </c>
      <c r="AD111" s="133">
        <f>secoo주문영문!V111/67*100</f>
        <v>272925.67164179106</v>
      </c>
      <c r="AE111" s="94">
        <f>VLOOKUP(A111,마스타파일!$D$2:$J$1227,3,0)</f>
        <v>16500</v>
      </c>
      <c r="AF111" s="134">
        <f t="shared" si="8"/>
        <v>256425.67164179106</v>
      </c>
      <c r="AG111" s="94">
        <f t="shared" si="9"/>
        <v>250000</v>
      </c>
      <c r="AH111" s="135">
        <f t="shared" si="10"/>
        <v>250000</v>
      </c>
    </row>
    <row r="112" spans="1:34" s="3" customFormat="1" ht="13.5">
      <c r="A112" s="10" t="str">
        <f>LEFT(secoo주문영문!S112,11)</f>
        <v>ARTS1B201IV</v>
      </c>
      <c r="B112" s="11" t="str">
        <f>RIGHT(secoo주문영문!O112,3)</f>
        <v>0XL</v>
      </c>
      <c r="C112" s="82" t="str">
        <f>secoo주문영문!U112</f>
        <v>1</v>
      </c>
      <c r="D112" s="19" t="str">
        <f>secoo주문영문!A112</f>
        <v>60223355922061</v>
      </c>
      <c r="E112" s="84">
        <f t="shared" si="12"/>
        <v>150000</v>
      </c>
      <c r="F112" s="13" t="str">
        <f>LEFT(secoo주문영문!B112,10)</f>
        <v>2021-06-10</v>
      </c>
      <c r="G112" s="14" t="s">
        <v>427</v>
      </c>
      <c r="H112" s="22" t="s">
        <v>1006</v>
      </c>
      <c r="I112" s="20" t="s">
        <v>2965</v>
      </c>
      <c r="J112" s="20" t="s">
        <v>2965</v>
      </c>
      <c r="K112" s="21" t="s">
        <v>403</v>
      </c>
      <c r="L112" s="87" t="s">
        <v>1008</v>
      </c>
      <c r="M112" s="93" t="s">
        <v>1019</v>
      </c>
      <c r="N112" s="15" t="s">
        <v>2246</v>
      </c>
      <c r="O112" s="16" t="s">
        <v>1006</v>
      </c>
      <c r="P112" s="20" t="s">
        <v>1007</v>
      </c>
      <c r="Q112" s="20" t="s">
        <v>1007</v>
      </c>
      <c r="R112" s="16"/>
      <c r="S112" s="87" t="s">
        <v>1008</v>
      </c>
      <c r="T112" s="93" t="s">
        <v>1019</v>
      </c>
      <c r="U112" s="15" t="s">
        <v>2246</v>
      </c>
      <c r="V112" s="17" t="str">
        <f>secoo주문영문!A112</f>
        <v>60223355922061</v>
      </c>
      <c r="W112" s="14">
        <v>96</v>
      </c>
      <c r="X112" s="12"/>
      <c r="Z112" s="39"/>
      <c r="AC112" s="132">
        <f>VLOOKUP(A112,마스타파일!$D$2:$J$1227,2,0)</f>
        <v>150000</v>
      </c>
      <c r="AD112" s="133">
        <f>secoo주문영문!V112/67*100</f>
        <v>211225.37313432834</v>
      </c>
      <c r="AE112" s="94">
        <f>VLOOKUP(A112,마스타파일!$D$2:$J$1227,3,0)</f>
        <v>16500</v>
      </c>
      <c r="AF112" s="134">
        <f t="shared" si="8"/>
        <v>194725.37313432834</v>
      </c>
      <c r="AG112" s="94">
        <f t="shared" si="9"/>
        <v>150000</v>
      </c>
      <c r="AH112" s="135">
        <f t="shared" si="10"/>
        <v>150000</v>
      </c>
    </row>
    <row r="113" spans="1:34" s="3" customFormat="1" ht="13.5">
      <c r="A113" s="10" t="str">
        <f>LEFT(secoo주문영문!S113,11)</f>
        <v>ARPA0B303BK</v>
      </c>
      <c r="B113" s="11" t="str">
        <f>RIGHT(secoo주문영문!O113,3)</f>
        <v>094</v>
      </c>
      <c r="C113" s="82" t="str">
        <f>secoo주문영문!U113</f>
        <v>1</v>
      </c>
      <c r="D113" s="19" t="str">
        <f>secoo주문영문!A113</f>
        <v>60223355922061</v>
      </c>
      <c r="E113" s="84">
        <f t="shared" si="12"/>
        <v>225030</v>
      </c>
      <c r="F113" s="13" t="str">
        <f>LEFT(secoo주문영문!B113,10)</f>
        <v>2021-06-10</v>
      </c>
      <c r="G113" s="14" t="s">
        <v>427</v>
      </c>
      <c r="H113" s="22" t="s">
        <v>1006</v>
      </c>
      <c r="I113" s="20" t="s">
        <v>2965</v>
      </c>
      <c r="J113" s="20" t="s">
        <v>2965</v>
      </c>
      <c r="K113" s="21" t="s">
        <v>403</v>
      </c>
      <c r="L113" s="87" t="s">
        <v>1008</v>
      </c>
      <c r="M113" s="93" t="s">
        <v>1019</v>
      </c>
      <c r="N113" s="15" t="s">
        <v>2246</v>
      </c>
      <c r="O113" s="16" t="s">
        <v>1006</v>
      </c>
      <c r="P113" s="20" t="s">
        <v>1007</v>
      </c>
      <c r="Q113" s="20" t="s">
        <v>1007</v>
      </c>
      <c r="R113" s="16"/>
      <c r="S113" s="87" t="s">
        <v>1008</v>
      </c>
      <c r="T113" s="93" t="s">
        <v>1019</v>
      </c>
      <c r="U113" s="15" t="s">
        <v>2246</v>
      </c>
      <c r="V113" s="17" t="str">
        <f>secoo주문영문!A113</f>
        <v>60223355922061</v>
      </c>
      <c r="W113" s="14">
        <v>96</v>
      </c>
      <c r="X113" s="12"/>
      <c r="Z113" s="39"/>
      <c r="AC113" s="132">
        <f>VLOOKUP(A113,마스타파일!$D$2:$J$1227,2,0)</f>
        <v>290000</v>
      </c>
      <c r="AD113" s="133">
        <f>secoo주문영문!V113/67*100</f>
        <v>241539.17910447763</v>
      </c>
      <c r="AE113" s="94">
        <f>VLOOKUP(A113,마스타파일!$D$2:$J$1227,3,0)</f>
        <v>16500</v>
      </c>
      <c r="AF113" s="134">
        <f t="shared" si="8"/>
        <v>225039.17910447763</v>
      </c>
      <c r="AG113" s="94">
        <f t="shared" si="9"/>
        <v>225039.17910447763</v>
      </c>
      <c r="AH113" s="135">
        <f t="shared" si="10"/>
        <v>225030</v>
      </c>
    </row>
    <row r="114" spans="1:34" s="3" customFormat="1" ht="13.9" customHeight="1">
      <c r="A114" s="10" t="str">
        <f>LEFT(secoo주문영문!S114,11)</f>
        <v>ARTS1B203WT</v>
      </c>
      <c r="B114" s="11" t="str">
        <f>RIGHT(secoo주문영문!O114,3)</f>
        <v>00L</v>
      </c>
      <c r="C114" s="82" t="str">
        <f>secoo주문영문!U114</f>
        <v>1</v>
      </c>
      <c r="D114" s="19" t="str">
        <f>secoo주문영문!A114</f>
        <v>60209577921019</v>
      </c>
      <c r="E114" s="84">
        <v>150000</v>
      </c>
      <c r="F114" s="13" t="str">
        <f>LEFT(secoo주문영문!B114,10)</f>
        <v>2021-06-10</v>
      </c>
      <c r="G114" s="14" t="s">
        <v>427</v>
      </c>
      <c r="H114" s="22" t="s">
        <v>1006</v>
      </c>
      <c r="I114" s="20" t="s">
        <v>2965</v>
      </c>
      <c r="J114" s="20" t="s">
        <v>2965</v>
      </c>
      <c r="K114" s="21" t="s">
        <v>403</v>
      </c>
      <c r="L114" s="87" t="s">
        <v>1008</v>
      </c>
      <c r="M114" s="93" t="s">
        <v>2966</v>
      </c>
      <c r="N114" s="15" t="s">
        <v>2246</v>
      </c>
      <c r="O114" s="16" t="s">
        <v>1006</v>
      </c>
      <c r="P114" s="20" t="s">
        <v>1007</v>
      </c>
      <c r="Q114" s="20" t="s">
        <v>1007</v>
      </c>
      <c r="R114" s="16"/>
      <c r="S114" s="87" t="s">
        <v>1008</v>
      </c>
      <c r="T114" s="93" t="s">
        <v>2966</v>
      </c>
      <c r="U114" s="15" t="s">
        <v>2246</v>
      </c>
      <c r="V114" s="17" t="str">
        <f>secoo주문영문!A114</f>
        <v>60209577921019</v>
      </c>
      <c r="W114" s="14">
        <v>96</v>
      </c>
      <c r="X114" s="12"/>
      <c r="Z114" s="39"/>
      <c r="AC114" s="132">
        <f>VLOOKUP(A114,마스타파일!$D$2:$J$1227,2,0)</f>
        <v>150000</v>
      </c>
      <c r="AD114" s="133">
        <f>secoo주문영문!V114/67*100</f>
        <v>145560.59701492538</v>
      </c>
      <c r="AE114" s="94">
        <f>VLOOKUP(A114,마스타파일!$D$2:$J$1227,3,0)</f>
        <v>16500</v>
      </c>
      <c r="AF114" s="134">
        <f t="shared" si="8"/>
        <v>129060.59701492538</v>
      </c>
      <c r="AG114" s="94">
        <f t="shared" si="9"/>
        <v>129060.59701492538</v>
      </c>
      <c r="AH114" s="135">
        <f t="shared" si="10"/>
        <v>129060</v>
      </c>
    </row>
    <row r="115" spans="1:34" s="3" customFormat="1" ht="13.5">
      <c r="A115" s="10" t="str">
        <f>LEFT(secoo주문영문!S115,11)</f>
        <v>ARTS1B209T3</v>
      </c>
      <c r="B115" s="11" t="str">
        <f>RIGHT(secoo주문영문!O115,3)</f>
        <v>00M</v>
      </c>
      <c r="C115" s="82" t="str">
        <f>secoo주문영문!U115</f>
        <v>1</v>
      </c>
      <c r="D115" s="19" t="str">
        <f>secoo주문영문!A115</f>
        <v>40223423042080</v>
      </c>
      <c r="E115" s="84">
        <v>150000</v>
      </c>
      <c r="F115" s="13" t="str">
        <f>LEFT(secoo주문영문!B115,10)</f>
        <v>2021-06-10</v>
      </c>
      <c r="G115" s="14" t="s">
        <v>427</v>
      </c>
      <c r="H115" s="22" t="s">
        <v>1006</v>
      </c>
      <c r="I115" s="20" t="s">
        <v>2965</v>
      </c>
      <c r="J115" s="20" t="s">
        <v>2965</v>
      </c>
      <c r="K115" s="21" t="s">
        <v>403</v>
      </c>
      <c r="L115" s="87" t="s">
        <v>1008</v>
      </c>
      <c r="M115" s="93" t="s">
        <v>2966</v>
      </c>
      <c r="N115" s="15" t="s">
        <v>2246</v>
      </c>
      <c r="O115" s="16" t="s">
        <v>1006</v>
      </c>
      <c r="P115" s="20" t="s">
        <v>1007</v>
      </c>
      <c r="Q115" s="20" t="s">
        <v>1007</v>
      </c>
      <c r="R115" s="16"/>
      <c r="S115" s="87" t="s">
        <v>1008</v>
      </c>
      <c r="T115" s="93" t="s">
        <v>2966</v>
      </c>
      <c r="U115" s="15" t="s">
        <v>2246</v>
      </c>
      <c r="V115" s="17" t="str">
        <f>secoo주문영문!A115</f>
        <v>40223423042080</v>
      </c>
      <c r="W115" s="14">
        <v>96</v>
      </c>
      <c r="X115" s="12"/>
      <c r="Z115" s="39"/>
      <c r="AC115" s="132">
        <f>VLOOKUP(A115,마스타파일!$D$2:$J$1227,2,0)</f>
        <v>190000</v>
      </c>
      <c r="AD115" s="133">
        <f>secoo주문영문!V115/67*100</f>
        <v>184376.11940298506</v>
      </c>
      <c r="AE115" s="94">
        <f>VLOOKUP(A115,마스타파일!$D$2:$J$1227,3,0)</f>
        <v>16500</v>
      </c>
      <c r="AF115" s="134">
        <f t="shared" si="8"/>
        <v>167876.11940298506</v>
      </c>
      <c r="AG115" s="94">
        <f t="shared" si="9"/>
        <v>167876.11940298506</v>
      </c>
      <c r="AH115" s="135">
        <f t="shared" si="10"/>
        <v>167870</v>
      </c>
    </row>
    <row r="116" spans="1:34" s="3" customFormat="1" ht="13.5">
      <c r="A116" s="10" t="str">
        <f>LEFT(secoo주문영문!S116,11)</f>
        <v>ARTS1B203G1</v>
      </c>
      <c r="B116" s="11" t="str">
        <f>RIGHT(secoo주문영문!O116,3)</f>
        <v>00L</v>
      </c>
      <c r="C116" s="82" t="str">
        <f>secoo주문영문!U116</f>
        <v>1</v>
      </c>
      <c r="D116" s="19" t="str">
        <f>secoo주문영문!A116</f>
        <v>60223652112066</v>
      </c>
      <c r="E116" s="84">
        <v>150000</v>
      </c>
      <c r="F116" s="13" t="str">
        <f>LEFT(secoo주문영문!B116,10)</f>
        <v>2021-06-13</v>
      </c>
      <c r="G116" s="14" t="s">
        <v>427</v>
      </c>
      <c r="H116" s="22" t="s">
        <v>1006</v>
      </c>
      <c r="I116" s="20" t="s">
        <v>2965</v>
      </c>
      <c r="J116" s="20" t="s">
        <v>2965</v>
      </c>
      <c r="K116" s="21" t="s">
        <v>403</v>
      </c>
      <c r="L116" s="87" t="s">
        <v>1008</v>
      </c>
      <c r="M116" s="93" t="s">
        <v>2966</v>
      </c>
      <c r="N116" s="15" t="s">
        <v>2246</v>
      </c>
      <c r="O116" s="16" t="s">
        <v>1006</v>
      </c>
      <c r="P116" s="20" t="s">
        <v>2965</v>
      </c>
      <c r="Q116" s="20" t="s">
        <v>2965</v>
      </c>
      <c r="R116" s="16"/>
      <c r="S116" s="87" t="s">
        <v>1008</v>
      </c>
      <c r="T116" s="93" t="s">
        <v>2966</v>
      </c>
      <c r="U116" s="15" t="s">
        <v>2246</v>
      </c>
      <c r="V116" s="17" t="str">
        <f>secoo주문영문!A116</f>
        <v>60223652112066</v>
      </c>
      <c r="W116" s="14">
        <v>96</v>
      </c>
      <c r="X116" s="12"/>
      <c r="Z116" s="39"/>
      <c r="AC116" s="132">
        <f>VLOOKUP(A116,마스타파일!$D$2:$J$1227,2,0)</f>
        <v>150000</v>
      </c>
      <c r="AD116" s="133">
        <f>secoo주문영문!V116/67*100</f>
        <v>181950.74626865672</v>
      </c>
      <c r="AE116" s="94">
        <f>VLOOKUP(A116,마스타파일!$D$2:$J$1227,3,0)</f>
        <v>16500</v>
      </c>
      <c r="AF116" s="134">
        <f t="shared" si="8"/>
        <v>165450.74626865672</v>
      </c>
      <c r="AG116" s="94">
        <f t="shared" si="9"/>
        <v>150000</v>
      </c>
      <c r="AH116" s="135">
        <f t="shared" si="10"/>
        <v>150000</v>
      </c>
    </row>
    <row r="117" spans="1:34" s="3" customFormat="1" ht="13.5">
      <c r="A117" s="10" t="str">
        <f>LEFT(secoo주문영문!S117,11)</f>
        <v>ARJA0B216B2</v>
      </c>
      <c r="B117" s="11" t="str">
        <f>RIGHT(secoo주문영문!O117,3)</f>
        <v>052</v>
      </c>
      <c r="C117" s="82" t="str">
        <f>secoo주문영문!U117</f>
        <v>1</v>
      </c>
      <c r="D117" s="19" t="str">
        <f>secoo주문영문!A117</f>
        <v>60209792641040</v>
      </c>
      <c r="E117" s="84">
        <f t="shared" si="12"/>
        <v>690000</v>
      </c>
      <c r="F117" s="13" t="str">
        <f>LEFT(secoo주문영문!B117,10)</f>
        <v>2021-06-13</v>
      </c>
      <c r="G117" s="14" t="s">
        <v>427</v>
      </c>
      <c r="H117" s="22" t="s">
        <v>1006</v>
      </c>
      <c r="I117" s="20" t="s">
        <v>2965</v>
      </c>
      <c r="J117" s="20" t="s">
        <v>2965</v>
      </c>
      <c r="K117" s="21" t="s">
        <v>403</v>
      </c>
      <c r="L117" s="87" t="s">
        <v>1008</v>
      </c>
      <c r="M117" s="93" t="s">
        <v>2967</v>
      </c>
      <c r="N117" s="15" t="s">
        <v>2246</v>
      </c>
      <c r="O117" s="16" t="s">
        <v>1006</v>
      </c>
      <c r="P117" s="20" t="s">
        <v>2965</v>
      </c>
      <c r="Q117" s="20" t="s">
        <v>2965</v>
      </c>
      <c r="R117" s="16"/>
      <c r="S117" s="87" t="s">
        <v>1008</v>
      </c>
      <c r="T117" s="93" t="s">
        <v>2967</v>
      </c>
      <c r="U117" s="15" t="s">
        <v>2246</v>
      </c>
      <c r="V117" s="17" t="str">
        <f>secoo주문영문!A117</f>
        <v>60209792641040</v>
      </c>
      <c r="W117" s="14">
        <v>96</v>
      </c>
      <c r="X117" s="12"/>
      <c r="Z117" s="39"/>
      <c r="AC117" s="132">
        <f>VLOOKUP(A117,마스타파일!$D$2:$J$1227,2,0)</f>
        <v>690000</v>
      </c>
      <c r="AD117" s="133">
        <f>secoo주문영문!V117/67*100</f>
        <v>884328.35820895527</v>
      </c>
      <c r="AE117" s="94">
        <f>VLOOKUP(A117,마스타파일!$D$2:$J$1227,3,0)</f>
        <v>16500</v>
      </c>
      <c r="AF117" s="134">
        <f t="shared" si="8"/>
        <v>867828.35820895527</v>
      </c>
      <c r="AG117" s="94">
        <f t="shared" si="9"/>
        <v>690000</v>
      </c>
      <c r="AH117" s="135">
        <f t="shared" si="10"/>
        <v>690000</v>
      </c>
    </row>
    <row r="118" spans="1:34" s="3" customFormat="1" ht="13.5">
      <c r="A118" s="10" t="str">
        <f>LEFT(secoo주문영문!S118,11)</f>
        <v>ARPA0B226B2</v>
      </c>
      <c r="B118" s="11" t="str">
        <f>RIGHT(secoo주문영문!O118,3)</f>
        <v>086</v>
      </c>
      <c r="C118" s="82" t="str">
        <f>secoo주문영문!U118</f>
        <v>1</v>
      </c>
      <c r="D118" s="19" t="str">
        <f>secoo주문영문!A118</f>
        <v>60209796081040</v>
      </c>
      <c r="E118" s="84">
        <f t="shared" si="12"/>
        <v>225030</v>
      </c>
      <c r="F118" s="13" t="str">
        <f>LEFT(secoo주문영문!B118,10)</f>
        <v>2021-06-13</v>
      </c>
      <c r="G118" s="14" t="s">
        <v>427</v>
      </c>
      <c r="H118" s="22" t="s">
        <v>1006</v>
      </c>
      <c r="I118" s="20" t="s">
        <v>2965</v>
      </c>
      <c r="J118" s="20" t="s">
        <v>2965</v>
      </c>
      <c r="K118" s="21" t="s">
        <v>403</v>
      </c>
      <c r="L118" s="87" t="s">
        <v>1008</v>
      </c>
      <c r="M118" s="93" t="s">
        <v>2967</v>
      </c>
      <c r="N118" s="15" t="s">
        <v>2246</v>
      </c>
      <c r="O118" s="16" t="s">
        <v>1006</v>
      </c>
      <c r="P118" s="20" t="s">
        <v>2965</v>
      </c>
      <c r="Q118" s="20" t="s">
        <v>2965</v>
      </c>
      <c r="R118" s="16"/>
      <c r="S118" s="87" t="s">
        <v>1008</v>
      </c>
      <c r="T118" s="93" t="s">
        <v>2966</v>
      </c>
      <c r="U118" s="15" t="s">
        <v>2246</v>
      </c>
      <c r="V118" s="17" t="str">
        <f>secoo주문영문!A118</f>
        <v>60209796081040</v>
      </c>
      <c r="W118" s="14">
        <v>96</v>
      </c>
      <c r="X118" s="12"/>
      <c r="Z118" s="39"/>
      <c r="AC118" s="132">
        <f>VLOOKUP(A118,마스타파일!$D$2:$J$1227,2,0)</f>
        <v>290000</v>
      </c>
      <c r="AD118" s="133">
        <f>secoo주문영문!V118/67*100</f>
        <v>241539.17910447763</v>
      </c>
      <c r="AE118" s="94">
        <f>VLOOKUP(A118,마스타파일!$D$2:$J$1227,3,0)</f>
        <v>16500</v>
      </c>
      <c r="AF118" s="134">
        <f t="shared" si="8"/>
        <v>225039.17910447763</v>
      </c>
      <c r="AG118" s="94">
        <f t="shared" si="9"/>
        <v>225039.17910447763</v>
      </c>
      <c r="AH118" s="135">
        <f t="shared" si="10"/>
        <v>225030</v>
      </c>
    </row>
    <row r="119" spans="1:34" s="3" customFormat="1" ht="13.5">
      <c r="A119" s="10" t="str">
        <f>LEFT(secoo주문영문!S119,11)</f>
        <v>ARSH0B417G1</v>
      </c>
      <c r="B119" s="11" t="str">
        <f>RIGHT(secoo주문영문!O119,3)</f>
        <v>00M</v>
      </c>
      <c r="C119" s="82" t="str">
        <f>secoo주문영문!U119</f>
        <v>1</v>
      </c>
      <c r="D119" s="19" t="str">
        <f>secoo주문영문!A119</f>
        <v>60209781391018</v>
      </c>
      <c r="E119" s="84">
        <f t="shared" si="12"/>
        <v>225030</v>
      </c>
      <c r="F119" s="13" t="str">
        <f>LEFT(secoo주문영문!B119,10)</f>
        <v>2021-06-12</v>
      </c>
      <c r="G119" s="14" t="s">
        <v>427</v>
      </c>
      <c r="H119" s="22" t="s">
        <v>1006</v>
      </c>
      <c r="I119" s="20" t="s">
        <v>2965</v>
      </c>
      <c r="J119" s="20" t="s">
        <v>2965</v>
      </c>
      <c r="K119" s="21" t="s">
        <v>403</v>
      </c>
      <c r="L119" s="87" t="s">
        <v>1008</v>
      </c>
      <c r="M119" s="93" t="s">
        <v>2967</v>
      </c>
      <c r="N119" s="15" t="s">
        <v>2246</v>
      </c>
      <c r="O119" s="16" t="s">
        <v>1006</v>
      </c>
      <c r="P119" s="20" t="s">
        <v>2965</v>
      </c>
      <c r="Q119" s="20" t="s">
        <v>2965</v>
      </c>
      <c r="R119" s="16"/>
      <c r="S119" s="87" t="s">
        <v>1008</v>
      </c>
      <c r="T119" s="93" t="s">
        <v>2967</v>
      </c>
      <c r="U119" s="15" t="s">
        <v>2246</v>
      </c>
      <c r="V119" s="17" t="str">
        <f>secoo주문영문!A119</f>
        <v>60209781391018</v>
      </c>
      <c r="W119" s="14">
        <v>96</v>
      </c>
      <c r="X119" s="12"/>
      <c r="Z119" s="39"/>
      <c r="AC119" s="132">
        <f>VLOOKUP(A119,마스타파일!$D$2:$J$1227,2,0)</f>
        <v>290000</v>
      </c>
      <c r="AD119" s="133">
        <f>secoo주문영문!V119/67*100</f>
        <v>241539.17910447763</v>
      </c>
      <c r="AE119" s="94">
        <f>VLOOKUP(A119,마스타파일!$D$2:$J$1227,3,0)</f>
        <v>16500</v>
      </c>
      <c r="AF119" s="134">
        <f t="shared" si="8"/>
        <v>225039.17910447763</v>
      </c>
      <c r="AG119" s="94">
        <f t="shared" si="9"/>
        <v>225039.17910447763</v>
      </c>
      <c r="AH119" s="135">
        <f t="shared" si="10"/>
        <v>225030</v>
      </c>
    </row>
    <row r="120" spans="1:34" s="3" customFormat="1" ht="13.5">
      <c r="A120" s="10" t="str">
        <f>LEFT(secoo주문영문!S120,11)</f>
        <v>ARSH0B204B1</v>
      </c>
      <c r="B120" s="11" t="str">
        <f>RIGHT(secoo주문영문!O120,3)</f>
        <v>00L</v>
      </c>
      <c r="C120" s="82" t="str">
        <f>secoo주문영문!U120</f>
        <v>1</v>
      </c>
      <c r="D120" s="19" t="str">
        <f>secoo주문영문!A120</f>
        <v>60209953431007</v>
      </c>
      <c r="E120" s="84">
        <f t="shared" si="12"/>
        <v>199270</v>
      </c>
      <c r="F120" s="13" t="str">
        <f>LEFT(secoo주문영문!B120,10)</f>
        <v>2021-06-14</v>
      </c>
      <c r="G120" s="14" t="s">
        <v>427</v>
      </c>
      <c r="H120" s="22" t="s">
        <v>1006</v>
      </c>
      <c r="I120" s="20" t="s">
        <v>2965</v>
      </c>
      <c r="J120" s="20" t="s">
        <v>2965</v>
      </c>
      <c r="K120" s="21" t="s">
        <v>403</v>
      </c>
      <c r="L120" s="87" t="s">
        <v>1008</v>
      </c>
      <c r="M120" s="93" t="s">
        <v>2967</v>
      </c>
      <c r="N120" s="15" t="s">
        <v>2246</v>
      </c>
      <c r="O120" s="16" t="s">
        <v>1006</v>
      </c>
      <c r="P120" s="20" t="s">
        <v>2965</v>
      </c>
      <c r="Q120" s="20" t="s">
        <v>2965</v>
      </c>
      <c r="R120" s="16"/>
      <c r="S120" s="87" t="s">
        <v>1008</v>
      </c>
      <c r="T120" s="93" t="s">
        <v>2966</v>
      </c>
      <c r="U120" s="15" t="s">
        <v>2246</v>
      </c>
      <c r="V120" s="17" t="str">
        <f>secoo주문영문!A120</f>
        <v>60209953431007</v>
      </c>
      <c r="W120" s="14">
        <v>96</v>
      </c>
      <c r="X120" s="12"/>
      <c r="Z120" s="39"/>
      <c r="AC120" s="132">
        <f>VLOOKUP(A120,마스타파일!$D$2:$J$1227,2,0)</f>
        <v>290000</v>
      </c>
      <c r="AD120" s="133">
        <f>secoo주문영문!V120/67*100</f>
        <v>215775</v>
      </c>
      <c r="AE120" s="94">
        <f>VLOOKUP(A120,마스타파일!$D$2:$J$1227,3,0)</f>
        <v>16500</v>
      </c>
      <c r="AF120" s="134">
        <f t="shared" si="8"/>
        <v>199275</v>
      </c>
      <c r="AG120" s="94">
        <f t="shared" si="9"/>
        <v>199275</v>
      </c>
      <c r="AH120" s="135">
        <f t="shared" si="10"/>
        <v>199270</v>
      </c>
    </row>
    <row r="121" spans="1:34" s="3" customFormat="1" ht="13.5">
      <c r="A121" s="10" t="str">
        <f>LEFT(secoo주문영문!S121,11)</f>
        <v>ARSH0B417G1</v>
      </c>
      <c r="B121" s="11" t="str">
        <f>RIGHT(secoo주문영문!O121,3)</f>
        <v>00L</v>
      </c>
      <c r="C121" s="82" t="str">
        <f>secoo주문영문!U121</f>
        <v>1</v>
      </c>
      <c r="D121" s="19" t="str">
        <f>secoo주문영문!A121</f>
        <v>60209953431007</v>
      </c>
      <c r="E121" s="84">
        <f t="shared" si="12"/>
        <v>225030</v>
      </c>
      <c r="F121" s="13" t="str">
        <f>LEFT(secoo주문영문!B121,10)</f>
        <v>2021-06-14</v>
      </c>
      <c r="G121" s="14" t="s">
        <v>427</v>
      </c>
      <c r="H121" s="22" t="s">
        <v>1006</v>
      </c>
      <c r="I121" s="20" t="s">
        <v>2965</v>
      </c>
      <c r="J121" s="20" t="s">
        <v>2965</v>
      </c>
      <c r="K121" s="21" t="s">
        <v>403</v>
      </c>
      <c r="L121" s="87" t="s">
        <v>1008</v>
      </c>
      <c r="M121" s="93" t="s">
        <v>2967</v>
      </c>
      <c r="N121" s="15" t="s">
        <v>2246</v>
      </c>
      <c r="O121" s="16" t="s">
        <v>1006</v>
      </c>
      <c r="P121" s="20" t="s">
        <v>2965</v>
      </c>
      <c r="Q121" s="20" t="s">
        <v>2965</v>
      </c>
      <c r="R121" s="16"/>
      <c r="S121" s="87" t="s">
        <v>1008</v>
      </c>
      <c r="T121" s="93" t="s">
        <v>2966</v>
      </c>
      <c r="U121" s="15" t="s">
        <v>2246</v>
      </c>
      <c r="V121" s="17" t="str">
        <f>secoo주문영문!A121</f>
        <v>60209953431007</v>
      </c>
      <c r="W121" s="14">
        <v>96</v>
      </c>
      <c r="X121" s="12"/>
      <c r="Z121" s="39"/>
      <c r="AC121" s="132">
        <f>VLOOKUP(A121,마스타파일!$D$2:$J$1227,2,0)</f>
        <v>290000</v>
      </c>
      <c r="AD121" s="133">
        <f>secoo주문영문!V121/67*100</f>
        <v>241539.17910447763</v>
      </c>
      <c r="AE121" s="94">
        <f>VLOOKUP(A121,마스타파일!$D$2:$J$1227,3,0)</f>
        <v>16500</v>
      </c>
      <c r="AF121" s="134">
        <f t="shared" si="8"/>
        <v>225039.17910447763</v>
      </c>
      <c r="AG121" s="94">
        <f t="shared" si="9"/>
        <v>225039.17910447763</v>
      </c>
      <c r="AH121" s="135">
        <f t="shared" si="10"/>
        <v>225030</v>
      </c>
    </row>
    <row r="122" spans="1:34" s="3" customFormat="1" ht="13.5">
      <c r="A122" s="10" t="str">
        <f>LEFT(secoo주문영문!S122,11)</f>
        <v>ARSH0B311BK</v>
      </c>
      <c r="B122" s="11" t="str">
        <f>RIGHT(secoo주문영문!O122,3)</f>
        <v>00L</v>
      </c>
      <c r="C122" s="82" t="str">
        <f>secoo주문영문!U122</f>
        <v>1</v>
      </c>
      <c r="D122" s="19" t="str">
        <f>secoo주문영문!A122</f>
        <v>60209953431007</v>
      </c>
      <c r="E122" s="84">
        <f t="shared" si="12"/>
        <v>182860</v>
      </c>
      <c r="F122" s="13" t="str">
        <f>LEFT(secoo주문영문!B122,10)</f>
        <v>2021-06-14</v>
      </c>
      <c r="G122" s="14" t="s">
        <v>427</v>
      </c>
      <c r="H122" s="22" t="s">
        <v>1006</v>
      </c>
      <c r="I122" s="20" t="s">
        <v>2965</v>
      </c>
      <c r="J122" s="20" t="s">
        <v>2965</v>
      </c>
      <c r="K122" s="21" t="s">
        <v>403</v>
      </c>
      <c r="L122" s="87" t="s">
        <v>1008</v>
      </c>
      <c r="M122" s="93" t="s">
        <v>2967</v>
      </c>
      <c r="N122" s="15" t="s">
        <v>2246</v>
      </c>
      <c r="O122" s="16" t="s">
        <v>1006</v>
      </c>
      <c r="P122" s="20" t="s">
        <v>2965</v>
      </c>
      <c r="Q122" s="20" t="s">
        <v>2965</v>
      </c>
      <c r="R122" s="16"/>
      <c r="S122" s="87" t="s">
        <v>1008</v>
      </c>
      <c r="T122" s="93" t="s">
        <v>2966</v>
      </c>
      <c r="U122" s="15" t="s">
        <v>2246</v>
      </c>
      <c r="V122" s="17" t="str">
        <f>secoo주문영문!A122</f>
        <v>60209953431007</v>
      </c>
      <c r="W122" s="14">
        <v>96</v>
      </c>
      <c r="X122" s="12"/>
      <c r="Z122" s="39"/>
      <c r="AC122" s="132">
        <f>VLOOKUP(A122,마스타파일!$D$2:$J$1227,2,0)</f>
        <v>290000</v>
      </c>
      <c r="AD122" s="133">
        <f>secoo주문영문!V122/67*100</f>
        <v>199365.67164179106</v>
      </c>
      <c r="AE122" s="94">
        <f>VLOOKUP(A122,마스타파일!$D$2:$J$1227,3,0)</f>
        <v>16500</v>
      </c>
      <c r="AF122" s="134">
        <f t="shared" si="8"/>
        <v>182865.67164179106</v>
      </c>
      <c r="AG122" s="94">
        <f t="shared" si="9"/>
        <v>182865.67164179106</v>
      </c>
      <c r="AH122" s="135">
        <f t="shared" si="10"/>
        <v>182860</v>
      </c>
    </row>
    <row r="123" spans="1:34" s="3" customFormat="1" ht="13.5">
      <c r="A123" s="10" t="str">
        <f>LEFT(secoo주문영문!S123,11)</f>
        <v>ARPA0B307T3</v>
      </c>
      <c r="B123" s="11" t="str">
        <f>RIGHT(secoo주문영문!O123,3)</f>
        <v>086</v>
      </c>
      <c r="C123" s="82" t="str">
        <f>secoo주문영문!U123</f>
        <v>1</v>
      </c>
      <c r="D123" s="19" t="str">
        <f>secoo주문영문!A123</f>
        <v>60210077411005</v>
      </c>
      <c r="E123" s="84">
        <f t="shared" si="12"/>
        <v>225030</v>
      </c>
      <c r="F123" s="13" t="str">
        <f>LEFT(secoo주문영문!B123,10)</f>
        <v>2021-06-16</v>
      </c>
      <c r="G123" s="14" t="s">
        <v>427</v>
      </c>
      <c r="H123" s="22" t="s">
        <v>1006</v>
      </c>
      <c r="I123" s="20" t="s">
        <v>2965</v>
      </c>
      <c r="J123" s="20" t="s">
        <v>2965</v>
      </c>
      <c r="K123" s="21" t="s">
        <v>403</v>
      </c>
      <c r="L123" s="87" t="s">
        <v>1008</v>
      </c>
      <c r="M123" s="93" t="s">
        <v>2967</v>
      </c>
      <c r="N123" s="15" t="s">
        <v>2246</v>
      </c>
      <c r="O123" s="16" t="s">
        <v>1006</v>
      </c>
      <c r="P123" s="20" t="s">
        <v>2965</v>
      </c>
      <c r="Q123" s="20" t="s">
        <v>2965</v>
      </c>
      <c r="R123" s="16"/>
      <c r="S123" s="87" t="s">
        <v>1008</v>
      </c>
      <c r="T123" s="93" t="s">
        <v>2967</v>
      </c>
      <c r="U123" s="15" t="s">
        <v>2246</v>
      </c>
      <c r="V123" s="17" t="str">
        <f>secoo주문영문!A123</f>
        <v>60210077411005</v>
      </c>
      <c r="W123" s="14">
        <v>96</v>
      </c>
      <c r="X123" s="12"/>
      <c r="Z123" s="39"/>
      <c r="AC123" s="132">
        <f>VLOOKUP(A123,마스타파일!$D$2:$J$1227,2,0)</f>
        <v>290000</v>
      </c>
      <c r="AD123" s="133">
        <f>secoo주문영문!V123/67*100</f>
        <v>241539.17910447763</v>
      </c>
      <c r="AE123" s="94">
        <f>VLOOKUP(A123,마스타파일!$D$2:$J$1227,3,0)</f>
        <v>16500</v>
      </c>
      <c r="AF123" s="134">
        <f t="shared" si="8"/>
        <v>225039.17910447763</v>
      </c>
      <c r="AG123" s="94">
        <f t="shared" si="9"/>
        <v>225039.17910447763</v>
      </c>
      <c r="AH123" s="135">
        <f t="shared" si="10"/>
        <v>225030</v>
      </c>
    </row>
    <row r="124" spans="1:34" s="3" customFormat="1" ht="13.5">
      <c r="A124" s="10" t="str">
        <f>LEFT(secoo주문영문!S124,11)</f>
        <v>ARTS1B201G1</v>
      </c>
      <c r="B124" s="11" t="str">
        <f>RIGHT(secoo주문영문!O124,3)</f>
        <v>0XL</v>
      </c>
      <c r="C124" s="82" t="str">
        <f>secoo주문영문!U124</f>
        <v>1</v>
      </c>
      <c r="D124" s="19" t="str">
        <f>secoo주문영문!A124</f>
        <v>60223912102061</v>
      </c>
      <c r="E124" s="84">
        <v>150000</v>
      </c>
      <c r="F124" s="13" t="str">
        <f>LEFT(secoo주문영문!B124,10)</f>
        <v>2021-06-16</v>
      </c>
      <c r="G124" s="14" t="s">
        <v>427</v>
      </c>
      <c r="H124" s="22" t="s">
        <v>1006</v>
      </c>
      <c r="I124" s="20" t="s">
        <v>2965</v>
      </c>
      <c r="J124" s="20" t="s">
        <v>2965</v>
      </c>
      <c r="K124" s="21" t="s">
        <v>403</v>
      </c>
      <c r="L124" s="87" t="s">
        <v>1008</v>
      </c>
      <c r="M124" s="93" t="s">
        <v>2967</v>
      </c>
      <c r="N124" s="15" t="s">
        <v>2246</v>
      </c>
      <c r="O124" s="16" t="s">
        <v>1006</v>
      </c>
      <c r="P124" s="20" t="s">
        <v>2965</v>
      </c>
      <c r="Q124" s="20" t="s">
        <v>2965</v>
      </c>
      <c r="R124" s="16"/>
      <c r="S124" s="87" t="s">
        <v>1008</v>
      </c>
      <c r="T124" s="93" t="s">
        <v>2966</v>
      </c>
      <c r="U124" s="15" t="s">
        <v>2246</v>
      </c>
      <c r="V124" s="17" t="str">
        <f>secoo주문영문!A124</f>
        <v>60223912102061</v>
      </c>
      <c r="W124" s="14">
        <v>96</v>
      </c>
      <c r="X124" s="12"/>
      <c r="Z124" s="39"/>
      <c r="AC124" s="132">
        <f>VLOOKUP(A124,마스타파일!$D$2:$J$1227,2,0)</f>
        <v>150000</v>
      </c>
      <c r="AD124" s="133">
        <f>secoo주문영문!V124/67*100</f>
        <v>145560.59701492538</v>
      </c>
      <c r="AE124" s="94">
        <f>VLOOKUP(A124,마스타파일!$D$2:$J$1227,3,0)</f>
        <v>16500</v>
      </c>
      <c r="AF124" s="134">
        <f t="shared" si="8"/>
        <v>129060.59701492538</v>
      </c>
      <c r="AG124" s="94">
        <f t="shared" si="9"/>
        <v>129060.59701492538</v>
      </c>
      <c r="AH124" s="135">
        <f t="shared" si="10"/>
        <v>129060</v>
      </c>
    </row>
    <row r="125" spans="1:34" s="3" customFormat="1" ht="13.5">
      <c r="A125" s="10" t="str">
        <f>LEFT(secoo주문영문!S125,11)</f>
        <v>ARTS1B304T3</v>
      </c>
      <c r="B125" s="11" t="str">
        <f>RIGHT(secoo주문영문!O125,3)</f>
        <v>00S</v>
      </c>
      <c r="C125" s="82" t="str">
        <f>secoo주문영문!U125</f>
        <v>1</v>
      </c>
      <c r="D125" s="19" t="str">
        <f>secoo주문영문!A125</f>
        <v>60223932752082</v>
      </c>
      <c r="E125" s="84">
        <v>250000</v>
      </c>
      <c r="F125" s="13" t="str">
        <f>LEFT(secoo주문영문!B125,10)</f>
        <v>2021-06-16</v>
      </c>
      <c r="G125" s="14" t="s">
        <v>427</v>
      </c>
      <c r="H125" s="22" t="s">
        <v>1006</v>
      </c>
      <c r="I125" s="20" t="s">
        <v>2965</v>
      </c>
      <c r="J125" s="20" t="s">
        <v>2965</v>
      </c>
      <c r="K125" s="21" t="s">
        <v>403</v>
      </c>
      <c r="L125" s="87" t="s">
        <v>1008</v>
      </c>
      <c r="M125" s="93" t="s">
        <v>2967</v>
      </c>
      <c r="N125" s="15" t="s">
        <v>2246</v>
      </c>
      <c r="O125" s="16" t="s">
        <v>1006</v>
      </c>
      <c r="P125" s="20" t="s">
        <v>2965</v>
      </c>
      <c r="Q125" s="20" t="s">
        <v>2965</v>
      </c>
      <c r="R125" s="16"/>
      <c r="S125" s="87" t="s">
        <v>1008</v>
      </c>
      <c r="T125" s="93" t="s">
        <v>2967</v>
      </c>
      <c r="U125" s="15" t="s">
        <v>2246</v>
      </c>
      <c r="V125" s="17" t="str">
        <f>secoo주문영문!A125</f>
        <v>60223932752082</v>
      </c>
      <c r="W125" s="14">
        <v>96</v>
      </c>
      <c r="X125" s="12"/>
      <c r="Z125" s="39"/>
      <c r="AC125" s="132">
        <f>VLOOKUP(A125,마스타파일!$D$2:$J$1227,2,0)</f>
        <v>250000</v>
      </c>
      <c r="AD125" s="133">
        <f>secoo주문영문!V125/67*100</f>
        <v>272925.67164179106</v>
      </c>
      <c r="AE125" s="94">
        <f>VLOOKUP(A125,마스타파일!$D$2:$J$1227,3,0)</f>
        <v>16500</v>
      </c>
      <c r="AF125" s="134">
        <f t="shared" si="8"/>
        <v>256425.67164179106</v>
      </c>
      <c r="AG125" s="94">
        <f t="shared" si="9"/>
        <v>250000</v>
      </c>
      <c r="AH125" s="135">
        <f t="shared" si="10"/>
        <v>250000</v>
      </c>
    </row>
    <row r="126" spans="1:34" s="3" customFormat="1" ht="13.5">
      <c r="A126" s="10" t="str">
        <f>LEFT(secoo주문영문!S126,11)</f>
        <v>ARPA1B211G2</v>
      </c>
      <c r="B126" s="11" t="str">
        <f>RIGHT(secoo주문영문!O126,3)</f>
        <v>082</v>
      </c>
      <c r="C126" s="82" t="str">
        <f>secoo주문영문!U126</f>
        <v>1</v>
      </c>
      <c r="D126" s="19" t="str">
        <f>secoo주문영문!A126</f>
        <v>60224259742050</v>
      </c>
      <c r="E126" s="84">
        <v>350000</v>
      </c>
      <c r="F126" s="13" t="str">
        <f>LEFT(secoo주문영문!B126,10)</f>
        <v>2021-06-18</v>
      </c>
      <c r="G126" s="14" t="s">
        <v>427</v>
      </c>
      <c r="H126" s="22" t="s">
        <v>1006</v>
      </c>
      <c r="I126" s="20" t="s">
        <v>2965</v>
      </c>
      <c r="J126" s="20" t="s">
        <v>2965</v>
      </c>
      <c r="K126" s="21" t="s">
        <v>403</v>
      </c>
      <c r="L126" s="87" t="s">
        <v>1008</v>
      </c>
      <c r="M126" s="93" t="s">
        <v>2967</v>
      </c>
      <c r="N126" s="15" t="s">
        <v>2246</v>
      </c>
      <c r="O126" s="16" t="s">
        <v>1006</v>
      </c>
      <c r="P126" s="20" t="s">
        <v>2965</v>
      </c>
      <c r="Q126" s="20" t="s">
        <v>2965</v>
      </c>
      <c r="R126" s="16"/>
      <c r="S126" s="87" t="s">
        <v>1008</v>
      </c>
      <c r="T126" s="93" t="s">
        <v>2966</v>
      </c>
      <c r="U126" s="15" t="s">
        <v>2246</v>
      </c>
      <c r="V126" s="17" t="str">
        <f>secoo주문영문!A126</f>
        <v>60224259742050</v>
      </c>
      <c r="W126" s="14">
        <v>96</v>
      </c>
      <c r="X126" s="12"/>
      <c r="Z126" s="39"/>
      <c r="AC126" s="132">
        <f>VLOOKUP(A126,마스타파일!$D$2:$J$1227,2,0)</f>
        <v>350000</v>
      </c>
      <c r="AD126" s="133">
        <f>secoo주문영문!V126/67*100</f>
        <v>2058.4328358208959</v>
      </c>
      <c r="AE126" s="94">
        <f>VLOOKUP(A126,마스타파일!$D$2:$J$1227,3,0)</f>
        <v>16500</v>
      </c>
      <c r="AF126" s="134">
        <f t="shared" si="8"/>
        <v>-14441.567164179105</v>
      </c>
      <c r="AG126" s="94">
        <f t="shared" si="9"/>
        <v>-14441.567164179105</v>
      </c>
      <c r="AH126" s="135">
        <f t="shared" si="10"/>
        <v>-14440</v>
      </c>
    </row>
    <row r="127" spans="1:34" s="3" customFormat="1" ht="13.5">
      <c r="A127" s="10" t="str">
        <f>LEFT(secoo주문영문!S127,11)</f>
        <v>ARSH1B406BK</v>
      </c>
      <c r="B127" s="11" t="str">
        <f>RIGHT(secoo주문영문!O127,3)</f>
        <v>00S</v>
      </c>
      <c r="C127" s="82" t="str">
        <f>secoo주문영문!U127</f>
        <v>1</v>
      </c>
      <c r="D127" s="19" t="str">
        <f>secoo주문영문!A127</f>
        <v>60210344611003</v>
      </c>
      <c r="E127" s="84">
        <v>250000</v>
      </c>
      <c r="F127" s="13" t="str">
        <f>LEFT(secoo주문영문!B127,10)</f>
        <v>2021-06-18</v>
      </c>
      <c r="G127" s="14" t="s">
        <v>427</v>
      </c>
      <c r="H127" s="22" t="s">
        <v>1006</v>
      </c>
      <c r="I127" s="20" t="s">
        <v>2965</v>
      </c>
      <c r="J127" s="20" t="s">
        <v>2965</v>
      </c>
      <c r="K127" s="21" t="s">
        <v>403</v>
      </c>
      <c r="L127" s="87" t="s">
        <v>1008</v>
      </c>
      <c r="M127" s="93" t="s">
        <v>2967</v>
      </c>
      <c r="N127" s="15" t="s">
        <v>2246</v>
      </c>
      <c r="O127" s="16" t="s">
        <v>1006</v>
      </c>
      <c r="P127" s="20" t="s">
        <v>2965</v>
      </c>
      <c r="Q127" s="20" t="s">
        <v>2965</v>
      </c>
      <c r="R127" s="16"/>
      <c r="S127" s="87" t="s">
        <v>1008</v>
      </c>
      <c r="T127" s="93" t="s">
        <v>2966</v>
      </c>
      <c r="U127" s="15" t="s">
        <v>2246</v>
      </c>
      <c r="V127" s="17" t="str">
        <f>secoo주문영문!A127</f>
        <v>60210344611003</v>
      </c>
      <c r="W127" s="14">
        <v>96</v>
      </c>
      <c r="X127" s="12"/>
      <c r="Z127" s="39"/>
      <c r="AC127" s="132">
        <f>VLOOKUP(A127,마스타파일!$D$2:$J$1227,2,0)</f>
        <v>250000</v>
      </c>
      <c r="AD127" s="133">
        <f>secoo주문영문!V127/67*100</f>
        <v>272925.67164179106</v>
      </c>
      <c r="AE127" s="94">
        <f>VLOOKUP(A127,마스타파일!$D$2:$J$1227,3,0)</f>
        <v>16500</v>
      </c>
      <c r="AF127" s="134">
        <f t="shared" ref="AF127:AF190" si="13">AD127-AE127</f>
        <v>256425.67164179106</v>
      </c>
      <c r="AG127" s="94">
        <f t="shared" ref="AG127:AG190" si="14">IF(AF127&gt;AC127,AC127,AF127)</f>
        <v>250000</v>
      </c>
      <c r="AH127" s="135">
        <f t="shared" ref="AH127:AH190" si="15">ROUNDDOWN(AG127,-1)</f>
        <v>250000</v>
      </c>
    </row>
    <row r="128" spans="1:34" s="3" customFormat="1" ht="13.5">
      <c r="A128" s="10" t="str">
        <f>LEFT(secoo주문영문!S128,11)</f>
        <v>ARPA0B217OW</v>
      </c>
      <c r="B128" s="11" t="str">
        <f>RIGHT(secoo주문영문!O128,3)</f>
        <v>090</v>
      </c>
      <c r="C128" s="82" t="str">
        <f>secoo주문영문!U128</f>
        <v>1</v>
      </c>
      <c r="D128" s="19" t="str">
        <f>secoo주문영문!A128</f>
        <v>60210283131011</v>
      </c>
      <c r="E128" s="84">
        <f t="shared" si="12"/>
        <v>269460</v>
      </c>
      <c r="F128" s="13" t="str">
        <f>LEFT(secoo주문영문!B128,10)</f>
        <v>2021-06-17</v>
      </c>
      <c r="G128" s="14" t="s">
        <v>427</v>
      </c>
      <c r="H128" s="22" t="s">
        <v>1006</v>
      </c>
      <c r="I128" s="20" t="s">
        <v>2965</v>
      </c>
      <c r="J128" s="20" t="s">
        <v>2965</v>
      </c>
      <c r="K128" s="21" t="s">
        <v>403</v>
      </c>
      <c r="L128" s="87" t="s">
        <v>1008</v>
      </c>
      <c r="M128" s="93" t="s">
        <v>2967</v>
      </c>
      <c r="N128" s="15" t="s">
        <v>2246</v>
      </c>
      <c r="O128" s="16" t="s">
        <v>1006</v>
      </c>
      <c r="P128" s="20" t="s">
        <v>2965</v>
      </c>
      <c r="Q128" s="20" t="s">
        <v>2965</v>
      </c>
      <c r="R128" s="16"/>
      <c r="S128" s="87" t="s">
        <v>1008</v>
      </c>
      <c r="T128" s="93" t="s">
        <v>2966</v>
      </c>
      <c r="U128" s="15" t="s">
        <v>2246</v>
      </c>
      <c r="V128" s="17" t="str">
        <f>secoo주문영문!A128</f>
        <v>60210283131011</v>
      </c>
      <c r="W128" s="14">
        <v>96</v>
      </c>
      <c r="X128" s="12"/>
      <c r="Z128" s="39"/>
      <c r="AC128" s="132">
        <f>VLOOKUP(A128,마스타파일!$D$2:$J$1227,2,0)</f>
        <v>350000</v>
      </c>
      <c r="AD128" s="133">
        <f>secoo주문영문!V128/67*100</f>
        <v>285968.28358208953</v>
      </c>
      <c r="AE128" s="94">
        <f>VLOOKUP(A128,마스타파일!$D$2:$J$1227,3,0)</f>
        <v>16500</v>
      </c>
      <c r="AF128" s="134">
        <f t="shared" si="13"/>
        <v>269468.28358208953</v>
      </c>
      <c r="AG128" s="94">
        <f t="shared" si="14"/>
        <v>269468.28358208953</v>
      </c>
      <c r="AH128" s="135">
        <f t="shared" si="15"/>
        <v>269460</v>
      </c>
    </row>
    <row r="129" spans="1:34" s="3" customFormat="1" ht="13.5">
      <c r="A129" s="10" t="str">
        <f>LEFT(secoo주문영문!S129,11)</f>
        <v>ARJA0B219BK</v>
      </c>
      <c r="B129" s="11" t="str">
        <f>RIGHT(secoo주문영문!O129,3)</f>
        <v>048</v>
      </c>
      <c r="C129" s="82" t="str">
        <f>secoo주문영문!U129</f>
        <v>1</v>
      </c>
      <c r="D129" s="19" t="str">
        <f>secoo주문영문!A129</f>
        <v>60210630951034</v>
      </c>
      <c r="E129" s="84">
        <f t="shared" ref="E129:E130" si="16">AH129</f>
        <v>540620</v>
      </c>
      <c r="F129" s="13" t="str">
        <f>LEFT(secoo주문영문!B129,10)</f>
        <v>2021-06-20</v>
      </c>
      <c r="G129" s="14" t="s">
        <v>2619</v>
      </c>
      <c r="H129" s="22" t="s">
        <v>1006</v>
      </c>
      <c r="I129" s="20" t="s">
        <v>2965</v>
      </c>
      <c r="J129" s="20" t="s">
        <v>2965</v>
      </c>
      <c r="K129" s="21" t="s">
        <v>403</v>
      </c>
      <c r="L129" s="87" t="s">
        <v>1008</v>
      </c>
      <c r="M129" s="93" t="s">
        <v>2967</v>
      </c>
      <c r="N129" s="15" t="s">
        <v>2621</v>
      </c>
      <c r="O129" s="16" t="s">
        <v>1006</v>
      </c>
      <c r="P129" s="20" t="s">
        <v>2965</v>
      </c>
      <c r="Q129" s="20" t="s">
        <v>2965</v>
      </c>
      <c r="R129" s="16"/>
      <c r="S129" s="87" t="s">
        <v>1793</v>
      </c>
      <c r="T129" s="93" t="s">
        <v>2967</v>
      </c>
      <c r="U129" s="15" t="s">
        <v>2621</v>
      </c>
      <c r="V129" s="17" t="str">
        <f>secoo주문영문!A129</f>
        <v>60210630951034</v>
      </c>
      <c r="W129" s="14">
        <v>97</v>
      </c>
      <c r="X129" s="12"/>
      <c r="Z129" s="39"/>
      <c r="AC129" s="132">
        <f>VLOOKUP(A129,마스타파일!$D$2:$J$1227,2,0)</f>
        <v>690000</v>
      </c>
      <c r="AD129" s="133">
        <f>secoo주문영문!V129/67*100</f>
        <v>557126.86567164178</v>
      </c>
      <c r="AE129" s="94">
        <f>VLOOKUP(A129,마스타파일!$D$2:$J$1227,3,0)</f>
        <v>16500</v>
      </c>
      <c r="AF129" s="134">
        <f t="shared" si="13"/>
        <v>540626.86567164178</v>
      </c>
      <c r="AG129" s="94">
        <f t="shared" si="14"/>
        <v>540626.86567164178</v>
      </c>
      <c r="AH129" s="135">
        <f t="shared" si="15"/>
        <v>540620</v>
      </c>
    </row>
    <row r="130" spans="1:34" s="3" customFormat="1" ht="13.5">
      <c r="A130" s="10" t="str">
        <f>LEFT(secoo주문영문!S130,11)</f>
        <v>ARPA0B307T3</v>
      </c>
      <c r="B130" s="11" t="str">
        <f>RIGHT(secoo주문영문!O130,3)</f>
        <v>086</v>
      </c>
      <c r="C130" s="82" t="str">
        <f>secoo주문영문!U130</f>
        <v>1</v>
      </c>
      <c r="D130" s="19" t="str">
        <f>secoo주문영문!A130</f>
        <v>60210552521005</v>
      </c>
      <c r="E130" s="84">
        <f t="shared" si="16"/>
        <v>225030</v>
      </c>
      <c r="F130" s="13" t="str">
        <f>LEFT(secoo주문영문!B130,10)</f>
        <v>2021-06-19</v>
      </c>
      <c r="G130" s="14" t="s">
        <v>3088</v>
      </c>
      <c r="H130" s="22" t="s">
        <v>1006</v>
      </c>
      <c r="I130" s="20" t="s">
        <v>2965</v>
      </c>
      <c r="J130" s="20" t="s">
        <v>2965</v>
      </c>
      <c r="K130" s="21" t="s">
        <v>403</v>
      </c>
      <c r="L130" s="87" t="s">
        <v>1008</v>
      </c>
      <c r="M130" s="93" t="s">
        <v>2967</v>
      </c>
      <c r="N130" s="15" t="s">
        <v>3089</v>
      </c>
      <c r="O130" s="16" t="s">
        <v>1006</v>
      </c>
      <c r="P130" s="20" t="s">
        <v>2965</v>
      </c>
      <c r="Q130" s="20" t="s">
        <v>2965</v>
      </c>
      <c r="R130" s="16"/>
      <c r="S130" s="87" t="s">
        <v>1796</v>
      </c>
      <c r="T130" s="93" t="s">
        <v>2966</v>
      </c>
      <c r="U130" s="15" t="s">
        <v>3089</v>
      </c>
      <c r="V130" s="17" t="str">
        <f>secoo주문영문!A130</f>
        <v>60210552521005</v>
      </c>
      <c r="W130" s="14">
        <v>98</v>
      </c>
      <c r="X130" s="12"/>
      <c r="Z130" s="39"/>
      <c r="AC130" s="132">
        <f>VLOOKUP(A130,마스타파일!$D$2:$J$1227,2,0)</f>
        <v>290000</v>
      </c>
      <c r="AD130" s="133">
        <f>secoo주문영문!V130/67*100</f>
        <v>241539.17910447763</v>
      </c>
      <c r="AE130" s="94">
        <f>VLOOKUP(A130,마스타파일!$D$2:$J$1227,3,0)</f>
        <v>16500</v>
      </c>
      <c r="AF130" s="134">
        <f t="shared" si="13"/>
        <v>225039.17910447763</v>
      </c>
      <c r="AG130" s="94">
        <f t="shared" si="14"/>
        <v>225039.17910447763</v>
      </c>
      <c r="AH130" s="135">
        <f t="shared" si="15"/>
        <v>225030</v>
      </c>
    </row>
    <row r="131" spans="1:34" s="3" customFormat="1" ht="13.5">
      <c r="A131" s="10" t="str">
        <f>LEFT(secoo주문영문!S131,11)</f>
        <v>ARPA0B351K2</v>
      </c>
      <c r="B131" s="11" t="str">
        <f>RIGHT(secoo주문영문!O131,3)</f>
        <v>086</v>
      </c>
      <c r="C131" s="82" t="str">
        <f>secoo주문영문!U131</f>
        <v>1</v>
      </c>
      <c r="D131" s="19" t="str">
        <f>secoo주문영문!A131</f>
        <v>60210552521005</v>
      </c>
      <c r="E131" s="84">
        <f t="shared" si="12"/>
        <v>238960</v>
      </c>
      <c r="F131" s="13" t="str">
        <f>LEFT(secoo주문영문!B131,10)</f>
        <v>2021-06-19</v>
      </c>
      <c r="G131" s="14" t="s">
        <v>427</v>
      </c>
      <c r="H131" s="22" t="s">
        <v>1006</v>
      </c>
      <c r="I131" s="20" t="s">
        <v>2965</v>
      </c>
      <c r="J131" s="20" t="s">
        <v>2965</v>
      </c>
      <c r="K131" s="21" t="s">
        <v>403</v>
      </c>
      <c r="L131" s="87" t="s">
        <v>1008</v>
      </c>
      <c r="M131" s="93" t="s">
        <v>2967</v>
      </c>
      <c r="N131" s="15" t="s">
        <v>2246</v>
      </c>
      <c r="O131" s="16" t="s">
        <v>1006</v>
      </c>
      <c r="P131" s="20" t="s">
        <v>2965</v>
      </c>
      <c r="Q131" s="20" t="s">
        <v>2965</v>
      </c>
      <c r="R131" s="16"/>
      <c r="S131" s="87" t="s">
        <v>1008</v>
      </c>
      <c r="T131" s="93" t="s">
        <v>2967</v>
      </c>
      <c r="U131" s="15" t="s">
        <v>2246</v>
      </c>
      <c r="V131" s="17" t="str">
        <f>secoo주문영문!A131</f>
        <v>60210552521005</v>
      </c>
      <c r="W131" s="14">
        <v>96</v>
      </c>
      <c r="X131" s="12"/>
      <c r="Z131" s="39"/>
      <c r="AC131" s="132">
        <f>VLOOKUP(A131,마스타파일!$D$2:$J$1227,2,0)</f>
        <v>350000</v>
      </c>
      <c r="AD131" s="133">
        <f>secoo주문영문!V131/67*100</f>
        <v>255464.99999999997</v>
      </c>
      <c r="AE131" s="94">
        <f>VLOOKUP(A131,마스타파일!$D$2:$J$1227,3,0)</f>
        <v>16500</v>
      </c>
      <c r="AF131" s="134">
        <f t="shared" si="13"/>
        <v>238964.99999999997</v>
      </c>
      <c r="AG131" s="94">
        <f t="shared" si="14"/>
        <v>238964.99999999997</v>
      </c>
      <c r="AH131" s="135">
        <f t="shared" si="15"/>
        <v>238960</v>
      </c>
    </row>
    <row r="132" spans="1:34" s="3" customFormat="1" ht="13.5">
      <c r="A132" s="10" t="str">
        <f>LEFT(secoo주문영문!S132,11)</f>
        <v>ARPA1B351BK</v>
      </c>
      <c r="B132" s="11" t="str">
        <f>RIGHT(secoo주문영문!O132,3)</f>
        <v>086</v>
      </c>
      <c r="C132" s="82" t="str">
        <f>secoo주문영문!U132</f>
        <v>1</v>
      </c>
      <c r="D132" s="19" t="str">
        <f>secoo주문영문!A132</f>
        <v>60224378732068</v>
      </c>
      <c r="E132" s="84">
        <v>350000</v>
      </c>
      <c r="F132" s="13" t="str">
        <f>LEFT(secoo주문영문!B132,10)</f>
        <v>2021-06-18</v>
      </c>
      <c r="G132" s="14" t="s">
        <v>427</v>
      </c>
      <c r="H132" s="22" t="s">
        <v>1006</v>
      </c>
      <c r="I132" s="20" t="s">
        <v>2965</v>
      </c>
      <c r="J132" s="20" t="s">
        <v>2965</v>
      </c>
      <c r="K132" s="21" t="s">
        <v>403</v>
      </c>
      <c r="L132" s="87" t="s">
        <v>1008</v>
      </c>
      <c r="M132" s="93" t="s">
        <v>2967</v>
      </c>
      <c r="N132" s="15" t="s">
        <v>2246</v>
      </c>
      <c r="O132" s="16" t="s">
        <v>1006</v>
      </c>
      <c r="P132" s="20" t="s">
        <v>2965</v>
      </c>
      <c r="Q132" s="20" t="s">
        <v>2965</v>
      </c>
      <c r="R132" s="16"/>
      <c r="S132" s="87" t="s">
        <v>1008</v>
      </c>
      <c r="T132" s="93" t="s">
        <v>2966</v>
      </c>
      <c r="U132" s="15" t="s">
        <v>2246</v>
      </c>
      <c r="V132" s="17" t="str">
        <f>secoo주문영문!A132</f>
        <v>60224378732068</v>
      </c>
      <c r="W132" s="14">
        <v>96</v>
      </c>
      <c r="X132" s="12"/>
      <c r="Z132" s="39"/>
      <c r="AC132" s="132">
        <f>VLOOKUP(A132,마스타파일!$D$2:$J$1227,2,0)</f>
        <v>350000</v>
      </c>
      <c r="AD132" s="133">
        <f>secoo주문영문!V132/67*100</f>
        <v>339640.59701492538</v>
      </c>
      <c r="AE132" s="94">
        <f>VLOOKUP(A132,마스타파일!$D$2:$J$1227,3,0)</f>
        <v>16500</v>
      </c>
      <c r="AF132" s="134">
        <f t="shared" si="13"/>
        <v>323140.59701492538</v>
      </c>
      <c r="AG132" s="94">
        <f t="shared" si="14"/>
        <v>323140.59701492538</v>
      </c>
      <c r="AH132" s="135">
        <f t="shared" si="15"/>
        <v>323140</v>
      </c>
    </row>
    <row r="133" spans="1:34" s="3" customFormat="1" ht="13.5">
      <c r="A133" s="10" t="str">
        <f>LEFT(secoo주문영문!S133,11)</f>
        <v>ARPA1B211B2</v>
      </c>
      <c r="B133" s="11" t="str">
        <f>RIGHT(secoo주문영문!O133,3)</f>
        <v>082</v>
      </c>
      <c r="C133" s="82" t="str">
        <f>secoo주문영문!U133</f>
        <v>1</v>
      </c>
      <c r="D133" s="19" t="str">
        <f>secoo주문영문!A133</f>
        <v>60210422151034</v>
      </c>
      <c r="E133" s="84">
        <v>350000</v>
      </c>
      <c r="F133" s="13" t="str">
        <f>LEFT(secoo주문영문!B133,10)</f>
        <v>2021-06-18</v>
      </c>
      <c r="G133" s="14" t="s">
        <v>427</v>
      </c>
      <c r="H133" s="22" t="s">
        <v>1006</v>
      </c>
      <c r="I133" s="20" t="s">
        <v>2965</v>
      </c>
      <c r="J133" s="20" t="s">
        <v>2965</v>
      </c>
      <c r="K133" s="21" t="s">
        <v>403</v>
      </c>
      <c r="L133" s="87" t="s">
        <v>1008</v>
      </c>
      <c r="M133" s="93" t="s">
        <v>2967</v>
      </c>
      <c r="N133" s="15" t="s">
        <v>2246</v>
      </c>
      <c r="O133" s="16" t="s">
        <v>1006</v>
      </c>
      <c r="P133" s="20" t="s">
        <v>2965</v>
      </c>
      <c r="Q133" s="20" t="s">
        <v>2965</v>
      </c>
      <c r="R133" s="16"/>
      <c r="S133" s="87" t="s">
        <v>1008</v>
      </c>
      <c r="T133" s="93" t="s">
        <v>2966</v>
      </c>
      <c r="U133" s="15" t="s">
        <v>2246</v>
      </c>
      <c r="V133" s="17" t="str">
        <f>secoo주문영문!A133</f>
        <v>60210422151034</v>
      </c>
      <c r="W133" s="14">
        <v>96</v>
      </c>
      <c r="X133" s="12"/>
      <c r="Z133" s="39"/>
      <c r="AC133" s="132">
        <f>VLOOKUP(A133,마스타파일!$D$2:$J$1227,2,0)</f>
        <v>350000</v>
      </c>
      <c r="AD133" s="133">
        <f>secoo주문영문!V133/67*100</f>
        <v>424550.74626865669</v>
      </c>
      <c r="AE133" s="94">
        <f>VLOOKUP(A133,마스타파일!$D$2:$J$1227,3,0)</f>
        <v>16500</v>
      </c>
      <c r="AF133" s="134">
        <f t="shared" si="13"/>
        <v>408050.74626865669</v>
      </c>
      <c r="AG133" s="94">
        <f t="shared" si="14"/>
        <v>350000</v>
      </c>
      <c r="AH133" s="135">
        <f t="shared" si="15"/>
        <v>350000</v>
      </c>
    </row>
    <row r="134" spans="1:34" s="3" customFormat="1" ht="13.5">
      <c r="A134" s="10" t="str">
        <f>LEFT(secoo주문영문!S134,11)</f>
        <v>ARSH0B313B1</v>
      </c>
      <c r="B134" s="11" t="str">
        <f>RIGHT(secoo주문영문!O134,3)</f>
        <v>0XS</v>
      </c>
      <c r="C134" s="82" t="str">
        <f>secoo주문영문!U134</f>
        <v>1</v>
      </c>
      <c r="D134" s="19" t="str">
        <f>secoo주문영문!A134</f>
        <v>60210786091045</v>
      </c>
      <c r="E134" s="84">
        <f t="shared" si="12"/>
        <v>213530</v>
      </c>
      <c r="F134" s="13" t="str">
        <f>LEFT(secoo주문영문!B134,10)</f>
        <v>2021-06-21</v>
      </c>
      <c r="G134" s="14" t="s">
        <v>427</v>
      </c>
      <c r="H134" s="22" t="s">
        <v>1006</v>
      </c>
      <c r="I134" s="20" t="s">
        <v>2965</v>
      </c>
      <c r="J134" s="20" t="s">
        <v>2965</v>
      </c>
      <c r="K134" s="21" t="s">
        <v>403</v>
      </c>
      <c r="L134" s="87" t="s">
        <v>1008</v>
      </c>
      <c r="M134" s="93" t="s">
        <v>2967</v>
      </c>
      <c r="N134" s="15" t="s">
        <v>2246</v>
      </c>
      <c r="O134" s="16" t="s">
        <v>1006</v>
      </c>
      <c r="P134" s="20" t="s">
        <v>2965</v>
      </c>
      <c r="Q134" s="20" t="s">
        <v>2965</v>
      </c>
      <c r="R134" s="16"/>
      <c r="S134" s="87" t="s">
        <v>1008</v>
      </c>
      <c r="T134" s="93" t="s">
        <v>2966</v>
      </c>
      <c r="U134" s="15" t="s">
        <v>2246</v>
      </c>
      <c r="V134" s="17" t="str">
        <f>secoo주문영문!A134</f>
        <v>60210786091045</v>
      </c>
      <c r="W134" s="14">
        <v>96</v>
      </c>
      <c r="X134" s="12"/>
      <c r="Z134" s="39"/>
      <c r="AC134" s="132">
        <f>VLOOKUP(A134,마스타파일!$D$2:$J$1227,2,0)</f>
        <v>290000</v>
      </c>
      <c r="AD134" s="133">
        <f>secoo주문영문!V134/67*100</f>
        <v>230037.3134328358</v>
      </c>
      <c r="AE134" s="94">
        <f>VLOOKUP(A134,마스타파일!$D$2:$J$1227,3,0)</f>
        <v>16500</v>
      </c>
      <c r="AF134" s="134">
        <f t="shared" si="13"/>
        <v>213537.3134328358</v>
      </c>
      <c r="AG134" s="94">
        <f t="shared" si="14"/>
        <v>213537.3134328358</v>
      </c>
      <c r="AH134" s="135">
        <f t="shared" si="15"/>
        <v>213530</v>
      </c>
    </row>
    <row r="135" spans="1:34" s="3" customFormat="1" ht="13.5">
      <c r="A135" s="10" t="str">
        <f>LEFT(secoo주문영문!S135,11)</f>
        <v>ARSH0B201B1</v>
      </c>
      <c r="B135" s="11" t="str">
        <f>RIGHT(secoo주문영문!O135,3)</f>
        <v>0XS</v>
      </c>
      <c r="C135" s="82" t="str">
        <f>secoo주문영문!U135</f>
        <v>1</v>
      </c>
      <c r="D135" s="19" t="str">
        <f>secoo주문영문!A135</f>
        <v>60210786091045</v>
      </c>
      <c r="E135" s="84">
        <f t="shared" si="12"/>
        <v>213530</v>
      </c>
      <c r="F135" s="13" t="str">
        <f>LEFT(secoo주문영문!B135,10)</f>
        <v>2021-06-21</v>
      </c>
      <c r="G135" s="14" t="s">
        <v>427</v>
      </c>
      <c r="H135" s="22" t="s">
        <v>1006</v>
      </c>
      <c r="I135" s="20" t="s">
        <v>2965</v>
      </c>
      <c r="J135" s="20" t="s">
        <v>2965</v>
      </c>
      <c r="K135" s="21" t="s">
        <v>403</v>
      </c>
      <c r="L135" s="87" t="s">
        <v>1008</v>
      </c>
      <c r="M135" s="93" t="s">
        <v>2967</v>
      </c>
      <c r="N135" s="15" t="s">
        <v>2246</v>
      </c>
      <c r="O135" s="16" t="s">
        <v>1006</v>
      </c>
      <c r="P135" s="20" t="s">
        <v>2965</v>
      </c>
      <c r="Q135" s="20" t="s">
        <v>2965</v>
      </c>
      <c r="R135" s="16"/>
      <c r="S135" s="87" t="s">
        <v>1008</v>
      </c>
      <c r="T135" s="93" t="s">
        <v>2966</v>
      </c>
      <c r="U135" s="15" t="s">
        <v>2246</v>
      </c>
      <c r="V135" s="17" t="str">
        <f>secoo주문영문!A135</f>
        <v>60210786091045</v>
      </c>
      <c r="W135" s="14">
        <v>96</v>
      </c>
      <c r="X135" s="12"/>
      <c r="Z135" s="39"/>
      <c r="AC135" s="132">
        <f>VLOOKUP(A135,마스타파일!$D$2:$J$1227,2,0)</f>
        <v>290000</v>
      </c>
      <c r="AD135" s="133">
        <f>secoo주문영문!V135/67*100</f>
        <v>230037.3134328358</v>
      </c>
      <c r="AE135" s="94">
        <f>VLOOKUP(A135,마스타파일!$D$2:$J$1227,3,0)</f>
        <v>16500</v>
      </c>
      <c r="AF135" s="134">
        <f t="shared" si="13"/>
        <v>213537.3134328358</v>
      </c>
      <c r="AG135" s="94">
        <f t="shared" si="14"/>
        <v>213537.3134328358</v>
      </c>
      <c r="AH135" s="135">
        <f t="shared" si="15"/>
        <v>213530</v>
      </c>
    </row>
    <row r="136" spans="1:34" s="3" customFormat="1" ht="13.5">
      <c r="A136" s="10" t="str">
        <f>LEFT(secoo주문영문!S136,11)</f>
        <v>ARSH0B204WT</v>
      </c>
      <c r="B136" s="11" t="str">
        <f>RIGHT(secoo주문영문!O136,3)</f>
        <v>0XS</v>
      </c>
      <c r="C136" s="82" t="str">
        <f>secoo주문영문!U136</f>
        <v>1</v>
      </c>
      <c r="D136" s="19" t="str">
        <f>secoo주문영문!A136</f>
        <v>60210786091045</v>
      </c>
      <c r="E136" s="84">
        <f t="shared" si="12"/>
        <v>189000</v>
      </c>
      <c r="F136" s="13" t="str">
        <f>LEFT(secoo주문영문!B136,10)</f>
        <v>2021-06-21</v>
      </c>
      <c r="G136" s="14" t="s">
        <v>427</v>
      </c>
      <c r="H136" s="22" t="s">
        <v>1006</v>
      </c>
      <c r="I136" s="20" t="s">
        <v>2965</v>
      </c>
      <c r="J136" s="20" t="s">
        <v>2965</v>
      </c>
      <c r="K136" s="21" t="s">
        <v>403</v>
      </c>
      <c r="L136" s="87" t="s">
        <v>1008</v>
      </c>
      <c r="M136" s="93" t="s">
        <v>2967</v>
      </c>
      <c r="N136" s="15" t="s">
        <v>2246</v>
      </c>
      <c r="O136" s="16" t="s">
        <v>1006</v>
      </c>
      <c r="P136" s="20" t="s">
        <v>2965</v>
      </c>
      <c r="Q136" s="20" t="s">
        <v>2965</v>
      </c>
      <c r="R136" s="16"/>
      <c r="S136" s="87" t="s">
        <v>1008</v>
      </c>
      <c r="T136" s="93" t="s">
        <v>2966</v>
      </c>
      <c r="U136" s="15" t="s">
        <v>2246</v>
      </c>
      <c r="V136" s="17" t="str">
        <f>secoo주문영문!A136</f>
        <v>60210786091045</v>
      </c>
      <c r="W136" s="14">
        <v>96</v>
      </c>
      <c r="X136" s="12"/>
      <c r="Z136" s="39"/>
      <c r="AC136" s="132">
        <f>VLOOKUP(A136,마스타파일!$D$2:$J$1227,2,0)</f>
        <v>290000</v>
      </c>
      <c r="AD136" s="133">
        <f>secoo주문영문!V136/67*100</f>
        <v>205500</v>
      </c>
      <c r="AE136" s="94">
        <f>VLOOKUP(A136,마스타파일!$D$2:$J$1227,3,0)</f>
        <v>16500</v>
      </c>
      <c r="AF136" s="134">
        <f t="shared" si="13"/>
        <v>189000</v>
      </c>
      <c r="AG136" s="94">
        <f t="shared" si="14"/>
        <v>189000</v>
      </c>
      <c r="AH136" s="135">
        <f t="shared" si="15"/>
        <v>189000</v>
      </c>
    </row>
    <row r="137" spans="1:34" s="3" customFormat="1" ht="13.5">
      <c r="A137" s="10" t="str">
        <f>LEFT(secoo주문영문!S137,11)</f>
        <v>ARPA0B303I2</v>
      </c>
      <c r="B137" s="11" t="str">
        <f>RIGHT(secoo주문영문!O137,3)</f>
        <v>094</v>
      </c>
      <c r="C137" s="82" t="str">
        <f>secoo주문영문!U137</f>
        <v>1</v>
      </c>
      <c r="D137" s="19" t="str">
        <f>secoo주문영문!A137</f>
        <v>60224823022061</v>
      </c>
      <c r="E137" s="84">
        <f t="shared" si="12"/>
        <v>213530</v>
      </c>
      <c r="F137" s="13" t="str">
        <f>LEFT(secoo주문영문!B137,10)</f>
        <v>2021-06-21</v>
      </c>
      <c r="G137" s="14" t="s">
        <v>427</v>
      </c>
      <c r="H137" s="22" t="s">
        <v>1006</v>
      </c>
      <c r="I137" s="20" t="s">
        <v>2965</v>
      </c>
      <c r="J137" s="20" t="s">
        <v>2965</v>
      </c>
      <c r="K137" s="21" t="s">
        <v>403</v>
      </c>
      <c r="L137" s="87" t="s">
        <v>1008</v>
      </c>
      <c r="M137" s="93" t="s">
        <v>2967</v>
      </c>
      <c r="N137" s="15" t="s">
        <v>2246</v>
      </c>
      <c r="O137" s="16" t="s">
        <v>1006</v>
      </c>
      <c r="P137" s="20" t="s">
        <v>2965</v>
      </c>
      <c r="Q137" s="20" t="s">
        <v>2965</v>
      </c>
      <c r="R137" s="16"/>
      <c r="S137" s="87" t="s">
        <v>1008</v>
      </c>
      <c r="T137" s="93" t="s">
        <v>2966</v>
      </c>
      <c r="U137" s="15" t="s">
        <v>2246</v>
      </c>
      <c r="V137" s="17" t="str">
        <f>secoo주문영문!A137</f>
        <v>60224823022061</v>
      </c>
      <c r="W137" s="14">
        <v>96</v>
      </c>
      <c r="X137" s="12"/>
      <c r="Z137" s="39"/>
      <c r="AC137" s="132">
        <f>VLOOKUP(A137,마스타파일!$D$2:$J$1227,2,0)</f>
        <v>290000</v>
      </c>
      <c r="AD137" s="133">
        <f>secoo주문영문!V137/67*100</f>
        <v>230037.3134328358</v>
      </c>
      <c r="AE137" s="94">
        <f>VLOOKUP(A137,마스타파일!$D$2:$J$1227,3,0)</f>
        <v>16500</v>
      </c>
      <c r="AF137" s="134">
        <f t="shared" si="13"/>
        <v>213537.3134328358</v>
      </c>
      <c r="AG137" s="94">
        <f t="shared" si="14"/>
        <v>213537.3134328358</v>
      </c>
      <c r="AH137" s="135">
        <f t="shared" si="15"/>
        <v>213530</v>
      </c>
    </row>
    <row r="138" spans="1:34" s="3" customFormat="1" ht="13.5">
      <c r="A138" s="10" t="str">
        <f>LEFT(secoo주문영문!S138,11)</f>
        <v>ARPA1B304I2</v>
      </c>
      <c r="B138" s="11" t="str">
        <f>RIGHT(secoo주문영문!O138,3)</f>
        <v>094</v>
      </c>
      <c r="C138" s="82" t="str">
        <f>secoo주문영문!U138</f>
        <v>1</v>
      </c>
      <c r="D138" s="19" t="str">
        <f>secoo주문영문!A138</f>
        <v>60224829902061</v>
      </c>
      <c r="E138" s="84">
        <f t="shared" si="12"/>
        <v>282500</v>
      </c>
      <c r="F138" s="13" t="str">
        <f>LEFT(secoo주문영문!B138,10)</f>
        <v>2021-06-21</v>
      </c>
      <c r="G138" s="14" t="s">
        <v>427</v>
      </c>
      <c r="H138" s="22" t="s">
        <v>1006</v>
      </c>
      <c r="I138" s="20" t="s">
        <v>2965</v>
      </c>
      <c r="J138" s="20" t="s">
        <v>2965</v>
      </c>
      <c r="K138" s="21" t="s">
        <v>403</v>
      </c>
      <c r="L138" s="87" t="s">
        <v>1008</v>
      </c>
      <c r="M138" s="93" t="s">
        <v>2967</v>
      </c>
      <c r="N138" s="15" t="s">
        <v>2246</v>
      </c>
      <c r="O138" s="16" t="s">
        <v>1006</v>
      </c>
      <c r="P138" s="20" t="s">
        <v>2965</v>
      </c>
      <c r="Q138" s="20" t="s">
        <v>2965</v>
      </c>
      <c r="R138" s="16"/>
      <c r="S138" s="87" t="s">
        <v>1008</v>
      </c>
      <c r="T138" s="93" t="s">
        <v>2966</v>
      </c>
      <c r="U138" s="15" t="s">
        <v>2246</v>
      </c>
      <c r="V138" s="17" t="str">
        <f>secoo주문영문!A138</f>
        <v>60224829902061</v>
      </c>
      <c r="W138" s="14">
        <v>96</v>
      </c>
      <c r="X138" s="12"/>
      <c r="Z138" s="39"/>
      <c r="AC138" s="132">
        <f>VLOOKUP(A138,마스타파일!$D$2:$J$1227,2,0)</f>
        <v>290000</v>
      </c>
      <c r="AD138" s="133">
        <f>secoo주문영문!V138/67*100</f>
        <v>299004.62686567166</v>
      </c>
      <c r="AE138" s="94">
        <f>VLOOKUP(A138,마스타파일!$D$2:$J$1227,3,0)</f>
        <v>16500</v>
      </c>
      <c r="AF138" s="134">
        <f t="shared" si="13"/>
        <v>282504.62686567166</v>
      </c>
      <c r="AG138" s="94">
        <f t="shared" si="14"/>
        <v>282504.62686567166</v>
      </c>
      <c r="AH138" s="135">
        <f t="shared" si="15"/>
        <v>282500</v>
      </c>
    </row>
    <row r="139" spans="1:34" s="3" customFormat="1" ht="13.5">
      <c r="A139" s="10" t="str">
        <f>LEFT(secoo주문영문!S139,11)</f>
        <v>ARPA1B339K5</v>
      </c>
      <c r="B139" s="11" t="str">
        <f>RIGHT(secoo주문영문!O139,3)</f>
        <v>078</v>
      </c>
      <c r="C139" s="82" t="str">
        <f>secoo주문영문!U139</f>
        <v>1</v>
      </c>
      <c r="D139" s="19" t="str">
        <f>secoo주문영문!A139</f>
        <v>60224957082093</v>
      </c>
      <c r="E139" s="84">
        <v>290000</v>
      </c>
      <c r="F139" s="13" t="str">
        <f>LEFT(secoo주문영문!B139,10)</f>
        <v>2021-06-22</v>
      </c>
      <c r="G139" s="14" t="s">
        <v>427</v>
      </c>
      <c r="H139" s="22" t="s">
        <v>1006</v>
      </c>
      <c r="I139" s="20" t="s">
        <v>2965</v>
      </c>
      <c r="J139" s="20" t="s">
        <v>2965</v>
      </c>
      <c r="K139" s="21" t="s">
        <v>403</v>
      </c>
      <c r="L139" s="87" t="s">
        <v>1008</v>
      </c>
      <c r="M139" s="93" t="s">
        <v>2967</v>
      </c>
      <c r="N139" s="15" t="s">
        <v>2246</v>
      </c>
      <c r="O139" s="16" t="s">
        <v>1006</v>
      </c>
      <c r="P139" s="20" t="s">
        <v>2965</v>
      </c>
      <c r="Q139" s="20" t="s">
        <v>2965</v>
      </c>
      <c r="R139" s="16"/>
      <c r="S139" s="87" t="s">
        <v>1008</v>
      </c>
      <c r="T139" s="93" t="s">
        <v>2966</v>
      </c>
      <c r="U139" s="15" t="s">
        <v>2246</v>
      </c>
      <c r="V139" s="17" t="str">
        <f>secoo주문영문!A139</f>
        <v>60224957082093</v>
      </c>
      <c r="W139" s="14">
        <v>96</v>
      </c>
      <c r="X139" s="12"/>
      <c r="Z139" s="39"/>
      <c r="AC139" s="132">
        <f>VLOOKUP(A139,마스타파일!$D$2:$J$1227,2,0)</f>
        <v>290000</v>
      </c>
      <c r="AD139" s="133">
        <f>secoo주문영문!V139/67*100</f>
        <v>299004.62686567166</v>
      </c>
      <c r="AE139" s="94">
        <f>VLOOKUP(A139,마스타파일!$D$2:$J$1227,3,0)</f>
        <v>16500</v>
      </c>
      <c r="AF139" s="134">
        <f t="shared" si="13"/>
        <v>282504.62686567166</v>
      </c>
      <c r="AG139" s="94">
        <f t="shared" si="14"/>
        <v>282504.62686567166</v>
      </c>
      <c r="AH139" s="135">
        <f t="shared" si="15"/>
        <v>282500</v>
      </c>
    </row>
    <row r="140" spans="1:34" s="3" customFormat="1" ht="13.5">
      <c r="A140" s="10" t="str">
        <f>LEFT(secoo주문영문!S140,11)</f>
        <v>ARPA1B305B5</v>
      </c>
      <c r="B140" s="11" t="str">
        <f>RIGHT(secoo주문영문!O140,3)</f>
        <v>078</v>
      </c>
      <c r="C140" s="82" t="str">
        <f>secoo주문영문!U140</f>
        <v>1</v>
      </c>
      <c r="D140" s="19" t="str">
        <f>secoo주문영문!A140</f>
        <v>60211070851005</v>
      </c>
      <c r="E140" s="84">
        <f t="shared" si="12"/>
        <v>282500</v>
      </c>
      <c r="F140" s="13" t="str">
        <f>LEFT(secoo주문영문!B140,10)</f>
        <v>2021-06-23</v>
      </c>
      <c r="G140" s="14" t="s">
        <v>427</v>
      </c>
      <c r="H140" s="22" t="s">
        <v>1006</v>
      </c>
      <c r="I140" s="20" t="s">
        <v>2965</v>
      </c>
      <c r="J140" s="20" t="s">
        <v>2965</v>
      </c>
      <c r="K140" s="21" t="s">
        <v>403</v>
      </c>
      <c r="L140" s="87" t="s">
        <v>1008</v>
      </c>
      <c r="M140" s="93" t="s">
        <v>2967</v>
      </c>
      <c r="N140" s="15" t="s">
        <v>2246</v>
      </c>
      <c r="O140" s="16" t="s">
        <v>1006</v>
      </c>
      <c r="P140" s="20" t="s">
        <v>2965</v>
      </c>
      <c r="Q140" s="20" t="s">
        <v>2965</v>
      </c>
      <c r="R140" s="16"/>
      <c r="S140" s="87" t="s">
        <v>1008</v>
      </c>
      <c r="T140" s="93" t="s">
        <v>2966</v>
      </c>
      <c r="U140" s="15" t="s">
        <v>2246</v>
      </c>
      <c r="V140" s="17" t="str">
        <f>secoo주문영문!A140</f>
        <v>60211070851005</v>
      </c>
      <c r="W140" s="14">
        <v>96</v>
      </c>
      <c r="X140" s="12"/>
      <c r="Z140" s="39"/>
      <c r="AC140" s="132">
        <f>VLOOKUP(A140,마스타파일!$D$2:$J$1227,2,0)</f>
        <v>290000</v>
      </c>
      <c r="AD140" s="133">
        <f>secoo주문영문!V140/67*100</f>
        <v>299004.62686567166</v>
      </c>
      <c r="AE140" s="94">
        <f>VLOOKUP(A140,마스타파일!$D$2:$J$1227,3,0)</f>
        <v>16500</v>
      </c>
      <c r="AF140" s="134">
        <f t="shared" si="13"/>
        <v>282504.62686567166</v>
      </c>
      <c r="AG140" s="94">
        <f t="shared" si="14"/>
        <v>282504.62686567166</v>
      </c>
      <c r="AH140" s="135">
        <f t="shared" si="15"/>
        <v>282500</v>
      </c>
    </row>
    <row r="141" spans="1:34" s="3" customFormat="1" ht="13.5">
      <c r="A141" s="10" t="str">
        <f>LEFT(secoo주문영문!S141,11)</f>
        <v>ARPA0B303I2</v>
      </c>
      <c r="B141" s="11" t="str">
        <f>RIGHT(secoo주문영문!O141,3)</f>
        <v>094</v>
      </c>
      <c r="C141" s="82" t="str">
        <f>secoo주문영문!U141</f>
        <v>1</v>
      </c>
      <c r="D141" s="19" t="str">
        <f>secoo주문영문!A141</f>
        <v>60225139632061</v>
      </c>
      <c r="E141" s="84">
        <f t="shared" si="12"/>
        <v>213530</v>
      </c>
      <c r="F141" s="13" t="str">
        <f>LEFT(secoo주문영문!B141,10)</f>
        <v>2021-06-23</v>
      </c>
      <c r="G141" s="14" t="s">
        <v>427</v>
      </c>
      <c r="H141" s="22" t="s">
        <v>1006</v>
      </c>
      <c r="I141" s="20" t="s">
        <v>2965</v>
      </c>
      <c r="J141" s="20" t="s">
        <v>2965</v>
      </c>
      <c r="K141" s="21" t="s">
        <v>403</v>
      </c>
      <c r="L141" s="87" t="s">
        <v>1008</v>
      </c>
      <c r="M141" s="93" t="s">
        <v>2967</v>
      </c>
      <c r="N141" s="15" t="s">
        <v>2246</v>
      </c>
      <c r="O141" s="16" t="s">
        <v>1006</v>
      </c>
      <c r="P141" s="20" t="s">
        <v>2965</v>
      </c>
      <c r="Q141" s="20" t="s">
        <v>2965</v>
      </c>
      <c r="R141" s="16"/>
      <c r="S141" s="87" t="s">
        <v>1008</v>
      </c>
      <c r="T141" s="93" t="s">
        <v>2966</v>
      </c>
      <c r="U141" s="15" t="s">
        <v>2246</v>
      </c>
      <c r="V141" s="17" t="str">
        <f>secoo주문영문!A141</f>
        <v>60225139632061</v>
      </c>
      <c r="W141" s="14">
        <v>96</v>
      </c>
      <c r="X141" s="12"/>
      <c r="Z141" s="39"/>
      <c r="AC141" s="132">
        <f>VLOOKUP(A141,마스타파일!$D$2:$J$1227,2,0)</f>
        <v>290000</v>
      </c>
      <c r="AD141" s="133">
        <f>secoo주문영문!V141/67*100</f>
        <v>230037.3134328358</v>
      </c>
      <c r="AE141" s="94">
        <f>VLOOKUP(A141,마스타파일!$D$2:$J$1227,3,0)</f>
        <v>16500</v>
      </c>
      <c r="AF141" s="134">
        <f t="shared" si="13"/>
        <v>213537.3134328358</v>
      </c>
      <c r="AG141" s="94">
        <f t="shared" si="14"/>
        <v>213537.3134328358</v>
      </c>
      <c r="AH141" s="135">
        <f t="shared" si="15"/>
        <v>213530</v>
      </c>
    </row>
    <row r="142" spans="1:34" s="3" customFormat="1" ht="13.5">
      <c r="A142" s="10" t="str">
        <f>LEFT(secoo주문영문!S142,11)</f>
        <v>ARPA1B304T3</v>
      </c>
      <c r="B142" s="11" t="str">
        <f>RIGHT(secoo주문영문!O142,3)</f>
        <v>094</v>
      </c>
      <c r="C142" s="82" t="str">
        <f>secoo주문영문!U142</f>
        <v>1</v>
      </c>
      <c r="D142" s="19" t="str">
        <f>secoo주문영문!A142</f>
        <v>60225142722061</v>
      </c>
      <c r="E142" s="84">
        <f t="shared" si="12"/>
        <v>290000</v>
      </c>
      <c r="F142" s="13" t="str">
        <f>LEFT(secoo주문영문!B142,10)</f>
        <v>2021-06-23</v>
      </c>
      <c r="G142" s="14" t="s">
        <v>427</v>
      </c>
      <c r="H142" s="22" t="s">
        <v>1006</v>
      </c>
      <c r="I142" s="20" t="s">
        <v>2965</v>
      </c>
      <c r="J142" s="20" t="s">
        <v>2965</v>
      </c>
      <c r="K142" s="21" t="s">
        <v>403</v>
      </c>
      <c r="L142" s="87" t="s">
        <v>1008</v>
      </c>
      <c r="M142" s="93" t="s">
        <v>2967</v>
      </c>
      <c r="N142" s="15" t="s">
        <v>2246</v>
      </c>
      <c r="O142" s="16" t="s">
        <v>1006</v>
      </c>
      <c r="P142" s="20" t="s">
        <v>2965</v>
      </c>
      <c r="Q142" s="20" t="s">
        <v>2965</v>
      </c>
      <c r="R142" s="16"/>
      <c r="S142" s="87" t="s">
        <v>1008</v>
      </c>
      <c r="T142" s="93" t="s">
        <v>2966</v>
      </c>
      <c r="U142" s="15" t="s">
        <v>2246</v>
      </c>
      <c r="V142" s="17" t="str">
        <f>secoo주문영문!A142</f>
        <v>60225142722061</v>
      </c>
      <c r="W142" s="14">
        <v>96</v>
      </c>
      <c r="X142" s="12"/>
      <c r="Z142" s="39"/>
      <c r="AC142" s="132">
        <f>VLOOKUP(A142,마스타파일!$D$2:$J$1227,2,0)</f>
        <v>290000</v>
      </c>
      <c r="AD142" s="133">
        <f>secoo주문영문!V142/67*100</f>
        <v>351770.1492537313</v>
      </c>
      <c r="AE142" s="94">
        <f>VLOOKUP(A142,마스타파일!$D$2:$J$1227,3,0)</f>
        <v>16500</v>
      </c>
      <c r="AF142" s="134">
        <f t="shared" si="13"/>
        <v>335270.1492537313</v>
      </c>
      <c r="AG142" s="94">
        <f t="shared" si="14"/>
        <v>290000</v>
      </c>
      <c r="AH142" s="135">
        <f t="shared" si="15"/>
        <v>290000</v>
      </c>
    </row>
    <row r="143" spans="1:34" s="3" customFormat="1" ht="13.5">
      <c r="A143" s="10" t="str">
        <f>LEFT(secoo주문영문!S143,11)</f>
        <v>ARPA0B316I2</v>
      </c>
      <c r="B143" s="11" t="str">
        <f>RIGHT(secoo주문영문!O143,3)</f>
        <v>094</v>
      </c>
      <c r="C143" s="82" t="str">
        <f>secoo주문영문!U143</f>
        <v>1</v>
      </c>
      <c r="D143" s="19" t="str">
        <f>secoo주문영문!A143</f>
        <v>60211020401013</v>
      </c>
      <c r="E143" s="84">
        <f t="shared" si="12"/>
        <v>213530</v>
      </c>
      <c r="F143" s="13" t="str">
        <f>LEFT(secoo주문영문!B143,10)</f>
        <v>2021-06-23</v>
      </c>
      <c r="G143" s="14" t="s">
        <v>427</v>
      </c>
      <c r="H143" s="22" t="s">
        <v>1006</v>
      </c>
      <c r="I143" s="20" t="s">
        <v>2965</v>
      </c>
      <c r="J143" s="20" t="s">
        <v>2965</v>
      </c>
      <c r="K143" s="21" t="s">
        <v>403</v>
      </c>
      <c r="L143" s="87" t="s">
        <v>1008</v>
      </c>
      <c r="M143" s="93" t="s">
        <v>2967</v>
      </c>
      <c r="N143" s="15" t="s">
        <v>2246</v>
      </c>
      <c r="O143" s="16" t="s">
        <v>1006</v>
      </c>
      <c r="P143" s="20" t="s">
        <v>2965</v>
      </c>
      <c r="Q143" s="20" t="s">
        <v>2965</v>
      </c>
      <c r="R143" s="16"/>
      <c r="S143" s="87" t="s">
        <v>1008</v>
      </c>
      <c r="T143" s="93" t="s">
        <v>2966</v>
      </c>
      <c r="U143" s="15" t="s">
        <v>2246</v>
      </c>
      <c r="V143" s="17" t="str">
        <f>secoo주문영문!A143</f>
        <v>60211020401013</v>
      </c>
      <c r="W143" s="14">
        <v>96</v>
      </c>
      <c r="X143" s="12"/>
      <c r="Z143" s="39"/>
      <c r="AC143" s="132">
        <f>VLOOKUP(A143,마스타파일!$D$2:$J$1227,2,0)</f>
        <v>290000</v>
      </c>
      <c r="AD143" s="133">
        <f>secoo주문영문!V143/67*100</f>
        <v>230037.3134328358</v>
      </c>
      <c r="AE143" s="94">
        <f>VLOOKUP(A143,마스타파일!$D$2:$J$1227,3,0)</f>
        <v>16500</v>
      </c>
      <c r="AF143" s="134">
        <f t="shared" si="13"/>
        <v>213537.3134328358</v>
      </c>
      <c r="AG143" s="94">
        <f t="shared" si="14"/>
        <v>213537.3134328358</v>
      </c>
      <c r="AH143" s="135">
        <f t="shared" si="15"/>
        <v>213530</v>
      </c>
    </row>
    <row r="144" spans="1:34" s="3" customFormat="1" ht="13.5">
      <c r="A144" s="10" t="str">
        <f>LEFT(secoo주문영문!S144,11)</f>
        <v>ARPA0B351K2</v>
      </c>
      <c r="B144" s="11" t="str">
        <f>RIGHT(secoo주문영문!O144,3)</f>
        <v>086</v>
      </c>
      <c r="C144" s="82" t="str">
        <f>secoo주문영문!U144</f>
        <v>1</v>
      </c>
      <c r="D144" s="19" t="str">
        <f>secoo주문영문!A144</f>
        <v>60211035091005</v>
      </c>
      <c r="E144" s="84">
        <f t="shared" si="12"/>
        <v>238960</v>
      </c>
      <c r="F144" s="13" t="str">
        <f>LEFT(secoo주문영문!B144,10)</f>
        <v>2021-06-19</v>
      </c>
      <c r="G144" s="14" t="s">
        <v>427</v>
      </c>
      <c r="H144" s="22" t="s">
        <v>1006</v>
      </c>
      <c r="I144" s="20" t="s">
        <v>2965</v>
      </c>
      <c r="J144" s="20" t="s">
        <v>2965</v>
      </c>
      <c r="K144" s="21" t="s">
        <v>403</v>
      </c>
      <c r="L144" s="87" t="s">
        <v>1008</v>
      </c>
      <c r="M144" s="93" t="s">
        <v>2967</v>
      </c>
      <c r="N144" s="15" t="s">
        <v>2246</v>
      </c>
      <c r="O144" s="16" t="s">
        <v>1006</v>
      </c>
      <c r="P144" s="20" t="s">
        <v>2965</v>
      </c>
      <c r="Q144" s="20" t="s">
        <v>2965</v>
      </c>
      <c r="R144" s="16"/>
      <c r="S144" s="87" t="s">
        <v>1008</v>
      </c>
      <c r="T144" s="93" t="s">
        <v>2966</v>
      </c>
      <c r="U144" s="15" t="s">
        <v>2246</v>
      </c>
      <c r="V144" s="17" t="str">
        <f>secoo주문영문!A144</f>
        <v>60211035091005</v>
      </c>
      <c r="W144" s="14">
        <v>96</v>
      </c>
      <c r="X144" s="12"/>
      <c r="Z144" s="39"/>
      <c r="AC144" s="132">
        <f>VLOOKUP(A144,마스타파일!$D$2:$J$1227,2,0)</f>
        <v>350000</v>
      </c>
      <c r="AD144" s="133">
        <f>secoo주문영문!V144/67*100</f>
        <v>255464.99999999997</v>
      </c>
      <c r="AE144" s="94">
        <f>VLOOKUP(A144,마스타파일!$D$2:$J$1227,3,0)</f>
        <v>16500</v>
      </c>
      <c r="AF144" s="134">
        <f t="shared" si="13"/>
        <v>238964.99999999997</v>
      </c>
      <c r="AG144" s="94">
        <f t="shared" si="14"/>
        <v>238964.99999999997</v>
      </c>
      <c r="AH144" s="135">
        <f t="shared" si="15"/>
        <v>238960</v>
      </c>
    </row>
    <row r="145" spans="1:34" s="3" customFormat="1" ht="13.5">
      <c r="A145" s="10" t="str">
        <f>LEFT(secoo주문영문!S145,11)</f>
        <v>ARPA0B208K2</v>
      </c>
      <c r="B145" s="11" t="str">
        <f>RIGHT(secoo주문영문!O145,3)</f>
        <v>094</v>
      </c>
      <c r="C145" s="82" t="str">
        <f>secoo주문영문!U145</f>
        <v>1</v>
      </c>
      <c r="D145" s="19" t="str">
        <f>secoo주문영문!A145</f>
        <v>’60220080342055</v>
      </c>
      <c r="E145" s="84">
        <f t="shared" si="12"/>
        <v>225030</v>
      </c>
      <c r="F145" s="13" t="str">
        <f>LEFT(secoo주문영문!B145,10)</f>
        <v>2021-05-15</v>
      </c>
      <c r="G145" s="14" t="s">
        <v>427</v>
      </c>
      <c r="H145" s="22" t="s">
        <v>1006</v>
      </c>
      <c r="I145" s="20" t="s">
        <v>2965</v>
      </c>
      <c r="J145" s="20" t="s">
        <v>2965</v>
      </c>
      <c r="K145" s="21" t="s">
        <v>403</v>
      </c>
      <c r="L145" s="87" t="s">
        <v>1008</v>
      </c>
      <c r="M145" s="93" t="s">
        <v>2967</v>
      </c>
      <c r="N145" s="15" t="s">
        <v>2246</v>
      </c>
      <c r="O145" s="16" t="s">
        <v>1006</v>
      </c>
      <c r="P145" s="20" t="s">
        <v>2965</v>
      </c>
      <c r="Q145" s="20" t="s">
        <v>2965</v>
      </c>
      <c r="R145" s="16"/>
      <c r="S145" s="87" t="s">
        <v>1008</v>
      </c>
      <c r="T145" s="93" t="s">
        <v>2966</v>
      </c>
      <c r="U145" s="15" t="s">
        <v>2246</v>
      </c>
      <c r="V145" s="17" t="str">
        <f>secoo주문영문!A145</f>
        <v>’60220080342055</v>
      </c>
      <c r="W145" s="14">
        <v>96</v>
      </c>
      <c r="X145" s="12"/>
      <c r="Z145" s="39"/>
      <c r="AC145" s="132">
        <f>VLOOKUP(A145,마스타파일!$D$2:$J$1227,2,0)</f>
        <v>290000</v>
      </c>
      <c r="AD145" s="133">
        <f>secoo주문영문!V145/67*100</f>
        <v>241539.17910447763</v>
      </c>
      <c r="AE145" s="94">
        <f>VLOOKUP(A145,마스타파일!$D$2:$J$1227,3,0)</f>
        <v>16500</v>
      </c>
      <c r="AF145" s="134">
        <f t="shared" si="13"/>
        <v>225039.17910447763</v>
      </c>
      <c r="AG145" s="94">
        <f t="shared" si="14"/>
        <v>225039.17910447763</v>
      </c>
      <c r="AH145" s="135">
        <f t="shared" si="15"/>
        <v>225030</v>
      </c>
    </row>
    <row r="146" spans="1:34" s="3" customFormat="1" ht="13.5">
      <c r="A146" s="10" t="str">
        <f>LEFT(secoo주문영문!S146,11)</f>
        <v>ARSH1B403BK</v>
      </c>
      <c r="B146" s="11" t="str">
        <f>RIGHT(secoo주문영문!O146,3)</f>
        <v>0XL</v>
      </c>
      <c r="C146" s="82" t="str">
        <f>secoo주문영문!U146</f>
        <v>1</v>
      </c>
      <c r="D146" s="19" t="str">
        <f>secoo주문영문!A146</f>
        <v>60225522002098</v>
      </c>
      <c r="E146" s="84">
        <f t="shared" si="12"/>
        <v>282500</v>
      </c>
      <c r="F146" s="13" t="str">
        <f>LEFT(secoo주문영문!B146,10)</f>
        <v>2021-06-26</v>
      </c>
      <c r="G146" s="14" t="s">
        <v>427</v>
      </c>
      <c r="H146" s="22" t="s">
        <v>1006</v>
      </c>
      <c r="I146" s="20" t="s">
        <v>2965</v>
      </c>
      <c r="J146" s="20" t="s">
        <v>2965</v>
      </c>
      <c r="K146" s="21" t="s">
        <v>403</v>
      </c>
      <c r="L146" s="87" t="s">
        <v>1008</v>
      </c>
      <c r="M146" s="93" t="s">
        <v>2967</v>
      </c>
      <c r="N146" s="15" t="s">
        <v>2246</v>
      </c>
      <c r="O146" s="16" t="s">
        <v>1006</v>
      </c>
      <c r="P146" s="20" t="s">
        <v>2965</v>
      </c>
      <c r="Q146" s="20" t="s">
        <v>2965</v>
      </c>
      <c r="R146" s="16"/>
      <c r="S146" s="87" t="s">
        <v>1008</v>
      </c>
      <c r="T146" s="93" t="s">
        <v>2966</v>
      </c>
      <c r="U146" s="15" t="s">
        <v>2246</v>
      </c>
      <c r="V146" s="17" t="str">
        <f>secoo주문영문!A146</f>
        <v>60225522002098</v>
      </c>
      <c r="W146" s="14">
        <v>96</v>
      </c>
      <c r="X146" s="12"/>
      <c r="Z146" s="39"/>
      <c r="AC146" s="132">
        <f>VLOOKUP(A146,마스타파일!$D$2:$J$1227,2,0)</f>
        <v>290000</v>
      </c>
      <c r="AD146" s="133">
        <f>secoo주문영문!V146/67*100</f>
        <v>299004.62686567166</v>
      </c>
      <c r="AE146" s="94">
        <f>VLOOKUP(A146,마스타파일!$D$2:$J$1227,3,0)</f>
        <v>16500</v>
      </c>
      <c r="AF146" s="134">
        <f t="shared" si="13"/>
        <v>282504.62686567166</v>
      </c>
      <c r="AG146" s="94">
        <f t="shared" si="14"/>
        <v>282504.62686567166</v>
      </c>
      <c r="AH146" s="135">
        <f t="shared" si="15"/>
        <v>282500</v>
      </c>
    </row>
    <row r="147" spans="1:34" s="3" customFormat="1" ht="13.5">
      <c r="A147" s="10" t="str">
        <f>LEFT(secoo주문영문!S147,11)</f>
        <v>ARSH1B704W2</v>
      </c>
      <c r="B147" s="11" t="str">
        <f>RIGHT(secoo주문영문!O147,3)</f>
        <v>00L</v>
      </c>
      <c r="C147" s="82" t="str">
        <f>secoo주문영문!U147</f>
        <v>1</v>
      </c>
      <c r="D147" s="19" t="str">
        <f>secoo주문영문!A147</f>
        <v>60211442361007</v>
      </c>
      <c r="E147" s="84">
        <f t="shared" si="12"/>
        <v>344360</v>
      </c>
      <c r="F147" s="13" t="str">
        <f>LEFT(secoo주문영문!B147,10)</f>
        <v>2021-06-29</v>
      </c>
      <c r="G147" s="14" t="s">
        <v>427</v>
      </c>
      <c r="H147" s="22" t="s">
        <v>1006</v>
      </c>
      <c r="I147" s="20" t="s">
        <v>2965</v>
      </c>
      <c r="J147" s="20" t="s">
        <v>2965</v>
      </c>
      <c r="K147" s="21" t="s">
        <v>403</v>
      </c>
      <c r="L147" s="87" t="s">
        <v>1008</v>
      </c>
      <c r="M147" s="93" t="s">
        <v>2967</v>
      </c>
      <c r="N147" s="15" t="s">
        <v>2246</v>
      </c>
      <c r="O147" s="16" t="s">
        <v>1006</v>
      </c>
      <c r="P147" s="20" t="s">
        <v>2965</v>
      </c>
      <c r="Q147" s="20" t="s">
        <v>2965</v>
      </c>
      <c r="R147" s="16"/>
      <c r="S147" s="87" t="s">
        <v>1008</v>
      </c>
      <c r="T147" s="93" t="s">
        <v>2966</v>
      </c>
      <c r="U147" s="15" t="s">
        <v>2246</v>
      </c>
      <c r="V147" s="17" t="str">
        <f>secoo주문영문!A147</f>
        <v>60211442361007</v>
      </c>
      <c r="W147" s="14">
        <v>96</v>
      </c>
      <c r="X147" s="12"/>
      <c r="Z147" s="39"/>
      <c r="AC147" s="132">
        <f>VLOOKUP(A147,마스타파일!$D$2:$J$1227,2,0)</f>
        <v>350000</v>
      </c>
      <c r="AD147" s="133">
        <f>secoo주문영문!V147/67*100</f>
        <v>360868.13432835822</v>
      </c>
      <c r="AE147" s="94">
        <f>VLOOKUP(A147,마스타파일!$D$2:$J$1227,3,0)</f>
        <v>16500</v>
      </c>
      <c r="AF147" s="134">
        <f t="shared" si="13"/>
        <v>344368.13432835822</v>
      </c>
      <c r="AG147" s="94">
        <f t="shared" si="14"/>
        <v>344368.13432835822</v>
      </c>
      <c r="AH147" s="135">
        <f t="shared" si="15"/>
        <v>344360</v>
      </c>
    </row>
    <row r="148" spans="1:34" s="3" customFormat="1" ht="13.5">
      <c r="A148" s="10" t="str">
        <f>LEFT(secoo주문영문!S148,11)</f>
        <v>ARTS1B203E1</v>
      </c>
      <c r="B148" s="11" t="str">
        <f>RIGHT(secoo주문영문!O148,3)</f>
        <v>00L</v>
      </c>
      <c r="C148" s="82" t="str">
        <f>secoo주문영문!U148</f>
        <v>1</v>
      </c>
      <c r="D148" s="19" t="str">
        <f>secoo주문영문!A148</f>
        <v>60225771702059</v>
      </c>
      <c r="E148" s="84">
        <f t="shared" si="12"/>
        <v>138150</v>
      </c>
      <c r="F148" s="13" t="str">
        <f>LEFT(secoo주문영문!B148,10)</f>
        <v>2021-06-28</v>
      </c>
      <c r="G148" s="14" t="s">
        <v>427</v>
      </c>
      <c r="H148" s="22" t="s">
        <v>1006</v>
      </c>
      <c r="I148" s="20" t="s">
        <v>2965</v>
      </c>
      <c r="J148" s="20" t="s">
        <v>2965</v>
      </c>
      <c r="K148" s="21" t="s">
        <v>403</v>
      </c>
      <c r="L148" s="87" t="s">
        <v>1008</v>
      </c>
      <c r="M148" s="93" t="s">
        <v>2967</v>
      </c>
      <c r="N148" s="15" t="s">
        <v>2246</v>
      </c>
      <c r="O148" s="16" t="s">
        <v>1006</v>
      </c>
      <c r="P148" s="20" t="s">
        <v>2965</v>
      </c>
      <c r="Q148" s="20" t="s">
        <v>2965</v>
      </c>
      <c r="R148" s="16"/>
      <c r="S148" s="87" t="s">
        <v>1008</v>
      </c>
      <c r="T148" s="93" t="s">
        <v>2966</v>
      </c>
      <c r="U148" s="15" t="s">
        <v>2246</v>
      </c>
      <c r="V148" s="17" t="str">
        <f>secoo주문영문!A148</f>
        <v>60225771702059</v>
      </c>
      <c r="W148" s="14">
        <v>96</v>
      </c>
      <c r="X148" s="12"/>
      <c r="Z148" s="39"/>
      <c r="AC148" s="132">
        <f>VLOOKUP(A148,마스타파일!$D$2:$J$1227,2,0)</f>
        <v>150000</v>
      </c>
      <c r="AD148" s="133">
        <f>secoo주문영문!V148/67*100</f>
        <v>154658.13432835822</v>
      </c>
      <c r="AE148" s="94">
        <f>VLOOKUP(A148,마스타파일!$D$2:$J$1227,3,0)</f>
        <v>16500</v>
      </c>
      <c r="AF148" s="134">
        <f t="shared" si="13"/>
        <v>138158.13432835822</v>
      </c>
      <c r="AG148" s="94">
        <f t="shared" si="14"/>
        <v>138158.13432835822</v>
      </c>
      <c r="AH148" s="135">
        <f t="shared" si="15"/>
        <v>138150</v>
      </c>
    </row>
    <row r="149" spans="1:34" s="3" customFormat="1" ht="13.5">
      <c r="A149" s="10" t="str">
        <f>LEFT(secoo주문영문!S149,11)</f>
        <v>ARPA1B313I2</v>
      </c>
      <c r="B149" s="11" t="str">
        <f>RIGHT(secoo주문영문!O149,3)</f>
        <v>078</v>
      </c>
      <c r="C149" s="82" t="str">
        <f>secoo주문영문!U149</f>
        <v>1</v>
      </c>
      <c r="D149" s="19" t="str">
        <f>secoo주문영문!A149</f>
        <v>60211416951000</v>
      </c>
      <c r="E149" s="84">
        <f t="shared" si="12"/>
        <v>282500</v>
      </c>
      <c r="F149" s="13" t="str">
        <f>LEFT(secoo주문영문!B149,10)</f>
        <v>2021-06-28</v>
      </c>
      <c r="G149" s="14" t="s">
        <v>427</v>
      </c>
      <c r="H149" s="22" t="s">
        <v>1006</v>
      </c>
      <c r="I149" s="20" t="s">
        <v>2965</v>
      </c>
      <c r="J149" s="20" t="s">
        <v>2965</v>
      </c>
      <c r="K149" s="21" t="s">
        <v>403</v>
      </c>
      <c r="L149" s="87" t="s">
        <v>1008</v>
      </c>
      <c r="M149" s="93" t="s">
        <v>2967</v>
      </c>
      <c r="N149" s="15" t="s">
        <v>2246</v>
      </c>
      <c r="O149" s="16" t="s">
        <v>1006</v>
      </c>
      <c r="P149" s="20" t="s">
        <v>2965</v>
      </c>
      <c r="Q149" s="20" t="s">
        <v>2965</v>
      </c>
      <c r="R149" s="16"/>
      <c r="S149" s="87" t="s">
        <v>1008</v>
      </c>
      <c r="T149" s="93" t="s">
        <v>2966</v>
      </c>
      <c r="U149" s="15" t="s">
        <v>2246</v>
      </c>
      <c r="V149" s="17" t="str">
        <f>secoo주문영문!A149</f>
        <v>60211416951000</v>
      </c>
      <c r="W149" s="14">
        <v>96</v>
      </c>
      <c r="X149" s="12"/>
      <c r="Z149" s="39"/>
      <c r="AC149" s="132">
        <f>VLOOKUP(A149,마스타파일!$D$2:$J$1227,2,0)</f>
        <v>290000</v>
      </c>
      <c r="AD149" s="133">
        <f>secoo주문영문!V149/67*100</f>
        <v>299004.62686567166</v>
      </c>
      <c r="AE149" s="94">
        <f>VLOOKUP(A149,마스타파일!$D$2:$J$1227,3,0)</f>
        <v>16500</v>
      </c>
      <c r="AF149" s="134">
        <f t="shared" si="13"/>
        <v>282504.62686567166</v>
      </c>
      <c r="AG149" s="94">
        <f t="shared" si="14"/>
        <v>282504.62686567166</v>
      </c>
      <c r="AH149" s="135">
        <f t="shared" si="15"/>
        <v>282500</v>
      </c>
    </row>
    <row r="150" spans="1:34" s="3" customFormat="1" ht="13.5">
      <c r="A150" s="10" t="str">
        <f>LEFT(secoo주문영문!S150,11)</f>
        <v>ARSH1B403BK</v>
      </c>
      <c r="B150" s="11" t="str">
        <f>RIGHT(secoo주문영문!O150,3)</f>
        <v>0XL</v>
      </c>
      <c r="C150" s="82" t="str">
        <f>secoo주문영문!U150</f>
        <v>1</v>
      </c>
      <c r="D150" s="19" t="str">
        <f>secoo주문영문!A150</f>
        <v>60225522002098</v>
      </c>
      <c r="E150" s="84">
        <f t="shared" si="12"/>
        <v>282500</v>
      </c>
      <c r="F150" s="13" t="str">
        <f>LEFT(secoo주문영문!B150,10)</f>
        <v>2021-06-26</v>
      </c>
      <c r="G150" s="14" t="s">
        <v>427</v>
      </c>
      <c r="H150" s="22" t="s">
        <v>1006</v>
      </c>
      <c r="I150" s="20" t="s">
        <v>2965</v>
      </c>
      <c r="J150" s="20" t="s">
        <v>2965</v>
      </c>
      <c r="K150" s="21" t="s">
        <v>403</v>
      </c>
      <c r="L150" s="87" t="s">
        <v>1008</v>
      </c>
      <c r="M150" s="93" t="s">
        <v>2967</v>
      </c>
      <c r="N150" s="15" t="s">
        <v>2246</v>
      </c>
      <c r="O150" s="16" t="s">
        <v>1006</v>
      </c>
      <c r="P150" s="20" t="s">
        <v>2965</v>
      </c>
      <c r="Q150" s="20" t="s">
        <v>2965</v>
      </c>
      <c r="R150" s="16"/>
      <c r="S150" s="87" t="s">
        <v>1008</v>
      </c>
      <c r="T150" s="93" t="s">
        <v>2966</v>
      </c>
      <c r="U150" s="15" t="s">
        <v>2246</v>
      </c>
      <c r="V150" s="17" t="str">
        <f>secoo주문영문!A150</f>
        <v>60225522002098</v>
      </c>
      <c r="W150" s="14">
        <v>96</v>
      </c>
      <c r="X150" s="12"/>
      <c r="Z150" s="39"/>
      <c r="AC150" s="132">
        <f>VLOOKUP(A150,마스타파일!$D$2:$J$1227,2,0)</f>
        <v>290000</v>
      </c>
      <c r="AD150" s="133">
        <f>secoo주문영문!V150/67*100</f>
        <v>299004.62686567166</v>
      </c>
      <c r="AE150" s="94">
        <f>VLOOKUP(A150,마스타파일!$D$2:$J$1227,3,0)</f>
        <v>16500</v>
      </c>
      <c r="AF150" s="134">
        <f t="shared" si="13"/>
        <v>282504.62686567166</v>
      </c>
      <c r="AG150" s="94">
        <f t="shared" si="14"/>
        <v>282504.62686567166</v>
      </c>
      <c r="AH150" s="135">
        <f t="shared" si="15"/>
        <v>282500</v>
      </c>
    </row>
    <row r="151" spans="1:34" s="3" customFormat="1" ht="13.5">
      <c r="A151" s="10" t="str">
        <f>LEFT(secoo주문영문!S151,11)</f>
        <v>ARPA0B208K2</v>
      </c>
      <c r="B151" s="11" t="str">
        <f>RIGHT(secoo주문영문!O151,3)</f>
        <v>090</v>
      </c>
      <c r="C151" s="82" t="str">
        <f>secoo주문영문!U151</f>
        <v>1</v>
      </c>
      <c r="D151" s="19" t="str">
        <f>secoo주문영문!A151</f>
        <v>60226716842061</v>
      </c>
      <c r="E151" s="84">
        <f t="shared" si="12"/>
        <v>213530</v>
      </c>
      <c r="F151" s="13" t="str">
        <f>LEFT(secoo주문영문!B151,10)</f>
        <v>2021-07-05</v>
      </c>
      <c r="G151" s="14" t="s">
        <v>427</v>
      </c>
      <c r="H151" s="22" t="s">
        <v>1006</v>
      </c>
      <c r="I151" s="20" t="s">
        <v>2965</v>
      </c>
      <c r="J151" s="20" t="s">
        <v>2965</v>
      </c>
      <c r="K151" s="21" t="s">
        <v>403</v>
      </c>
      <c r="L151" s="87" t="s">
        <v>1008</v>
      </c>
      <c r="M151" s="93" t="s">
        <v>2967</v>
      </c>
      <c r="N151" s="15" t="s">
        <v>2246</v>
      </c>
      <c r="O151" s="16" t="s">
        <v>1006</v>
      </c>
      <c r="P151" s="20" t="s">
        <v>2965</v>
      </c>
      <c r="Q151" s="20" t="s">
        <v>2965</v>
      </c>
      <c r="R151" s="16"/>
      <c r="S151" s="87" t="s">
        <v>1008</v>
      </c>
      <c r="T151" s="93" t="s">
        <v>2966</v>
      </c>
      <c r="U151" s="15" t="s">
        <v>2246</v>
      </c>
      <c r="V151" s="17" t="str">
        <f>secoo주문영문!A151</f>
        <v>60226716842061</v>
      </c>
      <c r="W151" s="14">
        <v>96</v>
      </c>
      <c r="X151" s="12"/>
      <c r="Z151" s="39"/>
      <c r="AC151" s="132">
        <f>VLOOKUP(A151,마스타파일!$D$2:$J$1227,2,0)</f>
        <v>290000</v>
      </c>
      <c r="AD151" s="133">
        <f>secoo주문영문!V151/67*100</f>
        <v>230037.3134328358</v>
      </c>
      <c r="AE151" s="94">
        <f>VLOOKUP(A151,마스타파일!$D$2:$J$1227,3,0)</f>
        <v>16500</v>
      </c>
      <c r="AF151" s="134">
        <f t="shared" si="13"/>
        <v>213537.3134328358</v>
      </c>
      <c r="AG151" s="94">
        <f t="shared" si="14"/>
        <v>213537.3134328358</v>
      </c>
      <c r="AH151" s="135">
        <f t="shared" si="15"/>
        <v>213530</v>
      </c>
    </row>
    <row r="152" spans="1:34" s="3" customFormat="1" ht="13.5">
      <c r="A152" s="10" t="str">
        <f>LEFT(secoo주문영문!S152,11)</f>
        <v>ARPA1B304I2</v>
      </c>
      <c r="B152" s="11" t="str">
        <f>RIGHT(secoo주문영문!O152,3)</f>
        <v>082</v>
      </c>
      <c r="C152" s="82" t="str">
        <f>secoo주문영문!U152</f>
        <v>1</v>
      </c>
      <c r="D152" s="19" t="str">
        <f>secoo주문영문!A152</f>
        <v>60226675052078</v>
      </c>
      <c r="E152" s="84">
        <f t="shared" si="12"/>
        <v>282500</v>
      </c>
      <c r="F152" s="13" t="str">
        <f>LEFT(secoo주문영문!B152,10)</f>
        <v>2021-07-05</v>
      </c>
      <c r="G152" s="14" t="s">
        <v>427</v>
      </c>
      <c r="H152" s="22" t="s">
        <v>1006</v>
      </c>
      <c r="I152" s="20" t="s">
        <v>2965</v>
      </c>
      <c r="J152" s="20" t="s">
        <v>2965</v>
      </c>
      <c r="K152" s="21" t="s">
        <v>403</v>
      </c>
      <c r="L152" s="87" t="s">
        <v>1008</v>
      </c>
      <c r="M152" s="93" t="s">
        <v>2967</v>
      </c>
      <c r="N152" s="15" t="s">
        <v>2246</v>
      </c>
      <c r="O152" s="16" t="s">
        <v>1006</v>
      </c>
      <c r="P152" s="20" t="s">
        <v>2965</v>
      </c>
      <c r="Q152" s="20" t="s">
        <v>2965</v>
      </c>
      <c r="R152" s="16"/>
      <c r="S152" s="87" t="s">
        <v>1008</v>
      </c>
      <c r="T152" s="93" t="s">
        <v>2966</v>
      </c>
      <c r="U152" s="15" t="s">
        <v>2246</v>
      </c>
      <c r="V152" s="17" t="str">
        <f>secoo주문영문!A152</f>
        <v>60226675052078</v>
      </c>
      <c r="W152" s="14">
        <v>96</v>
      </c>
      <c r="X152" s="12"/>
      <c r="Z152" s="39"/>
      <c r="AC152" s="132">
        <f>VLOOKUP(A152,마스타파일!$D$2:$J$1227,2,0)</f>
        <v>290000</v>
      </c>
      <c r="AD152" s="133">
        <f>secoo주문영문!V152/67*100</f>
        <v>299004.62686567166</v>
      </c>
      <c r="AE152" s="94">
        <f>VLOOKUP(A152,마스타파일!$D$2:$J$1227,3,0)</f>
        <v>16500</v>
      </c>
      <c r="AF152" s="134">
        <f t="shared" si="13"/>
        <v>282504.62686567166</v>
      </c>
      <c r="AG152" s="94">
        <f t="shared" si="14"/>
        <v>282504.62686567166</v>
      </c>
      <c r="AH152" s="135">
        <f t="shared" si="15"/>
        <v>282500</v>
      </c>
    </row>
    <row r="153" spans="1:34" s="3" customFormat="1" ht="13.5">
      <c r="A153" s="10" t="str">
        <f>LEFT(secoo주문영문!S153,11)</f>
        <v>ARPA0B305T3</v>
      </c>
      <c r="B153" s="11" t="str">
        <f>RIGHT(secoo주문영문!O153,3)</f>
        <v>094</v>
      </c>
      <c r="C153" s="82" t="str">
        <f>secoo주문영문!U153</f>
        <v>1</v>
      </c>
      <c r="D153" s="19" t="str">
        <f>secoo주문영문!A153</f>
        <v>60226408092061</v>
      </c>
      <c r="E153" s="84">
        <f t="shared" si="12"/>
        <v>255850</v>
      </c>
      <c r="F153" s="13" t="str">
        <f>LEFT(secoo주문영문!B153,10)</f>
        <v>2021-07-03</v>
      </c>
      <c r="G153" s="14" t="s">
        <v>427</v>
      </c>
      <c r="H153" s="22" t="s">
        <v>1006</v>
      </c>
      <c r="I153" s="20" t="s">
        <v>2965</v>
      </c>
      <c r="J153" s="20" t="s">
        <v>2965</v>
      </c>
      <c r="K153" s="21" t="s">
        <v>403</v>
      </c>
      <c r="L153" s="87" t="s">
        <v>1008</v>
      </c>
      <c r="M153" s="93" t="s">
        <v>2967</v>
      </c>
      <c r="N153" s="15" t="s">
        <v>2246</v>
      </c>
      <c r="O153" s="16" t="s">
        <v>1006</v>
      </c>
      <c r="P153" s="20" t="s">
        <v>2965</v>
      </c>
      <c r="Q153" s="20" t="s">
        <v>2965</v>
      </c>
      <c r="R153" s="16"/>
      <c r="S153" s="87" t="s">
        <v>1008</v>
      </c>
      <c r="T153" s="93" t="s">
        <v>2966</v>
      </c>
      <c r="U153" s="15" t="s">
        <v>2246</v>
      </c>
      <c r="V153" s="17" t="str">
        <f>secoo주문영문!A153</f>
        <v>60226408092061</v>
      </c>
      <c r="W153" s="14">
        <v>96</v>
      </c>
      <c r="X153" s="12"/>
      <c r="Z153" s="39"/>
      <c r="AC153" s="132">
        <f>VLOOKUP(A153,마스타파일!$D$2:$J$1227,2,0)</f>
        <v>350000</v>
      </c>
      <c r="AD153" s="133">
        <f>secoo주문영문!V153/67*100</f>
        <v>272350.74626865669</v>
      </c>
      <c r="AE153" s="94">
        <f>VLOOKUP(A153,마스타파일!$D$2:$J$1227,3,0)</f>
        <v>16500</v>
      </c>
      <c r="AF153" s="134">
        <f t="shared" si="13"/>
        <v>255850.74626865669</v>
      </c>
      <c r="AG153" s="94">
        <f t="shared" si="14"/>
        <v>255850.74626865669</v>
      </c>
      <c r="AH153" s="135">
        <f t="shared" si="15"/>
        <v>255850</v>
      </c>
    </row>
    <row r="154" spans="1:34" s="3" customFormat="1" ht="13.5">
      <c r="A154" s="10" t="str">
        <f>LEFT(secoo주문영문!S154,11)</f>
        <v>ARPA0B306BK</v>
      </c>
      <c r="B154" s="11" t="str">
        <f>RIGHT(secoo주문영문!O154,3)</f>
        <v>078</v>
      </c>
      <c r="C154" s="82" t="str">
        <f>secoo주문영문!U154</f>
        <v>1</v>
      </c>
      <c r="D154" s="19" t="str">
        <f>secoo주문영문!A154</f>
        <v>60226883662077</v>
      </c>
      <c r="E154" s="84">
        <f t="shared" si="12"/>
        <v>255850</v>
      </c>
      <c r="F154" s="13" t="str">
        <f>LEFT(secoo주문영문!B154,10)</f>
        <v>2021-07-06</v>
      </c>
      <c r="G154" s="14" t="s">
        <v>427</v>
      </c>
      <c r="H154" s="22" t="s">
        <v>1006</v>
      </c>
      <c r="I154" s="20" t="s">
        <v>2965</v>
      </c>
      <c r="J154" s="20" t="s">
        <v>2965</v>
      </c>
      <c r="K154" s="21" t="s">
        <v>403</v>
      </c>
      <c r="L154" s="87" t="s">
        <v>1008</v>
      </c>
      <c r="M154" s="93" t="s">
        <v>2967</v>
      </c>
      <c r="N154" s="15" t="s">
        <v>2246</v>
      </c>
      <c r="O154" s="16" t="s">
        <v>1006</v>
      </c>
      <c r="P154" s="20" t="s">
        <v>2965</v>
      </c>
      <c r="Q154" s="20" t="s">
        <v>2965</v>
      </c>
      <c r="R154" s="16"/>
      <c r="S154" s="87" t="s">
        <v>1008</v>
      </c>
      <c r="T154" s="93" t="s">
        <v>2966</v>
      </c>
      <c r="U154" s="15" t="s">
        <v>2246</v>
      </c>
      <c r="V154" s="17" t="str">
        <f>secoo주문영문!A154</f>
        <v>60226883662077</v>
      </c>
      <c r="W154" s="14">
        <v>96</v>
      </c>
      <c r="X154" s="12"/>
      <c r="Z154" s="39"/>
      <c r="AC154" s="132">
        <f>VLOOKUP(A154,마스타파일!$D$2:$J$1227,2,0)</f>
        <v>350000</v>
      </c>
      <c r="AD154" s="133">
        <f>secoo주문영문!V154/67*100</f>
        <v>272350.74626865669</v>
      </c>
      <c r="AE154" s="94">
        <f>VLOOKUP(A154,마스타파일!$D$2:$J$1227,3,0)</f>
        <v>16500</v>
      </c>
      <c r="AF154" s="134">
        <f t="shared" si="13"/>
        <v>255850.74626865669</v>
      </c>
      <c r="AG154" s="94">
        <f t="shared" si="14"/>
        <v>255850.74626865669</v>
      </c>
      <c r="AH154" s="135">
        <f t="shared" si="15"/>
        <v>255850</v>
      </c>
    </row>
    <row r="155" spans="1:34" s="3" customFormat="1" ht="13.5">
      <c r="A155" s="10" t="str">
        <f>LEFT(secoo주문영문!S155,11)</f>
        <v>ARSH1B702WT</v>
      </c>
      <c r="B155" s="11" t="str">
        <f>RIGHT(secoo주문영문!O155,3)</f>
        <v>00L</v>
      </c>
      <c r="C155" s="82" t="str">
        <f>secoo주문영문!U155</f>
        <v>1</v>
      </c>
      <c r="D155" s="19" t="str">
        <f>secoo주문영문!A155</f>
        <v>60211987041007</v>
      </c>
      <c r="E155" s="84">
        <f t="shared" si="12"/>
        <v>323740</v>
      </c>
      <c r="F155" s="13" t="str">
        <f>LEFT(secoo주문영문!B155,10)</f>
        <v>2021-07-05</v>
      </c>
      <c r="G155" s="14" t="s">
        <v>427</v>
      </c>
      <c r="H155" s="22" t="s">
        <v>1006</v>
      </c>
      <c r="I155" s="20" t="s">
        <v>2965</v>
      </c>
      <c r="J155" s="20" t="s">
        <v>2965</v>
      </c>
      <c r="K155" s="21" t="s">
        <v>403</v>
      </c>
      <c r="L155" s="87" t="s">
        <v>1008</v>
      </c>
      <c r="M155" s="93" t="s">
        <v>2967</v>
      </c>
      <c r="N155" s="15" t="s">
        <v>2246</v>
      </c>
      <c r="O155" s="16" t="s">
        <v>1006</v>
      </c>
      <c r="P155" s="20" t="s">
        <v>2965</v>
      </c>
      <c r="Q155" s="20" t="s">
        <v>2965</v>
      </c>
      <c r="R155" s="16"/>
      <c r="S155" s="87" t="s">
        <v>1008</v>
      </c>
      <c r="T155" s="93" t="s">
        <v>2966</v>
      </c>
      <c r="U155" s="15" t="s">
        <v>2246</v>
      </c>
      <c r="V155" s="17" t="str">
        <f>secoo주문영문!A155</f>
        <v>60211987041007</v>
      </c>
      <c r="W155" s="14">
        <v>96</v>
      </c>
      <c r="X155" s="12"/>
      <c r="Z155" s="39"/>
      <c r="AC155" s="132">
        <f>VLOOKUP(A155,마스타파일!$D$2:$J$1227,2,0)</f>
        <v>330000</v>
      </c>
      <c r="AD155" s="133">
        <f>secoo주문영문!V155/67*100</f>
        <v>340246.11940298503</v>
      </c>
      <c r="AE155" s="94">
        <f>VLOOKUP(A155,마스타파일!$D$2:$J$1227,3,0)</f>
        <v>16500</v>
      </c>
      <c r="AF155" s="134">
        <f t="shared" si="13"/>
        <v>323746.11940298503</v>
      </c>
      <c r="AG155" s="94">
        <f t="shared" si="14"/>
        <v>323746.11940298503</v>
      </c>
      <c r="AH155" s="135">
        <f t="shared" si="15"/>
        <v>323740</v>
      </c>
    </row>
    <row r="156" spans="1:34" s="3" customFormat="1" ht="13.5">
      <c r="A156" s="10" t="str">
        <f>LEFT(secoo주문영문!S156,11)</f>
        <v>ARPA1B304I2</v>
      </c>
      <c r="B156" s="11" t="str">
        <f>RIGHT(secoo주문영문!O156,3)</f>
        <v>094</v>
      </c>
      <c r="C156" s="82" t="str">
        <f>secoo주문영문!U156</f>
        <v>1</v>
      </c>
      <c r="D156" s="19" t="str">
        <f>secoo주문영문!A156</f>
        <v>60226759872061</v>
      </c>
      <c r="E156" s="84">
        <f t="shared" si="12"/>
        <v>282500</v>
      </c>
      <c r="F156" s="13" t="str">
        <f>LEFT(secoo주문영문!B156,10)</f>
        <v>2021-07-05</v>
      </c>
      <c r="G156" s="14" t="s">
        <v>427</v>
      </c>
      <c r="H156" s="22" t="s">
        <v>1006</v>
      </c>
      <c r="I156" s="20" t="s">
        <v>2965</v>
      </c>
      <c r="J156" s="20" t="s">
        <v>2965</v>
      </c>
      <c r="K156" s="21" t="s">
        <v>403</v>
      </c>
      <c r="L156" s="87" t="s">
        <v>1008</v>
      </c>
      <c r="M156" s="93" t="s">
        <v>2967</v>
      </c>
      <c r="N156" s="15" t="s">
        <v>2246</v>
      </c>
      <c r="O156" s="16" t="s">
        <v>1006</v>
      </c>
      <c r="P156" s="20" t="s">
        <v>2965</v>
      </c>
      <c r="Q156" s="20" t="s">
        <v>2965</v>
      </c>
      <c r="R156" s="16"/>
      <c r="S156" s="87" t="s">
        <v>1008</v>
      </c>
      <c r="T156" s="93" t="s">
        <v>2966</v>
      </c>
      <c r="U156" s="15" t="s">
        <v>2246</v>
      </c>
      <c r="V156" s="17" t="str">
        <f>secoo주문영문!A156</f>
        <v>60226759872061</v>
      </c>
      <c r="W156" s="14">
        <v>96</v>
      </c>
      <c r="X156" s="12"/>
      <c r="Z156" s="39"/>
      <c r="AC156" s="132">
        <f>VLOOKUP(A156,마스타파일!$D$2:$J$1227,2,0)</f>
        <v>290000</v>
      </c>
      <c r="AD156" s="133">
        <f>secoo주문영문!V156/67*100</f>
        <v>299004.62686567166</v>
      </c>
      <c r="AE156" s="94">
        <f>VLOOKUP(A156,마스타파일!$D$2:$J$1227,3,0)</f>
        <v>16500</v>
      </c>
      <c r="AF156" s="134">
        <f t="shared" si="13"/>
        <v>282504.62686567166</v>
      </c>
      <c r="AG156" s="94">
        <f t="shared" si="14"/>
        <v>282504.62686567166</v>
      </c>
      <c r="AH156" s="135">
        <f t="shared" si="15"/>
        <v>282500</v>
      </c>
    </row>
    <row r="157" spans="1:34" s="3" customFormat="1" ht="13.5">
      <c r="A157" s="10" t="str">
        <f>LEFT(secoo주문영문!S157,11)</f>
        <v>ARSH1A205BK</v>
      </c>
      <c r="B157" s="11" t="str">
        <f>RIGHT(secoo주문영문!O157,3)</f>
        <v>00L</v>
      </c>
      <c r="C157" s="82" t="str">
        <f>secoo주문영문!U157</f>
        <v>1</v>
      </c>
      <c r="D157" s="19" t="str">
        <f>secoo주문영문!A157</f>
        <v>60212195061019</v>
      </c>
      <c r="E157" s="84">
        <f t="shared" si="12"/>
        <v>282500</v>
      </c>
      <c r="F157" s="13" t="str">
        <f>LEFT(secoo주문영문!B157,10)</f>
        <v>2021-07-08</v>
      </c>
      <c r="G157" s="14" t="s">
        <v>427</v>
      </c>
      <c r="H157" s="22" t="s">
        <v>1006</v>
      </c>
      <c r="I157" s="20" t="s">
        <v>2965</v>
      </c>
      <c r="J157" s="20" t="s">
        <v>2965</v>
      </c>
      <c r="K157" s="21" t="s">
        <v>403</v>
      </c>
      <c r="L157" s="87" t="s">
        <v>1008</v>
      </c>
      <c r="M157" s="93" t="s">
        <v>2967</v>
      </c>
      <c r="N157" s="15" t="s">
        <v>2246</v>
      </c>
      <c r="O157" s="16" t="s">
        <v>1006</v>
      </c>
      <c r="P157" s="20" t="s">
        <v>2965</v>
      </c>
      <c r="Q157" s="20" t="s">
        <v>2965</v>
      </c>
      <c r="R157" s="16"/>
      <c r="S157" s="87" t="s">
        <v>1008</v>
      </c>
      <c r="T157" s="93" t="s">
        <v>2966</v>
      </c>
      <c r="U157" s="15" t="s">
        <v>2246</v>
      </c>
      <c r="V157" s="17" t="str">
        <f>secoo주문영문!A157</f>
        <v>60212195061019</v>
      </c>
      <c r="W157" s="14">
        <v>96</v>
      </c>
      <c r="X157" s="12"/>
      <c r="Z157" s="39"/>
      <c r="AC157" s="132">
        <f>VLOOKUP(A157,마스타파일!$D$2:$J$1227,2,0)</f>
        <v>290000</v>
      </c>
      <c r="AD157" s="133">
        <f>secoo주문영문!V157/67*100</f>
        <v>299004.62686567166</v>
      </c>
      <c r="AE157" s="94">
        <f>VLOOKUP(A157,마스타파일!$D$2:$J$1227,3,0)</f>
        <v>16500</v>
      </c>
      <c r="AF157" s="134">
        <f t="shared" si="13"/>
        <v>282504.62686567166</v>
      </c>
      <c r="AG157" s="94">
        <f t="shared" si="14"/>
        <v>282504.62686567166</v>
      </c>
      <c r="AH157" s="135">
        <f t="shared" si="15"/>
        <v>282500</v>
      </c>
    </row>
    <row r="158" spans="1:34" s="3" customFormat="1" ht="13.5">
      <c r="A158" s="10" t="str">
        <f>LEFT(secoo주문영문!S158,11)</f>
        <v>ARTS1B301N3</v>
      </c>
      <c r="B158" s="11" t="str">
        <f>RIGHT(secoo주문영문!O158,3)</f>
        <v>00S</v>
      </c>
      <c r="C158" s="82" t="str">
        <f>secoo주문영문!U158</f>
        <v>1</v>
      </c>
      <c r="D158" s="19" t="str">
        <f>secoo주문영문!A158</f>
        <v>60212195521042</v>
      </c>
      <c r="E158" s="84">
        <f t="shared" si="12"/>
        <v>179390</v>
      </c>
      <c r="F158" s="13" t="str">
        <f>LEFT(secoo주문영문!B158,10)</f>
        <v>2021-07-07</v>
      </c>
      <c r="G158" s="14" t="s">
        <v>427</v>
      </c>
      <c r="H158" s="22" t="s">
        <v>1006</v>
      </c>
      <c r="I158" s="20" t="s">
        <v>2965</v>
      </c>
      <c r="J158" s="20" t="s">
        <v>2965</v>
      </c>
      <c r="K158" s="21" t="s">
        <v>403</v>
      </c>
      <c r="L158" s="87" t="s">
        <v>1008</v>
      </c>
      <c r="M158" s="93" t="s">
        <v>2967</v>
      </c>
      <c r="N158" s="15" t="s">
        <v>2246</v>
      </c>
      <c r="O158" s="16" t="s">
        <v>1006</v>
      </c>
      <c r="P158" s="20" t="s">
        <v>2965</v>
      </c>
      <c r="Q158" s="20" t="s">
        <v>2965</v>
      </c>
      <c r="R158" s="16"/>
      <c r="S158" s="87" t="s">
        <v>1008</v>
      </c>
      <c r="T158" s="93" t="s">
        <v>2966</v>
      </c>
      <c r="U158" s="15" t="s">
        <v>2246</v>
      </c>
      <c r="V158" s="17" t="str">
        <f>secoo주문영문!A158</f>
        <v>60212195521042</v>
      </c>
      <c r="W158" s="14">
        <v>96</v>
      </c>
      <c r="X158" s="12"/>
      <c r="Z158" s="39"/>
      <c r="AC158" s="132">
        <f>VLOOKUP(A158,마스타파일!$D$2:$J$1227,2,0)</f>
        <v>190000</v>
      </c>
      <c r="AD158" s="133">
        <f>secoo주문영문!V158/67*100</f>
        <v>195899.62686567166</v>
      </c>
      <c r="AE158" s="94">
        <f>VLOOKUP(A158,마스타파일!$D$2:$J$1227,3,0)</f>
        <v>16500</v>
      </c>
      <c r="AF158" s="134">
        <f t="shared" si="13"/>
        <v>179399.62686567166</v>
      </c>
      <c r="AG158" s="94">
        <f t="shared" si="14"/>
        <v>179399.62686567166</v>
      </c>
      <c r="AH158" s="135">
        <f t="shared" si="15"/>
        <v>179390</v>
      </c>
    </row>
    <row r="159" spans="1:34" s="3" customFormat="1" ht="13.5">
      <c r="A159" s="10" t="str">
        <f>LEFT(secoo주문영문!S159,11)</f>
        <v>ARTS1B203E1</v>
      </c>
      <c r="B159" s="11" t="str">
        <f>RIGHT(secoo주문영문!O159,3)</f>
        <v>00M</v>
      </c>
      <c r="C159" s="82" t="str">
        <f>secoo주문영문!U159</f>
        <v>1</v>
      </c>
      <c r="D159" s="19" t="str">
        <f>secoo주문영문!A159</f>
        <v>60212277571007</v>
      </c>
      <c r="E159" s="84">
        <f t="shared" si="12"/>
        <v>129060</v>
      </c>
      <c r="F159" s="13" t="str">
        <f>LEFT(secoo주문영문!B159,10)</f>
        <v>2021-07-08</v>
      </c>
      <c r="G159" s="14" t="s">
        <v>427</v>
      </c>
      <c r="H159" s="22" t="s">
        <v>1006</v>
      </c>
      <c r="I159" s="20" t="s">
        <v>2965</v>
      </c>
      <c r="J159" s="20" t="s">
        <v>2965</v>
      </c>
      <c r="K159" s="21" t="s">
        <v>403</v>
      </c>
      <c r="L159" s="87" t="s">
        <v>1008</v>
      </c>
      <c r="M159" s="93" t="s">
        <v>2967</v>
      </c>
      <c r="N159" s="15" t="s">
        <v>2246</v>
      </c>
      <c r="O159" s="16" t="s">
        <v>1006</v>
      </c>
      <c r="P159" s="20" t="s">
        <v>2965</v>
      </c>
      <c r="Q159" s="20" t="s">
        <v>2965</v>
      </c>
      <c r="R159" s="16"/>
      <c r="S159" s="87" t="s">
        <v>1008</v>
      </c>
      <c r="T159" s="93" t="s">
        <v>2966</v>
      </c>
      <c r="U159" s="15" t="s">
        <v>2246</v>
      </c>
      <c r="V159" s="17" t="str">
        <f>secoo주문영문!A159</f>
        <v>60212277571007</v>
      </c>
      <c r="W159" s="14">
        <v>96</v>
      </c>
      <c r="X159" s="12"/>
      <c r="Z159" s="39"/>
      <c r="AC159" s="132">
        <f>VLOOKUP(A159,마스타파일!$D$2:$J$1227,2,0)</f>
        <v>150000</v>
      </c>
      <c r="AD159" s="133">
        <f>secoo주문영문!V159/67*100</f>
        <v>145560.59701492538</v>
      </c>
      <c r="AE159" s="94">
        <f>VLOOKUP(A159,마스타파일!$D$2:$J$1227,3,0)</f>
        <v>16500</v>
      </c>
      <c r="AF159" s="134">
        <f t="shared" si="13"/>
        <v>129060.59701492538</v>
      </c>
      <c r="AG159" s="94">
        <f t="shared" si="14"/>
        <v>129060.59701492538</v>
      </c>
      <c r="AH159" s="135">
        <f t="shared" si="15"/>
        <v>129060</v>
      </c>
    </row>
    <row r="160" spans="1:34" s="3" customFormat="1" ht="13.5">
      <c r="A160" s="10" t="str">
        <f>LEFT(secoo주문영문!S160,11)</f>
        <v>ARTS1B202W2</v>
      </c>
      <c r="B160" s="11" t="str">
        <f>RIGHT(secoo주문영문!O160,3)</f>
        <v>00L</v>
      </c>
      <c r="C160" s="82" t="str">
        <f>secoo주문영문!U160</f>
        <v>1</v>
      </c>
      <c r="D160" s="19" t="str">
        <f>secoo주문영문!A160</f>
        <v>60227900532072</v>
      </c>
      <c r="E160" s="84">
        <f t="shared" si="12"/>
        <v>150000</v>
      </c>
      <c r="F160" s="13" t="str">
        <f>LEFT(secoo주문영문!B160,10)</f>
        <v>2021-07-12</v>
      </c>
      <c r="G160" s="14" t="s">
        <v>427</v>
      </c>
      <c r="H160" s="22" t="s">
        <v>1006</v>
      </c>
      <c r="I160" s="20" t="s">
        <v>2965</v>
      </c>
      <c r="J160" s="20" t="s">
        <v>2965</v>
      </c>
      <c r="K160" s="21" t="s">
        <v>403</v>
      </c>
      <c r="L160" s="87" t="s">
        <v>1008</v>
      </c>
      <c r="M160" s="93" t="s">
        <v>2967</v>
      </c>
      <c r="N160" s="15" t="s">
        <v>2246</v>
      </c>
      <c r="O160" s="16" t="s">
        <v>1006</v>
      </c>
      <c r="P160" s="20" t="s">
        <v>2965</v>
      </c>
      <c r="Q160" s="20" t="s">
        <v>2965</v>
      </c>
      <c r="R160" s="16"/>
      <c r="S160" s="87" t="s">
        <v>1008</v>
      </c>
      <c r="T160" s="93" t="s">
        <v>2966</v>
      </c>
      <c r="U160" s="15" t="s">
        <v>2246</v>
      </c>
      <c r="V160" s="17" t="str">
        <f>secoo주문영문!A160</f>
        <v>60227900532072</v>
      </c>
      <c r="W160" s="14">
        <v>96</v>
      </c>
      <c r="X160" s="12"/>
      <c r="Z160" s="39"/>
      <c r="AC160" s="132">
        <f>VLOOKUP(A160,마스타파일!$D$2:$J$1227,2,0)</f>
        <v>150000</v>
      </c>
      <c r="AD160" s="133">
        <f>secoo주문영문!V160/67*100</f>
        <v>179541.56716417911</v>
      </c>
      <c r="AE160" s="94">
        <f>VLOOKUP(A160,마스타파일!$D$2:$J$1227,3,0)</f>
        <v>16500</v>
      </c>
      <c r="AF160" s="134">
        <f t="shared" si="13"/>
        <v>163041.56716417911</v>
      </c>
      <c r="AG160" s="94">
        <f t="shared" si="14"/>
        <v>150000</v>
      </c>
      <c r="AH160" s="135">
        <f t="shared" si="15"/>
        <v>150000</v>
      </c>
    </row>
    <row r="161" spans="1:34" s="3" customFormat="1" ht="13.5">
      <c r="A161" s="10" t="str">
        <f>LEFT(secoo주문영문!S161,11)</f>
        <v>ARPA1B211B2</v>
      </c>
      <c r="B161" s="11" t="str">
        <f>RIGHT(secoo주문영문!O161,3)</f>
        <v>090</v>
      </c>
      <c r="C161" s="82" t="str">
        <f>secoo주문영문!U161</f>
        <v>1</v>
      </c>
      <c r="D161" s="19" t="str">
        <f>secoo주문영문!A161</f>
        <v>60212388751010</v>
      </c>
      <c r="E161" s="84">
        <f t="shared" si="12"/>
        <v>344360</v>
      </c>
      <c r="F161" s="13" t="str">
        <f>LEFT(secoo주문영문!B161,10)</f>
        <v>2021-07-09</v>
      </c>
      <c r="G161" s="14" t="s">
        <v>427</v>
      </c>
      <c r="H161" s="22" t="s">
        <v>1006</v>
      </c>
      <c r="I161" s="20" t="s">
        <v>2965</v>
      </c>
      <c r="J161" s="20" t="s">
        <v>2965</v>
      </c>
      <c r="K161" s="21" t="s">
        <v>403</v>
      </c>
      <c r="L161" s="87" t="s">
        <v>1008</v>
      </c>
      <c r="M161" s="93" t="s">
        <v>2967</v>
      </c>
      <c r="N161" s="15" t="s">
        <v>2246</v>
      </c>
      <c r="O161" s="16" t="s">
        <v>1006</v>
      </c>
      <c r="P161" s="20" t="s">
        <v>2965</v>
      </c>
      <c r="Q161" s="20" t="s">
        <v>2965</v>
      </c>
      <c r="R161" s="16"/>
      <c r="S161" s="87" t="s">
        <v>1008</v>
      </c>
      <c r="T161" s="93" t="s">
        <v>2966</v>
      </c>
      <c r="U161" s="15" t="s">
        <v>2246</v>
      </c>
      <c r="V161" s="17" t="str">
        <f>secoo주문영문!A161</f>
        <v>60212388751010</v>
      </c>
      <c r="W161" s="14">
        <v>96</v>
      </c>
      <c r="X161" s="12"/>
      <c r="Z161" s="39"/>
      <c r="AC161" s="132">
        <f>VLOOKUP(A161,마스타파일!$D$2:$J$1227,2,0)</f>
        <v>350000</v>
      </c>
      <c r="AD161" s="133">
        <f>secoo주문영문!V161/67*100</f>
        <v>360868.13432835822</v>
      </c>
      <c r="AE161" s="94">
        <f>VLOOKUP(A161,마스타파일!$D$2:$J$1227,3,0)</f>
        <v>16500</v>
      </c>
      <c r="AF161" s="134">
        <f t="shared" si="13"/>
        <v>344368.13432835822</v>
      </c>
      <c r="AG161" s="94">
        <f t="shared" si="14"/>
        <v>344368.13432835822</v>
      </c>
      <c r="AH161" s="135">
        <f t="shared" si="15"/>
        <v>344360</v>
      </c>
    </row>
    <row r="162" spans="1:34" s="3" customFormat="1" ht="13.5">
      <c r="A162" s="10" t="str">
        <f>LEFT(secoo주문영문!S162,11)</f>
        <v>ARPA0B304G3</v>
      </c>
      <c r="B162" s="11" t="str">
        <f>RIGHT(secoo주문영문!O162,3)</f>
        <v>082</v>
      </c>
      <c r="C162" s="82" t="str">
        <f>secoo주문영문!U162</f>
        <v>1</v>
      </c>
      <c r="D162" s="19" t="str">
        <f>secoo주문영문!A162</f>
        <v>60212640281044</v>
      </c>
      <c r="E162" s="84">
        <f t="shared" ref="E162:E225" si="17">AH162</f>
        <v>255850</v>
      </c>
      <c r="F162" s="13" t="str">
        <f>LEFT(secoo주문영문!B162,10)</f>
        <v>2021-07-12</v>
      </c>
      <c r="G162" s="14" t="s">
        <v>427</v>
      </c>
      <c r="H162" s="22" t="s">
        <v>1006</v>
      </c>
      <c r="I162" s="20" t="s">
        <v>3726</v>
      </c>
      <c r="J162" s="20" t="s">
        <v>2965</v>
      </c>
      <c r="K162" s="21" t="s">
        <v>403</v>
      </c>
      <c r="L162" s="87" t="s">
        <v>1008</v>
      </c>
      <c r="M162" s="93" t="s">
        <v>2967</v>
      </c>
      <c r="N162" s="15" t="s">
        <v>2246</v>
      </c>
      <c r="O162" s="16" t="s">
        <v>1006</v>
      </c>
      <c r="P162" s="20" t="s">
        <v>2965</v>
      </c>
      <c r="Q162" s="20" t="s">
        <v>2965</v>
      </c>
      <c r="R162" s="16"/>
      <c r="S162" s="87" t="s">
        <v>1008</v>
      </c>
      <c r="T162" s="93" t="s">
        <v>2966</v>
      </c>
      <c r="U162" s="15" t="s">
        <v>2246</v>
      </c>
      <c r="V162" s="17" t="str">
        <f>secoo주문영문!A162</f>
        <v>60212640281044</v>
      </c>
      <c r="W162" s="14">
        <v>96</v>
      </c>
      <c r="X162" s="12"/>
      <c r="Z162" s="39"/>
      <c r="AC162" s="132">
        <f>VLOOKUP(A162,마스타파일!$D$2:$J$1227,2,0)</f>
        <v>350000</v>
      </c>
      <c r="AD162" s="133">
        <f>secoo주문영문!V162/67*100</f>
        <v>272350.74626865669</v>
      </c>
      <c r="AE162" s="94">
        <f>VLOOKUP(A162,마스타파일!$D$2:$J$1227,3,0)</f>
        <v>16500</v>
      </c>
      <c r="AF162" s="134">
        <f t="shared" si="13"/>
        <v>255850.74626865669</v>
      </c>
      <c r="AG162" s="94">
        <f t="shared" si="14"/>
        <v>255850.74626865669</v>
      </c>
      <c r="AH162" s="135">
        <f t="shared" si="15"/>
        <v>255850</v>
      </c>
    </row>
    <row r="163" spans="1:34" s="3" customFormat="1" ht="13.5">
      <c r="A163" s="10" t="str">
        <f>LEFT(secoo주문영문!S163,11)</f>
        <v>ARTS1B302G1</v>
      </c>
      <c r="B163" s="11" t="str">
        <f>RIGHT(secoo주문영문!O163,3)</f>
        <v>0XL</v>
      </c>
      <c r="C163" s="82" t="str">
        <f>secoo주문영문!U163</f>
        <v>1</v>
      </c>
      <c r="D163" s="19" t="str">
        <f>secoo주문영문!A163</f>
        <v>60228302922088</v>
      </c>
      <c r="E163" s="84">
        <f t="shared" si="17"/>
        <v>179390</v>
      </c>
      <c r="F163" s="13" t="str">
        <f>LEFT(secoo주문영문!B163,10)</f>
        <v>2021-07-16</v>
      </c>
      <c r="G163" s="14" t="s">
        <v>427</v>
      </c>
      <c r="H163" s="22" t="s">
        <v>1006</v>
      </c>
      <c r="I163" s="20" t="s">
        <v>3726</v>
      </c>
      <c r="J163" s="20" t="s">
        <v>2965</v>
      </c>
      <c r="K163" s="21" t="s">
        <v>403</v>
      </c>
      <c r="L163" s="87" t="s">
        <v>1008</v>
      </c>
      <c r="M163" s="93" t="s">
        <v>2967</v>
      </c>
      <c r="N163" s="15" t="s">
        <v>2246</v>
      </c>
      <c r="O163" s="16" t="s">
        <v>1006</v>
      </c>
      <c r="P163" s="20" t="s">
        <v>2965</v>
      </c>
      <c r="Q163" s="20" t="s">
        <v>2965</v>
      </c>
      <c r="R163" s="16"/>
      <c r="S163" s="87" t="s">
        <v>1008</v>
      </c>
      <c r="T163" s="93" t="s">
        <v>2966</v>
      </c>
      <c r="U163" s="15" t="s">
        <v>2246</v>
      </c>
      <c r="V163" s="17" t="str">
        <f>secoo주문영문!A163</f>
        <v>60228302922088</v>
      </c>
      <c r="W163" s="14">
        <v>96</v>
      </c>
      <c r="X163" s="12"/>
      <c r="Z163" s="39"/>
      <c r="AC163" s="132">
        <f>VLOOKUP(A163,마스타파일!$D$2:$J$1227,2,0)</f>
        <v>190000</v>
      </c>
      <c r="AD163" s="133">
        <f>secoo주문영문!V163/67*100</f>
        <v>195899.62686567166</v>
      </c>
      <c r="AE163" s="94">
        <f>VLOOKUP(A163,마스타파일!$D$2:$J$1227,3,0)</f>
        <v>16500</v>
      </c>
      <c r="AF163" s="134">
        <f t="shared" si="13"/>
        <v>179399.62686567166</v>
      </c>
      <c r="AG163" s="94">
        <f t="shared" si="14"/>
        <v>179399.62686567166</v>
      </c>
      <c r="AH163" s="135">
        <f t="shared" si="15"/>
        <v>179390</v>
      </c>
    </row>
    <row r="164" spans="1:34" s="3" customFormat="1" ht="13.5">
      <c r="A164" s="10" t="str">
        <f>LEFT(secoo주문영문!S164,11)</f>
        <v>ARPA1E804BK</v>
      </c>
      <c r="B164" s="11" t="str">
        <f>RIGHT(secoo주문영문!O164,3)</f>
        <v>086</v>
      </c>
      <c r="C164" s="82" t="str">
        <f>secoo주문영문!U164</f>
        <v>1</v>
      </c>
      <c r="D164" s="19" t="str">
        <f>secoo주문영문!A164</f>
        <v>60228580672069</v>
      </c>
      <c r="E164" s="84">
        <f t="shared" si="17"/>
        <v>200020</v>
      </c>
      <c r="F164" s="13" t="str">
        <f>LEFT(secoo주문영문!B164,10)</f>
        <v>2021-07-18</v>
      </c>
      <c r="G164" s="14" t="s">
        <v>427</v>
      </c>
      <c r="H164" s="22" t="s">
        <v>1006</v>
      </c>
      <c r="I164" s="20" t="s">
        <v>3726</v>
      </c>
      <c r="J164" s="20" t="s">
        <v>2965</v>
      </c>
      <c r="K164" s="21" t="s">
        <v>403</v>
      </c>
      <c r="L164" s="87" t="s">
        <v>1008</v>
      </c>
      <c r="M164" s="93" t="s">
        <v>2967</v>
      </c>
      <c r="N164" s="15" t="s">
        <v>2246</v>
      </c>
      <c r="O164" s="16" t="s">
        <v>1006</v>
      </c>
      <c r="P164" s="20" t="s">
        <v>2965</v>
      </c>
      <c r="Q164" s="20" t="s">
        <v>2965</v>
      </c>
      <c r="R164" s="16"/>
      <c r="S164" s="87" t="s">
        <v>1008</v>
      </c>
      <c r="T164" s="93" t="s">
        <v>2966</v>
      </c>
      <c r="U164" s="15" t="s">
        <v>2246</v>
      </c>
      <c r="V164" s="17" t="str">
        <f>secoo주문영문!A164</f>
        <v>60228580672069</v>
      </c>
      <c r="W164" s="14">
        <v>96</v>
      </c>
      <c r="X164" s="12"/>
      <c r="Z164" s="39"/>
      <c r="AC164" s="132">
        <f>VLOOKUP(A164,마스타파일!$D$2:$J$1227,2,0)</f>
        <v>210000</v>
      </c>
      <c r="AD164" s="133">
        <f>secoo주문영문!V164/67*100</f>
        <v>216520.37313432834</v>
      </c>
      <c r="AE164" s="94">
        <f>VLOOKUP(A164,마스타파일!$D$2:$J$1227,3,0)</f>
        <v>16500</v>
      </c>
      <c r="AF164" s="134">
        <f t="shared" si="13"/>
        <v>200020.37313432834</v>
      </c>
      <c r="AG164" s="94">
        <f t="shared" si="14"/>
        <v>200020.37313432834</v>
      </c>
      <c r="AH164" s="135">
        <f t="shared" si="15"/>
        <v>200020</v>
      </c>
    </row>
    <row r="165" spans="1:34" s="3" customFormat="1" ht="13.5">
      <c r="A165" s="10" t="str">
        <f>LEFT(secoo주문영문!S165,11)</f>
        <v>ARTS1B201R3</v>
      </c>
      <c r="B165" s="11" t="str">
        <f>RIGHT(secoo주문영문!O165,3)</f>
        <v>0XL</v>
      </c>
      <c r="C165" s="82" t="str">
        <f>secoo주문영문!U165</f>
        <v>1</v>
      </c>
      <c r="D165" s="19" t="str">
        <f>secoo주문영문!A165</f>
        <v>60213088511006</v>
      </c>
      <c r="E165" s="84">
        <f t="shared" si="17"/>
        <v>150000</v>
      </c>
      <c r="F165" s="13" t="str">
        <f>LEFT(secoo주문영문!B165,10)</f>
        <v>2021-07-17</v>
      </c>
      <c r="G165" s="14" t="s">
        <v>427</v>
      </c>
      <c r="H165" s="22" t="s">
        <v>1006</v>
      </c>
      <c r="I165" s="20" t="s">
        <v>3726</v>
      </c>
      <c r="J165" s="20" t="s">
        <v>2965</v>
      </c>
      <c r="K165" s="21" t="s">
        <v>403</v>
      </c>
      <c r="L165" s="87" t="s">
        <v>1008</v>
      </c>
      <c r="M165" s="93" t="s">
        <v>2967</v>
      </c>
      <c r="N165" s="15" t="s">
        <v>2246</v>
      </c>
      <c r="O165" s="16" t="s">
        <v>1006</v>
      </c>
      <c r="P165" s="20" t="s">
        <v>2965</v>
      </c>
      <c r="Q165" s="20" t="s">
        <v>2965</v>
      </c>
      <c r="R165" s="16"/>
      <c r="S165" s="87" t="s">
        <v>1008</v>
      </c>
      <c r="T165" s="93" t="s">
        <v>2966</v>
      </c>
      <c r="U165" s="15" t="s">
        <v>2246</v>
      </c>
      <c r="V165" s="17" t="str">
        <f>secoo주문영문!A165</f>
        <v>60213088511006</v>
      </c>
      <c r="W165" s="14">
        <v>96</v>
      </c>
      <c r="X165" s="12"/>
      <c r="Z165" s="39"/>
      <c r="AC165" s="132">
        <f>VLOOKUP(A165,마스타파일!$D$2:$J$1227,2,0)</f>
        <v>150000</v>
      </c>
      <c r="AD165" s="133">
        <f>secoo주문영문!V165/67*100</f>
        <v>181950.74626865672</v>
      </c>
      <c r="AE165" s="94">
        <f>VLOOKUP(A165,마스타파일!$D$2:$J$1227,3,0)</f>
        <v>16500</v>
      </c>
      <c r="AF165" s="134">
        <f t="shared" si="13"/>
        <v>165450.74626865672</v>
      </c>
      <c r="AG165" s="94">
        <f t="shared" si="14"/>
        <v>150000</v>
      </c>
      <c r="AH165" s="135">
        <f t="shared" si="15"/>
        <v>150000</v>
      </c>
    </row>
    <row r="166" spans="1:34" s="3" customFormat="1" ht="13.5">
      <c r="A166" s="10" t="str">
        <f>LEFT(secoo주문영문!S166,11)</f>
        <v>ARPA1B302BK</v>
      </c>
      <c r="B166" s="11" t="str">
        <f>RIGHT(secoo주문영문!O166,3)</f>
        <v>094</v>
      </c>
      <c r="C166" s="82" t="str">
        <f>secoo주문영문!U166</f>
        <v>1</v>
      </c>
      <c r="D166" s="19" t="str">
        <f>secoo주문영문!A166</f>
        <v>60228390872061</v>
      </c>
      <c r="E166" s="84">
        <f t="shared" si="17"/>
        <v>282500</v>
      </c>
      <c r="F166" s="13" t="str">
        <f>LEFT(secoo주문영문!B166,10)</f>
        <v>2021-07-16</v>
      </c>
      <c r="G166" s="14" t="s">
        <v>427</v>
      </c>
      <c r="H166" s="22" t="s">
        <v>1006</v>
      </c>
      <c r="I166" s="20" t="s">
        <v>3726</v>
      </c>
      <c r="J166" s="20" t="s">
        <v>2965</v>
      </c>
      <c r="K166" s="21" t="s">
        <v>403</v>
      </c>
      <c r="L166" s="87" t="s">
        <v>1008</v>
      </c>
      <c r="M166" s="93" t="s">
        <v>2967</v>
      </c>
      <c r="N166" s="15" t="s">
        <v>2246</v>
      </c>
      <c r="O166" s="16" t="s">
        <v>1006</v>
      </c>
      <c r="P166" s="20" t="s">
        <v>2965</v>
      </c>
      <c r="Q166" s="20" t="s">
        <v>2965</v>
      </c>
      <c r="R166" s="16"/>
      <c r="S166" s="87" t="s">
        <v>1008</v>
      </c>
      <c r="T166" s="93" t="s">
        <v>2966</v>
      </c>
      <c r="U166" s="15" t="s">
        <v>2246</v>
      </c>
      <c r="V166" s="17" t="str">
        <f>secoo주문영문!A166</f>
        <v>60228390872061</v>
      </c>
      <c r="W166" s="14">
        <v>96</v>
      </c>
      <c r="X166" s="12"/>
      <c r="Z166" s="39"/>
      <c r="AC166" s="132">
        <f>VLOOKUP(A166,마스타파일!$D$2:$J$1227,2,0)</f>
        <v>290000</v>
      </c>
      <c r="AD166" s="133">
        <f>secoo주문영문!V166/67*100</f>
        <v>299004.62686567166</v>
      </c>
      <c r="AE166" s="94">
        <f>VLOOKUP(A166,마스타파일!$D$2:$J$1227,3,0)</f>
        <v>16500</v>
      </c>
      <c r="AF166" s="134">
        <f t="shared" si="13"/>
        <v>282504.62686567166</v>
      </c>
      <c r="AG166" s="94">
        <f t="shared" si="14"/>
        <v>282504.62686567166</v>
      </c>
      <c r="AH166" s="135">
        <f t="shared" si="15"/>
        <v>282500</v>
      </c>
    </row>
    <row r="167" spans="1:34" s="3" customFormat="1" ht="13.5">
      <c r="A167" s="10" t="str">
        <f>LEFT(secoo주문영문!S167,11)</f>
        <v>ARPA1B303G3</v>
      </c>
      <c r="B167" s="11" t="str">
        <f>RIGHT(secoo주문영문!O167,3)</f>
        <v>094</v>
      </c>
      <c r="C167" s="82" t="str">
        <f>secoo주문영문!U167</f>
        <v>1</v>
      </c>
      <c r="D167" s="19" t="str">
        <f>secoo주문영문!A167</f>
        <v>60228390862061</v>
      </c>
      <c r="E167" s="84">
        <f t="shared" si="17"/>
        <v>290000</v>
      </c>
      <c r="F167" s="13" t="str">
        <f>LEFT(secoo주문영문!B167,10)</f>
        <v>2021-07-16</v>
      </c>
      <c r="G167" s="14" t="s">
        <v>427</v>
      </c>
      <c r="H167" s="22" t="s">
        <v>1006</v>
      </c>
      <c r="I167" s="20" t="s">
        <v>3726</v>
      </c>
      <c r="J167" s="20" t="s">
        <v>2965</v>
      </c>
      <c r="K167" s="21" t="s">
        <v>403</v>
      </c>
      <c r="L167" s="87" t="s">
        <v>1008</v>
      </c>
      <c r="M167" s="93" t="s">
        <v>2967</v>
      </c>
      <c r="N167" s="15" t="s">
        <v>2246</v>
      </c>
      <c r="O167" s="16" t="s">
        <v>1006</v>
      </c>
      <c r="P167" s="20" t="s">
        <v>2965</v>
      </c>
      <c r="Q167" s="20" t="s">
        <v>2965</v>
      </c>
      <c r="R167" s="16"/>
      <c r="S167" s="87" t="s">
        <v>1008</v>
      </c>
      <c r="T167" s="93" t="s">
        <v>2966</v>
      </c>
      <c r="U167" s="15" t="s">
        <v>2246</v>
      </c>
      <c r="V167" s="17" t="str">
        <f>secoo주문영문!A167</f>
        <v>60228390862061</v>
      </c>
      <c r="W167" s="14">
        <v>96</v>
      </c>
      <c r="X167" s="12"/>
      <c r="Z167" s="39"/>
      <c r="AC167" s="132">
        <f>VLOOKUP(A167,마스타파일!$D$2:$J$1227,2,0)</f>
        <v>290000</v>
      </c>
      <c r="AD167" s="133">
        <f>secoo주문영문!V167/67*100</f>
        <v>321490.29850746272</v>
      </c>
      <c r="AE167" s="94">
        <f>VLOOKUP(A167,마스타파일!$D$2:$J$1227,3,0)</f>
        <v>16500</v>
      </c>
      <c r="AF167" s="134">
        <f t="shared" si="13"/>
        <v>304990.29850746272</v>
      </c>
      <c r="AG167" s="94">
        <f t="shared" si="14"/>
        <v>290000</v>
      </c>
      <c r="AH167" s="135">
        <f t="shared" si="15"/>
        <v>290000</v>
      </c>
    </row>
    <row r="168" spans="1:34" s="3" customFormat="1" ht="13.5">
      <c r="A168" s="10" t="str">
        <f>LEFT(secoo주문영문!S168,11)</f>
        <v>ARTS1B202B1</v>
      </c>
      <c r="B168" s="11" t="str">
        <f>RIGHT(secoo주문영문!O168,3)</f>
        <v>0XL</v>
      </c>
      <c r="C168" s="82" t="str">
        <f>secoo주문영문!U168</f>
        <v>1</v>
      </c>
      <c r="D168" s="19" t="str">
        <f>secoo주문영문!A168</f>
        <v>60229100292090</v>
      </c>
      <c r="E168" s="84">
        <f t="shared" si="17"/>
        <v>138150</v>
      </c>
      <c r="F168" s="13" t="str">
        <f>LEFT(secoo주문영문!B168,10)</f>
        <v>2021-07-23</v>
      </c>
      <c r="G168" s="14" t="s">
        <v>427</v>
      </c>
      <c r="H168" s="22" t="s">
        <v>1006</v>
      </c>
      <c r="I168" s="20" t="s">
        <v>3726</v>
      </c>
      <c r="J168" s="20" t="s">
        <v>2965</v>
      </c>
      <c r="K168" s="21" t="s">
        <v>403</v>
      </c>
      <c r="L168" s="87" t="s">
        <v>1008</v>
      </c>
      <c r="M168" s="93" t="s">
        <v>2967</v>
      </c>
      <c r="N168" s="15" t="s">
        <v>2246</v>
      </c>
      <c r="O168" s="16" t="s">
        <v>1006</v>
      </c>
      <c r="P168" s="20" t="s">
        <v>2965</v>
      </c>
      <c r="Q168" s="20" t="s">
        <v>2965</v>
      </c>
      <c r="R168" s="16"/>
      <c r="S168" s="87" t="s">
        <v>1008</v>
      </c>
      <c r="T168" s="93" t="s">
        <v>2966</v>
      </c>
      <c r="U168" s="15" t="s">
        <v>2246</v>
      </c>
      <c r="V168" s="17" t="str">
        <f>secoo주문영문!A168</f>
        <v>60229100292090</v>
      </c>
      <c r="W168" s="14">
        <v>96</v>
      </c>
      <c r="X168" s="12"/>
      <c r="Z168" s="39"/>
      <c r="AC168" s="132">
        <f>VLOOKUP(A168,마스타파일!$D$2:$J$1227,2,0)</f>
        <v>150000</v>
      </c>
      <c r="AD168" s="133">
        <f>secoo주문영문!V168/67*100</f>
        <v>154658.13432835822</v>
      </c>
      <c r="AE168" s="94">
        <f>VLOOKUP(A168,마스타파일!$D$2:$J$1227,3,0)</f>
        <v>16500</v>
      </c>
      <c r="AF168" s="134">
        <f t="shared" si="13"/>
        <v>138158.13432835822</v>
      </c>
      <c r="AG168" s="94">
        <f t="shared" si="14"/>
        <v>138158.13432835822</v>
      </c>
      <c r="AH168" s="135">
        <f t="shared" si="15"/>
        <v>138150</v>
      </c>
    </row>
    <row r="169" spans="1:34" s="3" customFormat="1" ht="13.5">
      <c r="A169" s="10" t="str">
        <f>LEFT(secoo주문영문!S169,11)</f>
        <v>ARTS1B302BK</v>
      </c>
      <c r="B169" s="11" t="str">
        <f>RIGHT(secoo주문영문!O169,3)</f>
        <v>0XL</v>
      </c>
      <c r="C169" s="82" t="str">
        <f>secoo주문영문!U169</f>
        <v>1</v>
      </c>
      <c r="D169" s="19" t="str">
        <f>secoo주문영문!A169</f>
        <v>60229053792072</v>
      </c>
      <c r="E169" s="84">
        <f t="shared" si="17"/>
        <v>190000</v>
      </c>
      <c r="F169" s="13" t="str">
        <f>LEFT(secoo주문영문!B169,10)</f>
        <v>2021-07-23</v>
      </c>
      <c r="G169" s="14" t="s">
        <v>427</v>
      </c>
      <c r="H169" s="22" t="s">
        <v>1006</v>
      </c>
      <c r="I169" s="20" t="s">
        <v>3726</v>
      </c>
      <c r="J169" s="20" t="s">
        <v>2965</v>
      </c>
      <c r="K169" s="21" t="s">
        <v>403</v>
      </c>
      <c r="L169" s="87" t="s">
        <v>1008</v>
      </c>
      <c r="M169" s="93" t="s">
        <v>2967</v>
      </c>
      <c r="N169" s="15" t="s">
        <v>2246</v>
      </c>
      <c r="O169" s="16" t="s">
        <v>1006</v>
      </c>
      <c r="P169" s="20" t="s">
        <v>2965</v>
      </c>
      <c r="Q169" s="20" t="s">
        <v>2965</v>
      </c>
      <c r="R169" s="16"/>
      <c r="S169" s="87" t="s">
        <v>1008</v>
      </c>
      <c r="T169" s="93" t="s">
        <v>2966</v>
      </c>
      <c r="U169" s="15" t="s">
        <v>2246</v>
      </c>
      <c r="V169" s="17" t="str">
        <f>secoo주문영문!A169</f>
        <v>60229053792072</v>
      </c>
      <c r="W169" s="14">
        <v>96</v>
      </c>
      <c r="X169" s="12"/>
      <c r="Z169" s="39"/>
      <c r="AC169" s="132">
        <f>VLOOKUP(A169,마스타파일!$D$2:$J$1227,2,0)</f>
        <v>190000</v>
      </c>
      <c r="AD169" s="133">
        <f>secoo주문영문!V169/67*100</f>
        <v>230470.14925373133</v>
      </c>
      <c r="AE169" s="94">
        <f>VLOOKUP(A169,마스타파일!$D$2:$J$1227,3,0)</f>
        <v>16500</v>
      </c>
      <c r="AF169" s="134">
        <f t="shared" si="13"/>
        <v>213970.14925373133</v>
      </c>
      <c r="AG169" s="94">
        <f t="shared" si="14"/>
        <v>190000</v>
      </c>
      <c r="AH169" s="135">
        <f t="shared" si="15"/>
        <v>190000</v>
      </c>
    </row>
    <row r="170" spans="1:34" s="3" customFormat="1" ht="13.5">
      <c r="A170" s="10" t="str">
        <f>LEFT(secoo주문영문!S170,11)</f>
        <v>ARTS1B202W2</v>
      </c>
      <c r="B170" s="11" t="str">
        <f>RIGHT(secoo주문영문!O170,3)</f>
        <v>00S</v>
      </c>
      <c r="C170" s="82" t="str">
        <f>secoo주문영문!U170</f>
        <v>1</v>
      </c>
      <c r="D170" s="19" t="str">
        <f>secoo주문영문!A170</f>
        <v>60213745091037</v>
      </c>
      <c r="E170" s="84">
        <f t="shared" si="17"/>
        <v>150000</v>
      </c>
      <c r="F170" s="13" t="str">
        <f>LEFT(secoo주문영문!B170,10)</f>
        <v>2021-07-26</v>
      </c>
      <c r="G170" s="14" t="s">
        <v>427</v>
      </c>
      <c r="H170" s="22" t="s">
        <v>1006</v>
      </c>
      <c r="I170" s="20" t="s">
        <v>3726</v>
      </c>
      <c r="J170" s="20" t="s">
        <v>2965</v>
      </c>
      <c r="K170" s="21" t="s">
        <v>403</v>
      </c>
      <c r="L170" s="87" t="s">
        <v>1008</v>
      </c>
      <c r="M170" s="93" t="s">
        <v>2967</v>
      </c>
      <c r="N170" s="15" t="s">
        <v>2246</v>
      </c>
      <c r="O170" s="16" t="s">
        <v>1006</v>
      </c>
      <c r="P170" s="20" t="s">
        <v>1007</v>
      </c>
      <c r="Q170" s="20" t="s">
        <v>1007</v>
      </c>
      <c r="R170" s="16"/>
      <c r="S170" s="87" t="s">
        <v>1008</v>
      </c>
      <c r="T170" s="93" t="s">
        <v>2966</v>
      </c>
      <c r="U170" s="15" t="s">
        <v>2246</v>
      </c>
      <c r="V170" s="17" t="str">
        <f>secoo주문영문!A170</f>
        <v>60213745091037</v>
      </c>
      <c r="W170" s="14">
        <v>96</v>
      </c>
      <c r="X170" s="12"/>
      <c r="Z170" s="39"/>
      <c r="AC170" s="132">
        <f>VLOOKUP(A170,마스타파일!$D$2:$J$1227,2,0)</f>
        <v>150000</v>
      </c>
      <c r="AD170" s="133">
        <f>secoo주문영문!V170/67*100</f>
        <v>179541.56716417911</v>
      </c>
      <c r="AE170" s="94">
        <f>VLOOKUP(A170,마스타파일!$D$2:$J$1227,3,0)</f>
        <v>16500</v>
      </c>
      <c r="AF170" s="134">
        <f t="shared" si="13"/>
        <v>163041.56716417911</v>
      </c>
      <c r="AG170" s="94">
        <f t="shared" si="14"/>
        <v>150000</v>
      </c>
      <c r="AH170" s="135">
        <f t="shared" si="15"/>
        <v>150000</v>
      </c>
    </row>
    <row r="171" spans="1:34" s="3" customFormat="1" ht="13.5">
      <c r="A171" s="10" t="str">
        <f>LEFT(secoo주문영문!S171,11)</f>
        <v/>
      </c>
      <c r="B171" s="11" t="str">
        <f>RIGHT(secoo주문영문!O171,3)</f>
        <v/>
      </c>
      <c r="C171" s="82">
        <f>secoo주문영문!U171</f>
        <v>0</v>
      </c>
      <c r="D171" s="19">
        <f>secoo주문영문!A171</f>
        <v>0</v>
      </c>
      <c r="E171" s="84" t="e">
        <f t="shared" si="17"/>
        <v>#N/A</v>
      </c>
      <c r="F171" s="13" t="str">
        <f>LEFT(secoo주문영문!B171,10)</f>
        <v/>
      </c>
      <c r="G171" s="14" t="s">
        <v>427</v>
      </c>
      <c r="H171" s="22" t="s">
        <v>1006</v>
      </c>
      <c r="I171" s="20" t="s">
        <v>3726</v>
      </c>
      <c r="J171" s="20" t="s">
        <v>2965</v>
      </c>
      <c r="K171" s="21" t="s">
        <v>403</v>
      </c>
      <c r="L171" s="87" t="s">
        <v>1008</v>
      </c>
      <c r="M171" s="93" t="s">
        <v>2967</v>
      </c>
      <c r="N171" s="15" t="s">
        <v>2246</v>
      </c>
      <c r="O171" s="16" t="s">
        <v>1006</v>
      </c>
      <c r="P171" s="20" t="s">
        <v>1007</v>
      </c>
      <c r="Q171" s="20" t="s">
        <v>1007</v>
      </c>
      <c r="R171" s="16"/>
      <c r="S171" s="87" t="s">
        <v>1008</v>
      </c>
      <c r="T171" s="93" t="s">
        <v>1019</v>
      </c>
      <c r="U171" s="15" t="s">
        <v>2246</v>
      </c>
      <c r="V171" s="17">
        <f>secoo주문영문!A171</f>
        <v>0</v>
      </c>
      <c r="W171" s="14">
        <v>96</v>
      </c>
      <c r="X171" s="12"/>
      <c r="Z171" s="39"/>
      <c r="AC171" s="132" t="e">
        <f>VLOOKUP(A171,마스타파일!$D$2:$J$1227,2,0)</f>
        <v>#N/A</v>
      </c>
      <c r="AD171" s="133">
        <f>secoo주문영문!V171/67*100</f>
        <v>0</v>
      </c>
      <c r="AE171" s="94" t="e">
        <f>VLOOKUP(A171,마스타파일!$D$2:$J$1227,3,0)</f>
        <v>#N/A</v>
      </c>
      <c r="AF171" s="134" t="e">
        <f t="shared" si="13"/>
        <v>#N/A</v>
      </c>
      <c r="AG171" s="94" t="e">
        <f t="shared" si="14"/>
        <v>#N/A</v>
      </c>
      <c r="AH171" s="135" t="e">
        <f t="shared" si="15"/>
        <v>#N/A</v>
      </c>
    </row>
    <row r="172" spans="1:34" s="3" customFormat="1" ht="13.5">
      <c r="A172" s="10" t="str">
        <f>LEFT(secoo주문영문!S172,11)</f>
        <v/>
      </c>
      <c r="B172" s="11" t="str">
        <f>RIGHT(secoo주문영문!O172,3)</f>
        <v/>
      </c>
      <c r="C172" s="82">
        <f>secoo주문영문!U172</f>
        <v>0</v>
      </c>
      <c r="D172" s="19">
        <f>secoo주문영문!A172</f>
        <v>0</v>
      </c>
      <c r="E172" s="84" t="e">
        <f t="shared" si="17"/>
        <v>#N/A</v>
      </c>
      <c r="F172" s="13" t="str">
        <f>LEFT(secoo주문영문!B172,10)</f>
        <v/>
      </c>
      <c r="G172" s="14" t="s">
        <v>427</v>
      </c>
      <c r="H172" s="22" t="s">
        <v>1006</v>
      </c>
      <c r="I172" s="20" t="s">
        <v>3726</v>
      </c>
      <c r="J172" s="20" t="s">
        <v>2965</v>
      </c>
      <c r="K172" s="21" t="s">
        <v>403</v>
      </c>
      <c r="L172" s="87" t="s">
        <v>1008</v>
      </c>
      <c r="M172" s="93" t="s">
        <v>2967</v>
      </c>
      <c r="N172" s="15" t="s">
        <v>2246</v>
      </c>
      <c r="O172" s="16" t="s">
        <v>1006</v>
      </c>
      <c r="P172" s="20" t="s">
        <v>1007</v>
      </c>
      <c r="Q172" s="20" t="s">
        <v>1007</v>
      </c>
      <c r="R172" s="16"/>
      <c r="S172" s="87" t="s">
        <v>1008</v>
      </c>
      <c r="T172" s="93" t="s">
        <v>1019</v>
      </c>
      <c r="U172" s="15" t="s">
        <v>2246</v>
      </c>
      <c r="V172" s="17">
        <f>secoo주문영문!A172</f>
        <v>0</v>
      </c>
      <c r="W172" s="14">
        <v>96</v>
      </c>
      <c r="X172" s="12"/>
      <c r="Z172" s="39"/>
      <c r="AC172" s="132" t="e">
        <f>VLOOKUP(A172,마스타파일!$D$2:$J$1227,2,0)</f>
        <v>#N/A</v>
      </c>
      <c r="AD172" s="133">
        <f>secoo주문영문!V172/67*100</f>
        <v>0</v>
      </c>
      <c r="AE172" s="94" t="e">
        <f>VLOOKUP(A172,마스타파일!$D$2:$J$1227,3,0)</f>
        <v>#N/A</v>
      </c>
      <c r="AF172" s="134" t="e">
        <f t="shared" si="13"/>
        <v>#N/A</v>
      </c>
      <c r="AG172" s="94" t="e">
        <f t="shared" si="14"/>
        <v>#N/A</v>
      </c>
      <c r="AH172" s="135" t="e">
        <f t="shared" si="15"/>
        <v>#N/A</v>
      </c>
    </row>
    <row r="173" spans="1:34" s="3" customFormat="1" ht="13.5">
      <c r="A173" s="10" t="str">
        <f>LEFT(secoo주문영문!S173,11)</f>
        <v/>
      </c>
      <c r="B173" s="11" t="str">
        <f>RIGHT(secoo주문영문!O173,3)</f>
        <v/>
      </c>
      <c r="C173" s="82">
        <f>secoo주문영문!U173</f>
        <v>0</v>
      </c>
      <c r="D173" s="19">
        <f>secoo주문영문!A173</f>
        <v>0</v>
      </c>
      <c r="E173" s="84" t="e">
        <f t="shared" si="17"/>
        <v>#N/A</v>
      </c>
      <c r="F173" s="13" t="str">
        <f>LEFT(secoo주문영문!B173,10)</f>
        <v/>
      </c>
      <c r="G173" s="14" t="s">
        <v>427</v>
      </c>
      <c r="H173" s="22" t="s">
        <v>1006</v>
      </c>
      <c r="I173" s="24" t="s">
        <v>404</v>
      </c>
      <c r="J173" s="24" t="s">
        <v>404</v>
      </c>
      <c r="K173" s="21" t="s">
        <v>403</v>
      </c>
      <c r="L173" s="87" t="s">
        <v>1008</v>
      </c>
      <c r="M173" s="93" t="s">
        <v>2967</v>
      </c>
      <c r="N173" s="15" t="s">
        <v>2246</v>
      </c>
      <c r="O173" s="16" t="s">
        <v>1006</v>
      </c>
      <c r="P173" s="20" t="s">
        <v>1007</v>
      </c>
      <c r="Q173" s="20" t="s">
        <v>1007</v>
      </c>
      <c r="R173" s="16"/>
      <c r="S173" s="87" t="s">
        <v>1008</v>
      </c>
      <c r="T173" s="93" t="s">
        <v>1019</v>
      </c>
      <c r="U173" s="15" t="s">
        <v>2246</v>
      </c>
      <c r="V173" s="17">
        <f>secoo주문영문!A173</f>
        <v>0</v>
      </c>
      <c r="W173" s="14">
        <v>96</v>
      </c>
      <c r="X173" s="12"/>
      <c r="Z173" s="39"/>
      <c r="AC173" s="132" t="e">
        <f>VLOOKUP(A173,마스타파일!$D$2:$J$1227,2,0)</f>
        <v>#N/A</v>
      </c>
      <c r="AD173" s="133">
        <f>secoo주문영문!V173/67*100</f>
        <v>0</v>
      </c>
      <c r="AE173" s="94" t="e">
        <f>VLOOKUP(A173,마스타파일!$D$2:$J$1227,3,0)</f>
        <v>#N/A</v>
      </c>
      <c r="AF173" s="134" t="e">
        <f t="shared" si="13"/>
        <v>#N/A</v>
      </c>
      <c r="AG173" s="94" t="e">
        <f t="shared" si="14"/>
        <v>#N/A</v>
      </c>
      <c r="AH173" s="135" t="e">
        <f t="shared" si="15"/>
        <v>#N/A</v>
      </c>
    </row>
    <row r="174" spans="1:34" s="3" customFormat="1" ht="13.5">
      <c r="A174" s="10" t="str">
        <f>LEFT(secoo주문영문!S174,11)</f>
        <v/>
      </c>
      <c r="B174" s="11" t="str">
        <f>RIGHT(secoo주문영문!O174,3)</f>
        <v/>
      </c>
      <c r="C174" s="82">
        <f>secoo주문영문!U174</f>
        <v>0</v>
      </c>
      <c r="D174" s="19">
        <f>secoo주문영문!A174</f>
        <v>0</v>
      </c>
      <c r="E174" s="84" t="e">
        <f t="shared" si="17"/>
        <v>#N/A</v>
      </c>
      <c r="F174" s="13" t="str">
        <f>LEFT(secoo주문영문!B174,10)</f>
        <v/>
      </c>
      <c r="G174" s="14" t="s">
        <v>427</v>
      </c>
      <c r="H174" s="22" t="s">
        <v>1006</v>
      </c>
      <c r="I174" s="24" t="s">
        <v>404</v>
      </c>
      <c r="J174" s="24" t="s">
        <v>404</v>
      </c>
      <c r="K174" s="21" t="s">
        <v>403</v>
      </c>
      <c r="L174" s="87" t="s">
        <v>1008</v>
      </c>
      <c r="M174" s="93" t="s">
        <v>2967</v>
      </c>
      <c r="N174" s="15" t="s">
        <v>2246</v>
      </c>
      <c r="O174" s="16" t="s">
        <v>1006</v>
      </c>
      <c r="P174" s="20" t="s">
        <v>1007</v>
      </c>
      <c r="Q174" s="20" t="s">
        <v>1007</v>
      </c>
      <c r="R174" s="16"/>
      <c r="S174" s="87" t="s">
        <v>1008</v>
      </c>
      <c r="T174" s="93" t="s">
        <v>1019</v>
      </c>
      <c r="U174" s="15" t="s">
        <v>2246</v>
      </c>
      <c r="V174" s="17">
        <f>secoo주문영문!A174</f>
        <v>0</v>
      </c>
      <c r="W174" s="14">
        <v>96</v>
      </c>
      <c r="X174" s="12"/>
      <c r="Z174" s="39"/>
      <c r="AC174" s="132" t="e">
        <f>VLOOKUP(A174,마스타파일!$D$2:$J$1227,2,0)</f>
        <v>#N/A</v>
      </c>
      <c r="AD174" s="133">
        <f>secoo주문영문!V174/67*100</f>
        <v>0</v>
      </c>
      <c r="AE174" s="94" t="e">
        <f>VLOOKUP(A174,마스타파일!$D$2:$J$1227,3,0)</f>
        <v>#N/A</v>
      </c>
      <c r="AF174" s="134" t="e">
        <f t="shared" si="13"/>
        <v>#N/A</v>
      </c>
      <c r="AG174" s="94" t="e">
        <f t="shared" si="14"/>
        <v>#N/A</v>
      </c>
      <c r="AH174" s="135" t="e">
        <f t="shared" si="15"/>
        <v>#N/A</v>
      </c>
    </row>
    <row r="175" spans="1:34" s="3" customFormat="1" ht="13.5">
      <c r="A175" s="10" t="str">
        <f>LEFT(secoo주문영문!S175,11)</f>
        <v/>
      </c>
      <c r="B175" s="11" t="str">
        <f>RIGHT(secoo주문영문!O175,3)</f>
        <v/>
      </c>
      <c r="C175" s="82">
        <f>secoo주문영문!U175</f>
        <v>0</v>
      </c>
      <c r="D175" s="19">
        <f>secoo주문영문!A175</f>
        <v>0</v>
      </c>
      <c r="E175" s="84" t="e">
        <f t="shared" si="17"/>
        <v>#N/A</v>
      </c>
      <c r="F175" s="13" t="str">
        <f>LEFT(secoo주문영문!B175,10)</f>
        <v/>
      </c>
      <c r="G175" s="14" t="s">
        <v>427</v>
      </c>
      <c r="H175" s="22" t="s">
        <v>1006</v>
      </c>
      <c r="I175" s="24" t="s">
        <v>404</v>
      </c>
      <c r="J175" s="24" t="s">
        <v>404</v>
      </c>
      <c r="K175" s="21" t="s">
        <v>403</v>
      </c>
      <c r="L175" s="87" t="s">
        <v>1008</v>
      </c>
      <c r="M175" s="93" t="s">
        <v>2967</v>
      </c>
      <c r="N175" s="15" t="s">
        <v>2246</v>
      </c>
      <c r="O175" s="16" t="s">
        <v>1006</v>
      </c>
      <c r="P175" s="20" t="s">
        <v>1007</v>
      </c>
      <c r="Q175" s="20" t="s">
        <v>1007</v>
      </c>
      <c r="R175" s="16"/>
      <c r="S175" s="87" t="s">
        <v>1008</v>
      </c>
      <c r="T175" s="93" t="s">
        <v>1019</v>
      </c>
      <c r="U175" s="15" t="s">
        <v>2246</v>
      </c>
      <c r="V175" s="17">
        <f>secoo주문영문!A175</f>
        <v>0</v>
      </c>
      <c r="W175" s="14">
        <v>96</v>
      </c>
      <c r="X175" s="12"/>
      <c r="Z175" s="39"/>
      <c r="AC175" s="132" t="e">
        <f>VLOOKUP(A175,마스타파일!$D$2:$J$1227,2,0)</f>
        <v>#N/A</v>
      </c>
      <c r="AD175" s="133">
        <f>secoo주문영문!V175/67*100</f>
        <v>0</v>
      </c>
      <c r="AE175" s="94" t="e">
        <f>VLOOKUP(A175,마스타파일!$D$2:$J$1227,3,0)</f>
        <v>#N/A</v>
      </c>
      <c r="AF175" s="134" t="e">
        <f t="shared" si="13"/>
        <v>#N/A</v>
      </c>
      <c r="AG175" s="94" t="e">
        <f t="shared" si="14"/>
        <v>#N/A</v>
      </c>
      <c r="AH175" s="135" t="e">
        <f t="shared" si="15"/>
        <v>#N/A</v>
      </c>
    </row>
    <row r="176" spans="1:34" s="3" customFormat="1" ht="13.5">
      <c r="A176" s="10" t="str">
        <f>LEFT(secoo주문영문!S176,11)</f>
        <v/>
      </c>
      <c r="B176" s="11" t="str">
        <f>RIGHT(secoo주문영문!O176,3)</f>
        <v/>
      </c>
      <c r="C176" s="82">
        <f>secoo주문영문!U176</f>
        <v>0</v>
      </c>
      <c r="D176" s="19">
        <f>secoo주문영문!A176</f>
        <v>0</v>
      </c>
      <c r="E176" s="84" t="e">
        <f t="shared" si="17"/>
        <v>#N/A</v>
      </c>
      <c r="F176" s="13" t="str">
        <f>LEFT(secoo주문영문!B176,10)</f>
        <v/>
      </c>
      <c r="G176" s="14" t="s">
        <v>427</v>
      </c>
      <c r="H176" s="22" t="s">
        <v>1006</v>
      </c>
      <c r="I176" s="24" t="s">
        <v>404</v>
      </c>
      <c r="J176" s="24" t="s">
        <v>404</v>
      </c>
      <c r="K176" s="21" t="s">
        <v>403</v>
      </c>
      <c r="L176" s="87" t="s">
        <v>1008</v>
      </c>
      <c r="M176" s="93" t="s">
        <v>2967</v>
      </c>
      <c r="N176" s="15" t="s">
        <v>2246</v>
      </c>
      <c r="O176" s="16" t="s">
        <v>1006</v>
      </c>
      <c r="P176" s="20" t="s">
        <v>1007</v>
      </c>
      <c r="Q176" s="20" t="s">
        <v>1007</v>
      </c>
      <c r="R176" s="16"/>
      <c r="S176" s="87" t="s">
        <v>1008</v>
      </c>
      <c r="T176" s="93" t="s">
        <v>1019</v>
      </c>
      <c r="U176" s="15" t="s">
        <v>2246</v>
      </c>
      <c r="V176" s="17">
        <f>secoo주문영문!A176</f>
        <v>0</v>
      </c>
      <c r="W176" s="14">
        <v>96</v>
      </c>
      <c r="X176" s="12"/>
      <c r="Z176" s="39"/>
      <c r="AC176" s="132" t="e">
        <f>VLOOKUP(A176,마스타파일!$D$2:$J$1227,2,0)</f>
        <v>#N/A</v>
      </c>
      <c r="AD176" s="133">
        <f>secoo주문영문!V176/67*100</f>
        <v>0</v>
      </c>
      <c r="AE176" s="94" t="e">
        <f>VLOOKUP(A176,마스타파일!$D$2:$J$1227,3,0)</f>
        <v>#N/A</v>
      </c>
      <c r="AF176" s="134" t="e">
        <f t="shared" si="13"/>
        <v>#N/A</v>
      </c>
      <c r="AG176" s="94" t="e">
        <f t="shared" si="14"/>
        <v>#N/A</v>
      </c>
      <c r="AH176" s="135" t="e">
        <f t="shared" si="15"/>
        <v>#N/A</v>
      </c>
    </row>
    <row r="177" spans="1:34" s="3" customFormat="1" ht="13.5">
      <c r="A177" s="10" t="str">
        <f>LEFT(secoo주문영문!S177,11)</f>
        <v/>
      </c>
      <c r="B177" s="11" t="str">
        <f>RIGHT(secoo주문영문!O177,3)</f>
        <v/>
      </c>
      <c r="C177" s="82">
        <f>secoo주문영문!U177</f>
        <v>0</v>
      </c>
      <c r="D177" s="19">
        <f>secoo주문영문!A177</f>
        <v>0</v>
      </c>
      <c r="E177" s="84" t="e">
        <f t="shared" si="17"/>
        <v>#N/A</v>
      </c>
      <c r="F177" s="13" t="str">
        <f>LEFT(secoo주문영문!B177,10)</f>
        <v/>
      </c>
      <c r="G177" s="14" t="s">
        <v>427</v>
      </c>
      <c r="H177" s="22" t="s">
        <v>1006</v>
      </c>
      <c r="I177" s="24" t="s">
        <v>404</v>
      </c>
      <c r="J177" s="24" t="s">
        <v>404</v>
      </c>
      <c r="K177" s="21" t="s">
        <v>403</v>
      </c>
      <c r="L177" s="87" t="s">
        <v>1008</v>
      </c>
      <c r="M177" s="93" t="s">
        <v>2967</v>
      </c>
      <c r="N177" s="15" t="s">
        <v>2246</v>
      </c>
      <c r="O177" s="16" t="s">
        <v>1006</v>
      </c>
      <c r="P177" s="20" t="s">
        <v>1007</v>
      </c>
      <c r="Q177" s="20" t="s">
        <v>1007</v>
      </c>
      <c r="R177" s="16"/>
      <c r="S177" s="87" t="s">
        <v>1008</v>
      </c>
      <c r="T177" s="93" t="s">
        <v>1019</v>
      </c>
      <c r="U177" s="15" t="s">
        <v>2246</v>
      </c>
      <c r="V177" s="17">
        <f>secoo주문영문!A177</f>
        <v>0</v>
      </c>
      <c r="W177" s="14">
        <v>96</v>
      </c>
      <c r="X177" s="12"/>
      <c r="Z177" s="39"/>
      <c r="AC177" s="132" t="e">
        <f>VLOOKUP(A177,마스타파일!$D$2:$J$1227,2,0)</f>
        <v>#N/A</v>
      </c>
      <c r="AD177" s="133">
        <f>secoo주문영문!V177/67*100</f>
        <v>0</v>
      </c>
      <c r="AE177" s="94" t="e">
        <f>VLOOKUP(A177,마스타파일!$D$2:$J$1227,3,0)</f>
        <v>#N/A</v>
      </c>
      <c r="AF177" s="134" t="e">
        <f t="shared" si="13"/>
        <v>#N/A</v>
      </c>
      <c r="AG177" s="94" t="e">
        <f t="shared" si="14"/>
        <v>#N/A</v>
      </c>
      <c r="AH177" s="135" t="e">
        <f t="shared" si="15"/>
        <v>#N/A</v>
      </c>
    </row>
    <row r="178" spans="1:34" s="3" customFormat="1" ht="13.5">
      <c r="A178" s="10" t="str">
        <f>LEFT(secoo주문영문!S178,11)</f>
        <v/>
      </c>
      <c r="B178" s="11" t="str">
        <f>RIGHT(secoo주문영문!O178,3)</f>
        <v/>
      </c>
      <c r="C178" s="82">
        <f>secoo주문영문!U178</f>
        <v>0</v>
      </c>
      <c r="D178" s="19">
        <f>secoo주문영문!A178</f>
        <v>0</v>
      </c>
      <c r="E178" s="84" t="e">
        <f t="shared" si="17"/>
        <v>#N/A</v>
      </c>
      <c r="F178" s="13" t="str">
        <f>LEFT(secoo주문영문!B178,10)</f>
        <v/>
      </c>
      <c r="G178" s="14" t="s">
        <v>427</v>
      </c>
      <c r="H178" s="22" t="s">
        <v>1006</v>
      </c>
      <c r="I178" s="24" t="s">
        <v>404</v>
      </c>
      <c r="J178" s="24" t="s">
        <v>404</v>
      </c>
      <c r="K178" s="21" t="s">
        <v>403</v>
      </c>
      <c r="L178" s="87" t="s">
        <v>1008</v>
      </c>
      <c r="M178" s="93" t="s">
        <v>2967</v>
      </c>
      <c r="N178" s="15" t="s">
        <v>2246</v>
      </c>
      <c r="O178" s="16" t="s">
        <v>1006</v>
      </c>
      <c r="P178" s="20" t="s">
        <v>1007</v>
      </c>
      <c r="Q178" s="20" t="s">
        <v>1007</v>
      </c>
      <c r="R178" s="16"/>
      <c r="S178" s="87" t="s">
        <v>1008</v>
      </c>
      <c r="T178" s="93" t="s">
        <v>1019</v>
      </c>
      <c r="U178" s="15" t="s">
        <v>2246</v>
      </c>
      <c r="V178" s="17">
        <f>secoo주문영문!A178</f>
        <v>0</v>
      </c>
      <c r="W178" s="14">
        <v>96</v>
      </c>
      <c r="X178" s="12"/>
      <c r="Z178" s="39"/>
      <c r="AC178" s="132" t="e">
        <f>VLOOKUP(A178,마스타파일!$D$2:$J$1227,2,0)</f>
        <v>#N/A</v>
      </c>
      <c r="AD178" s="133">
        <f>secoo주문영문!V178/67*100</f>
        <v>0</v>
      </c>
      <c r="AE178" s="94" t="e">
        <f>VLOOKUP(A178,마스타파일!$D$2:$J$1227,3,0)</f>
        <v>#N/A</v>
      </c>
      <c r="AF178" s="134" t="e">
        <f t="shared" si="13"/>
        <v>#N/A</v>
      </c>
      <c r="AG178" s="94" t="e">
        <f t="shared" si="14"/>
        <v>#N/A</v>
      </c>
      <c r="AH178" s="135" t="e">
        <f t="shared" si="15"/>
        <v>#N/A</v>
      </c>
    </row>
    <row r="179" spans="1:34" s="3" customFormat="1" ht="13.5">
      <c r="A179" s="10" t="str">
        <f>LEFT(secoo주문영문!S179,11)</f>
        <v/>
      </c>
      <c r="B179" s="11" t="str">
        <f>RIGHT(secoo주문영문!O179,3)</f>
        <v/>
      </c>
      <c r="C179" s="82">
        <f>secoo주문영문!U179</f>
        <v>0</v>
      </c>
      <c r="D179" s="19">
        <f>secoo주문영문!A179</f>
        <v>0</v>
      </c>
      <c r="E179" s="84" t="e">
        <f t="shared" si="17"/>
        <v>#N/A</v>
      </c>
      <c r="F179" s="13" t="str">
        <f>LEFT(secoo주문영문!B179,10)</f>
        <v/>
      </c>
      <c r="G179" s="14" t="s">
        <v>427</v>
      </c>
      <c r="H179" s="22" t="s">
        <v>1006</v>
      </c>
      <c r="I179" s="24" t="s">
        <v>404</v>
      </c>
      <c r="J179" s="24" t="s">
        <v>404</v>
      </c>
      <c r="K179" s="21" t="s">
        <v>403</v>
      </c>
      <c r="L179" s="87" t="s">
        <v>1008</v>
      </c>
      <c r="M179" s="93" t="s">
        <v>2967</v>
      </c>
      <c r="N179" s="15" t="s">
        <v>2246</v>
      </c>
      <c r="O179" s="16" t="s">
        <v>1006</v>
      </c>
      <c r="P179" s="20" t="s">
        <v>1007</v>
      </c>
      <c r="Q179" s="20" t="s">
        <v>1007</v>
      </c>
      <c r="R179" s="16"/>
      <c r="S179" s="87" t="s">
        <v>1008</v>
      </c>
      <c r="T179" s="93" t="s">
        <v>1019</v>
      </c>
      <c r="U179" s="15" t="s">
        <v>2246</v>
      </c>
      <c r="V179" s="17">
        <f>secoo주문영문!A179</f>
        <v>0</v>
      </c>
      <c r="W179" s="14">
        <v>96</v>
      </c>
      <c r="X179" s="12"/>
      <c r="Z179" s="39"/>
      <c r="AC179" s="132" t="e">
        <f>VLOOKUP(A179,마스타파일!$D$2:$J$1227,2,0)</f>
        <v>#N/A</v>
      </c>
      <c r="AD179" s="133">
        <f>secoo주문영문!V179/67*100</f>
        <v>0</v>
      </c>
      <c r="AE179" s="94" t="e">
        <f>VLOOKUP(A179,마스타파일!$D$2:$J$1227,3,0)</f>
        <v>#N/A</v>
      </c>
      <c r="AF179" s="134" t="e">
        <f t="shared" si="13"/>
        <v>#N/A</v>
      </c>
      <c r="AG179" s="94" t="e">
        <f t="shared" si="14"/>
        <v>#N/A</v>
      </c>
      <c r="AH179" s="135" t="e">
        <f t="shared" si="15"/>
        <v>#N/A</v>
      </c>
    </row>
    <row r="180" spans="1:34" s="3" customFormat="1" ht="13.5">
      <c r="A180" s="10" t="str">
        <f>LEFT(secoo주문영문!S180,11)</f>
        <v/>
      </c>
      <c r="B180" s="11" t="str">
        <f>RIGHT(secoo주문영문!O180,3)</f>
        <v/>
      </c>
      <c r="C180" s="82">
        <f>secoo주문영문!U180</f>
        <v>0</v>
      </c>
      <c r="D180" s="19">
        <f>secoo주문영문!A180</f>
        <v>0</v>
      </c>
      <c r="E180" s="84" t="e">
        <f t="shared" si="17"/>
        <v>#N/A</v>
      </c>
      <c r="F180" s="13" t="str">
        <f>LEFT(secoo주문영문!B180,10)</f>
        <v/>
      </c>
      <c r="G180" s="14" t="s">
        <v>427</v>
      </c>
      <c r="H180" s="22" t="s">
        <v>1006</v>
      </c>
      <c r="I180" s="24" t="s">
        <v>404</v>
      </c>
      <c r="J180" s="24" t="s">
        <v>404</v>
      </c>
      <c r="K180" s="21" t="s">
        <v>403</v>
      </c>
      <c r="L180" s="87" t="s">
        <v>1008</v>
      </c>
      <c r="M180" s="93" t="s">
        <v>2967</v>
      </c>
      <c r="N180" s="15" t="s">
        <v>2246</v>
      </c>
      <c r="O180" s="16" t="s">
        <v>1006</v>
      </c>
      <c r="P180" s="20" t="s">
        <v>1007</v>
      </c>
      <c r="Q180" s="20" t="s">
        <v>1007</v>
      </c>
      <c r="R180" s="16"/>
      <c r="S180" s="87" t="s">
        <v>1008</v>
      </c>
      <c r="T180" s="93" t="s">
        <v>1019</v>
      </c>
      <c r="U180" s="15" t="s">
        <v>2246</v>
      </c>
      <c r="V180" s="17">
        <f>secoo주문영문!A180</f>
        <v>0</v>
      </c>
      <c r="W180" s="14">
        <v>96</v>
      </c>
      <c r="X180" s="12"/>
      <c r="Z180" s="39"/>
      <c r="AC180" s="132" t="e">
        <f>VLOOKUP(A180,마스타파일!$D$2:$J$1227,2,0)</f>
        <v>#N/A</v>
      </c>
      <c r="AD180" s="133">
        <f>secoo주문영문!V180/67*100</f>
        <v>0</v>
      </c>
      <c r="AE180" s="94" t="e">
        <f>VLOOKUP(A180,마스타파일!$D$2:$J$1227,3,0)</f>
        <v>#N/A</v>
      </c>
      <c r="AF180" s="134" t="e">
        <f t="shared" si="13"/>
        <v>#N/A</v>
      </c>
      <c r="AG180" s="94" t="e">
        <f t="shared" si="14"/>
        <v>#N/A</v>
      </c>
      <c r="AH180" s="135" t="e">
        <f t="shared" si="15"/>
        <v>#N/A</v>
      </c>
    </row>
    <row r="181" spans="1:34" s="3" customFormat="1" ht="13.5">
      <c r="A181" s="10" t="str">
        <f>LEFT(secoo주문영문!S181,11)</f>
        <v/>
      </c>
      <c r="B181" s="11" t="str">
        <f>RIGHT(secoo주문영문!O181,3)</f>
        <v/>
      </c>
      <c r="C181" s="82">
        <f>secoo주문영문!U181</f>
        <v>0</v>
      </c>
      <c r="D181" s="19">
        <f>secoo주문영문!A181</f>
        <v>0</v>
      </c>
      <c r="E181" s="84" t="e">
        <f t="shared" si="17"/>
        <v>#N/A</v>
      </c>
      <c r="F181" s="13" t="str">
        <f>LEFT(secoo주문영문!B181,10)</f>
        <v/>
      </c>
      <c r="G181" s="14" t="s">
        <v>427</v>
      </c>
      <c r="H181" s="22" t="s">
        <v>1006</v>
      </c>
      <c r="I181" s="24" t="s">
        <v>404</v>
      </c>
      <c r="J181" s="24" t="s">
        <v>404</v>
      </c>
      <c r="K181" s="21" t="s">
        <v>403</v>
      </c>
      <c r="L181" s="87" t="s">
        <v>1008</v>
      </c>
      <c r="M181" s="93" t="s">
        <v>2967</v>
      </c>
      <c r="N181" s="15" t="s">
        <v>2246</v>
      </c>
      <c r="O181" s="16" t="s">
        <v>1006</v>
      </c>
      <c r="P181" s="20" t="s">
        <v>1007</v>
      </c>
      <c r="Q181" s="20" t="s">
        <v>1007</v>
      </c>
      <c r="R181" s="16"/>
      <c r="S181" s="87" t="s">
        <v>1008</v>
      </c>
      <c r="T181" s="93" t="s">
        <v>1019</v>
      </c>
      <c r="U181" s="15" t="s">
        <v>2246</v>
      </c>
      <c r="V181" s="17">
        <f>secoo주문영문!A181</f>
        <v>0</v>
      </c>
      <c r="W181" s="14">
        <v>96</v>
      </c>
      <c r="X181" s="12"/>
      <c r="Z181" s="39"/>
      <c r="AC181" s="132" t="e">
        <f>VLOOKUP(A181,마스타파일!$D$2:$J$1227,2,0)</f>
        <v>#N/A</v>
      </c>
      <c r="AD181" s="133">
        <f>secoo주문영문!V181/67*100</f>
        <v>0</v>
      </c>
      <c r="AE181" s="94" t="e">
        <f>VLOOKUP(A181,마스타파일!$D$2:$J$1227,3,0)</f>
        <v>#N/A</v>
      </c>
      <c r="AF181" s="134" t="e">
        <f t="shared" si="13"/>
        <v>#N/A</v>
      </c>
      <c r="AG181" s="94" t="e">
        <f t="shared" si="14"/>
        <v>#N/A</v>
      </c>
      <c r="AH181" s="135" t="e">
        <f t="shared" si="15"/>
        <v>#N/A</v>
      </c>
    </row>
    <row r="182" spans="1:34" s="3" customFormat="1" ht="13.5">
      <c r="A182" s="10" t="str">
        <f>LEFT(secoo주문영문!S182,11)</f>
        <v/>
      </c>
      <c r="B182" s="11" t="str">
        <f>RIGHT(secoo주문영문!O182,3)</f>
        <v/>
      </c>
      <c r="C182" s="82">
        <f>secoo주문영문!U182</f>
        <v>0</v>
      </c>
      <c r="D182" s="19">
        <f>secoo주문영문!A182</f>
        <v>0</v>
      </c>
      <c r="E182" s="84" t="e">
        <f t="shared" si="17"/>
        <v>#N/A</v>
      </c>
      <c r="F182" s="13" t="str">
        <f>LEFT(secoo주문영문!B182,10)</f>
        <v/>
      </c>
      <c r="G182" s="14" t="s">
        <v>427</v>
      </c>
      <c r="H182" s="22" t="s">
        <v>1006</v>
      </c>
      <c r="I182" s="24" t="s">
        <v>404</v>
      </c>
      <c r="J182" s="24" t="s">
        <v>404</v>
      </c>
      <c r="K182" s="21" t="s">
        <v>403</v>
      </c>
      <c r="L182" s="87" t="s">
        <v>1008</v>
      </c>
      <c r="M182" s="93" t="s">
        <v>2967</v>
      </c>
      <c r="N182" s="15" t="s">
        <v>2246</v>
      </c>
      <c r="O182" s="16" t="s">
        <v>1006</v>
      </c>
      <c r="P182" s="20" t="s">
        <v>1007</v>
      </c>
      <c r="Q182" s="20" t="s">
        <v>1007</v>
      </c>
      <c r="R182" s="16"/>
      <c r="S182" s="87" t="s">
        <v>1008</v>
      </c>
      <c r="T182" s="93" t="s">
        <v>1019</v>
      </c>
      <c r="U182" s="15" t="s">
        <v>2246</v>
      </c>
      <c r="V182" s="17">
        <f>secoo주문영문!A182</f>
        <v>0</v>
      </c>
      <c r="W182" s="14">
        <v>96</v>
      </c>
      <c r="X182" s="12"/>
      <c r="Z182" s="39"/>
      <c r="AC182" s="132" t="e">
        <f>VLOOKUP(A182,마스타파일!$D$2:$J$1227,2,0)</f>
        <v>#N/A</v>
      </c>
      <c r="AD182" s="133">
        <f>secoo주문영문!V182/67*100</f>
        <v>0</v>
      </c>
      <c r="AE182" s="94" t="e">
        <f>VLOOKUP(A182,마스타파일!$D$2:$J$1227,3,0)</f>
        <v>#N/A</v>
      </c>
      <c r="AF182" s="134" t="e">
        <f t="shared" si="13"/>
        <v>#N/A</v>
      </c>
      <c r="AG182" s="94" t="e">
        <f t="shared" si="14"/>
        <v>#N/A</v>
      </c>
      <c r="AH182" s="135" t="e">
        <f t="shared" si="15"/>
        <v>#N/A</v>
      </c>
    </row>
    <row r="183" spans="1:34" s="3" customFormat="1" ht="13.5">
      <c r="A183" s="10" t="str">
        <f>LEFT(secoo주문영문!S183,11)</f>
        <v/>
      </c>
      <c r="B183" s="11" t="str">
        <f>RIGHT(secoo주문영문!O183,3)</f>
        <v/>
      </c>
      <c r="C183" s="82">
        <f>secoo주문영문!U183</f>
        <v>0</v>
      </c>
      <c r="D183" s="19">
        <f>secoo주문영문!A183</f>
        <v>0</v>
      </c>
      <c r="E183" s="84" t="e">
        <f t="shared" si="17"/>
        <v>#N/A</v>
      </c>
      <c r="F183" s="13" t="str">
        <f>LEFT(secoo주문영문!B183,10)</f>
        <v/>
      </c>
      <c r="G183" s="14" t="s">
        <v>427</v>
      </c>
      <c r="H183" s="22" t="s">
        <v>1006</v>
      </c>
      <c r="I183" s="24" t="s">
        <v>404</v>
      </c>
      <c r="J183" s="24" t="s">
        <v>404</v>
      </c>
      <c r="K183" s="21" t="s">
        <v>403</v>
      </c>
      <c r="L183" s="87" t="s">
        <v>1008</v>
      </c>
      <c r="M183" s="93" t="s">
        <v>2967</v>
      </c>
      <c r="N183" s="15" t="s">
        <v>2246</v>
      </c>
      <c r="O183" s="16" t="s">
        <v>1006</v>
      </c>
      <c r="P183" s="20" t="s">
        <v>1007</v>
      </c>
      <c r="Q183" s="20" t="s">
        <v>1007</v>
      </c>
      <c r="R183" s="16"/>
      <c r="S183" s="87" t="s">
        <v>1008</v>
      </c>
      <c r="T183" s="93" t="s">
        <v>1019</v>
      </c>
      <c r="U183" s="15" t="s">
        <v>2246</v>
      </c>
      <c r="V183" s="17">
        <f>secoo주문영문!A183</f>
        <v>0</v>
      </c>
      <c r="W183" s="14">
        <v>96</v>
      </c>
      <c r="X183" s="12"/>
      <c r="Z183" s="39"/>
      <c r="AC183" s="132" t="e">
        <f>VLOOKUP(A183,마스타파일!$D$2:$J$1227,2,0)</f>
        <v>#N/A</v>
      </c>
      <c r="AD183" s="133">
        <f>secoo주문영문!V183/67*100</f>
        <v>0</v>
      </c>
      <c r="AE183" s="94" t="e">
        <f>VLOOKUP(A183,마스타파일!$D$2:$J$1227,3,0)</f>
        <v>#N/A</v>
      </c>
      <c r="AF183" s="134" t="e">
        <f t="shared" si="13"/>
        <v>#N/A</v>
      </c>
      <c r="AG183" s="94" t="e">
        <f t="shared" si="14"/>
        <v>#N/A</v>
      </c>
      <c r="AH183" s="135" t="e">
        <f t="shared" si="15"/>
        <v>#N/A</v>
      </c>
    </row>
    <row r="184" spans="1:34" s="3" customFormat="1" ht="13.5">
      <c r="A184" s="10" t="str">
        <f>LEFT(secoo주문영문!S184,11)</f>
        <v/>
      </c>
      <c r="B184" s="11" t="str">
        <f>RIGHT(secoo주문영문!O184,3)</f>
        <v/>
      </c>
      <c r="C184" s="82">
        <f>secoo주문영문!U184</f>
        <v>0</v>
      </c>
      <c r="D184" s="19">
        <f>secoo주문영문!A184</f>
        <v>0</v>
      </c>
      <c r="E184" s="84" t="e">
        <f t="shared" si="17"/>
        <v>#N/A</v>
      </c>
      <c r="F184" s="13" t="str">
        <f>LEFT(secoo주문영문!B184,10)</f>
        <v/>
      </c>
      <c r="G184" s="14" t="s">
        <v>427</v>
      </c>
      <c r="H184" s="22" t="s">
        <v>1006</v>
      </c>
      <c r="I184" s="24" t="s">
        <v>404</v>
      </c>
      <c r="J184" s="24" t="s">
        <v>404</v>
      </c>
      <c r="K184" s="21" t="s">
        <v>403</v>
      </c>
      <c r="L184" s="87" t="s">
        <v>1008</v>
      </c>
      <c r="M184" s="93" t="s">
        <v>2967</v>
      </c>
      <c r="N184" s="15" t="s">
        <v>2246</v>
      </c>
      <c r="O184" s="16" t="s">
        <v>1006</v>
      </c>
      <c r="P184" s="20" t="s">
        <v>1007</v>
      </c>
      <c r="Q184" s="20" t="s">
        <v>1007</v>
      </c>
      <c r="R184" s="16"/>
      <c r="S184" s="87" t="s">
        <v>1008</v>
      </c>
      <c r="T184" s="93" t="s">
        <v>1019</v>
      </c>
      <c r="U184" s="15" t="s">
        <v>2246</v>
      </c>
      <c r="V184" s="17">
        <f>secoo주문영문!A184</f>
        <v>0</v>
      </c>
      <c r="W184" s="14">
        <v>96</v>
      </c>
      <c r="X184" s="12"/>
      <c r="Z184" s="39"/>
      <c r="AC184" s="132" t="e">
        <f>VLOOKUP(A184,마스타파일!$D$2:$J$1227,2,0)</f>
        <v>#N/A</v>
      </c>
      <c r="AD184" s="133">
        <f>secoo주문영문!V184/67*100</f>
        <v>0</v>
      </c>
      <c r="AE184" s="94" t="e">
        <f>VLOOKUP(A184,마스타파일!$D$2:$J$1227,3,0)</f>
        <v>#N/A</v>
      </c>
      <c r="AF184" s="134" t="e">
        <f t="shared" si="13"/>
        <v>#N/A</v>
      </c>
      <c r="AG184" s="94" t="e">
        <f t="shared" si="14"/>
        <v>#N/A</v>
      </c>
      <c r="AH184" s="135" t="e">
        <f t="shared" si="15"/>
        <v>#N/A</v>
      </c>
    </row>
    <row r="185" spans="1:34" s="3" customFormat="1" ht="13.5">
      <c r="A185" s="10" t="str">
        <f>LEFT(secoo주문영문!S185,11)</f>
        <v/>
      </c>
      <c r="B185" s="11" t="str">
        <f>RIGHT(secoo주문영문!O185,3)</f>
        <v/>
      </c>
      <c r="C185" s="82">
        <f>secoo주문영문!U185</f>
        <v>0</v>
      </c>
      <c r="D185" s="19">
        <f>secoo주문영문!A185</f>
        <v>0</v>
      </c>
      <c r="E185" s="84" t="e">
        <f t="shared" si="17"/>
        <v>#N/A</v>
      </c>
      <c r="F185" s="13" t="str">
        <f>LEFT(secoo주문영문!B185,10)</f>
        <v/>
      </c>
      <c r="G185" s="14" t="s">
        <v>427</v>
      </c>
      <c r="H185" s="22" t="s">
        <v>1006</v>
      </c>
      <c r="I185" s="24" t="s">
        <v>404</v>
      </c>
      <c r="J185" s="24" t="s">
        <v>404</v>
      </c>
      <c r="K185" s="21" t="s">
        <v>403</v>
      </c>
      <c r="L185" s="87" t="s">
        <v>1008</v>
      </c>
      <c r="M185" s="93" t="s">
        <v>2967</v>
      </c>
      <c r="N185" s="15" t="s">
        <v>2246</v>
      </c>
      <c r="O185" s="16" t="s">
        <v>1006</v>
      </c>
      <c r="P185" s="20" t="s">
        <v>1007</v>
      </c>
      <c r="Q185" s="20" t="s">
        <v>1007</v>
      </c>
      <c r="R185" s="16"/>
      <c r="S185" s="87" t="s">
        <v>1008</v>
      </c>
      <c r="T185" s="93" t="s">
        <v>1019</v>
      </c>
      <c r="U185" s="15" t="s">
        <v>2246</v>
      </c>
      <c r="V185" s="17">
        <f>secoo주문영문!A185</f>
        <v>0</v>
      </c>
      <c r="W185" s="14">
        <v>96</v>
      </c>
      <c r="X185" s="12"/>
      <c r="Z185" s="39"/>
      <c r="AC185" s="132" t="e">
        <f>VLOOKUP(A185,마스타파일!$D$2:$J$1227,2,0)</f>
        <v>#N/A</v>
      </c>
      <c r="AD185" s="133">
        <f>secoo주문영문!V185/67*100</f>
        <v>0</v>
      </c>
      <c r="AE185" s="94" t="e">
        <f>VLOOKUP(A185,마스타파일!$D$2:$J$1227,3,0)</f>
        <v>#N/A</v>
      </c>
      <c r="AF185" s="134" t="e">
        <f t="shared" si="13"/>
        <v>#N/A</v>
      </c>
      <c r="AG185" s="94" t="e">
        <f t="shared" si="14"/>
        <v>#N/A</v>
      </c>
      <c r="AH185" s="135" t="e">
        <f t="shared" si="15"/>
        <v>#N/A</v>
      </c>
    </row>
    <row r="186" spans="1:34" s="3" customFormat="1" ht="13.5">
      <c r="A186" s="10" t="str">
        <f>LEFT(secoo주문영문!S186,11)</f>
        <v/>
      </c>
      <c r="B186" s="11" t="str">
        <f>RIGHT(secoo주문영문!O186,3)</f>
        <v/>
      </c>
      <c r="C186" s="82">
        <f>secoo주문영문!U186</f>
        <v>0</v>
      </c>
      <c r="D186" s="19">
        <f>secoo주문영문!A186</f>
        <v>0</v>
      </c>
      <c r="E186" s="84" t="e">
        <f t="shared" si="17"/>
        <v>#N/A</v>
      </c>
      <c r="F186" s="13" t="str">
        <f>LEFT(secoo주문영문!B186,10)</f>
        <v/>
      </c>
      <c r="G186" s="14" t="s">
        <v>427</v>
      </c>
      <c r="H186" s="22" t="s">
        <v>1006</v>
      </c>
      <c r="I186" s="24" t="s">
        <v>404</v>
      </c>
      <c r="J186" s="24" t="s">
        <v>404</v>
      </c>
      <c r="K186" s="21" t="s">
        <v>403</v>
      </c>
      <c r="L186" s="87" t="s">
        <v>1008</v>
      </c>
      <c r="M186" s="93" t="s">
        <v>2967</v>
      </c>
      <c r="N186" s="15" t="s">
        <v>2246</v>
      </c>
      <c r="O186" s="16" t="s">
        <v>1006</v>
      </c>
      <c r="P186" s="20" t="s">
        <v>1007</v>
      </c>
      <c r="Q186" s="20" t="s">
        <v>1007</v>
      </c>
      <c r="R186" s="16"/>
      <c r="S186" s="87" t="s">
        <v>1008</v>
      </c>
      <c r="T186" s="93" t="s">
        <v>1019</v>
      </c>
      <c r="U186" s="15" t="s">
        <v>2246</v>
      </c>
      <c r="V186" s="17">
        <f>secoo주문영문!A186</f>
        <v>0</v>
      </c>
      <c r="W186" s="14">
        <v>96</v>
      </c>
      <c r="X186" s="12"/>
      <c r="Z186" s="39"/>
      <c r="AC186" s="132" t="e">
        <f>VLOOKUP(A186,마스타파일!$D$2:$J$1227,2,0)</f>
        <v>#N/A</v>
      </c>
      <c r="AD186" s="133">
        <f>secoo주문영문!V186/67*100</f>
        <v>0</v>
      </c>
      <c r="AE186" s="94" t="e">
        <f>VLOOKUP(A186,마스타파일!$D$2:$J$1227,3,0)</f>
        <v>#N/A</v>
      </c>
      <c r="AF186" s="134" t="e">
        <f t="shared" si="13"/>
        <v>#N/A</v>
      </c>
      <c r="AG186" s="94" t="e">
        <f t="shared" si="14"/>
        <v>#N/A</v>
      </c>
      <c r="AH186" s="135" t="e">
        <f t="shared" si="15"/>
        <v>#N/A</v>
      </c>
    </row>
    <row r="187" spans="1:34" s="3" customFormat="1" ht="13.5">
      <c r="A187" s="10" t="str">
        <f>LEFT(secoo주문영문!S187,11)</f>
        <v/>
      </c>
      <c r="B187" s="11" t="str">
        <f>RIGHT(secoo주문영문!O187,3)</f>
        <v/>
      </c>
      <c r="C187" s="82">
        <f>secoo주문영문!U187</f>
        <v>0</v>
      </c>
      <c r="D187" s="19">
        <f>secoo주문영문!A187</f>
        <v>0</v>
      </c>
      <c r="E187" s="84" t="e">
        <f t="shared" si="17"/>
        <v>#N/A</v>
      </c>
      <c r="F187" s="13" t="str">
        <f>LEFT(secoo주문영문!B187,10)</f>
        <v/>
      </c>
      <c r="G187" s="14" t="s">
        <v>427</v>
      </c>
      <c r="H187" s="22" t="s">
        <v>1006</v>
      </c>
      <c r="I187" s="24" t="s">
        <v>404</v>
      </c>
      <c r="J187" s="24" t="s">
        <v>404</v>
      </c>
      <c r="K187" s="21" t="s">
        <v>403</v>
      </c>
      <c r="L187" s="87" t="s">
        <v>1008</v>
      </c>
      <c r="M187" s="93" t="s">
        <v>2967</v>
      </c>
      <c r="N187" s="15" t="s">
        <v>2246</v>
      </c>
      <c r="O187" s="16" t="s">
        <v>1006</v>
      </c>
      <c r="P187" s="20" t="s">
        <v>1007</v>
      </c>
      <c r="Q187" s="20" t="s">
        <v>1007</v>
      </c>
      <c r="R187" s="16"/>
      <c r="S187" s="87" t="s">
        <v>1008</v>
      </c>
      <c r="T187" s="93" t="s">
        <v>1019</v>
      </c>
      <c r="U187" s="15" t="s">
        <v>2246</v>
      </c>
      <c r="V187" s="17">
        <f>secoo주문영문!A187</f>
        <v>0</v>
      </c>
      <c r="W187" s="14">
        <v>96</v>
      </c>
      <c r="X187" s="12"/>
      <c r="Z187" s="39"/>
      <c r="AC187" s="132" t="e">
        <f>VLOOKUP(A187,마스타파일!$D$2:$J$1227,2,0)</f>
        <v>#N/A</v>
      </c>
      <c r="AD187" s="133">
        <f>secoo주문영문!V187/67*100</f>
        <v>0</v>
      </c>
      <c r="AE187" s="94" t="e">
        <f>VLOOKUP(A187,마스타파일!$D$2:$J$1227,3,0)</f>
        <v>#N/A</v>
      </c>
      <c r="AF187" s="134" t="e">
        <f t="shared" si="13"/>
        <v>#N/A</v>
      </c>
      <c r="AG187" s="94" t="e">
        <f t="shared" si="14"/>
        <v>#N/A</v>
      </c>
      <c r="AH187" s="135" t="e">
        <f t="shared" si="15"/>
        <v>#N/A</v>
      </c>
    </row>
    <row r="188" spans="1:34" s="3" customFormat="1" ht="13.5">
      <c r="A188" s="10" t="str">
        <f>LEFT(secoo주문영문!S188,11)</f>
        <v/>
      </c>
      <c r="B188" s="11" t="str">
        <f>RIGHT(secoo주문영문!O188,3)</f>
        <v/>
      </c>
      <c r="C188" s="82">
        <f>secoo주문영문!U188</f>
        <v>0</v>
      </c>
      <c r="D188" s="19">
        <f>secoo주문영문!A188</f>
        <v>0</v>
      </c>
      <c r="E188" s="84" t="e">
        <f t="shared" si="17"/>
        <v>#N/A</v>
      </c>
      <c r="F188" s="13" t="str">
        <f>LEFT(secoo주문영문!B188,10)</f>
        <v/>
      </c>
      <c r="G188" s="14" t="s">
        <v>427</v>
      </c>
      <c r="H188" s="22" t="s">
        <v>1006</v>
      </c>
      <c r="I188" s="24" t="s">
        <v>404</v>
      </c>
      <c r="J188" s="24" t="s">
        <v>404</v>
      </c>
      <c r="K188" s="21" t="s">
        <v>403</v>
      </c>
      <c r="L188" s="87" t="s">
        <v>1008</v>
      </c>
      <c r="M188" s="93" t="s">
        <v>2967</v>
      </c>
      <c r="N188" s="15" t="s">
        <v>2246</v>
      </c>
      <c r="O188" s="16" t="s">
        <v>1006</v>
      </c>
      <c r="P188" s="20" t="s">
        <v>1007</v>
      </c>
      <c r="Q188" s="20" t="s">
        <v>1007</v>
      </c>
      <c r="R188" s="16"/>
      <c r="S188" s="87" t="s">
        <v>1008</v>
      </c>
      <c r="T188" s="93" t="s">
        <v>1019</v>
      </c>
      <c r="U188" s="15" t="s">
        <v>2246</v>
      </c>
      <c r="V188" s="17">
        <f>secoo주문영문!A188</f>
        <v>0</v>
      </c>
      <c r="W188" s="14">
        <v>96</v>
      </c>
      <c r="X188" s="12"/>
      <c r="Z188" s="39"/>
      <c r="AC188" s="132" t="e">
        <f>VLOOKUP(A188,마스타파일!$D$2:$J$1227,2,0)</f>
        <v>#N/A</v>
      </c>
      <c r="AD188" s="133">
        <f>secoo주문영문!V188/67*100</f>
        <v>0</v>
      </c>
      <c r="AE188" s="94" t="e">
        <f>VLOOKUP(A188,마스타파일!$D$2:$J$1227,3,0)</f>
        <v>#N/A</v>
      </c>
      <c r="AF188" s="134" t="e">
        <f t="shared" si="13"/>
        <v>#N/A</v>
      </c>
      <c r="AG188" s="94" t="e">
        <f t="shared" si="14"/>
        <v>#N/A</v>
      </c>
      <c r="AH188" s="135" t="e">
        <f t="shared" si="15"/>
        <v>#N/A</v>
      </c>
    </row>
    <row r="189" spans="1:34" s="3" customFormat="1" ht="13.5">
      <c r="A189" s="10" t="str">
        <f>LEFT(secoo주문영문!S189,11)</f>
        <v/>
      </c>
      <c r="B189" s="11" t="str">
        <f>RIGHT(secoo주문영문!O189,3)</f>
        <v/>
      </c>
      <c r="C189" s="82">
        <f>secoo주문영문!U189</f>
        <v>0</v>
      </c>
      <c r="D189" s="19">
        <f>secoo주문영문!A189</f>
        <v>0</v>
      </c>
      <c r="E189" s="84" t="e">
        <f t="shared" si="17"/>
        <v>#N/A</v>
      </c>
      <c r="F189" s="13" t="str">
        <f>LEFT(secoo주문영문!B189,10)</f>
        <v/>
      </c>
      <c r="G189" s="14" t="s">
        <v>427</v>
      </c>
      <c r="H189" s="22" t="s">
        <v>1006</v>
      </c>
      <c r="I189" s="24" t="s">
        <v>404</v>
      </c>
      <c r="J189" s="24" t="s">
        <v>404</v>
      </c>
      <c r="K189" s="21" t="s">
        <v>403</v>
      </c>
      <c r="L189" s="87" t="s">
        <v>1008</v>
      </c>
      <c r="M189" s="93" t="s">
        <v>2967</v>
      </c>
      <c r="N189" s="15" t="s">
        <v>2246</v>
      </c>
      <c r="O189" s="16" t="s">
        <v>1006</v>
      </c>
      <c r="P189" s="20" t="s">
        <v>1007</v>
      </c>
      <c r="Q189" s="20" t="s">
        <v>1007</v>
      </c>
      <c r="R189" s="16"/>
      <c r="S189" s="87" t="s">
        <v>1008</v>
      </c>
      <c r="T189" s="93" t="s">
        <v>1019</v>
      </c>
      <c r="U189" s="15" t="s">
        <v>2246</v>
      </c>
      <c r="V189" s="17">
        <f>secoo주문영문!A189</f>
        <v>0</v>
      </c>
      <c r="W189" s="14">
        <v>96</v>
      </c>
      <c r="X189" s="12"/>
      <c r="Z189" s="39"/>
      <c r="AC189" s="132" t="e">
        <f>VLOOKUP(A189,마스타파일!$D$2:$J$1227,2,0)</f>
        <v>#N/A</v>
      </c>
      <c r="AD189" s="133">
        <f>secoo주문영문!V189/67*100</f>
        <v>0</v>
      </c>
      <c r="AE189" s="94" t="e">
        <f>VLOOKUP(A189,마스타파일!$D$2:$J$1227,3,0)</f>
        <v>#N/A</v>
      </c>
      <c r="AF189" s="134" t="e">
        <f t="shared" si="13"/>
        <v>#N/A</v>
      </c>
      <c r="AG189" s="94" t="e">
        <f t="shared" si="14"/>
        <v>#N/A</v>
      </c>
      <c r="AH189" s="135" t="e">
        <f t="shared" si="15"/>
        <v>#N/A</v>
      </c>
    </row>
    <row r="190" spans="1:34" s="3" customFormat="1" ht="13.5">
      <c r="A190" s="10" t="str">
        <f>LEFT(secoo주문영문!S190,11)</f>
        <v/>
      </c>
      <c r="B190" s="11" t="str">
        <f>RIGHT(secoo주문영문!O190,3)</f>
        <v/>
      </c>
      <c r="C190" s="82">
        <f>secoo주문영문!U190</f>
        <v>0</v>
      </c>
      <c r="D190" s="19">
        <f>secoo주문영문!A190</f>
        <v>0</v>
      </c>
      <c r="E190" s="84" t="e">
        <f t="shared" si="17"/>
        <v>#N/A</v>
      </c>
      <c r="F190" s="13" t="str">
        <f>LEFT(secoo주문영문!B190,10)</f>
        <v/>
      </c>
      <c r="G190" s="14" t="s">
        <v>427</v>
      </c>
      <c r="H190" s="22" t="s">
        <v>1006</v>
      </c>
      <c r="I190" s="24" t="s">
        <v>404</v>
      </c>
      <c r="J190" s="24" t="s">
        <v>404</v>
      </c>
      <c r="K190" s="21" t="s">
        <v>403</v>
      </c>
      <c r="L190" s="87" t="s">
        <v>1008</v>
      </c>
      <c r="M190" s="93" t="s">
        <v>2967</v>
      </c>
      <c r="N190" s="15" t="s">
        <v>2246</v>
      </c>
      <c r="O190" s="16" t="s">
        <v>1006</v>
      </c>
      <c r="P190" s="20" t="s">
        <v>1007</v>
      </c>
      <c r="Q190" s="20" t="s">
        <v>1007</v>
      </c>
      <c r="R190" s="16"/>
      <c r="S190" s="87" t="s">
        <v>1008</v>
      </c>
      <c r="T190" s="93" t="s">
        <v>1019</v>
      </c>
      <c r="U190" s="15" t="s">
        <v>2246</v>
      </c>
      <c r="V190" s="17">
        <f>secoo주문영문!A190</f>
        <v>0</v>
      </c>
      <c r="W190" s="14">
        <v>96</v>
      </c>
      <c r="X190" s="12"/>
      <c r="Z190" s="39"/>
      <c r="AC190" s="132" t="e">
        <f>VLOOKUP(A190,마스타파일!$D$2:$J$1227,2,0)</f>
        <v>#N/A</v>
      </c>
      <c r="AD190" s="133">
        <f>secoo주문영문!V190/67*100</f>
        <v>0</v>
      </c>
      <c r="AE190" s="94" t="e">
        <f>VLOOKUP(A190,마스타파일!$D$2:$J$1227,3,0)</f>
        <v>#N/A</v>
      </c>
      <c r="AF190" s="134" t="e">
        <f t="shared" si="13"/>
        <v>#N/A</v>
      </c>
      <c r="AG190" s="94" t="e">
        <f t="shared" si="14"/>
        <v>#N/A</v>
      </c>
      <c r="AH190" s="135" t="e">
        <f t="shared" si="15"/>
        <v>#N/A</v>
      </c>
    </row>
    <row r="191" spans="1:34" s="3" customFormat="1" ht="13.5">
      <c r="A191" s="10" t="str">
        <f>LEFT(secoo주문영문!S191,11)</f>
        <v/>
      </c>
      <c r="B191" s="11" t="str">
        <f>RIGHT(secoo주문영문!O191,3)</f>
        <v/>
      </c>
      <c r="C191" s="82">
        <f>secoo주문영문!U191</f>
        <v>0</v>
      </c>
      <c r="D191" s="19">
        <f>secoo주문영문!A191</f>
        <v>0</v>
      </c>
      <c r="E191" s="84" t="e">
        <f t="shared" si="17"/>
        <v>#N/A</v>
      </c>
      <c r="F191" s="13" t="str">
        <f>LEFT(secoo주문영문!B191,10)</f>
        <v/>
      </c>
      <c r="G191" s="14" t="s">
        <v>427</v>
      </c>
      <c r="H191" s="22" t="s">
        <v>1006</v>
      </c>
      <c r="I191" s="24" t="s">
        <v>404</v>
      </c>
      <c r="J191" s="24" t="s">
        <v>404</v>
      </c>
      <c r="K191" s="21" t="s">
        <v>403</v>
      </c>
      <c r="L191" s="87" t="s">
        <v>1008</v>
      </c>
      <c r="M191" s="93" t="s">
        <v>2967</v>
      </c>
      <c r="N191" s="15" t="s">
        <v>2246</v>
      </c>
      <c r="O191" s="16" t="s">
        <v>1006</v>
      </c>
      <c r="P191" s="20" t="s">
        <v>1007</v>
      </c>
      <c r="Q191" s="20" t="s">
        <v>1007</v>
      </c>
      <c r="R191" s="16"/>
      <c r="S191" s="87" t="s">
        <v>1008</v>
      </c>
      <c r="T191" s="93" t="s">
        <v>1019</v>
      </c>
      <c r="U191" s="15" t="s">
        <v>2246</v>
      </c>
      <c r="V191" s="17">
        <f>secoo주문영문!A191</f>
        <v>0</v>
      </c>
      <c r="W191" s="14">
        <v>96</v>
      </c>
      <c r="X191" s="12"/>
      <c r="Z191" s="39"/>
      <c r="AC191" s="132" t="e">
        <f>VLOOKUP(A191,마스타파일!$D$2:$J$1227,2,0)</f>
        <v>#N/A</v>
      </c>
      <c r="AD191" s="133">
        <f>secoo주문영문!V191/67*100</f>
        <v>0</v>
      </c>
      <c r="AE191" s="94" t="e">
        <f>VLOOKUP(A191,마스타파일!$D$2:$J$1227,3,0)</f>
        <v>#N/A</v>
      </c>
      <c r="AF191" s="134" t="e">
        <f t="shared" ref="AF191:AF213" si="18">AD191-AE191</f>
        <v>#N/A</v>
      </c>
      <c r="AG191" s="94" t="e">
        <f t="shared" ref="AG191:AG213" si="19">IF(AF191&gt;AC191,AC191,AF191)</f>
        <v>#N/A</v>
      </c>
      <c r="AH191" s="135" t="e">
        <f t="shared" ref="AH191:AH213" si="20">ROUNDDOWN(AG191,-1)</f>
        <v>#N/A</v>
      </c>
    </row>
    <row r="192" spans="1:34" s="3" customFormat="1" ht="13.5">
      <c r="A192" s="10" t="str">
        <f>LEFT(secoo주문영문!S192,11)</f>
        <v/>
      </c>
      <c r="B192" s="11" t="str">
        <f>RIGHT(secoo주문영문!O192,3)</f>
        <v/>
      </c>
      <c r="C192" s="82">
        <f>secoo주문영문!U192</f>
        <v>0</v>
      </c>
      <c r="D192" s="19">
        <f>secoo주문영문!A192</f>
        <v>0</v>
      </c>
      <c r="E192" s="84" t="e">
        <f t="shared" si="17"/>
        <v>#N/A</v>
      </c>
      <c r="F192" s="13" t="str">
        <f>LEFT(secoo주문영문!B192,10)</f>
        <v/>
      </c>
      <c r="G192" s="14" t="s">
        <v>427</v>
      </c>
      <c r="H192" s="22" t="s">
        <v>1006</v>
      </c>
      <c r="I192" s="24" t="s">
        <v>404</v>
      </c>
      <c r="J192" s="24" t="s">
        <v>404</v>
      </c>
      <c r="K192" s="21" t="s">
        <v>403</v>
      </c>
      <c r="L192" s="87" t="s">
        <v>1008</v>
      </c>
      <c r="M192" s="93" t="s">
        <v>2967</v>
      </c>
      <c r="N192" s="15" t="s">
        <v>2246</v>
      </c>
      <c r="O192" s="16" t="s">
        <v>1006</v>
      </c>
      <c r="P192" s="20" t="s">
        <v>1007</v>
      </c>
      <c r="Q192" s="20" t="s">
        <v>1007</v>
      </c>
      <c r="R192" s="16"/>
      <c r="S192" s="87" t="s">
        <v>1008</v>
      </c>
      <c r="T192" s="93" t="s">
        <v>1019</v>
      </c>
      <c r="U192" s="15" t="s">
        <v>2246</v>
      </c>
      <c r="V192" s="17">
        <f>secoo주문영문!A192</f>
        <v>0</v>
      </c>
      <c r="W192" s="14">
        <v>96</v>
      </c>
      <c r="X192" s="12"/>
      <c r="Z192" s="39"/>
      <c r="AC192" s="132" t="e">
        <f>VLOOKUP(A192,마스타파일!$D$2:$J$1227,2,0)</f>
        <v>#N/A</v>
      </c>
      <c r="AD192" s="133">
        <f>secoo주문영문!V192/67*100</f>
        <v>0</v>
      </c>
      <c r="AE192" s="94" t="e">
        <f>VLOOKUP(A192,마스타파일!$D$2:$J$1227,3,0)</f>
        <v>#N/A</v>
      </c>
      <c r="AF192" s="134" t="e">
        <f t="shared" si="18"/>
        <v>#N/A</v>
      </c>
      <c r="AG192" s="94" t="e">
        <f t="shared" si="19"/>
        <v>#N/A</v>
      </c>
      <c r="AH192" s="135" t="e">
        <f t="shared" si="20"/>
        <v>#N/A</v>
      </c>
    </row>
    <row r="193" spans="1:34" s="3" customFormat="1" ht="13.5">
      <c r="A193" s="10" t="str">
        <f>LEFT(secoo주문영문!S193,11)</f>
        <v/>
      </c>
      <c r="B193" s="11" t="str">
        <f>RIGHT(secoo주문영문!O193,3)</f>
        <v/>
      </c>
      <c r="C193" s="82">
        <f>secoo주문영문!U193</f>
        <v>0</v>
      </c>
      <c r="D193" s="19">
        <f>secoo주문영문!A193</f>
        <v>0</v>
      </c>
      <c r="E193" s="84" t="e">
        <f t="shared" si="17"/>
        <v>#N/A</v>
      </c>
      <c r="F193" s="13" t="str">
        <f>LEFT(secoo주문영문!B193,10)</f>
        <v/>
      </c>
      <c r="G193" s="14" t="s">
        <v>427</v>
      </c>
      <c r="H193" s="22" t="s">
        <v>1006</v>
      </c>
      <c r="I193" s="24" t="s">
        <v>404</v>
      </c>
      <c r="J193" s="24" t="s">
        <v>404</v>
      </c>
      <c r="K193" s="21" t="s">
        <v>403</v>
      </c>
      <c r="L193" s="87" t="s">
        <v>1008</v>
      </c>
      <c r="M193" s="93" t="s">
        <v>2967</v>
      </c>
      <c r="N193" s="15" t="s">
        <v>2246</v>
      </c>
      <c r="O193" s="16" t="s">
        <v>1006</v>
      </c>
      <c r="P193" s="20" t="s">
        <v>1007</v>
      </c>
      <c r="Q193" s="20" t="s">
        <v>1007</v>
      </c>
      <c r="R193" s="16"/>
      <c r="S193" s="87" t="s">
        <v>1008</v>
      </c>
      <c r="T193" s="93" t="s">
        <v>1019</v>
      </c>
      <c r="U193" s="15" t="s">
        <v>2246</v>
      </c>
      <c r="V193" s="17">
        <f>secoo주문영문!A193</f>
        <v>0</v>
      </c>
      <c r="W193" s="14">
        <v>96</v>
      </c>
      <c r="X193" s="12"/>
      <c r="Z193" s="39"/>
      <c r="AC193" s="132" t="e">
        <f>VLOOKUP(A193,마스타파일!$D$2:$J$1227,2,0)</f>
        <v>#N/A</v>
      </c>
      <c r="AD193" s="133">
        <f>secoo주문영문!V193/67*100</f>
        <v>0</v>
      </c>
      <c r="AE193" s="94" t="e">
        <f>VLOOKUP(A193,마스타파일!$D$2:$J$1227,3,0)</f>
        <v>#N/A</v>
      </c>
      <c r="AF193" s="134" t="e">
        <f t="shared" si="18"/>
        <v>#N/A</v>
      </c>
      <c r="AG193" s="94" t="e">
        <f t="shared" si="19"/>
        <v>#N/A</v>
      </c>
      <c r="AH193" s="135" t="e">
        <f t="shared" si="20"/>
        <v>#N/A</v>
      </c>
    </row>
    <row r="194" spans="1:34" s="3" customFormat="1" ht="13.5">
      <c r="A194" s="10" t="str">
        <f>LEFT(secoo주문영문!S194,11)</f>
        <v/>
      </c>
      <c r="B194" s="11" t="str">
        <f>RIGHT(secoo주문영문!O194,3)</f>
        <v/>
      </c>
      <c r="C194" s="82">
        <f>secoo주문영문!U194</f>
        <v>0</v>
      </c>
      <c r="D194" s="19">
        <f>secoo주문영문!A194</f>
        <v>0</v>
      </c>
      <c r="E194" s="84" t="e">
        <f t="shared" si="17"/>
        <v>#N/A</v>
      </c>
      <c r="F194" s="13" t="str">
        <f>LEFT(secoo주문영문!B194,10)</f>
        <v/>
      </c>
      <c r="G194" s="14" t="s">
        <v>427</v>
      </c>
      <c r="H194" s="22" t="s">
        <v>1006</v>
      </c>
      <c r="I194" s="24" t="s">
        <v>404</v>
      </c>
      <c r="J194" s="24" t="s">
        <v>404</v>
      </c>
      <c r="K194" s="21" t="s">
        <v>403</v>
      </c>
      <c r="L194" s="87" t="s">
        <v>1008</v>
      </c>
      <c r="M194" s="93" t="s">
        <v>2967</v>
      </c>
      <c r="N194" s="15" t="s">
        <v>2246</v>
      </c>
      <c r="O194" s="16" t="s">
        <v>1006</v>
      </c>
      <c r="P194" s="20" t="s">
        <v>1007</v>
      </c>
      <c r="Q194" s="20" t="s">
        <v>1007</v>
      </c>
      <c r="R194" s="16"/>
      <c r="S194" s="87" t="s">
        <v>1008</v>
      </c>
      <c r="T194" s="93" t="s">
        <v>1019</v>
      </c>
      <c r="U194" s="15" t="s">
        <v>2246</v>
      </c>
      <c r="V194" s="17">
        <f>secoo주문영문!A194</f>
        <v>0</v>
      </c>
      <c r="W194" s="14">
        <v>96</v>
      </c>
      <c r="X194" s="12"/>
      <c r="Z194" s="39"/>
      <c r="AC194" s="132" t="e">
        <f>VLOOKUP(A194,마스타파일!$D$2:$J$1227,2,0)</f>
        <v>#N/A</v>
      </c>
      <c r="AD194" s="133">
        <f>secoo주문영문!V194/67*100</f>
        <v>0</v>
      </c>
      <c r="AE194" s="94" t="e">
        <f>VLOOKUP(A194,마스타파일!$D$2:$J$1227,3,0)</f>
        <v>#N/A</v>
      </c>
      <c r="AF194" s="134" t="e">
        <f t="shared" si="18"/>
        <v>#N/A</v>
      </c>
      <c r="AG194" s="94" t="e">
        <f t="shared" si="19"/>
        <v>#N/A</v>
      </c>
      <c r="AH194" s="135" t="e">
        <f t="shared" si="20"/>
        <v>#N/A</v>
      </c>
    </row>
    <row r="195" spans="1:34" s="3" customFormat="1" ht="13.5">
      <c r="A195" s="10" t="str">
        <f>LEFT(secoo주문영문!S195,11)</f>
        <v/>
      </c>
      <c r="B195" s="11" t="str">
        <f>RIGHT(secoo주문영문!O195,3)</f>
        <v/>
      </c>
      <c r="C195" s="82">
        <f>secoo주문영문!U195</f>
        <v>0</v>
      </c>
      <c r="D195" s="19">
        <f>secoo주문영문!A195</f>
        <v>0</v>
      </c>
      <c r="E195" s="84" t="e">
        <f t="shared" si="17"/>
        <v>#N/A</v>
      </c>
      <c r="F195" s="13" t="str">
        <f>LEFT(secoo주문영문!B195,10)</f>
        <v/>
      </c>
      <c r="G195" s="14" t="s">
        <v>427</v>
      </c>
      <c r="H195" s="22" t="s">
        <v>1006</v>
      </c>
      <c r="I195" s="24" t="s">
        <v>404</v>
      </c>
      <c r="J195" s="24" t="s">
        <v>404</v>
      </c>
      <c r="K195" s="21" t="s">
        <v>403</v>
      </c>
      <c r="L195" s="87" t="s">
        <v>1008</v>
      </c>
      <c r="M195" s="93" t="s">
        <v>2967</v>
      </c>
      <c r="N195" s="15" t="s">
        <v>2246</v>
      </c>
      <c r="O195" s="16" t="s">
        <v>1006</v>
      </c>
      <c r="P195" s="20" t="s">
        <v>1007</v>
      </c>
      <c r="Q195" s="20" t="s">
        <v>1007</v>
      </c>
      <c r="R195" s="16"/>
      <c r="S195" s="87" t="s">
        <v>1008</v>
      </c>
      <c r="T195" s="93" t="s">
        <v>1019</v>
      </c>
      <c r="U195" s="15" t="s">
        <v>2246</v>
      </c>
      <c r="V195" s="17">
        <f>secoo주문영문!A195</f>
        <v>0</v>
      </c>
      <c r="W195" s="14">
        <v>96</v>
      </c>
      <c r="X195" s="12"/>
      <c r="Z195" s="39"/>
      <c r="AC195" s="132" t="e">
        <f>VLOOKUP(A195,마스타파일!$D$2:$J$1227,2,0)</f>
        <v>#N/A</v>
      </c>
      <c r="AD195" s="133">
        <f>secoo주문영문!V195/67*100</f>
        <v>0</v>
      </c>
      <c r="AE195" s="94" t="e">
        <f>VLOOKUP(A195,마스타파일!$D$2:$J$1227,3,0)</f>
        <v>#N/A</v>
      </c>
      <c r="AF195" s="134" t="e">
        <f t="shared" si="18"/>
        <v>#N/A</v>
      </c>
      <c r="AG195" s="94" t="e">
        <f t="shared" si="19"/>
        <v>#N/A</v>
      </c>
      <c r="AH195" s="135" t="e">
        <f t="shared" si="20"/>
        <v>#N/A</v>
      </c>
    </row>
    <row r="196" spans="1:34" s="3" customFormat="1" ht="13.5">
      <c r="A196" s="10" t="str">
        <f>LEFT(secoo주문영문!S196,11)</f>
        <v/>
      </c>
      <c r="B196" s="11" t="str">
        <f>RIGHT(secoo주문영문!O196,3)</f>
        <v/>
      </c>
      <c r="C196" s="82">
        <f>secoo주문영문!U196</f>
        <v>0</v>
      </c>
      <c r="D196" s="19">
        <f>secoo주문영문!A196</f>
        <v>0</v>
      </c>
      <c r="E196" s="84" t="e">
        <f t="shared" si="17"/>
        <v>#N/A</v>
      </c>
      <c r="F196" s="13" t="str">
        <f>LEFT(secoo주문영문!B196,10)</f>
        <v/>
      </c>
      <c r="G196" s="14" t="s">
        <v>427</v>
      </c>
      <c r="H196" s="22" t="s">
        <v>1006</v>
      </c>
      <c r="I196" s="24" t="s">
        <v>404</v>
      </c>
      <c r="J196" s="24" t="s">
        <v>404</v>
      </c>
      <c r="K196" s="21" t="s">
        <v>403</v>
      </c>
      <c r="L196" s="87" t="s">
        <v>1008</v>
      </c>
      <c r="M196" s="93" t="s">
        <v>2967</v>
      </c>
      <c r="N196" s="15" t="s">
        <v>2246</v>
      </c>
      <c r="O196" s="16" t="s">
        <v>1006</v>
      </c>
      <c r="P196" s="20" t="s">
        <v>1007</v>
      </c>
      <c r="Q196" s="20" t="s">
        <v>1007</v>
      </c>
      <c r="R196" s="16"/>
      <c r="S196" s="87" t="s">
        <v>1008</v>
      </c>
      <c r="T196" s="93" t="s">
        <v>1019</v>
      </c>
      <c r="U196" s="15" t="s">
        <v>2246</v>
      </c>
      <c r="V196" s="17">
        <f>secoo주문영문!A196</f>
        <v>0</v>
      </c>
      <c r="W196" s="14">
        <v>96</v>
      </c>
      <c r="X196" s="12"/>
      <c r="Z196" s="39"/>
      <c r="AC196" s="132" t="e">
        <f>VLOOKUP(A196,마스타파일!$D$2:$J$1227,2,0)</f>
        <v>#N/A</v>
      </c>
      <c r="AD196" s="133">
        <f>secoo주문영문!V196/67*100</f>
        <v>0</v>
      </c>
      <c r="AE196" s="94" t="e">
        <f>VLOOKUP(A196,마스타파일!$D$2:$J$1227,3,0)</f>
        <v>#N/A</v>
      </c>
      <c r="AF196" s="134" t="e">
        <f t="shared" si="18"/>
        <v>#N/A</v>
      </c>
      <c r="AG196" s="94" t="e">
        <f t="shared" si="19"/>
        <v>#N/A</v>
      </c>
      <c r="AH196" s="135" t="e">
        <f t="shared" si="20"/>
        <v>#N/A</v>
      </c>
    </row>
    <row r="197" spans="1:34" s="3" customFormat="1" ht="13.5">
      <c r="A197" s="10" t="str">
        <f>LEFT(secoo주문영문!S197,11)</f>
        <v/>
      </c>
      <c r="B197" s="11" t="str">
        <f>RIGHT(secoo주문영문!O197,3)</f>
        <v/>
      </c>
      <c r="C197" s="82">
        <f>secoo주문영문!U197</f>
        <v>0</v>
      </c>
      <c r="D197" s="19">
        <f>secoo주문영문!A197</f>
        <v>0</v>
      </c>
      <c r="E197" s="84" t="e">
        <f t="shared" si="17"/>
        <v>#N/A</v>
      </c>
      <c r="F197" s="13" t="str">
        <f>LEFT(secoo주문영문!B197,10)</f>
        <v/>
      </c>
      <c r="G197" s="14" t="s">
        <v>427</v>
      </c>
      <c r="H197" s="22" t="s">
        <v>1006</v>
      </c>
      <c r="I197" s="24" t="s">
        <v>404</v>
      </c>
      <c r="J197" s="24" t="s">
        <v>404</v>
      </c>
      <c r="K197" s="21" t="s">
        <v>403</v>
      </c>
      <c r="L197" s="87" t="s">
        <v>1008</v>
      </c>
      <c r="M197" s="93" t="s">
        <v>2967</v>
      </c>
      <c r="N197" s="15" t="s">
        <v>2246</v>
      </c>
      <c r="O197" s="16" t="s">
        <v>1006</v>
      </c>
      <c r="P197" s="20" t="s">
        <v>1007</v>
      </c>
      <c r="Q197" s="20" t="s">
        <v>1007</v>
      </c>
      <c r="R197" s="16"/>
      <c r="S197" s="87" t="s">
        <v>1008</v>
      </c>
      <c r="T197" s="93" t="s">
        <v>1019</v>
      </c>
      <c r="U197" s="15" t="s">
        <v>2246</v>
      </c>
      <c r="V197" s="17">
        <f>secoo주문영문!A197</f>
        <v>0</v>
      </c>
      <c r="W197" s="14">
        <v>96</v>
      </c>
      <c r="X197" s="12"/>
      <c r="Z197" s="39"/>
      <c r="AC197" s="132" t="e">
        <f>VLOOKUP(A197,마스타파일!$D$2:$J$1227,2,0)</f>
        <v>#N/A</v>
      </c>
      <c r="AD197" s="133">
        <f>secoo주문영문!V197/67*100</f>
        <v>0</v>
      </c>
      <c r="AE197" s="94" t="e">
        <f>VLOOKUP(A197,마스타파일!$D$2:$J$1227,3,0)</f>
        <v>#N/A</v>
      </c>
      <c r="AF197" s="134" t="e">
        <f t="shared" si="18"/>
        <v>#N/A</v>
      </c>
      <c r="AG197" s="94" t="e">
        <f t="shared" si="19"/>
        <v>#N/A</v>
      </c>
      <c r="AH197" s="135" t="e">
        <f t="shared" si="20"/>
        <v>#N/A</v>
      </c>
    </row>
    <row r="198" spans="1:34" s="3" customFormat="1" ht="13.5">
      <c r="A198" s="10" t="str">
        <f>LEFT(secoo주문영문!S198,11)</f>
        <v/>
      </c>
      <c r="B198" s="11" t="str">
        <f>RIGHT(secoo주문영문!O198,3)</f>
        <v/>
      </c>
      <c r="C198" s="82">
        <f>secoo주문영문!U198</f>
        <v>0</v>
      </c>
      <c r="D198" s="19">
        <f>secoo주문영문!A198</f>
        <v>0</v>
      </c>
      <c r="E198" s="84" t="e">
        <f t="shared" si="17"/>
        <v>#N/A</v>
      </c>
      <c r="F198" s="13" t="str">
        <f>LEFT(secoo주문영문!B198,10)</f>
        <v/>
      </c>
      <c r="G198" s="14" t="s">
        <v>427</v>
      </c>
      <c r="H198" s="22" t="s">
        <v>1006</v>
      </c>
      <c r="I198" s="24" t="s">
        <v>404</v>
      </c>
      <c r="J198" s="24" t="s">
        <v>404</v>
      </c>
      <c r="K198" s="21" t="s">
        <v>403</v>
      </c>
      <c r="L198" s="87" t="s">
        <v>1008</v>
      </c>
      <c r="M198" s="93" t="s">
        <v>2967</v>
      </c>
      <c r="N198" s="15" t="s">
        <v>2246</v>
      </c>
      <c r="O198" s="16" t="s">
        <v>1006</v>
      </c>
      <c r="P198" s="20" t="s">
        <v>1007</v>
      </c>
      <c r="Q198" s="20" t="s">
        <v>1007</v>
      </c>
      <c r="R198" s="16"/>
      <c r="S198" s="87" t="s">
        <v>1008</v>
      </c>
      <c r="T198" s="93" t="s">
        <v>1019</v>
      </c>
      <c r="U198" s="15" t="s">
        <v>2246</v>
      </c>
      <c r="V198" s="17">
        <f>secoo주문영문!A198</f>
        <v>0</v>
      </c>
      <c r="W198" s="14">
        <v>96</v>
      </c>
      <c r="X198" s="12"/>
      <c r="Z198" s="39"/>
      <c r="AC198" s="132" t="e">
        <f>VLOOKUP(A198,마스타파일!$D$2:$J$1227,2,0)</f>
        <v>#N/A</v>
      </c>
      <c r="AD198" s="133">
        <f>secoo주문영문!V198/67*100</f>
        <v>0</v>
      </c>
      <c r="AE198" s="94" t="e">
        <f>VLOOKUP(A198,마스타파일!$D$2:$J$1227,3,0)</f>
        <v>#N/A</v>
      </c>
      <c r="AF198" s="134" t="e">
        <f t="shared" si="18"/>
        <v>#N/A</v>
      </c>
      <c r="AG198" s="94" t="e">
        <f t="shared" si="19"/>
        <v>#N/A</v>
      </c>
      <c r="AH198" s="135" t="e">
        <f t="shared" si="20"/>
        <v>#N/A</v>
      </c>
    </row>
    <row r="199" spans="1:34" s="3" customFormat="1" ht="13.5">
      <c r="A199" s="10" t="str">
        <f>LEFT(secoo주문영문!S199,11)</f>
        <v/>
      </c>
      <c r="B199" s="11" t="str">
        <f>RIGHT(secoo주문영문!O199,3)</f>
        <v/>
      </c>
      <c r="C199" s="82">
        <f>secoo주문영문!U199</f>
        <v>0</v>
      </c>
      <c r="D199" s="19">
        <f>secoo주문영문!A199</f>
        <v>0</v>
      </c>
      <c r="E199" s="84" t="e">
        <f t="shared" si="17"/>
        <v>#N/A</v>
      </c>
      <c r="F199" s="13" t="str">
        <f>LEFT(secoo주문영문!B199,10)</f>
        <v/>
      </c>
      <c r="G199" s="14" t="s">
        <v>427</v>
      </c>
      <c r="H199" s="22" t="s">
        <v>1006</v>
      </c>
      <c r="I199" s="24" t="s">
        <v>404</v>
      </c>
      <c r="J199" s="24" t="s">
        <v>404</v>
      </c>
      <c r="K199" s="21" t="s">
        <v>403</v>
      </c>
      <c r="L199" s="87" t="s">
        <v>1008</v>
      </c>
      <c r="M199" s="93" t="s">
        <v>2967</v>
      </c>
      <c r="N199" s="15" t="s">
        <v>2246</v>
      </c>
      <c r="O199" s="16" t="s">
        <v>1006</v>
      </c>
      <c r="P199" s="20" t="s">
        <v>1007</v>
      </c>
      <c r="Q199" s="20" t="s">
        <v>1007</v>
      </c>
      <c r="R199" s="16"/>
      <c r="S199" s="87" t="s">
        <v>1008</v>
      </c>
      <c r="T199" s="93" t="s">
        <v>1019</v>
      </c>
      <c r="U199" s="15" t="s">
        <v>2246</v>
      </c>
      <c r="V199" s="17">
        <f>secoo주문영문!A199</f>
        <v>0</v>
      </c>
      <c r="W199" s="14">
        <v>96</v>
      </c>
      <c r="X199" s="12"/>
      <c r="Z199" s="39"/>
      <c r="AC199" s="132" t="e">
        <f>VLOOKUP(A199,마스타파일!$D$2:$J$1227,2,0)</f>
        <v>#N/A</v>
      </c>
      <c r="AD199" s="133">
        <f>secoo주문영문!V199/67*100</f>
        <v>0</v>
      </c>
      <c r="AE199" s="94" t="e">
        <f>VLOOKUP(A199,마스타파일!$D$2:$J$1227,3,0)</f>
        <v>#N/A</v>
      </c>
      <c r="AF199" s="134" t="e">
        <f t="shared" si="18"/>
        <v>#N/A</v>
      </c>
      <c r="AG199" s="94" t="e">
        <f t="shared" si="19"/>
        <v>#N/A</v>
      </c>
      <c r="AH199" s="135" t="e">
        <f t="shared" si="20"/>
        <v>#N/A</v>
      </c>
    </row>
    <row r="200" spans="1:34" s="3" customFormat="1" ht="13.5">
      <c r="A200" s="10" t="str">
        <f>LEFT(secoo주문영문!S200,11)</f>
        <v/>
      </c>
      <c r="B200" s="11" t="str">
        <f>RIGHT(secoo주문영문!O200,3)</f>
        <v/>
      </c>
      <c r="C200" s="82">
        <f>secoo주문영문!U200</f>
        <v>0</v>
      </c>
      <c r="D200" s="19">
        <f>secoo주문영문!A200</f>
        <v>0</v>
      </c>
      <c r="E200" s="84" t="e">
        <f t="shared" si="17"/>
        <v>#N/A</v>
      </c>
      <c r="F200" s="13" t="str">
        <f>LEFT(secoo주문영문!B200,10)</f>
        <v/>
      </c>
      <c r="G200" s="14" t="s">
        <v>427</v>
      </c>
      <c r="H200" s="22" t="s">
        <v>1006</v>
      </c>
      <c r="I200" s="24" t="s">
        <v>404</v>
      </c>
      <c r="J200" s="24" t="s">
        <v>404</v>
      </c>
      <c r="K200" s="21" t="s">
        <v>403</v>
      </c>
      <c r="L200" s="87" t="s">
        <v>1008</v>
      </c>
      <c r="M200" s="93" t="s">
        <v>2967</v>
      </c>
      <c r="N200" s="15" t="s">
        <v>2246</v>
      </c>
      <c r="O200" s="16" t="s">
        <v>1006</v>
      </c>
      <c r="P200" s="20" t="s">
        <v>1007</v>
      </c>
      <c r="Q200" s="20" t="s">
        <v>1007</v>
      </c>
      <c r="R200" s="16"/>
      <c r="S200" s="87" t="s">
        <v>1008</v>
      </c>
      <c r="T200" s="93" t="s">
        <v>1019</v>
      </c>
      <c r="U200" s="15" t="s">
        <v>2246</v>
      </c>
      <c r="V200" s="17">
        <f>secoo주문영문!A200</f>
        <v>0</v>
      </c>
      <c r="W200" s="14">
        <v>96</v>
      </c>
      <c r="X200" s="12"/>
      <c r="Z200" s="39"/>
      <c r="AC200" s="132" t="e">
        <f>VLOOKUP(A200,마스타파일!$D$2:$J$1227,2,0)</f>
        <v>#N/A</v>
      </c>
      <c r="AD200" s="133">
        <f>secoo주문영문!V200/67*100</f>
        <v>0</v>
      </c>
      <c r="AE200" s="94" t="e">
        <f>VLOOKUP(A200,마스타파일!$D$2:$J$1227,3,0)</f>
        <v>#N/A</v>
      </c>
      <c r="AF200" s="134" t="e">
        <f t="shared" si="18"/>
        <v>#N/A</v>
      </c>
      <c r="AG200" s="94" t="e">
        <f t="shared" si="19"/>
        <v>#N/A</v>
      </c>
      <c r="AH200" s="135" t="e">
        <f t="shared" si="20"/>
        <v>#N/A</v>
      </c>
    </row>
    <row r="201" spans="1:34" s="3" customFormat="1" ht="13.5">
      <c r="A201" s="10" t="str">
        <f>LEFT(secoo주문영문!S201,11)</f>
        <v/>
      </c>
      <c r="B201" s="11" t="str">
        <f>RIGHT(secoo주문영문!O201,3)</f>
        <v/>
      </c>
      <c r="C201" s="82">
        <f>secoo주문영문!U201</f>
        <v>0</v>
      </c>
      <c r="D201" s="19">
        <f>secoo주문영문!A201</f>
        <v>0</v>
      </c>
      <c r="E201" s="84" t="e">
        <f t="shared" si="17"/>
        <v>#N/A</v>
      </c>
      <c r="F201" s="13" t="str">
        <f>LEFT(secoo주문영문!B201,10)</f>
        <v/>
      </c>
      <c r="G201" s="14" t="s">
        <v>427</v>
      </c>
      <c r="H201" s="22" t="s">
        <v>1006</v>
      </c>
      <c r="I201" s="24" t="s">
        <v>404</v>
      </c>
      <c r="J201" s="24" t="s">
        <v>404</v>
      </c>
      <c r="K201" s="21" t="s">
        <v>403</v>
      </c>
      <c r="L201" s="87" t="s">
        <v>1008</v>
      </c>
      <c r="M201" s="93" t="s">
        <v>2967</v>
      </c>
      <c r="N201" s="15" t="s">
        <v>2246</v>
      </c>
      <c r="O201" s="16" t="s">
        <v>1006</v>
      </c>
      <c r="P201" s="20" t="s">
        <v>1007</v>
      </c>
      <c r="Q201" s="20" t="s">
        <v>1007</v>
      </c>
      <c r="R201" s="16"/>
      <c r="S201" s="87" t="s">
        <v>1008</v>
      </c>
      <c r="T201" s="93" t="s">
        <v>1019</v>
      </c>
      <c r="U201" s="15" t="s">
        <v>2246</v>
      </c>
      <c r="V201" s="17">
        <f>secoo주문영문!A201</f>
        <v>0</v>
      </c>
      <c r="W201" s="14">
        <v>96</v>
      </c>
      <c r="X201" s="12"/>
      <c r="Z201" s="39"/>
      <c r="AC201" s="132" t="e">
        <f>VLOOKUP(A201,마스타파일!$D$2:$J$1227,2,0)</f>
        <v>#N/A</v>
      </c>
      <c r="AD201" s="133">
        <f>secoo주문영문!V201/67*100</f>
        <v>0</v>
      </c>
      <c r="AE201" s="94" t="e">
        <f>VLOOKUP(A201,마스타파일!$D$2:$J$1227,3,0)</f>
        <v>#N/A</v>
      </c>
      <c r="AF201" s="134" t="e">
        <f t="shared" si="18"/>
        <v>#N/A</v>
      </c>
      <c r="AG201" s="94" t="e">
        <f t="shared" si="19"/>
        <v>#N/A</v>
      </c>
      <c r="AH201" s="135" t="e">
        <f t="shared" si="20"/>
        <v>#N/A</v>
      </c>
    </row>
    <row r="202" spans="1:34" s="3" customFormat="1" ht="13.5">
      <c r="A202" s="10" t="str">
        <f>LEFT(secoo주문영문!S202,11)</f>
        <v/>
      </c>
      <c r="B202" s="11" t="str">
        <f>RIGHT(secoo주문영문!O202,3)</f>
        <v/>
      </c>
      <c r="C202" s="82">
        <f>secoo주문영문!U202</f>
        <v>0</v>
      </c>
      <c r="D202" s="19">
        <f>secoo주문영문!A202</f>
        <v>0</v>
      </c>
      <c r="E202" s="84" t="e">
        <f t="shared" si="17"/>
        <v>#N/A</v>
      </c>
      <c r="F202" s="13" t="str">
        <f>LEFT(secoo주문영문!B202,10)</f>
        <v/>
      </c>
      <c r="G202" s="14" t="s">
        <v>427</v>
      </c>
      <c r="H202" s="22" t="s">
        <v>1006</v>
      </c>
      <c r="I202" s="24" t="s">
        <v>404</v>
      </c>
      <c r="J202" s="24" t="s">
        <v>404</v>
      </c>
      <c r="K202" s="21" t="s">
        <v>403</v>
      </c>
      <c r="L202" s="87" t="s">
        <v>1008</v>
      </c>
      <c r="M202" s="93" t="s">
        <v>2967</v>
      </c>
      <c r="N202" s="15" t="s">
        <v>2246</v>
      </c>
      <c r="O202" s="16" t="s">
        <v>1006</v>
      </c>
      <c r="P202" s="20" t="s">
        <v>1007</v>
      </c>
      <c r="Q202" s="20" t="s">
        <v>1007</v>
      </c>
      <c r="R202" s="16"/>
      <c r="S202" s="87" t="s">
        <v>1008</v>
      </c>
      <c r="T202" s="93" t="s">
        <v>1019</v>
      </c>
      <c r="U202" s="15" t="s">
        <v>2246</v>
      </c>
      <c r="V202" s="17">
        <f>secoo주문영문!A202</f>
        <v>0</v>
      </c>
      <c r="W202" s="14">
        <v>96</v>
      </c>
      <c r="X202" s="12"/>
      <c r="Z202" s="39"/>
      <c r="AC202" s="132" t="e">
        <f>VLOOKUP(A202,마스타파일!$D$2:$J$1227,2,0)</f>
        <v>#N/A</v>
      </c>
      <c r="AD202" s="133">
        <f>secoo주문영문!V202/67*100</f>
        <v>0</v>
      </c>
      <c r="AE202" s="94" t="e">
        <f>VLOOKUP(A202,마스타파일!$D$2:$J$1227,3,0)</f>
        <v>#N/A</v>
      </c>
      <c r="AF202" s="134" t="e">
        <f t="shared" si="18"/>
        <v>#N/A</v>
      </c>
      <c r="AG202" s="94" t="e">
        <f t="shared" si="19"/>
        <v>#N/A</v>
      </c>
      <c r="AH202" s="135" t="e">
        <f t="shared" si="20"/>
        <v>#N/A</v>
      </c>
    </row>
    <row r="203" spans="1:34" s="3" customFormat="1" ht="13.5">
      <c r="A203" s="10" t="str">
        <f>LEFT(secoo주문영문!S203,11)</f>
        <v/>
      </c>
      <c r="B203" s="11" t="str">
        <f>RIGHT(secoo주문영문!O203,3)</f>
        <v/>
      </c>
      <c r="C203" s="82">
        <f>secoo주문영문!U203</f>
        <v>0</v>
      </c>
      <c r="D203" s="19">
        <f>secoo주문영문!A203</f>
        <v>0</v>
      </c>
      <c r="E203" s="84" t="e">
        <f t="shared" si="17"/>
        <v>#N/A</v>
      </c>
      <c r="F203" s="13" t="str">
        <f>LEFT(secoo주문영문!B203,10)</f>
        <v/>
      </c>
      <c r="G203" s="14" t="s">
        <v>427</v>
      </c>
      <c r="H203" s="22" t="s">
        <v>1006</v>
      </c>
      <c r="I203" s="24" t="s">
        <v>404</v>
      </c>
      <c r="J203" s="24" t="s">
        <v>404</v>
      </c>
      <c r="K203" s="21" t="s">
        <v>403</v>
      </c>
      <c r="L203" s="87" t="s">
        <v>1008</v>
      </c>
      <c r="M203" s="93" t="s">
        <v>2967</v>
      </c>
      <c r="N203" s="15" t="s">
        <v>2246</v>
      </c>
      <c r="O203" s="16" t="s">
        <v>1006</v>
      </c>
      <c r="P203" s="20" t="s">
        <v>1007</v>
      </c>
      <c r="Q203" s="20" t="s">
        <v>1007</v>
      </c>
      <c r="R203" s="16"/>
      <c r="S203" s="87" t="s">
        <v>1008</v>
      </c>
      <c r="T203" s="93" t="s">
        <v>1019</v>
      </c>
      <c r="U203" s="15" t="s">
        <v>2246</v>
      </c>
      <c r="V203" s="17">
        <f>secoo주문영문!A203</f>
        <v>0</v>
      </c>
      <c r="W203" s="14">
        <v>96</v>
      </c>
      <c r="X203" s="12"/>
      <c r="Z203" s="39"/>
      <c r="AC203" s="132" t="e">
        <f>VLOOKUP(A203,마스타파일!$D$2:$J$1227,2,0)</f>
        <v>#N/A</v>
      </c>
      <c r="AD203" s="133">
        <f>secoo주문영문!V203/67*100</f>
        <v>0</v>
      </c>
      <c r="AE203" s="94" t="e">
        <f>VLOOKUP(A203,마스타파일!$D$2:$J$1227,3,0)</f>
        <v>#N/A</v>
      </c>
      <c r="AF203" s="134" t="e">
        <f t="shared" si="18"/>
        <v>#N/A</v>
      </c>
      <c r="AG203" s="94" t="e">
        <f t="shared" si="19"/>
        <v>#N/A</v>
      </c>
      <c r="AH203" s="135" t="e">
        <f t="shared" si="20"/>
        <v>#N/A</v>
      </c>
    </row>
    <row r="204" spans="1:34" s="3" customFormat="1" ht="13.5">
      <c r="A204" s="10" t="str">
        <f>LEFT(secoo주문영문!S204,11)</f>
        <v/>
      </c>
      <c r="B204" s="11" t="str">
        <f>RIGHT(secoo주문영문!O204,3)</f>
        <v/>
      </c>
      <c r="C204" s="82">
        <f>secoo주문영문!U204</f>
        <v>0</v>
      </c>
      <c r="D204" s="19">
        <f>secoo주문영문!A204</f>
        <v>0</v>
      </c>
      <c r="E204" s="84" t="e">
        <f t="shared" si="17"/>
        <v>#N/A</v>
      </c>
      <c r="F204" s="13" t="str">
        <f>LEFT(secoo주문영문!B204,10)</f>
        <v/>
      </c>
      <c r="G204" s="14" t="s">
        <v>427</v>
      </c>
      <c r="H204" s="22" t="s">
        <v>1006</v>
      </c>
      <c r="I204" s="24" t="s">
        <v>404</v>
      </c>
      <c r="J204" s="24" t="s">
        <v>404</v>
      </c>
      <c r="K204" s="21" t="s">
        <v>403</v>
      </c>
      <c r="L204" s="87" t="s">
        <v>1008</v>
      </c>
      <c r="M204" s="93" t="s">
        <v>2967</v>
      </c>
      <c r="N204" s="15" t="s">
        <v>2246</v>
      </c>
      <c r="O204" s="16" t="s">
        <v>1006</v>
      </c>
      <c r="P204" s="20" t="s">
        <v>1007</v>
      </c>
      <c r="Q204" s="20" t="s">
        <v>1007</v>
      </c>
      <c r="R204" s="16"/>
      <c r="S204" s="87" t="s">
        <v>1008</v>
      </c>
      <c r="T204" s="93" t="s">
        <v>1019</v>
      </c>
      <c r="U204" s="15" t="s">
        <v>2246</v>
      </c>
      <c r="V204" s="17">
        <f>secoo주문영문!A204</f>
        <v>0</v>
      </c>
      <c r="W204" s="14">
        <v>96</v>
      </c>
      <c r="X204" s="12"/>
      <c r="Z204" s="39"/>
      <c r="AC204" s="132" t="e">
        <f>VLOOKUP(A204,마스타파일!$D$2:$J$1227,2,0)</f>
        <v>#N/A</v>
      </c>
      <c r="AD204" s="133">
        <f>secoo주문영문!V204/67*100</f>
        <v>0</v>
      </c>
      <c r="AE204" s="94" t="e">
        <f>VLOOKUP(A204,마스타파일!$D$2:$J$1227,3,0)</f>
        <v>#N/A</v>
      </c>
      <c r="AF204" s="134" t="e">
        <f t="shared" si="18"/>
        <v>#N/A</v>
      </c>
      <c r="AG204" s="94" t="e">
        <f t="shared" si="19"/>
        <v>#N/A</v>
      </c>
      <c r="AH204" s="135" t="e">
        <f t="shared" si="20"/>
        <v>#N/A</v>
      </c>
    </row>
    <row r="205" spans="1:34" s="3" customFormat="1" ht="13.5">
      <c r="A205" s="10" t="str">
        <f>LEFT(secoo주문영문!S205,11)</f>
        <v/>
      </c>
      <c r="B205" s="11" t="str">
        <f>RIGHT(secoo주문영문!O205,3)</f>
        <v/>
      </c>
      <c r="C205" s="82">
        <f>secoo주문영문!U205</f>
        <v>0</v>
      </c>
      <c r="D205" s="19">
        <f>secoo주문영문!A205</f>
        <v>0</v>
      </c>
      <c r="E205" s="84" t="e">
        <f t="shared" si="17"/>
        <v>#N/A</v>
      </c>
      <c r="F205" s="13" t="str">
        <f>LEFT(secoo주문영문!B205,10)</f>
        <v/>
      </c>
      <c r="G205" s="14" t="s">
        <v>427</v>
      </c>
      <c r="H205" s="22" t="s">
        <v>1006</v>
      </c>
      <c r="I205" s="24" t="s">
        <v>404</v>
      </c>
      <c r="J205" s="24" t="s">
        <v>404</v>
      </c>
      <c r="K205" s="21" t="s">
        <v>403</v>
      </c>
      <c r="L205" s="87" t="s">
        <v>1008</v>
      </c>
      <c r="M205" s="93" t="s">
        <v>2967</v>
      </c>
      <c r="N205" s="15" t="s">
        <v>2246</v>
      </c>
      <c r="O205" s="16" t="s">
        <v>1006</v>
      </c>
      <c r="P205" s="20" t="s">
        <v>1007</v>
      </c>
      <c r="Q205" s="20" t="s">
        <v>1007</v>
      </c>
      <c r="R205" s="16"/>
      <c r="S205" s="87" t="s">
        <v>1008</v>
      </c>
      <c r="T205" s="93" t="s">
        <v>1019</v>
      </c>
      <c r="U205" s="15" t="s">
        <v>2246</v>
      </c>
      <c r="V205" s="17">
        <f>secoo주문영문!A205</f>
        <v>0</v>
      </c>
      <c r="W205" s="14">
        <v>96</v>
      </c>
      <c r="X205" s="12"/>
      <c r="Z205" s="39"/>
      <c r="AC205" s="132" t="e">
        <f>VLOOKUP(A205,마스타파일!$D$2:$J$1227,2,0)</f>
        <v>#N/A</v>
      </c>
      <c r="AD205" s="133">
        <f>secoo주문영문!V205/67*100</f>
        <v>0</v>
      </c>
      <c r="AE205" s="94" t="e">
        <f>VLOOKUP(A205,마스타파일!$D$2:$J$1227,3,0)</f>
        <v>#N/A</v>
      </c>
      <c r="AF205" s="134" t="e">
        <f t="shared" si="18"/>
        <v>#N/A</v>
      </c>
      <c r="AG205" s="94" t="e">
        <f t="shared" si="19"/>
        <v>#N/A</v>
      </c>
      <c r="AH205" s="135" t="e">
        <f t="shared" si="20"/>
        <v>#N/A</v>
      </c>
    </row>
    <row r="206" spans="1:34" s="3" customFormat="1" ht="13.5">
      <c r="A206" s="10" t="str">
        <f>LEFT(secoo주문영문!S206,11)</f>
        <v/>
      </c>
      <c r="B206" s="11" t="str">
        <f>RIGHT(secoo주문영문!O206,3)</f>
        <v/>
      </c>
      <c r="C206" s="82">
        <f>secoo주문영문!U206</f>
        <v>0</v>
      </c>
      <c r="D206" s="19">
        <f>secoo주문영문!A206</f>
        <v>0</v>
      </c>
      <c r="E206" s="84" t="e">
        <f t="shared" si="17"/>
        <v>#N/A</v>
      </c>
      <c r="F206" s="13" t="str">
        <f>LEFT(secoo주문영문!B206,10)</f>
        <v/>
      </c>
      <c r="G206" s="14" t="s">
        <v>427</v>
      </c>
      <c r="H206" s="22" t="s">
        <v>1006</v>
      </c>
      <c r="I206" s="24" t="s">
        <v>404</v>
      </c>
      <c r="J206" s="24" t="s">
        <v>404</v>
      </c>
      <c r="K206" s="21" t="s">
        <v>403</v>
      </c>
      <c r="L206" s="87" t="s">
        <v>1008</v>
      </c>
      <c r="M206" s="93" t="s">
        <v>2967</v>
      </c>
      <c r="N206" s="15" t="s">
        <v>2246</v>
      </c>
      <c r="O206" s="16" t="s">
        <v>1006</v>
      </c>
      <c r="P206" s="20" t="s">
        <v>1007</v>
      </c>
      <c r="Q206" s="20" t="s">
        <v>1007</v>
      </c>
      <c r="R206" s="16"/>
      <c r="S206" s="87" t="s">
        <v>1008</v>
      </c>
      <c r="T206" s="93" t="s">
        <v>1019</v>
      </c>
      <c r="U206" s="15" t="s">
        <v>2246</v>
      </c>
      <c r="V206" s="17">
        <f>secoo주문영문!A206</f>
        <v>0</v>
      </c>
      <c r="W206" s="14">
        <v>96</v>
      </c>
      <c r="X206" s="12"/>
      <c r="Z206" s="39"/>
      <c r="AC206" s="132" t="e">
        <f>VLOOKUP(A206,마스타파일!$D$2:$J$1227,2,0)</f>
        <v>#N/A</v>
      </c>
      <c r="AD206" s="133">
        <f>secoo주문영문!V206/67*100</f>
        <v>0</v>
      </c>
      <c r="AE206" s="94" t="e">
        <f>VLOOKUP(A206,마스타파일!$D$2:$J$1227,3,0)</f>
        <v>#N/A</v>
      </c>
      <c r="AF206" s="134" t="e">
        <f t="shared" si="18"/>
        <v>#N/A</v>
      </c>
      <c r="AG206" s="94" t="e">
        <f t="shared" si="19"/>
        <v>#N/A</v>
      </c>
      <c r="AH206" s="135" t="e">
        <f t="shared" si="20"/>
        <v>#N/A</v>
      </c>
    </row>
    <row r="207" spans="1:34" s="3" customFormat="1" ht="13.5">
      <c r="A207" s="10" t="str">
        <f>LEFT(secoo주문영문!S207,11)</f>
        <v/>
      </c>
      <c r="B207" s="11" t="str">
        <f>RIGHT(secoo주문영문!O207,3)</f>
        <v/>
      </c>
      <c r="C207" s="82">
        <f>secoo주문영문!U207</f>
        <v>0</v>
      </c>
      <c r="D207" s="19">
        <f>secoo주문영문!A207</f>
        <v>0</v>
      </c>
      <c r="E207" s="84" t="e">
        <f t="shared" si="17"/>
        <v>#N/A</v>
      </c>
      <c r="F207" s="13" t="str">
        <f>LEFT(secoo주문영문!B207,10)</f>
        <v/>
      </c>
      <c r="G207" s="14" t="s">
        <v>427</v>
      </c>
      <c r="H207" s="22" t="s">
        <v>1006</v>
      </c>
      <c r="I207" s="24" t="s">
        <v>404</v>
      </c>
      <c r="J207" s="24" t="s">
        <v>404</v>
      </c>
      <c r="K207" s="21" t="s">
        <v>403</v>
      </c>
      <c r="L207" s="87" t="s">
        <v>1008</v>
      </c>
      <c r="M207" s="93" t="s">
        <v>2967</v>
      </c>
      <c r="N207" s="15" t="s">
        <v>2246</v>
      </c>
      <c r="O207" s="16" t="s">
        <v>1006</v>
      </c>
      <c r="P207" s="20" t="s">
        <v>1007</v>
      </c>
      <c r="Q207" s="20" t="s">
        <v>1007</v>
      </c>
      <c r="R207" s="16"/>
      <c r="S207" s="87" t="s">
        <v>1008</v>
      </c>
      <c r="T207" s="93" t="s">
        <v>1019</v>
      </c>
      <c r="U207" s="15" t="s">
        <v>2246</v>
      </c>
      <c r="V207" s="17">
        <f>secoo주문영문!A207</f>
        <v>0</v>
      </c>
      <c r="W207" s="14">
        <v>96</v>
      </c>
      <c r="X207" s="12"/>
      <c r="Z207" s="39"/>
      <c r="AC207" s="132" t="e">
        <f>VLOOKUP(A207,마스타파일!$D$2:$J$1227,2,0)</f>
        <v>#N/A</v>
      </c>
      <c r="AD207" s="133">
        <f>secoo주문영문!V207/67*100</f>
        <v>0</v>
      </c>
      <c r="AE207" s="94" t="e">
        <f>VLOOKUP(A207,마스타파일!$D$2:$J$1227,3,0)</f>
        <v>#N/A</v>
      </c>
      <c r="AF207" s="134" t="e">
        <f t="shared" si="18"/>
        <v>#N/A</v>
      </c>
      <c r="AG207" s="94" t="e">
        <f t="shared" si="19"/>
        <v>#N/A</v>
      </c>
      <c r="AH207" s="135" t="e">
        <f t="shared" si="20"/>
        <v>#N/A</v>
      </c>
    </row>
    <row r="208" spans="1:34" s="3" customFormat="1" ht="13.5">
      <c r="A208" s="10" t="str">
        <f>LEFT(secoo주문영문!S208,11)</f>
        <v/>
      </c>
      <c r="B208" s="11" t="str">
        <f>RIGHT(secoo주문영문!O208,3)</f>
        <v/>
      </c>
      <c r="C208" s="82">
        <f>secoo주문영문!U208</f>
        <v>0</v>
      </c>
      <c r="D208" s="19">
        <f>secoo주문영문!A208</f>
        <v>0</v>
      </c>
      <c r="E208" s="84" t="e">
        <f t="shared" si="17"/>
        <v>#N/A</v>
      </c>
      <c r="F208" s="13" t="str">
        <f>LEFT(secoo주문영문!B208,10)</f>
        <v/>
      </c>
      <c r="G208" s="14" t="s">
        <v>427</v>
      </c>
      <c r="H208" s="22" t="s">
        <v>1006</v>
      </c>
      <c r="I208" s="24" t="s">
        <v>404</v>
      </c>
      <c r="J208" s="24" t="s">
        <v>404</v>
      </c>
      <c r="K208" s="21" t="s">
        <v>403</v>
      </c>
      <c r="L208" s="87" t="s">
        <v>1008</v>
      </c>
      <c r="M208" s="93" t="s">
        <v>2967</v>
      </c>
      <c r="N208" s="15" t="s">
        <v>2246</v>
      </c>
      <c r="O208" s="16" t="s">
        <v>1006</v>
      </c>
      <c r="P208" s="20" t="s">
        <v>1007</v>
      </c>
      <c r="Q208" s="20" t="s">
        <v>1007</v>
      </c>
      <c r="R208" s="16"/>
      <c r="S208" s="87" t="s">
        <v>1008</v>
      </c>
      <c r="T208" s="93" t="s">
        <v>1019</v>
      </c>
      <c r="U208" s="15" t="s">
        <v>2246</v>
      </c>
      <c r="V208" s="17">
        <f>secoo주문영문!A208</f>
        <v>0</v>
      </c>
      <c r="W208" s="14">
        <v>96</v>
      </c>
      <c r="X208" s="12"/>
      <c r="Z208" s="39"/>
      <c r="AC208" s="132" t="e">
        <f>VLOOKUP(A208,마스타파일!$D$2:$J$1227,2,0)</f>
        <v>#N/A</v>
      </c>
      <c r="AD208" s="133">
        <f>secoo주문영문!V208/67*100</f>
        <v>0</v>
      </c>
      <c r="AE208" s="94" t="e">
        <f>VLOOKUP(A208,마스타파일!$D$2:$J$1227,3,0)</f>
        <v>#N/A</v>
      </c>
      <c r="AF208" s="134" t="e">
        <f t="shared" si="18"/>
        <v>#N/A</v>
      </c>
      <c r="AG208" s="94" t="e">
        <f t="shared" si="19"/>
        <v>#N/A</v>
      </c>
      <c r="AH208" s="135" t="e">
        <f t="shared" si="20"/>
        <v>#N/A</v>
      </c>
    </row>
    <row r="209" spans="1:34" s="3" customFormat="1" ht="13.5">
      <c r="A209" s="10" t="str">
        <f>LEFT(secoo주문영문!S209,11)</f>
        <v/>
      </c>
      <c r="B209" s="11" t="str">
        <f>RIGHT(secoo주문영문!O209,3)</f>
        <v/>
      </c>
      <c r="C209" s="82">
        <f>secoo주문영문!U209</f>
        <v>0</v>
      </c>
      <c r="D209" s="19">
        <f>secoo주문영문!A209</f>
        <v>0</v>
      </c>
      <c r="E209" s="84" t="e">
        <f t="shared" si="17"/>
        <v>#N/A</v>
      </c>
      <c r="F209" s="13" t="str">
        <f>LEFT(secoo주문영문!B209,10)</f>
        <v/>
      </c>
      <c r="G209" s="14" t="s">
        <v>427</v>
      </c>
      <c r="H209" s="22" t="s">
        <v>1006</v>
      </c>
      <c r="I209" s="24" t="s">
        <v>404</v>
      </c>
      <c r="J209" s="24" t="s">
        <v>404</v>
      </c>
      <c r="K209" s="21" t="s">
        <v>403</v>
      </c>
      <c r="L209" s="87" t="s">
        <v>1008</v>
      </c>
      <c r="M209" s="93" t="s">
        <v>2967</v>
      </c>
      <c r="N209" s="15" t="s">
        <v>2246</v>
      </c>
      <c r="O209" s="16" t="s">
        <v>1006</v>
      </c>
      <c r="P209" s="20" t="s">
        <v>1007</v>
      </c>
      <c r="Q209" s="20" t="s">
        <v>1007</v>
      </c>
      <c r="R209" s="16"/>
      <c r="S209" s="87" t="s">
        <v>1008</v>
      </c>
      <c r="T209" s="93" t="s">
        <v>1019</v>
      </c>
      <c r="U209" s="15" t="s">
        <v>2246</v>
      </c>
      <c r="V209" s="17">
        <f>secoo주문영문!A209</f>
        <v>0</v>
      </c>
      <c r="W209" s="14">
        <v>96</v>
      </c>
      <c r="X209" s="12"/>
      <c r="Z209" s="39"/>
      <c r="AC209" s="132" t="e">
        <f>VLOOKUP(A209,마스타파일!$D$2:$J$1227,2,0)</f>
        <v>#N/A</v>
      </c>
      <c r="AD209" s="133">
        <f>secoo주문영문!V209/67*100</f>
        <v>0</v>
      </c>
      <c r="AE209" s="94" t="e">
        <f>VLOOKUP(A209,마스타파일!$D$2:$J$1227,3,0)</f>
        <v>#N/A</v>
      </c>
      <c r="AF209" s="134" t="e">
        <f t="shared" si="18"/>
        <v>#N/A</v>
      </c>
      <c r="AG209" s="94" t="e">
        <f t="shared" si="19"/>
        <v>#N/A</v>
      </c>
      <c r="AH209" s="135" t="e">
        <f t="shared" si="20"/>
        <v>#N/A</v>
      </c>
    </row>
    <row r="210" spans="1:34" s="3" customFormat="1" ht="13.5">
      <c r="A210" s="10" t="str">
        <f>LEFT(secoo주문영문!S210,11)</f>
        <v/>
      </c>
      <c r="B210" s="11" t="str">
        <f>RIGHT(secoo주문영문!O210,3)</f>
        <v/>
      </c>
      <c r="C210" s="82">
        <f>secoo주문영문!U210</f>
        <v>0</v>
      </c>
      <c r="D210" s="19">
        <f>secoo주문영문!A210</f>
        <v>0</v>
      </c>
      <c r="E210" s="84" t="e">
        <f t="shared" si="17"/>
        <v>#N/A</v>
      </c>
      <c r="F210" s="13" t="str">
        <f>LEFT(secoo주문영문!B210,10)</f>
        <v/>
      </c>
      <c r="G210" s="14" t="s">
        <v>427</v>
      </c>
      <c r="H210" s="22" t="s">
        <v>1006</v>
      </c>
      <c r="I210" s="24" t="s">
        <v>404</v>
      </c>
      <c r="J210" s="24" t="s">
        <v>404</v>
      </c>
      <c r="K210" s="21" t="s">
        <v>403</v>
      </c>
      <c r="L210" s="87" t="s">
        <v>1008</v>
      </c>
      <c r="M210" s="93" t="s">
        <v>2967</v>
      </c>
      <c r="N210" s="15" t="s">
        <v>2246</v>
      </c>
      <c r="O210" s="16" t="s">
        <v>1006</v>
      </c>
      <c r="P210" s="20" t="s">
        <v>1007</v>
      </c>
      <c r="Q210" s="20" t="s">
        <v>1007</v>
      </c>
      <c r="R210" s="16"/>
      <c r="S210" s="87" t="s">
        <v>1008</v>
      </c>
      <c r="T210" s="93" t="s">
        <v>1019</v>
      </c>
      <c r="U210" s="15" t="s">
        <v>2246</v>
      </c>
      <c r="V210" s="17">
        <f>secoo주문영문!A210</f>
        <v>0</v>
      </c>
      <c r="W210" s="14">
        <v>96</v>
      </c>
      <c r="X210" s="12"/>
      <c r="Z210" s="39"/>
      <c r="AC210" s="132" t="e">
        <f>VLOOKUP(A210,마스타파일!$D$2:$J$1227,2,0)</f>
        <v>#N/A</v>
      </c>
      <c r="AD210" s="133">
        <f>secoo주문영문!V210/67*100</f>
        <v>0</v>
      </c>
      <c r="AE210" s="94" t="e">
        <f>VLOOKUP(A210,마스타파일!$D$2:$J$1227,3,0)</f>
        <v>#N/A</v>
      </c>
      <c r="AF210" s="134" t="e">
        <f t="shared" si="18"/>
        <v>#N/A</v>
      </c>
      <c r="AG210" s="94" t="e">
        <f t="shared" si="19"/>
        <v>#N/A</v>
      </c>
      <c r="AH210" s="135" t="e">
        <f t="shared" si="20"/>
        <v>#N/A</v>
      </c>
    </row>
    <row r="211" spans="1:34" s="3" customFormat="1" ht="13.5">
      <c r="A211" s="10" t="str">
        <f>LEFT(secoo주문영문!S211,11)</f>
        <v/>
      </c>
      <c r="B211" s="11" t="str">
        <f>RIGHT(secoo주문영문!O211,3)</f>
        <v/>
      </c>
      <c r="C211" s="82">
        <f>secoo주문영문!U211</f>
        <v>0</v>
      </c>
      <c r="D211" s="19">
        <f>secoo주문영문!A211</f>
        <v>0</v>
      </c>
      <c r="E211" s="84" t="e">
        <f t="shared" si="17"/>
        <v>#N/A</v>
      </c>
      <c r="F211" s="13" t="str">
        <f>LEFT(secoo주문영문!B211,10)</f>
        <v/>
      </c>
      <c r="G211" s="14" t="s">
        <v>427</v>
      </c>
      <c r="H211" s="22" t="s">
        <v>1006</v>
      </c>
      <c r="I211" s="24" t="s">
        <v>404</v>
      </c>
      <c r="J211" s="24" t="s">
        <v>404</v>
      </c>
      <c r="K211" s="21" t="s">
        <v>403</v>
      </c>
      <c r="L211" s="87" t="s">
        <v>1008</v>
      </c>
      <c r="M211" s="93" t="s">
        <v>2967</v>
      </c>
      <c r="N211" s="15" t="s">
        <v>2246</v>
      </c>
      <c r="O211" s="16" t="s">
        <v>1006</v>
      </c>
      <c r="P211" s="20" t="s">
        <v>1007</v>
      </c>
      <c r="Q211" s="20" t="s">
        <v>1007</v>
      </c>
      <c r="R211" s="16"/>
      <c r="S211" s="87" t="s">
        <v>1008</v>
      </c>
      <c r="T211" s="93" t="s">
        <v>1019</v>
      </c>
      <c r="U211" s="15" t="s">
        <v>2246</v>
      </c>
      <c r="V211" s="17">
        <f>secoo주문영문!A211</f>
        <v>0</v>
      </c>
      <c r="W211" s="14">
        <v>96</v>
      </c>
      <c r="X211" s="12"/>
      <c r="Z211" s="39"/>
      <c r="AC211" s="132" t="e">
        <f>VLOOKUP(A211,마스타파일!$D$2:$J$1227,2,0)</f>
        <v>#N/A</v>
      </c>
      <c r="AD211" s="133">
        <f>secoo주문영문!V211/67*100</f>
        <v>0</v>
      </c>
      <c r="AE211" s="94" t="e">
        <f>VLOOKUP(A211,마스타파일!$D$2:$J$1227,3,0)</f>
        <v>#N/A</v>
      </c>
      <c r="AF211" s="134" t="e">
        <f t="shared" si="18"/>
        <v>#N/A</v>
      </c>
      <c r="AG211" s="94" t="e">
        <f t="shared" si="19"/>
        <v>#N/A</v>
      </c>
      <c r="AH211" s="135" t="e">
        <f t="shared" si="20"/>
        <v>#N/A</v>
      </c>
    </row>
    <row r="212" spans="1:34" s="3" customFormat="1" ht="13.5">
      <c r="A212" s="10" t="str">
        <f>LEFT(secoo주문영문!S212,11)</f>
        <v/>
      </c>
      <c r="B212" s="11" t="str">
        <f>RIGHT(secoo주문영문!O212,3)</f>
        <v/>
      </c>
      <c r="C212" s="82">
        <f>secoo주문영문!U212</f>
        <v>0</v>
      </c>
      <c r="D212" s="19">
        <f>secoo주문영문!A212</f>
        <v>0</v>
      </c>
      <c r="E212" s="84" t="e">
        <f t="shared" si="17"/>
        <v>#N/A</v>
      </c>
      <c r="F212" s="13" t="str">
        <f>LEFT(secoo주문영문!B212,10)</f>
        <v/>
      </c>
      <c r="G212" s="14" t="s">
        <v>427</v>
      </c>
      <c r="H212" s="22" t="s">
        <v>1006</v>
      </c>
      <c r="I212" s="24" t="s">
        <v>404</v>
      </c>
      <c r="J212" s="24" t="s">
        <v>404</v>
      </c>
      <c r="K212" s="21" t="s">
        <v>403</v>
      </c>
      <c r="L212" s="87" t="s">
        <v>1008</v>
      </c>
      <c r="M212" s="93" t="s">
        <v>2967</v>
      </c>
      <c r="N212" s="15" t="s">
        <v>2246</v>
      </c>
      <c r="O212" s="16" t="s">
        <v>1006</v>
      </c>
      <c r="P212" s="20" t="s">
        <v>1007</v>
      </c>
      <c r="Q212" s="20" t="s">
        <v>1007</v>
      </c>
      <c r="R212" s="16"/>
      <c r="S212" s="87" t="s">
        <v>1008</v>
      </c>
      <c r="T212" s="93" t="s">
        <v>1019</v>
      </c>
      <c r="U212" s="15" t="s">
        <v>2246</v>
      </c>
      <c r="V212" s="17">
        <f>secoo주문영문!A212</f>
        <v>0</v>
      </c>
      <c r="W212" s="14">
        <v>96</v>
      </c>
      <c r="X212" s="12"/>
      <c r="Z212" s="39"/>
      <c r="AC212" s="132" t="e">
        <f>VLOOKUP(A212,마스타파일!$D$2:$J$1227,2,0)</f>
        <v>#N/A</v>
      </c>
      <c r="AD212" s="133">
        <f>secoo주문영문!V212/67*100</f>
        <v>0</v>
      </c>
      <c r="AE212" s="94" t="e">
        <f>VLOOKUP(A212,마스타파일!$D$2:$J$1227,3,0)</f>
        <v>#N/A</v>
      </c>
      <c r="AF212" s="134" t="e">
        <f t="shared" si="18"/>
        <v>#N/A</v>
      </c>
      <c r="AG212" s="94" t="e">
        <f t="shared" si="19"/>
        <v>#N/A</v>
      </c>
      <c r="AH212" s="135" t="e">
        <f t="shared" si="20"/>
        <v>#N/A</v>
      </c>
    </row>
    <row r="213" spans="1:34" s="3" customFormat="1" ht="13.5">
      <c r="A213" s="10" t="str">
        <f>LEFT(secoo주문영문!S213,11)</f>
        <v/>
      </c>
      <c r="B213" s="11" t="str">
        <f>RIGHT(secoo주문영문!O213,3)</f>
        <v/>
      </c>
      <c r="C213" s="82">
        <f>secoo주문영문!U213</f>
        <v>0</v>
      </c>
      <c r="D213" s="19">
        <f>secoo주문영문!A213</f>
        <v>0</v>
      </c>
      <c r="E213" s="84" t="e">
        <f t="shared" si="17"/>
        <v>#N/A</v>
      </c>
      <c r="F213" s="13" t="str">
        <f>LEFT(secoo주문영문!B213,10)</f>
        <v/>
      </c>
      <c r="G213" s="14" t="s">
        <v>427</v>
      </c>
      <c r="H213" s="22" t="s">
        <v>1006</v>
      </c>
      <c r="I213" s="24" t="s">
        <v>404</v>
      </c>
      <c r="J213" s="24" t="s">
        <v>404</v>
      </c>
      <c r="K213" s="21" t="s">
        <v>403</v>
      </c>
      <c r="L213" s="87" t="s">
        <v>1008</v>
      </c>
      <c r="M213" s="93" t="s">
        <v>2967</v>
      </c>
      <c r="N213" s="15" t="s">
        <v>2246</v>
      </c>
      <c r="O213" s="16" t="s">
        <v>1006</v>
      </c>
      <c r="P213" s="20" t="s">
        <v>1007</v>
      </c>
      <c r="Q213" s="20" t="s">
        <v>1007</v>
      </c>
      <c r="R213" s="16"/>
      <c r="S213" s="87" t="s">
        <v>1008</v>
      </c>
      <c r="T213" s="93" t="s">
        <v>1019</v>
      </c>
      <c r="U213" s="15" t="s">
        <v>2246</v>
      </c>
      <c r="V213" s="17">
        <f>secoo주문영문!A213</f>
        <v>0</v>
      </c>
      <c r="W213" s="14">
        <v>96</v>
      </c>
      <c r="X213" s="12"/>
      <c r="Z213" s="39"/>
      <c r="AC213" s="132" t="e">
        <f>VLOOKUP(A213,마스타파일!$D$2:$J$1227,2,0)</f>
        <v>#N/A</v>
      </c>
      <c r="AD213" s="133">
        <f>secoo주문영문!V213/67*100</f>
        <v>0</v>
      </c>
      <c r="AE213" s="94" t="e">
        <f>VLOOKUP(A213,마스타파일!$D$2:$J$1227,3,0)</f>
        <v>#N/A</v>
      </c>
      <c r="AF213" s="134" t="e">
        <f t="shared" si="18"/>
        <v>#N/A</v>
      </c>
      <c r="AG213" s="94" t="e">
        <f t="shared" si="19"/>
        <v>#N/A</v>
      </c>
      <c r="AH213" s="135" t="e">
        <f t="shared" si="20"/>
        <v>#N/A</v>
      </c>
    </row>
    <row r="214" spans="1:34" s="3" customFormat="1" ht="13.5">
      <c r="A214" s="10" t="str">
        <f>LEFT(secoo주문영문!S214,11)</f>
        <v/>
      </c>
      <c r="B214" s="11" t="str">
        <f>RIGHT(secoo주문영문!O214,3)</f>
        <v/>
      </c>
      <c r="C214" s="82">
        <f>secoo주문영문!U214</f>
        <v>0</v>
      </c>
      <c r="D214" s="19">
        <f>secoo주문영문!A214</f>
        <v>0</v>
      </c>
      <c r="E214" s="84" t="e">
        <f t="shared" si="17"/>
        <v>#N/A</v>
      </c>
      <c r="F214" s="13" t="str">
        <f>LEFT(secoo주문영문!B214,10)</f>
        <v/>
      </c>
      <c r="G214" s="14" t="s">
        <v>427</v>
      </c>
      <c r="H214" s="22" t="s">
        <v>1006</v>
      </c>
      <c r="I214" s="24" t="s">
        <v>404</v>
      </c>
      <c r="J214" s="24" t="s">
        <v>404</v>
      </c>
      <c r="K214" s="21" t="s">
        <v>403</v>
      </c>
      <c r="L214" s="87" t="s">
        <v>1008</v>
      </c>
      <c r="M214" s="93" t="s">
        <v>2967</v>
      </c>
      <c r="N214" s="15" t="s">
        <v>2246</v>
      </c>
      <c r="O214" s="16" t="s">
        <v>1006</v>
      </c>
      <c r="P214" s="20" t="s">
        <v>1007</v>
      </c>
      <c r="Q214" s="20" t="s">
        <v>1007</v>
      </c>
      <c r="R214" s="16"/>
      <c r="S214" s="87" t="s">
        <v>1008</v>
      </c>
      <c r="T214" s="93" t="s">
        <v>1019</v>
      </c>
      <c r="U214" s="15" t="s">
        <v>2246</v>
      </c>
      <c r="V214" s="17">
        <f>secoo주문영문!A214</f>
        <v>0</v>
      </c>
      <c r="W214" s="14">
        <v>96</v>
      </c>
      <c r="X214" s="12"/>
      <c r="Z214" s="39"/>
      <c r="AC214" s="132" t="e">
        <f>VLOOKUP(A214,마스타파일!$D$2:$J$1227,2,0)</f>
        <v>#N/A</v>
      </c>
      <c r="AD214" s="133">
        <f>secoo주문영문!V164/67*100</f>
        <v>216520.37313432834</v>
      </c>
      <c r="AE214" s="94" t="e">
        <f>VLOOKUP($A214,마스타파일!$D$3:$F$1142,6,0)</f>
        <v>#N/A</v>
      </c>
      <c r="AF214" s="134" t="e">
        <f t="shared" ref="AF214:AF254" si="21">AD214-AE214</f>
        <v>#N/A</v>
      </c>
      <c r="AG214" s="94" t="e">
        <f t="shared" ref="AG214:AG254" si="22">IF(AF214&gt;AC214,AC214,AF214)</f>
        <v>#N/A</v>
      </c>
      <c r="AH214" s="135" t="e">
        <f t="shared" ref="AH214:AH254" si="23">ROUNDDOWN(AG214,-1)</f>
        <v>#N/A</v>
      </c>
    </row>
    <row r="215" spans="1:34" s="3" customFormat="1" ht="13.5">
      <c r="A215" s="10" t="str">
        <f>LEFT(secoo주문영문!S215,11)</f>
        <v/>
      </c>
      <c r="B215" s="11" t="str">
        <f>RIGHT(secoo주문영문!O215,3)</f>
        <v/>
      </c>
      <c r="C215" s="82">
        <f>secoo주문영문!U215</f>
        <v>0</v>
      </c>
      <c r="D215" s="19">
        <f>secoo주문영문!A215</f>
        <v>0</v>
      </c>
      <c r="E215" s="84" t="e">
        <f t="shared" si="17"/>
        <v>#N/A</v>
      </c>
      <c r="F215" s="13" t="str">
        <f>LEFT(secoo주문영문!B215,10)</f>
        <v/>
      </c>
      <c r="G215" s="14" t="s">
        <v>427</v>
      </c>
      <c r="H215" s="22" t="s">
        <v>1006</v>
      </c>
      <c r="I215" s="24" t="s">
        <v>404</v>
      </c>
      <c r="J215" s="24" t="s">
        <v>404</v>
      </c>
      <c r="K215" s="21" t="s">
        <v>403</v>
      </c>
      <c r="L215" s="87" t="s">
        <v>1008</v>
      </c>
      <c r="M215" s="93" t="s">
        <v>2967</v>
      </c>
      <c r="N215" s="15" t="s">
        <v>2246</v>
      </c>
      <c r="O215" s="16" t="s">
        <v>1006</v>
      </c>
      <c r="P215" s="20" t="s">
        <v>1007</v>
      </c>
      <c r="Q215" s="20" t="s">
        <v>1007</v>
      </c>
      <c r="R215" s="16"/>
      <c r="S215" s="87" t="s">
        <v>1008</v>
      </c>
      <c r="T215" s="93" t="s">
        <v>1019</v>
      </c>
      <c r="U215" s="15" t="s">
        <v>2246</v>
      </c>
      <c r="V215" s="17">
        <f>secoo주문영문!A215</f>
        <v>0</v>
      </c>
      <c r="W215" s="14">
        <v>96</v>
      </c>
      <c r="X215" s="12"/>
      <c r="Z215" s="39"/>
      <c r="AC215" s="132" t="e">
        <f>VLOOKUP(A215,마스타파일!$D$2:$J$1227,2,0)</f>
        <v>#N/A</v>
      </c>
      <c r="AD215" s="133">
        <f>secoo주문영문!V165/67*100</f>
        <v>181950.74626865672</v>
      </c>
      <c r="AE215" s="94" t="e">
        <f>VLOOKUP($A215,마스타파일!$D$3:$F$1142,6,0)</f>
        <v>#N/A</v>
      </c>
      <c r="AF215" s="134" t="e">
        <f t="shared" si="21"/>
        <v>#N/A</v>
      </c>
      <c r="AG215" s="94" t="e">
        <f t="shared" si="22"/>
        <v>#N/A</v>
      </c>
      <c r="AH215" s="135" t="e">
        <f t="shared" si="23"/>
        <v>#N/A</v>
      </c>
    </row>
    <row r="216" spans="1:34" s="3" customFormat="1" ht="13.5">
      <c r="A216" s="10" t="str">
        <f>LEFT(secoo주문영문!S216,11)</f>
        <v/>
      </c>
      <c r="B216" s="11" t="str">
        <f>RIGHT(secoo주문영문!O216,3)</f>
        <v/>
      </c>
      <c r="C216" s="82">
        <f>secoo주문영문!U216</f>
        <v>0</v>
      </c>
      <c r="D216" s="19">
        <f>secoo주문영문!A216</f>
        <v>0</v>
      </c>
      <c r="E216" s="84" t="e">
        <f t="shared" si="17"/>
        <v>#N/A</v>
      </c>
      <c r="F216" s="13" t="str">
        <f>LEFT(secoo주문영문!B216,10)</f>
        <v/>
      </c>
      <c r="G216" s="14" t="s">
        <v>427</v>
      </c>
      <c r="H216" s="22" t="s">
        <v>1006</v>
      </c>
      <c r="I216" s="24" t="s">
        <v>404</v>
      </c>
      <c r="J216" s="24" t="s">
        <v>404</v>
      </c>
      <c r="K216" s="21" t="s">
        <v>403</v>
      </c>
      <c r="L216" s="87" t="s">
        <v>1008</v>
      </c>
      <c r="M216" s="93" t="s">
        <v>2967</v>
      </c>
      <c r="N216" s="15" t="s">
        <v>2246</v>
      </c>
      <c r="O216" s="16" t="s">
        <v>1006</v>
      </c>
      <c r="P216" s="20" t="s">
        <v>1007</v>
      </c>
      <c r="Q216" s="20" t="s">
        <v>1007</v>
      </c>
      <c r="R216" s="16"/>
      <c r="S216" s="87" t="s">
        <v>1008</v>
      </c>
      <c r="T216" s="93" t="s">
        <v>1019</v>
      </c>
      <c r="U216" s="15" t="s">
        <v>2246</v>
      </c>
      <c r="V216" s="17">
        <f>secoo주문영문!A216</f>
        <v>0</v>
      </c>
      <c r="W216" s="14">
        <v>96</v>
      </c>
      <c r="X216" s="12"/>
      <c r="Z216" s="39"/>
      <c r="AC216" s="132" t="e">
        <f>VLOOKUP(A216,마스타파일!$D$2:$J$1227,2,0)</f>
        <v>#N/A</v>
      </c>
      <c r="AD216" s="133">
        <f>secoo주문영문!V166/67*100</f>
        <v>299004.62686567166</v>
      </c>
      <c r="AE216" s="94" t="e">
        <f>VLOOKUP($A216,마스타파일!$D$3:$F$1142,6,0)</f>
        <v>#N/A</v>
      </c>
      <c r="AF216" s="134" t="e">
        <f t="shared" si="21"/>
        <v>#N/A</v>
      </c>
      <c r="AG216" s="94" t="e">
        <f t="shared" si="22"/>
        <v>#N/A</v>
      </c>
      <c r="AH216" s="135" t="e">
        <f t="shared" si="23"/>
        <v>#N/A</v>
      </c>
    </row>
    <row r="217" spans="1:34" s="3" customFormat="1" ht="13.5">
      <c r="A217" s="10" t="str">
        <f>LEFT(secoo주문영문!S217,11)</f>
        <v/>
      </c>
      <c r="B217" s="11" t="str">
        <f>RIGHT(secoo주문영문!O217,3)</f>
        <v/>
      </c>
      <c r="C217" s="82">
        <f>secoo주문영문!U217</f>
        <v>0</v>
      </c>
      <c r="D217" s="19">
        <f>secoo주문영문!A217</f>
        <v>0</v>
      </c>
      <c r="E217" s="84" t="e">
        <f t="shared" si="17"/>
        <v>#N/A</v>
      </c>
      <c r="F217" s="13" t="str">
        <f>LEFT(secoo주문영문!B217,10)</f>
        <v/>
      </c>
      <c r="G217" s="14" t="s">
        <v>427</v>
      </c>
      <c r="H217" s="22" t="s">
        <v>1006</v>
      </c>
      <c r="I217" s="24" t="s">
        <v>404</v>
      </c>
      <c r="J217" s="24" t="s">
        <v>404</v>
      </c>
      <c r="K217" s="21" t="s">
        <v>403</v>
      </c>
      <c r="L217" s="87" t="s">
        <v>1008</v>
      </c>
      <c r="M217" s="93" t="s">
        <v>2967</v>
      </c>
      <c r="N217" s="15" t="s">
        <v>2246</v>
      </c>
      <c r="O217" s="16" t="s">
        <v>1006</v>
      </c>
      <c r="P217" s="20" t="s">
        <v>1007</v>
      </c>
      <c r="Q217" s="20" t="s">
        <v>1007</v>
      </c>
      <c r="R217" s="16"/>
      <c r="S217" s="87" t="s">
        <v>1008</v>
      </c>
      <c r="T217" s="93" t="s">
        <v>1019</v>
      </c>
      <c r="U217" s="15" t="s">
        <v>2246</v>
      </c>
      <c r="V217" s="17">
        <f>secoo주문영문!A217</f>
        <v>0</v>
      </c>
      <c r="W217" s="14">
        <v>96</v>
      </c>
      <c r="X217" s="12"/>
      <c r="Z217" s="39"/>
      <c r="AC217" s="132" t="e">
        <f>VLOOKUP(A217,마스타파일!$D$2:$J$1227,2,0)</f>
        <v>#N/A</v>
      </c>
      <c r="AD217" s="133">
        <f>secoo주문영문!V167/67*100</f>
        <v>321490.29850746272</v>
      </c>
      <c r="AE217" s="94" t="e">
        <f>VLOOKUP($A217,마스타파일!$D$3:$F$1142,6,0)</f>
        <v>#N/A</v>
      </c>
      <c r="AF217" s="134" t="e">
        <f t="shared" si="21"/>
        <v>#N/A</v>
      </c>
      <c r="AG217" s="94" t="e">
        <f t="shared" si="22"/>
        <v>#N/A</v>
      </c>
      <c r="AH217" s="135" t="e">
        <f t="shared" si="23"/>
        <v>#N/A</v>
      </c>
    </row>
    <row r="218" spans="1:34" s="3" customFormat="1" ht="13.5">
      <c r="A218" s="10" t="str">
        <f>LEFT(secoo주문영문!S218,11)</f>
        <v/>
      </c>
      <c r="B218" s="11" t="str">
        <f>RIGHT(secoo주문영문!O218,3)</f>
        <v/>
      </c>
      <c r="C218" s="82">
        <f>secoo주문영문!U218</f>
        <v>0</v>
      </c>
      <c r="D218" s="19">
        <f>secoo주문영문!A218</f>
        <v>0</v>
      </c>
      <c r="E218" s="84" t="e">
        <f t="shared" si="17"/>
        <v>#N/A</v>
      </c>
      <c r="F218" s="13" t="str">
        <f>LEFT(secoo주문영문!B218,10)</f>
        <v/>
      </c>
      <c r="G218" s="14" t="s">
        <v>427</v>
      </c>
      <c r="H218" s="22" t="s">
        <v>1006</v>
      </c>
      <c r="I218" s="24" t="s">
        <v>404</v>
      </c>
      <c r="J218" s="24" t="s">
        <v>404</v>
      </c>
      <c r="K218" s="21" t="s">
        <v>403</v>
      </c>
      <c r="L218" s="87" t="s">
        <v>1008</v>
      </c>
      <c r="M218" s="93" t="s">
        <v>2967</v>
      </c>
      <c r="N218" s="15" t="s">
        <v>2246</v>
      </c>
      <c r="O218" s="16" t="s">
        <v>1006</v>
      </c>
      <c r="P218" s="20" t="s">
        <v>1007</v>
      </c>
      <c r="Q218" s="20" t="s">
        <v>1007</v>
      </c>
      <c r="R218" s="16"/>
      <c r="S218" s="87" t="s">
        <v>1008</v>
      </c>
      <c r="T218" s="93" t="s">
        <v>1019</v>
      </c>
      <c r="U218" s="15" t="s">
        <v>2246</v>
      </c>
      <c r="V218" s="17">
        <f>secoo주문영문!A218</f>
        <v>0</v>
      </c>
      <c r="W218" s="14">
        <v>96</v>
      </c>
      <c r="X218" s="12"/>
      <c r="Z218" s="39"/>
      <c r="AC218" s="132" t="e">
        <f>VLOOKUP(A218,마스타파일!$D$2:$J$1227,2,0)</f>
        <v>#N/A</v>
      </c>
      <c r="AD218" s="133">
        <f>secoo주문영문!V168/67*100</f>
        <v>154658.13432835822</v>
      </c>
      <c r="AE218" s="94" t="e">
        <f>VLOOKUP($A218,마스타파일!$D$3:$F$1142,6,0)</f>
        <v>#N/A</v>
      </c>
      <c r="AF218" s="134" t="e">
        <f t="shared" si="21"/>
        <v>#N/A</v>
      </c>
      <c r="AG218" s="94" t="e">
        <f t="shared" si="22"/>
        <v>#N/A</v>
      </c>
      <c r="AH218" s="135" t="e">
        <f t="shared" si="23"/>
        <v>#N/A</v>
      </c>
    </row>
    <row r="219" spans="1:34" s="3" customFormat="1" ht="13.5">
      <c r="A219" s="10" t="str">
        <f>LEFT(secoo주문영문!S219,11)</f>
        <v/>
      </c>
      <c r="B219" s="11" t="str">
        <f>RIGHT(secoo주문영문!O219,3)</f>
        <v/>
      </c>
      <c r="C219" s="82">
        <f>secoo주문영문!U219</f>
        <v>0</v>
      </c>
      <c r="D219" s="19">
        <f>secoo주문영문!A219</f>
        <v>0</v>
      </c>
      <c r="E219" s="84" t="e">
        <f t="shared" si="17"/>
        <v>#N/A</v>
      </c>
      <c r="F219" s="13" t="str">
        <f>LEFT(secoo주문영문!B219,10)</f>
        <v/>
      </c>
      <c r="G219" s="14" t="s">
        <v>427</v>
      </c>
      <c r="H219" s="22" t="s">
        <v>1006</v>
      </c>
      <c r="I219" s="24" t="s">
        <v>404</v>
      </c>
      <c r="J219" s="24" t="s">
        <v>404</v>
      </c>
      <c r="K219" s="21" t="s">
        <v>403</v>
      </c>
      <c r="L219" s="87" t="s">
        <v>1008</v>
      </c>
      <c r="M219" s="93" t="s">
        <v>2967</v>
      </c>
      <c r="N219" s="15" t="s">
        <v>2246</v>
      </c>
      <c r="O219" s="16" t="s">
        <v>1006</v>
      </c>
      <c r="P219" s="20" t="s">
        <v>1007</v>
      </c>
      <c r="Q219" s="20" t="s">
        <v>1007</v>
      </c>
      <c r="R219" s="16"/>
      <c r="S219" s="87" t="s">
        <v>1008</v>
      </c>
      <c r="T219" s="93" t="s">
        <v>1019</v>
      </c>
      <c r="U219" s="15" t="s">
        <v>2246</v>
      </c>
      <c r="V219" s="17">
        <f>secoo주문영문!A219</f>
        <v>0</v>
      </c>
      <c r="W219" s="14">
        <v>96</v>
      </c>
      <c r="X219" s="12"/>
      <c r="Z219" s="39"/>
      <c r="AC219" s="132" t="e">
        <f>VLOOKUP(A219,마스타파일!$D$2:$J$1227,2,0)</f>
        <v>#N/A</v>
      </c>
      <c r="AD219" s="133">
        <f>secoo주문영문!V169/67*100</f>
        <v>230470.14925373133</v>
      </c>
      <c r="AE219" s="94" t="e">
        <f>VLOOKUP($A219,마스타파일!$D$3:$F$1142,6,0)</f>
        <v>#N/A</v>
      </c>
      <c r="AF219" s="134" t="e">
        <f t="shared" si="21"/>
        <v>#N/A</v>
      </c>
      <c r="AG219" s="94" t="e">
        <f t="shared" si="22"/>
        <v>#N/A</v>
      </c>
      <c r="AH219" s="135" t="e">
        <f t="shared" si="23"/>
        <v>#N/A</v>
      </c>
    </row>
    <row r="220" spans="1:34" s="3" customFormat="1" ht="13.5">
      <c r="A220" s="10" t="str">
        <f>LEFT(secoo주문영문!S220,11)</f>
        <v/>
      </c>
      <c r="B220" s="11" t="str">
        <f>RIGHT(secoo주문영문!O220,3)</f>
        <v/>
      </c>
      <c r="C220" s="82">
        <f>secoo주문영문!U220</f>
        <v>0</v>
      </c>
      <c r="D220" s="19">
        <f>secoo주문영문!A220</f>
        <v>0</v>
      </c>
      <c r="E220" s="84" t="e">
        <f t="shared" si="17"/>
        <v>#N/A</v>
      </c>
      <c r="F220" s="13" t="str">
        <f>LEFT(secoo주문영문!B220,10)</f>
        <v/>
      </c>
      <c r="G220" s="14" t="s">
        <v>427</v>
      </c>
      <c r="H220" s="22" t="s">
        <v>1006</v>
      </c>
      <c r="I220" s="24" t="s">
        <v>404</v>
      </c>
      <c r="J220" s="24" t="s">
        <v>404</v>
      </c>
      <c r="K220" s="21" t="s">
        <v>403</v>
      </c>
      <c r="L220" s="87" t="s">
        <v>1008</v>
      </c>
      <c r="M220" s="93" t="s">
        <v>2967</v>
      </c>
      <c r="N220" s="15" t="s">
        <v>2246</v>
      </c>
      <c r="O220" s="16" t="s">
        <v>1006</v>
      </c>
      <c r="P220" s="20" t="s">
        <v>1007</v>
      </c>
      <c r="Q220" s="20" t="s">
        <v>1007</v>
      </c>
      <c r="R220" s="16"/>
      <c r="S220" s="87" t="s">
        <v>1008</v>
      </c>
      <c r="T220" s="93" t="s">
        <v>1019</v>
      </c>
      <c r="U220" s="15" t="s">
        <v>2246</v>
      </c>
      <c r="V220" s="17">
        <f>secoo주문영문!A220</f>
        <v>0</v>
      </c>
      <c r="W220" s="14">
        <v>96</v>
      </c>
      <c r="X220" s="12"/>
      <c r="Z220" s="39"/>
      <c r="AC220" s="132" t="e">
        <f>VLOOKUP(A220,마스타파일!$D$2:$J$1227,2,0)</f>
        <v>#N/A</v>
      </c>
      <c r="AD220" s="133">
        <f>secoo주문영문!V170/67*100</f>
        <v>179541.56716417911</v>
      </c>
      <c r="AE220" s="94" t="e">
        <f>VLOOKUP($A220,마스타파일!$D$3:$F$1142,6,0)</f>
        <v>#N/A</v>
      </c>
      <c r="AF220" s="134" t="e">
        <f t="shared" si="21"/>
        <v>#N/A</v>
      </c>
      <c r="AG220" s="94" t="e">
        <f t="shared" si="22"/>
        <v>#N/A</v>
      </c>
      <c r="AH220" s="135" t="e">
        <f t="shared" si="23"/>
        <v>#N/A</v>
      </c>
    </row>
    <row r="221" spans="1:34" s="3" customFormat="1" ht="13.5">
      <c r="A221" s="10" t="str">
        <f>LEFT(secoo주문영문!S221,11)</f>
        <v/>
      </c>
      <c r="B221" s="11" t="str">
        <f>RIGHT(secoo주문영문!O221,3)</f>
        <v/>
      </c>
      <c r="C221" s="82">
        <f>secoo주문영문!U221</f>
        <v>0</v>
      </c>
      <c r="D221" s="19">
        <f>secoo주문영문!A221</f>
        <v>0</v>
      </c>
      <c r="E221" s="84" t="e">
        <f t="shared" si="17"/>
        <v>#N/A</v>
      </c>
      <c r="F221" s="13" t="str">
        <f>LEFT(secoo주문영문!B221,10)</f>
        <v/>
      </c>
      <c r="G221" s="14" t="s">
        <v>427</v>
      </c>
      <c r="H221" s="22" t="s">
        <v>1006</v>
      </c>
      <c r="I221" s="24" t="s">
        <v>404</v>
      </c>
      <c r="J221" s="24" t="s">
        <v>404</v>
      </c>
      <c r="K221" s="21" t="s">
        <v>403</v>
      </c>
      <c r="L221" s="87" t="s">
        <v>1008</v>
      </c>
      <c r="M221" s="93" t="s">
        <v>2967</v>
      </c>
      <c r="N221" s="15" t="s">
        <v>2246</v>
      </c>
      <c r="O221" s="16" t="s">
        <v>1006</v>
      </c>
      <c r="P221" s="20" t="s">
        <v>1007</v>
      </c>
      <c r="Q221" s="20" t="s">
        <v>1007</v>
      </c>
      <c r="R221" s="16"/>
      <c r="S221" s="87" t="s">
        <v>1008</v>
      </c>
      <c r="T221" s="93" t="s">
        <v>1019</v>
      </c>
      <c r="U221" s="15" t="s">
        <v>2246</v>
      </c>
      <c r="V221" s="17">
        <f>secoo주문영문!A221</f>
        <v>0</v>
      </c>
      <c r="W221" s="14">
        <v>96</v>
      </c>
      <c r="X221" s="12"/>
      <c r="Z221" s="39"/>
      <c r="AC221" s="132" t="e">
        <f>VLOOKUP(A221,마스타파일!$D$2:$J$1227,2,0)</f>
        <v>#N/A</v>
      </c>
      <c r="AD221" s="133">
        <f>secoo주문영문!V171/67*100</f>
        <v>0</v>
      </c>
      <c r="AE221" s="94" t="e">
        <f>VLOOKUP($A221,마스타파일!$D$3:$F$1142,6,0)</f>
        <v>#N/A</v>
      </c>
      <c r="AF221" s="134" t="e">
        <f t="shared" si="21"/>
        <v>#N/A</v>
      </c>
      <c r="AG221" s="94" t="e">
        <f t="shared" si="22"/>
        <v>#N/A</v>
      </c>
      <c r="AH221" s="135" t="e">
        <f t="shared" si="23"/>
        <v>#N/A</v>
      </c>
    </row>
    <row r="222" spans="1:34" s="3" customFormat="1" ht="13.5">
      <c r="A222" s="10" t="str">
        <f>LEFT(secoo주문영문!S222,11)</f>
        <v/>
      </c>
      <c r="B222" s="11" t="str">
        <f>RIGHT(secoo주문영문!O222,3)</f>
        <v/>
      </c>
      <c r="C222" s="82">
        <f>secoo주문영문!U222</f>
        <v>0</v>
      </c>
      <c r="D222" s="19">
        <f>secoo주문영문!A222</f>
        <v>0</v>
      </c>
      <c r="E222" s="84" t="e">
        <f t="shared" si="17"/>
        <v>#N/A</v>
      </c>
      <c r="F222" s="13" t="str">
        <f>LEFT(secoo주문영문!B222,10)</f>
        <v/>
      </c>
      <c r="G222" s="14" t="s">
        <v>427</v>
      </c>
      <c r="H222" s="22" t="s">
        <v>1006</v>
      </c>
      <c r="I222" s="24" t="s">
        <v>404</v>
      </c>
      <c r="J222" s="24" t="s">
        <v>404</v>
      </c>
      <c r="K222" s="21" t="s">
        <v>403</v>
      </c>
      <c r="L222" s="87" t="s">
        <v>1008</v>
      </c>
      <c r="M222" s="93" t="s">
        <v>2967</v>
      </c>
      <c r="N222" s="15" t="s">
        <v>2246</v>
      </c>
      <c r="O222" s="16" t="s">
        <v>1006</v>
      </c>
      <c r="P222" s="20" t="s">
        <v>1007</v>
      </c>
      <c r="Q222" s="20" t="s">
        <v>1007</v>
      </c>
      <c r="R222" s="16"/>
      <c r="S222" s="87" t="s">
        <v>1008</v>
      </c>
      <c r="T222" s="93" t="s">
        <v>1019</v>
      </c>
      <c r="U222" s="15" t="s">
        <v>2246</v>
      </c>
      <c r="V222" s="17">
        <f>secoo주문영문!A222</f>
        <v>0</v>
      </c>
      <c r="W222" s="14">
        <v>96</v>
      </c>
      <c r="X222" s="12"/>
      <c r="Z222" s="39"/>
      <c r="AC222" s="132" t="e">
        <f>VLOOKUP(A222,마스타파일!$D$2:$J$1227,2,0)</f>
        <v>#N/A</v>
      </c>
      <c r="AD222" s="133">
        <f>secoo주문영문!V172/67*100</f>
        <v>0</v>
      </c>
      <c r="AE222" s="94" t="e">
        <f>VLOOKUP($A222,마스타파일!$D$3:$F$1142,6,0)</f>
        <v>#N/A</v>
      </c>
      <c r="AF222" s="134" t="e">
        <f t="shared" si="21"/>
        <v>#N/A</v>
      </c>
      <c r="AG222" s="94" t="e">
        <f t="shared" si="22"/>
        <v>#N/A</v>
      </c>
      <c r="AH222" s="135" t="e">
        <f t="shared" si="23"/>
        <v>#N/A</v>
      </c>
    </row>
    <row r="223" spans="1:34" s="3" customFormat="1" ht="13.5">
      <c r="A223" s="10" t="str">
        <f>LEFT(secoo주문영문!S223,11)</f>
        <v/>
      </c>
      <c r="B223" s="11" t="str">
        <f>RIGHT(secoo주문영문!O223,3)</f>
        <v/>
      </c>
      <c r="C223" s="82">
        <f>secoo주문영문!U223</f>
        <v>0</v>
      </c>
      <c r="D223" s="19">
        <f>secoo주문영문!A223</f>
        <v>0</v>
      </c>
      <c r="E223" s="84" t="e">
        <f t="shared" si="17"/>
        <v>#N/A</v>
      </c>
      <c r="F223" s="13" t="str">
        <f>LEFT(secoo주문영문!B223,10)</f>
        <v/>
      </c>
      <c r="G223" s="14" t="s">
        <v>427</v>
      </c>
      <c r="H223" s="22" t="s">
        <v>1006</v>
      </c>
      <c r="I223" s="24" t="s">
        <v>404</v>
      </c>
      <c r="J223" s="24" t="s">
        <v>404</v>
      </c>
      <c r="K223" s="21" t="s">
        <v>403</v>
      </c>
      <c r="L223" s="87" t="s">
        <v>1008</v>
      </c>
      <c r="M223" s="93" t="s">
        <v>2967</v>
      </c>
      <c r="N223" s="15" t="s">
        <v>2246</v>
      </c>
      <c r="O223" s="16" t="s">
        <v>1006</v>
      </c>
      <c r="P223" s="20" t="s">
        <v>1007</v>
      </c>
      <c r="Q223" s="20" t="s">
        <v>1007</v>
      </c>
      <c r="R223" s="16"/>
      <c r="S223" s="87" t="s">
        <v>1008</v>
      </c>
      <c r="T223" s="93" t="s">
        <v>1019</v>
      </c>
      <c r="U223" s="15" t="s">
        <v>2246</v>
      </c>
      <c r="V223" s="17">
        <f>secoo주문영문!A223</f>
        <v>0</v>
      </c>
      <c r="W223" s="14">
        <v>96</v>
      </c>
      <c r="X223" s="12"/>
      <c r="Z223" s="39"/>
      <c r="AC223" s="132" t="e">
        <f>VLOOKUP(A223,마스타파일!$D$2:$J$1227,2,0)</f>
        <v>#N/A</v>
      </c>
      <c r="AD223" s="133">
        <f>secoo주문영문!V173/67*100</f>
        <v>0</v>
      </c>
      <c r="AE223" s="94" t="e">
        <f>VLOOKUP($A223,마스타파일!$D$3:$F$1142,6,0)</f>
        <v>#N/A</v>
      </c>
      <c r="AF223" s="134" t="e">
        <f t="shared" si="21"/>
        <v>#N/A</v>
      </c>
      <c r="AG223" s="94" t="e">
        <f t="shared" si="22"/>
        <v>#N/A</v>
      </c>
      <c r="AH223" s="135" t="e">
        <f t="shared" si="23"/>
        <v>#N/A</v>
      </c>
    </row>
    <row r="224" spans="1:34" s="3" customFormat="1" ht="13.5">
      <c r="A224" s="10" t="str">
        <f>LEFT(secoo주문영문!S224,11)</f>
        <v/>
      </c>
      <c r="B224" s="11" t="str">
        <f>RIGHT(secoo주문영문!O224,3)</f>
        <v/>
      </c>
      <c r="C224" s="82">
        <f>secoo주문영문!U224</f>
        <v>0</v>
      </c>
      <c r="D224" s="19">
        <f>secoo주문영문!A224</f>
        <v>0</v>
      </c>
      <c r="E224" s="84" t="e">
        <f t="shared" si="17"/>
        <v>#N/A</v>
      </c>
      <c r="F224" s="13" t="str">
        <f>LEFT(secoo주문영문!B224,10)</f>
        <v/>
      </c>
      <c r="G224" s="14" t="s">
        <v>427</v>
      </c>
      <c r="H224" s="22" t="s">
        <v>1006</v>
      </c>
      <c r="I224" s="24" t="s">
        <v>404</v>
      </c>
      <c r="J224" s="24" t="s">
        <v>404</v>
      </c>
      <c r="K224" s="21" t="s">
        <v>403</v>
      </c>
      <c r="L224" s="87" t="s">
        <v>1008</v>
      </c>
      <c r="M224" s="93" t="s">
        <v>2967</v>
      </c>
      <c r="N224" s="15" t="s">
        <v>2246</v>
      </c>
      <c r="O224" s="16" t="s">
        <v>1006</v>
      </c>
      <c r="P224" s="20" t="s">
        <v>1007</v>
      </c>
      <c r="Q224" s="20" t="s">
        <v>1007</v>
      </c>
      <c r="R224" s="16"/>
      <c r="S224" s="87" t="s">
        <v>1008</v>
      </c>
      <c r="T224" s="93" t="s">
        <v>1019</v>
      </c>
      <c r="U224" s="15" t="s">
        <v>2246</v>
      </c>
      <c r="V224" s="17">
        <f>secoo주문영문!A224</f>
        <v>0</v>
      </c>
      <c r="W224" s="14">
        <v>96</v>
      </c>
      <c r="X224" s="12"/>
      <c r="Z224" s="39"/>
      <c r="AC224" s="132" t="e">
        <f>VLOOKUP(A224,마스타파일!$D$2:$J$1227,2,0)</f>
        <v>#N/A</v>
      </c>
      <c r="AD224" s="133">
        <f>secoo주문영문!V174/67*100</f>
        <v>0</v>
      </c>
      <c r="AE224" s="94" t="e">
        <f>VLOOKUP($A224,마스타파일!$D$3:$F$1142,6,0)</f>
        <v>#N/A</v>
      </c>
      <c r="AF224" s="134" t="e">
        <f t="shared" si="21"/>
        <v>#N/A</v>
      </c>
      <c r="AG224" s="94" t="e">
        <f t="shared" si="22"/>
        <v>#N/A</v>
      </c>
      <c r="AH224" s="135" t="e">
        <f t="shared" si="23"/>
        <v>#N/A</v>
      </c>
    </row>
    <row r="225" spans="1:34" s="3" customFormat="1" ht="13.5">
      <c r="A225" s="10" t="str">
        <f>LEFT(secoo주문영문!S225,11)</f>
        <v/>
      </c>
      <c r="B225" s="11" t="str">
        <f>RIGHT(secoo주문영문!O225,3)</f>
        <v/>
      </c>
      <c r="C225" s="82">
        <f>secoo주문영문!U225</f>
        <v>0</v>
      </c>
      <c r="D225" s="19">
        <f>secoo주문영문!A225</f>
        <v>0</v>
      </c>
      <c r="E225" s="84" t="e">
        <f t="shared" si="17"/>
        <v>#N/A</v>
      </c>
      <c r="F225" s="13" t="str">
        <f>LEFT(secoo주문영문!B225,10)</f>
        <v/>
      </c>
      <c r="G225" s="14" t="s">
        <v>427</v>
      </c>
      <c r="H225" s="22" t="s">
        <v>1006</v>
      </c>
      <c r="I225" s="24" t="s">
        <v>404</v>
      </c>
      <c r="J225" s="24" t="s">
        <v>404</v>
      </c>
      <c r="K225" s="21" t="s">
        <v>403</v>
      </c>
      <c r="L225" s="87" t="s">
        <v>1008</v>
      </c>
      <c r="M225" s="93" t="s">
        <v>2967</v>
      </c>
      <c r="N225" s="15" t="s">
        <v>2246</v>
      </c>
      <c r="O225" s="16" t="s">
        <v>1006</v>
      </c>
      <c r="P225" s="20" t="s">
        <v>1007</v>
      </c>
      <c r="Q225" s="20" t="s">
        <v>1007</v>
      </c>
      <c r="R225" s="16"/>
      <c r="S225" s="87" t="s">
        <v>1008</v>
      </c>
      <c r="T225" s="93" t="s">
        <v>1019</v>
      </c>
      <c r="U225" s="15" t="s">
        <v>2246</v>
      </c>
      <c r="V225" s="17">
        <f>secoo주문영문!A225</f>
        <v>0</v>
      </c>
      <c r="W225" s="14">
        <v>96</v>
      </c>
      <c r="X225" s="12"/>
      <c r="Z225" s="39"/>
      <c r="AC225" s="132" t="e">
        <f>VLOOKUP(A225,마스타파일!$D$2:$J$1227,2,0)</f>
        <v>#N/A</v>
      </c>
      <c r="AD225" s="133">
        <f>secoo주문영문!V175/67*100</f>
        <v>0</v>
      </c>
      <c r="AE225" s="94" t="e">
        <f>VLOOKUP($A225,마스타파일!$D$3:$F$1142,6,0)</f>
        <v>#N/A</v>
      </c>
      <c r="AF225" s="134" t="e">
        <f t="shared" si="21"/>
        <v>#N/A</v>
      </c>
      <c r="AG225" s="94" t="e">
        <f t="shared" si="22"/>
        <v>#N/A</v>
      </c>
      <c r="AH225" s="135" t="e">
        <f t="shared" si="23"/>
        <v>#N/A</v>
      </c>
    </row>
    <row r="226" spans="1:34" s="3" customFormat="1" ht="13.5">
      <c r="A226" s="10" t="str">
        <f>LEFT(secoo주문영문!S226,11)</f>
        <v/>
      </c>
      <c r="B226" s="11" t="str">
        <f>RIGHT(secoo주문영문!O226,3)</f>
        <v/>
      </c>
      <c r="C226" s="82">
        <f>secoo주문영문!U226</f>
        <v>0</v>
      </c>
      <c r="D226" s="19">
        <f>secoo주문영문!A226</f>
        <v>0</v>
      </c>
      <c r="E226" s="84" t="e">
        <f t="shared" ref="E226:E289" si="24">AH226</f>
        <v>#N/A</v>
      </c>
      <c r="F226" s="13" t="str">
        <f>LEFT(secoo주문영문!B226,10)</f>
        <v/>
      </c>
      <c r="G226" s="14" t="s">
        <v>427</v>
      </c>
      <c r="H226" s="22" t="s">
        <v>1006</v>
      </c>
      <c r="I226" s="24" t="s">
        <v>404</v>
      </c>
      <c r="J226" s="24" t="s">
        <v>404</v>
      </c>
      <c r="K226" s="21" t="s">
        <v>403</v>
      </c>
      <c r="L226" s="87" t="s">
        <v>1008</v>
      </c>
      <c r="M226" s="93" t="s">
        <v>2967</v>
      </c>
      <c r="N226" s="15" t="s">
        <v>2246</v>
      </c>
      <c r="O226" s="16" t="s">
        <v>1006</v>
      </c>
      <c r="P226" s="20" t="s">
        <v>1007</v>
      </c>
      <c r="Q226" s="20" t="s">
        <v>1007</v>
      </c>
      <c r="R226" s="16"/>
      <c r="S226" s="87" t="s">
        <v>1008</v>
      </c>
      <c r="T226" s="93" t="s">
        <v>1019</v>
      </c>
      <c r="U226" s="15" t="s">
        <v>2246</v>
      </c>
      <c r="V226" s="17">
        <f>secoo주문영문!A226</f>
        <v>0</v>
      </c>
      <c r="W226" s="14">
        <v>96</v>
      </c>
      <c r="X226" s="12"/>
      <c r="Z226" s="39"/>
      <c r="AC226" s="132" t="e">
        <f>VLOOKUP(A226,마스타파일!$D$2:$J$1227,2,0)</f>
        <v>#N/A</v>
      </c>
      <c r="AD226" s="133">
        <f>secoo주문영문!V176/67*100</f>
        <v>0</v>
      </c>
      <c r="AE226" s="94" t="e">
        <f>VLOOKUP($A226,마스타파일!$D$3:$F$1142,6,0)</f>
        <v>#N/A</v>
      </c>
      <c r="AF226" s="134" t="e">
        <f t="shared" si="21"/>
        <v>#N/A</v>
      </c>
      <c r="AG226" s="94" t="e">
        <f t="shared" si="22"/>
        <v>#N/A</v>
      </c>
      <c r="AH226" s="135" t="e">
        <f t="shared" si="23"/>
        <v>#N/A</v>
      </c>
    </row>
    <row r="227" spans="1:34" s="3" customFormat="1" ht="13.5">
      <c r="A227" s="10" t="str">
        <f>LEFT(secoo주문영문!S227,11)</f>
        <v/>
      </c>
      <c r="B227" s="11" t="str">
        <f>RIGHT(secoo주문영문!O227,3)</f>
        <v/>
      </c>
      <c r="C227" s="82">
        <f>secoo주문영문!U227</f>
        <v>0</v>
      </c>
      <c r="D227" s="19">
        <f>secoo주문영문!A227</f>
        <v>0</v>
      </c>
      <c r="E227" s="84" t="e">
        <f t="shared" si="24"/>
        <v>#N/A</v>
      </c>
      <c r="F227" s="13" t="str">
        <f>LEFT(secoo주문영문!B227,10)</f>
        <v/>
      </c>
      <c r="G227" s="14" t="s">
        <v>427</v>
      </c>
      <c r="H227" s="22" t="s">
        <v>1006</v>
      </c>
      <c r="I227" s="24" t="s">
        <v>404</v>
      </c>
      <c r="J227" s="24" t="s">
        <v>404</v>
      </c>
      <c r="K227" s="21" t="s">
        <v>403</v>
      </c>
      <c r="L227" s="87" t="s">
        <v>1008</v>
      </c>
      <c r="M227" s="93" t="s">
        <v>2967</v>
      </c>
      <c r="N227" s="15" t="s">
        <v>2246</v>
      </c>
      <c r="O227" s="16" t="s">
        <v>1006</v>
      </c>
      <c r="P227" s="20" t="s">
        <v>1007</v>
      </c>
      <c r="Q227" s="20" t="s">
        <v>1007</v>
      </c>
      <c r="R227" s="16"/>
      <c r="S227" s="87" t="s">
        <v>1008</v>
      </c>
      <c r="T227" s="93" t="s">
        <v>1019</v>
      </c>
      <c r="U227" s="15" t="s">
        <v>2246</v>
      </c>
      <c r="V227" s="17">
        <f>secoo주문영문!A227</f>
        <v>0</v>
      </c>
      <c r="W227" s="14">
        <v>96</v>
      </c>
      <c r="X227" s="12"/>
      <c r="Z227" s="39"/>
      <c r="AC227" s="132" t="e">
        <f>VLOOKUP(A227,마스타파일!$D$2:$J$1227,2,0)</f>
        <v>#N/A</v>
      </c>
      <c r="AD227" s="133">
        <f>secoo주문영문!V177/67*100</f>
        <v>0</v>
      </c>
      <c r="AE227" s="94" t="e">
        <f>VLOOKUP($A227,마스타파일!$D$3:$F$1142,6,0)</f>
        <v>#N/A</v>
      </c>
      <c r="AF227" s="134" t="e">
        <f t="shared" si="21"/>
        <v>#N/A</v>
      </c>
      <c r="AG227" s="94" t="e">
        <f t="shared" si="22"/>
        <v>#N/A</v>
      </c>
      <c r="AH227" s="135" t="e">
        <f t="shared" si="23"/>
        <v>#N/A</v>
      </c>
    </row>
    <row r="228" spans="1:34" s="3" customFormat="1" ht="13.5">
      <c r="A228" s="10" t="str">
        <f>LEFT(secoo주문영문!S228,11)</f>
        <v/>
      </c>
      <c r="B228" s="11" t="str">
        <f>RIGHT(secoo주문영문!O228,3)</f>
        <v/>
      </c>
      <c r="C228" s="82">
        <f>secoo주문영문!U228</f>
        <v>0</v>
      </c>
      <c r="D228" s="19">
        <f>secoo주문영문!A228</f>
        <v>0</v>
      </c>
      <c r="E228" s="84" t="e">
        <f t="shared" si="24"/>
        <v>#N/A</v>
      </c>
      <c r="F228" s="13" t="str">
        <f>LEFT(secoo주문영문!B228,10)</f>
        <v/>
      </c>
      <c r="G228" s="14" t="s">
        <v>427</v>
      </c>
      <c r="H228" s="22" t="s">
        <v>1006</v>
      </c>
      <c r="I228" s="24" t="s">
        <v>404</v>
      </c>
      <c r="J228" s="24" t="s">
        <v>404</v>
      </c>
      <c r="K228" s="21" t="s">
        <v>403</v>
      </c>
      <c r="L228" s="87" t="s">
        <v>1008</v>
      </c>
      <c r="M228" s="93" t="s">
        <v>2967</v>
      </c>
      <c r="N228" s="15" t="s">
        <v>2246</v>
      </c>
      <c r="O228" s="16" t="s">
        <v>1006</v>
      </c>
      <c r="P228" s="20" t="s">
        <v>1007</v>
      </c>
      <c r="Q228" s="20" t="s">
        <v>1007</v>
      </c>
      <c r="R228" s="16"/>
      <c r="S228" s="87" t="s">
        <v>1008</v>
      </c>
      <c r="T228" s="93" t="s">
        <v>1019</v>
      </c>
      <c r="U228" s="15" t="s">
        <v>2246</v>
      </c>
      <c r="V228" s="17">
        <f>secoo주문영문!A228</f>
        <v>0</v>
      </c>
      <c r="W228" s="14">
        <v>96</v>
      </c>
      <c r="X228" s="12"/>
      <c r="Z228" s="39"/>
      <c r="AC228" s="132" t="e">
        <f>VLOOKUP(A228,마스타파일!$D$2:$J$1227,2,0)</f>
        <v>#N/A</v>
      </c>
      <c r="AD228" s="133">
        <f>secoo주문영문!V178/67*100</f>
        <v>0</v>
      </c>
      <c r="AE228" s="94" t="e">
        <f>VLOOKUP($A228,마스타파일!$D$3:$F$1142,6,0)</f>
        <v>#N/A</v>
      </c>
      <c r="AF228" s="134" t="e">
        <f t="shared" si="21"/>
        <v>#N/A</v>
      </c>
      <c r="AG228" s="94" t="e">
        <f t="shared" si="22"/>
        <v>#N/A</v>
      </c>
      <c r="AH228" s="135" t="e">
        <f t="shared" si="23"/>
        <v>#N/A</v>
      </c>
    </row>
    <row r="229" spans="1:34" s="3" customFormat="1" ht="13.5">
      <c r="A229" s="10" t="str">
        <f>LEFT(secoo주문영문!S229,11)</f>
        <v/>
      </c>
      <c r="B229" s="11" t="str">
        <f>RIGHT(secoo주문영문!O229,3)</f>
        <v/>
      </c>
      <c r="C229" s="82">
        <f>secoo주문영문!U229</f>
        <v>0</v>
      </c>
      <c r="D229" s="19">
        <f>secoo주문영문!A229</f>
        <v>0</v>
      </c>
      <c r="E229" s="84" t="e">
        <f t="shared" si="24"/>
        <v>#N/A</v>
      </c>
      <c r="F229" s="13" t="str">
        <f>LEFT(secoo주문영문!B229,10)</f>
        <v/>
      </c>
      <c r="G229" s="14" t="s">
        <v>427</v>
      </c>
      <c r="H229" s="22" t="s">
        <v>1006</v>
      </c>
      <c r="I229" s="24" t="s">
        <v>404</v>
      </c>
      <c r="J229" s="24" t="s">
        <v>404</v>
      </c>
      <c r="K229" s="21" t="s">
        <v>403</v>
      </c>
      <c r="L229" s="87" t="s">
        <v>1008</v>
      </c>
      <c r="M229" s="93" t="s">
        <v>2967</v>
      </c>
      <c r="N229" s="15" t="s">
        <v>2246</v>
      </c>
      <c r="O229" s="16" t="s">
        <v>1006</v>
      </c>
      <c r="P229" s="20" t="s">
        <v>1007</v>
      </c>
      <c r="Q229" s="20" t="s">
        <v>1007</v>
      </c>
      <c r="R229" s="16"/>
      <c r="S229" s="87" t="s">
        <v>1008</v>
      </c>
      <c r="T229" s="93" t="s">
        <v>1019</v>
      </c>
      <c r="U229" s="15" t="s">
        <v>2246</v>
      </c>
      <c r="V229" s="17">
        <f>secoo주문영문!A229</f>
        <v>0</v>
      </c>
      <c r="W229" s="14">
        <v>96</v>
      </c>
      <c r="X229" s="12"/>
      <c r="Z229" s="39"/>
      <c r="AC229" s="132" t="e">
        <f>VLOOKUP(A229,마스타파일!$D$2:$J$1227,2,0)</f>
        <v>#N/A</v>
      </c>
      <c r="AD229" s="133">
        <f>secoo주문영문!V179/67*100</f>
        <v>0</v>
      </c>
      <c r="AE229" s="94" t="e">
        <f>VLOOKUP($A229,마스타파일!$D$3:$F$1142,6,0)</f>
        <v>#N/A</v>
      </c>
      <c r="AF229" s="134" t="e">
        <f t="shared" si="21"/>
        <v>#N/A</v>
      </c>
      <c r="AG229" s="94" t="e">
        <f t="shared" si="22"/>
        <v>#N/A</v>
      </c>
      <c r="AH229" s="135" t="e">
        <f t="shared" si="23"/>
        <v>#N/A</v>
      </c>
    </row>
    <row r="230" spans="1:34" s="3" customFormat="1" ht="13.5">
      <c r="A230" s="10" t="str">
        <f>LEFT(secoo주문영문!S230,11)</f>
        <v/>
      </c>
      <c r="B230" s="11" t="str">
        <f>RIGHT(secoo주문영문!O230,3)</f>
        <v/>
      </c>
      <c r="C230" s="82">
        <f>secoo주문영문!U230</f>
        <v>0</v>
      </c>
      <c r="D230" s="19">
        <f>secoo주문영문!A230</f>
        <v>0</v>
      </c>
      <c r="E230" s="84" t="e">
        <f t="shared" si="24"/>
        <v>#N/A</v>
      </c>
      <c r="F230" s="13" t="str">
        <f>LEFT(secoo주문영문!B230,10)</f>
        <v/>
      </c>
      <c r="G230" s="14" t="s">
        <v>427</v>
      </c>
      <c r="H230" s="22" t="s">
        <v>1006</v>
      </c>
      <c r="I230" s="24" t="s">
        <v>404</v>
      </c>
      <c r="J230" s="24" t="s">
        <v>404</v>
      </c>
      <c r="K230" s="21" t="s">
        <v>403</v>
      </c>
      <c r="L230" s="87" t="s">
        <v>1008</v>
      </c>
      <c r="M230" s="93" t="s">
        <v>2967</v>
      </c>
      <c r="N230" s="15" t="s">
        <v>2246</v>
      </c>
      <c r="O230" s="16" t="s">
        <v>1006</v>
      </c>
      <c r="P230" s="20" t="s">
        <v>1007</v>
      </c>
      <c r="Q230" s="20" t="s">
        <v>1007</v>
      </c>
      <c r="R230" s="16"/>
      <c r="S230" s="87" t="s">
        <v>1008</v>
      </c>
      <c r="T230" s="93" t="s">
        <v>1019</v>
      </c>
      <c r="U230" s="15" t="s">
        <v>2246</v>
      </c>
      <c r="V230" s="17">
        <f>secoo주문영문!A230</f>
        <v>0</v>
      </c>
      <c r="W230" s="14">
        <v>96</v>
      </c>
      <c r="X230" s="12"/>
      <c r="Z230" s="39"/>
      <c r="AC230" s="132" t="e">
        <f>VLOOKUP(A230,마스타파일!$D$2:$J$1227,2,0)</f>
        <v>#N/A</v>
      </c>
      <c r="AD230" s="133">
        <f>secoo주문영문!V180/67*100</f>
        <v>0</v>
      </c>
      <c r="AE230" s="94" t="e">
        <f>VLOOKUP($A230,마스타파일!$D$3:$F$1142,6,0)</f>
        <v>#N/A</v>
      </c>
      <c r="AF230" s="134" t="e">
        <f t="shared" si="21"/>
        <v>#N/A</v>
      </c>
      <c r="AG230" s="94" t="e">
        <f t="shared" si="22"/>
        <v>#N/A</v>
      </c>
      <c r="AH230" s="135" t="e">
        <f t="shared" si="23"/>
        <v>#N/A</v>
      </c>
    </row>
    <row r="231" spans="1:34" s="3" customFormat="1" ht="13.5">
      <c r="A231" s="10" t="str">
        <f>LEFT(secoo주문영문!S231,11)</f>
        <v/>
      </c>
      <c r="B231" s="11" t="str">
        <f>RIGHT(secoo주문영문!O231,3)</f>
        <v/>
      </c>
      <c r="C231" s="82">
        <f>secoo주문영문!U231</f>
        <v>0</v>
      </c>
      <c r="D231" s="19">
        <f>secoo주문영문!A231</f>
        <v>0</v>
      </c>
      <c r="E231" s="84" t="e">
        <f t="shared" si="24"/>
        <v>#N/A</v>
      </c>
      <c r="F231" s="13" t="str">
        <f>LEFT(secoo주문영문!B231,10)</f>
        <v/>
      </c>
      <c r="G231" s="14" t="s">
        <v>427</v>
      </c>
      <c r="H231" s="22" t="s">
        <v>1006</v>
      </c>
      <c r="I231" s="24" t="s">
        <v>404</v>
      </c>
      <c r="J231" s="24" t="s">
        <v>404</v>
      </c>
      <c r="K231" s="21" t="s">
        <v>403</v>
      </c>
      <c r="L231" s="87" t="s">
        <v>1008</v>
      </c>
      <c r="M231" s="93" t="s">
        <v>2967</v>
      </c>
      <c r="N231" s="15" t="s">
        <v>2246</v>
      </c>
      <c r="O231" s="16" t="s">
        <v>1006</v>
      </c>
      <c r="P231" s="20" t="s">
        <v>1007</v>
      </c>
      <c r="Q231" s="20" t="s">
        <v>1007</v>
      </c>
      <c r="R231" s="16"/>
      <c r="S231" s="87" t="s">
        <v>1008</v>
      </c>
      <c r="T231" s="93" t="s">
        <v>1019</v>
      </c>
      <c r="U231" s="15" t="s">
        <v>2246</v>
      </c>
      <c r="V231" s="17">
        <f>secoo주문영문!A231</f>
        <v>0</v>
      </c>
      <c r="W231" s="14">
        <v>96</v>
      </c>
      <c r="X231" s="12"/>
      <c r="Z231" s="39"/>
      <c r="AC231" s="132" t="e">
        <f>VLOOKUP(A231,마스타파일!$D$2:$J$1227,2,0)</f>
        <v>#N/A</v>
      </c>
      <c r="AD231" s="133">
        <f>secoo주문영문!V181/67*100</f>
        <v>0</v>
      </c>
      <c r="AE231" s="94" t="e">
        <f>VLOOKUP($A231,마스타파일!$D$3:$F$1142,6,0)</f>
        <v>#N/A</v>
      </c>
      <c r="AF231" s="134" t="e">
        <f t="shared" si="21"/>
        <v>#N/A</v>
      </c>
      <c r="AG231" s="94" t="e">
        <f t="shared" si="22"/>
        <v>#N/A</v>
      </c>
      <c r="AH231" s="135" t="e">
        <f t="shared" si="23"/>
        <v>#N/A</v>
      </c>
    </row>
    <row r="232" spans="1:34" s="3" customFormat="1" ht="13.5">
      <c r="A232" s="10" t="str">
        <f>LEFT(secoo주문영문!S232,11)</f>
        <v/>
      </c>
      <c r="B232" s="11" t="str">
        <f>RIGHT(secoo주문영문!O232,3)</f>
        <v/>
      </c>
      <c r="C232" s="82">
        <f>secoo주문영문!U232</f>
        <v>0</v>
      </c>
      <c r="D232" s="19">
        <f>secoo주문영문!A232</f>
        <v>0</v>
      </c>
      <c r="E232" s="84" t="e">
        <f t="shared" si="24"/>
        <v>#N/A</v>
      </c>
      <c r="F232" s="13" t="str">
        <f>LEFT(secoo주문영문!B232,10)</f>
        <v/>
      </c>
      <c r="G232" s="14" t="s">
        <v>427</v>
      </c>
      <c r="H232" s="22" t="s">
        <v>1006</v>
      </c>
      <c r="I232" s="24" t="s">
        <v>404</v>
      </c>
      <c r="J232" s="24" t="s">
        <v>404</v>
      </c>
      <c r="K232" s="21" t="s">
        <v>403</v>
      </c>
      <c r="L232" s="87" t="s">
        <v>1008</v>
      </c>
      <c r="M232" s="93" t="s">
        <v>2967</v>
      </c>
      <c r="N232" s="15" t="s">
        <v>2246</v>
      </c>
      <c r="O232" s="16" t="s">
        <v>1006</v>
      </c>
      <c r="P232" s="20" t="s">
        <v>1007</v>
      </c>
      <c r="Q232" s="20" t="s">
        <v>1007</v>
      </c>
      <c r="R232" s="16"/>
      <c r="S232" s="87" t="s">
        <v>1008</v>
      </c>
      <c r="T232" s="93" t="s">
        <v>1019</v>
      </c>
      <c r="U232" s="15" t="s">
        <v>2246</v>
      </c>
      <c r="V232" s="17">
        <f>secoo주문영문!A232</f>
        <v>0</v>
      </c>
      <c r="W232" s="14">
        <v>96</v>
      </c>
      <c r="X232" s="12"/>
      <c r="Z232" s="39"/>
      <c r="AC232" s="132" t="e">
        <f>VLOOKUP(A232,마스타파일!$D$2:$J$1227,2,0)</f>
        <v>#N/A</v>
      </c>
      <c r="AD232" s="133">
        <f>secoo주문영문!V182/67*100</f>
        <v>0</v>
      </c>
      <c r="AE232" s="94" t="e">
        <f>VLOOKUP($A232,마스타파일!$D$3:$F$1142,6,0)</f>
        <v>#N/A</v>
      </c>
      <c r="AF232" s="134" t="e">
        <f t="shared" si="21"/>
        <v>#N/A</v>
      </c>
      <c r="AG232" s="94" t="e">
        <f t="shared" si="22"/>
        <v>#N/A</v>
      </c>
      <c r="AH232" s="135" t="e">
        <f t="shared" si="23"/>
        <v>#N/A</v>
      </c>
    </row>
    <row r="233" spans="1:34" s="3" customFormat="1" ht="13.5">
      <c r="A233" s="10" t="str">
        <f>LEFT(secoo주문영문!S233,11)</f>
        <v/>
      </c>
      <c r="B233" s="11" t="str">
        <f>RIGHT(secoo주문영문!O233,3)</f>
        <v/>
      </c>
      <c r="C233" s="82">
        <f>secoo주문영문!U233</f>
        <v>0</v>
      </c>
      <c r="D233" s="19">
        <f>secoo주문영문!A233</f>
        <v>0</v>
      </c>
      <c r="E233" s="84" t="e">
        <f t="shared" si="24"/>
        <v>#N/A</v>
      </c>
      <c r="F233" s="13" t="str">
        <f>LEFT(secoo주문영문!B233,10)</f>
        <v/>
      </c>
      <c r="G233" s="14" t="s">
        <v>427</v>
      </c>
      <c r="H233" s="22" t="s">
        <v>1006</v>
      </c>
      <c r="I233" s="24" t="s">
        <v>404</v>
      </c>
      <c r="J233" s="24" t="s">
        <v>404</v>
      </c>
      <c r="K233" s="21" t="s">
        <v>403</v>
      </c>
      <c r="L233" s="87" t="s">
        <v>1008</v>
      </c>
      <c r="M233" s="93" t="s">
        <v>2967</v>
      </c>
      <c r="N233" s="15" t="s">
        <v>2246</v>
      </c>
      <c r="O233" s="16" t="s">
        <v>1006</v>
      </c>
      <c r="P233" s="20" t="s">
        <v>1007</v>
      </c>
      <c r="Q233" s="20" t="s">
        <v>1007</v>
      </c>
      <c r="R233" s="16"/>
      <c r="S233" s="87" t="s">
        <v>1008</v>
      </c>
      <c r="T233" s="93" t="s">
        <v>1019</v>
      </c>
      <c r="U233" s="15" t="s">
        <v>2246</v>
      </c>
      <c r="V233" s="17">
        <f>secoo주문영문!A233</f>
        <v>0</v>
      </c>
      <c r="W233" s="14">
        <v>96</v>
      </c>
      <c r="X233" s="12"/>
      <c r="Z233" s="39"/>
      <c r="AC233" s="132" t="e">
        <f>VLOOKUP(A233,마스타파일!$D$2:$J$1227,2,0)</f>
        <v>#N/A</v>
      </c>
      <c r="AD233" s="133">
        <f>secoo주문영문!V183/67*100</f>
        <v>0</v>
      </c>
      <c r="AE233" s="94" t="e">
        <f>VLOOKUP($A233,마스타파일!$D$3:$F$1142,6,0)</f>
        <v>#N/A</v>
      </c>
      <c r="AF233" s="134" t="e">
        <f t="shared" si="21"/>
        <v>#N/A</v>
      </c>
      <c r="AG233" s="94" t="e">
        <f t="shared" si="22"/>
        <v>#N/A</v>
      </c>
      <c r="AH233" s="135" t="e">
        <f t="shared" si="23"/>
        <v>#N/A</v>
      </c>
    </row>
    <row r="234" spans="1:34" s="3" customFormat="1" ht="13.5">
      <c r="A234" s="10" t="str">
        <f>LEFT(secoo주문영문!S234,11)</f>
        <v/>
      </c>
      <c r="B234" s="11" t="str">
        <f>RIGHT(secoo주문영문!O234,3)</f>
        <v/>
      </c>
      <c r="C234" s="82">
        <f>secoo주문영문!U234</f>
        <v>0</v>
      </c>
      <c r="D234" s="19">
        <f>secoo주문영문!A234</f>
        <v>0</v>
      </c>
      <c r="E234" s="84" t="e">
        <f t="shared" si="24"/>
        <v>#N/A</v>
      </c>
      <c r="F234" s="13" t="str">
        <f>LEFT(secoo주문영문!B234,10)</f>
        <v/>
      </c>
      <c r="G234" s="14" t="s">
        <v>427</v>
      </c>
      <c r="H234" s="22" t="s">
        <v>1006</v>
      </c>
      <c r="I234" s="24" t="s">
        <v>404</v>
      </c>
      <c r="J234" s="24" t="s">
        <v>404</v>
      </c>
      <c r="K234" s="21" t="s">
        <v>403</v>
      </c>
      <c r="L234" s="87" t="s">
        <v>1008</v>
      </c>
      <c r="M234" s="93" t="s">
        <v>2967</v>
      </c>
      <c r="N234" s="15" t="s">
        <v>2246</v>
      </c>
      <c r="O234" s="16" t="s">
        <v>1006</v>
      </c>
      <c r="P234" s="20" t="s">
        <v>1007</v>
      </c>
      <c r="Q234" s="20" t="s">
        <v>1007</v>
      </c>
      <c r="R234" s="16"/>
      <c r="S234" s="87" t="s">
        <v>1008</v>
      </c>
      <c r="T234" s="93" t="s">
        <v>1019</v>
      </c>
      <c r="U234" s="15" t="s">
        <v>2246</v>
      </c>
      <c r="V234" s="17">
        <f>secoo주문영문!A234</f>
        <v>0</v>
      </c>
      <c r="W234" s="14">
        <v>96</v>
      </c>
      <c r="X234" s="12"/>
      <c r="Z234" s="39"/>
      <c r="AC234" s="132" t="e">
        <f>VLOOKUP(A234,마스타파일!$D$2:$J$1227,2,0)</f>
        <v>#N/A</v>
      </c>
      <c r="AD234" s="133">
        <f>secoo주문영문!V184/67*100</f>
        <v>0</v>
      </c>
      <c r="AE234" s="94" t="e">
        <f>VLOOKUP($A234,마스타파일!$D$3:$F$1142,6,0)</f>
        <v>#N/A</v>
      </c>
      <c r="AF234" s="134" t="e">
        <f t="shared" si="21"/>
        <v>#N/A</v>
      </c>
      <c r="AG234" s="94" t="e">
        <f t="shared" si="22"/>
        <v>#N/A</v>
      </c>
      <c r="AH234" s="135" t="e">
        <f t="shared" si="23"/>
        <v>#N/A</v>
      </c>
    </row>
    <row r="235" spans="1:34" s="3" customFormat="1" ht="13.5">
      <c r="A235" s="10" t="str">
        <f>LEFT(secoo주문영문!S235,11)</f>
        <v/>
      </c>
      <c r="B235" s="11" t="str">
        <f>RIGHT(secoo주문영문!O235,3)</f>
        <v/>
      </c>
      <c r="C235" s="82">
        <f>secoo주문영문!U235</f>
        <v>0</v>
      </c>
      <c r="D235" s="19">
        <f>secoo주문영문!A235</f>
        <v>0</v>
      </c>
      <c r="E235" s="84" t="e">
        <f t="shared" si="24"/>
        <v>#N/A</v>
      </c>
      <c r="F235" s="13" t="str">
        <f>LEFT(secoo주문영문!B235,10)</f>
        <v/>
      </c>
      <c r="G235" s="14" t="s">
        <v>427</v>
      </c>
      <c r="H235" s="22" t="s">
        <v>1006</v>
      </c>
      <c r="I235" s="24" t="s">
        <v>404</v>
      </c>
      <c r="J235" s="24" t="s">
        <v>404</v>
      </c>
      <c r="K235" s="21" t="s">
        <v>403</v>
      </c>
      <c r="L235" s="87" t="s">
        <v>1008</v>
      </c>
      <c r="M235" s="93" t="s">
        <v>2967</v>
      </c>
      <c r="N235" s="15" t="s">
        <v>2246</v>
      </c>
      <c r="O235" s="16" t="s">
        <v>1006</v>
      </c>
      <c r="P235" s="20" t="s">
        <v>1007</v>
      </c>
      <c r="Q235" s="20" t="s">
        <v>1007</v>
      </c>
      <c r="R235" s="16"/>
      <c r="S235" s="87" t="s">
        <v>1008</v>
      </c>
      <c r="T235" s="93" t="s">
        <v>1019</v>
      </c>
      <c r="U235" s="15" t="s">
        <v>2246</v>
      </c>
      <c r="V235" s="17">
        <f>secoo주문영문!A235</f>
        <v>0</v>
      </c>
      <c r="W235" s="14">
        <v>96</v>
      </c>
      <c r="X235" s="12"/>
      <c r="Z235" s="39"/>
      <c r="AC235" s="132" t="e">
        <f>VLOOKUP(A235,마스타파일!$D$2:$J$1227,2,0)</f>
        <v>#N/A</v>
      </c>
      <c r="AD235" s="133">
        <f>secoo주문영문!V185/67*100</f>
        <v>0</v>
      </c>
      <c r="AE235" s="94" t="e">
        <f>VLOOKUP($A235,마스타파일!$D$3:$F$1142,6,0)</f>
        <v>#N/A</v>
      </c>
      <c r="AF235" s="134" t="e">
        <f t="shared" si="21"/>
        <v>#N/A</v>
      </c>
      <c r="AG235" s="94" t="e">
        <f t="shared" si="22"/>
        <v>#N/A</v>
      </c>
      <c r="AH235" s="135" t="e">
        <f t="shared" si="23"/>
        <v>#N/A</v>
      </c>
    </row>
    <row r="236" spans="1:34" s="3" customFormat="1" ht="13.5">
      <c r="A236" s="10" t="str">
        <f>LEFT(secoo주문영문!S236,11)</f>
        <v/>
      </c>
      <c r="B236" s="11" t="str">
        <f>RIGHT(secoo주문영문!O236,3)</f>
        <v/>
      </c>
      <c r="C236" s="82">
        <f>secoo주문영문!U236</f>
        <v>0</v>
      </c>
      <c r="D236" s="19">
        <f>secoo주문영문!A236</f>
        <v>0</v>
      </c>
      <c r="E236" s="84" t="e">
        <f t="shared" si="24"/>
        <v>#N/A</v>
      </c>
      <c r="F236" s="13" t="str">
        <f>LEFT(secoo주문영문!B236,10)</f>
        <v/>
      </c>
      <c r="G236" s="14" t="s">
        <v>427</v>
      </c>
      <c r="H236" s="22" t="s">
        <v>1006</v>
      </c>
      <c r="I236" s="24" t="s">
        <v>404</v>
      </c>
      <c r="J236" s="24" t="s">
        <v>404</v>
      </c>
      <c r="K236" s="21" t="s">
        <v>403</v>
      </c>
      <c r="L236" s="87" t="s">
        <v>1008</v>
      </c>
      <c r="M236" s="93" t="s">
        <v>2967</v>
      </c>
      <c r="N236" s="15" t="s">
        <v>2246</v>
      </c>
      <c r="O236" s="16" t="s">
        <v>1006</v>
      </c>
      <c r="P236" s="20" t="s">
        <v>1007</v>
      </c>
      <c r="Q236" s="20" t="s">
        <v>1007</v>
      </c>
      <c r="R236" s="16"/>
      <c r="S236" s="87" t="s">
        <v>1008</v>
      </c>
      <c r="T236" s="93" t="s">
        <v>1019</v>
      </c>
      <c r="U236" s="15" t="s">
        <v>2246</v>
      </c>
      <c r="V236" s="17">
        <f>secoo주문영문!A236</f>
        <v>0</v>
      </c>
      <c r="W236" s="14">
        <v>96</v>
      </c>
      <c r="X236" s="12"/>
      <c r="Z236" s="39"/>
      <c r="AC236" s="132" t="e">
        <f>VLOOKUP(A236,마스타파일!$D$2:$J$1227,2,0)</f>
        <v>#N/A</v>
      </c>
      <c r="AD236" s="133">
        <f>secoo주문영문!V186/67*100</f>
        <v>0</v>
      </c>
      <c r="AE236" s="94" t="e">
        <f>VLOOKUP($A236,마스타파일!$D$3:$F$1142,6,0)</f>
        <v>#N/A</v>
      </c>
      <c r="AF236" s="134" t="e">
        <f t="shared" si="21"/>
        <v>#N/A</v>
      </c>
      <c r="AG236" s="94" t="e">
        <f t="shared" si="22"/>
        <v>#N/A</v>
      </c>
      <c r="AH236" s="135" t="e">
        <f t="shared" si="23"/>
        <v>#N/A</v>
      </c>
    </row>
    <row r="237" spans="1:34" s="3" customFormat="1" ht="13.5">
      <c r="A237" s="10" t="str">
        <f>LEFT(secoo주문영문!S237,11)</f>
        <v/>
      </c>
      <c r="B237" s="11" t="str">
        <f>RIGHT(secoo주문영문!O237,3)</f>
        <v/>
      </c>
      <c r="C237" s="82">
        <f>secoo주문영문!U237</f>
        <v>0</v>
      </c>
      <c r="D237" s="19">
        <f>secoo주문영문!A237</f>
        <v>0</v>
      </c>
      <c r="E237" s="84" t="e">
        <f t="shared" si="24"/>
        <v>#N/A</v>
      </c>
      <c r="F237" s="13" t="str">
        <f>LEFT(secoo주문영문!B237,10)</f>
        <v/>
      </c>
      <c r="G237" s="14" t="s">
        <v>427</v>
      </c>
      <c r="H237" s="22" t="s">
        <v>1006</v>
      </c>
      <c r="I237" s="24" t="s">
        <v>404</v>
      </c>
      <c r="J237" s="24" t="s">
        <v>404</v>
      </c>
      <c r="K237" s="21" t="s">
        <v>403</v>
      </c>
      <c r="L237" s="87" t="s">
        <v>1008</v>
      </c>
      <c r="M237" s="93" t="s">
        <v>2967</v>
      </c>
      <c r="N237" s="15" t="s">
        <v>2246</v>
      </c>
      <c r="O237" s="16" t="s">
        <v>1006</v>
      </c>
      <c r="P237" s="20" t="s">
        <v>1007</v>
      </c>
      <c r="Q237" s="20" t="s">
        <v>1007</v>
      </c>
      <c r="R237" s="16"/>
      <c r="S237" s="87" t="s">
        <v>1008</v>
      </c>
      <c r="T237" s="93" t="s">
        <v>1019</v>
      </c>
      <c r="U237" s="15" t="s">
        <v>2246</v>
      </c>
      <c r="V237" s="17">
        <f>secoo주문영문!A237</f>
        <v>0</v>
      </c>
      <c r="W237" s="14">
        <v>96</v>
      </c>
      <c r="X237" s="12"/>
      <c r="Z237" s="39"/>
      <c r="AC237" s="132" t="e">
        <f>VLOOKUP(A237,마스타파일!$D$2:$J$1227,2,0)</f>
        <v>#N/A</v>
      </c>
      <c r="AD237" s="133">
        <f>secoo주문영문!V187/67*100</f>
        <v>0</v>
      </c>
      <c r="AE237" s="94" t="e">
        <f>VLOOKUP($A237,마스타파일!$D$3:$F$1142,6,0)</f>
        <v>#N/A</v>
      </c>
      <c r="AF237" s="134" t="e">
        <f t="shared" si="21"/>
        <v>#N/A</v>
      </c>
      <c r="AG237" s="94" t="e">
        <f t="shared" si="22"/>
        <v>#N/A</v>
      </c>
      <c r="AH237" s="135" t="e">
        <f t="shared" si="23"/>
        <v>#N/A</v>
      </c>
    </row>
    <row r="238" spans="1:34" s="3" customFormat="1" ht="13.5">
      <c r="A238" s="10" t="str">
        <f>LEFT(secoo주문영문!S238,11)</f>
        <v/>
      </c>
      <c r="B238" s="11" t="str">
        <f>RIGHT(secoo주문영문!O238,3)</f>
        <v/>
      </c>
      <c r="C238" s="82">
        <f>secoo주문영문!U238</f>
        <v>0</v>
      </c>
      <c r="D238" s="19">
        <f>secoo주문영문!A238</f>
        <v>0</v>
      </c>
      <c r="E238" s="84" t="e">
        <f t="shared" si="24"/>
        <v>#N/A</v>
      </c>
      <c r="F238" s="13" t="str">
        <f>LEFT(secoo주문영문!B238,10)</f>
        <v/>
      </c>
      <c r="G238" s="14" t="s">
        <v>427</v>
      </c>
      <c r="H238" s="22" t="s">
        <v>1006</v>
      </c>
      <c r="I238" s="24" t="s">
        <v>404</v>
      </c>
      <c r="J238" s="24" t="s">
        <v>404</v>
      </c>
      <c r="K238" s="21" t="s">
        <v>403</v>
      </c>
      <c r="L238" s="87" t="s">
        <v>1008</v>
      </c>
      <c r="M238" s="93" t="s">
        <v>2967</v>
      </c>
      <c r="N238" s="15" t="s">
        <v>2246</v>
      </c>
      <c r="O238" s="16" t="s">
        <v>1006</v>
      </c>
      <c r="P238" s="20" t="s">
        <v>1007</v>
      </c>
      <c r="Q238" s="20" t="s">
        <v>1007</v>
      </c>
      <c r="R238" s="16"/>
      <c r="S238" s="87" t="s">
        <v>1008</v>
      </c>
      <c r="T238" s="93" t="s">
        <v>1019</v>
      </c>
      <c r="U238" s="15" t="s">
        <v>2246</v>
      </c>
      <c r="V238" s="17">
        <f>secoo주문영문!A238</f>
        <v>0</v>
      </c>
      <c r="W238" s="14">
        <v>96</v>
      </c>
      <c r="X238" s="12"/>
      <c r="Z238" s="39"/>
      <c r="AC238" s="132" t="e">
        <f>VLOOKUP(A238,마스타파일!$D$2:$J$1227,2,0)</f>
        <v>#N/A</v>
      </c>
      <c r="AD238" s="133">
        <f>secoo주문영문!V188/67*100</f>
        <v>0</v>
      </c>
      <c r="AE238" s="94" t="e">
        <f>VLOOKUP($A238,마스타파일!$D$3:$F$1142,6,0)</f>
        <v>#N/A</v>
      </c>
      <c r="AF238" s="134" t="e">
        <f t="shared" si="21"/>
        <v>#N/A</v>
      </c>
      <c r="AG238" s="94" t="e">
        <f t="shared" si="22"/>
        <v>#N/A</v>
      </c>
      <c r="AH238" s="135" t="e">
        <f t="shared" si="23"/>
        <v>#N/A</v>
      </c>
    </row>
    <row r="239" spans="1:34" s="3" customFormat="1" ht="13.5">
      <c r="A239" s="10" t="str">
        <f>LEFT(secoo주문영문!S239,11)</f>
        <v/>
      </c>
      <c r="B239" s="11" t="str">
        <f>RIGHT(secoo주문영문!O239,3)</f>
        <v/>
      </c>
      <c r="C239" s="82">
        <f>secoo주문영문!U239</f>
        <v>0</v>
      </c>
      <c r="D239" s="19">
        <f>secoo주문영문!A239</f>
        <v>0</v>
      </c>
      <c r="E239" s="84" t="e">
        <f t="shared" si="24"/>
        <v>#N/A</v>
      </c>
      <c r="F239" s="13" t="str">
        <f>LEFT(secoo주문영문!B239,10)</f>
        <v/>
      </c>
      <c r="G239" s="14" t="s">
        <v>427</v>
      </c>
      <c r="H239" s="22" t="s">
        <v>1006</v>
      </c>
      <c r="I239" s="24" t="s">
        <v>404</v>
      </c>
      <c r="J239" s="24" t="s">
        <v>404</v>
      </c>
      <c r="K239" s="21" t="s">
        <v>403</v>
      </c>
      <c r="L239" s="87" t="s">
        <v>1008</v>
      </c>
      <c r="M239" s="93" t="s">
        <v>2967</v>
      </c>
      <c r="N239" s="15" t="s">
        <v>2246</v>
      </c>
      <c r="O239" s="16" t="s">
        <v>1006</v>
      </c>
      <c r="P239" s="20" t="s">
        <v>1007</v>
      </c>
      <c r="Q239" s="20" t="s">
        <v>1007</v>
      </c>
      <c r="R239" s="16"/>
      <c r="S239" s="87" t="s">
        <v>1008</v>
      </c>
      <c r="T239" s="93" t="s">
        <v>1019</v>
      </c>
      <c r="U239" s="15" t="s">
        <v>2246</v>
      </c>
      <c r="V239" s="17">
        <f>secoo주문영문!A239</f>
        <v>0</v>
      </c>
      <c r="W239" s="14">
        <v>96</v>
      </c>
      <c r="X239" s="12"/>
      <c r="Z239" s="39"/>
      <c r="AC239" s="132" t="e">
        <f>VLOOKUP(A239,마스타파일!$D$2:$J$1227,2,0)</f>
        <v>#N/A</v>
      </c>
      <c r="AD239" s="133">
        <f>secoo주문영문!V189/67*100</f>
        <v>0</v>
      </c>
      <c r="AE239" s="94" t="e">
        <f>VLOOKUP($A239,마스타파일!$D$3:$F$1142,6,0)</f>
        <v>#N/A</v>
      </c>
      <c r="AF239" s="134" t="e">
        <f t="shared" si="21"/>
        <v>#N/A</v>
      </c>
      <c r="AG239" s="94" t="e">
        <f t="shared" si="22"/>
        <v>#N/A</v>
      </c>
      <c r="AH239" s="135" t="e">
        <f t="shared" si="23"/>
        <v>#N/A</v>
      </c>
    </row>
    <row r="240" spans="1:34" s="3" customFormat="1" ht="13.5">
      <c r="A240" s="10" t="str">
        <f>LEFT(secoo주문영문!S240,11)</f>
        <v/>
      </c>
      <c r="B240" s="11" t="str">
        <f>RIGHT(secoo주문영문!O240,3)</f>
        <v/>
      </c>
      <c r="C240" s="82">
        <f>secoo주문영문!U240</f>
        <v>0</v>
      </c>
      <c r="D240" s="19">
        <f>secoo주문영문!A240</f>
        <v>0</v>
      </c>
      <c r="E240" s="84" t="e">
        <f t="shared" si="24"/>
        <v>#N/A</v>
      </c>
      <c r="F240" s="13" t="str">
        <f>LEFT(secoo주문영문!B240,10)</f>
        <v/>
      </c>
      <c r="G240" s="14" t="s">
        <v>427</v>
      </c>
      <c r="H240" s="22" t="s">
        <v>1006</v>
      </c>
      <c r="I240" s="24" t="s">
        <v>404</v>
      </c>
      <c r="J240" s="24" t="s">
        <v>404</v>
      </c>
      <c r="K240" s="21" t="s">
        <v>403</v>
      </c>
      <c r="L240" s="87" t="s">
        <v>1008</v>
      </c>
      <c r="M240" s="93" t="s">
        <v>2967</v>
      </c>
      <c r="N240" s="15" t="s">
        <v>2246</v>
      </c>
      <c r="O240" s="16" t="s">
        <v>1006</v>
      </c>
      <c r="P240" s="20" t="s">
        <v>1007</v>
      </c>
      <c r="Q240" s="20" t="s">
        <v>1007</v>
      </c>
      <c r="R240" s="16"/>
      <c r="S240" s="87" t="s">
        <v>1008</v>
      </c>
      <c r="T240" s="93" t="s">
        <v>1019</v>
      </c>
      <c r="U240" s="15" t="s">
        <v>2246</v>
      </c>
      <c r="V240" s="17">
        <f>secoo주문영문!A240</f>
        <v>0</v>
      </c>
      <c r="W240" s="14">
        <v>96</v>
      </c>
      <c r="X240" s="12"/>
      <c r="Z240" s="39"/>
      <c r="AC240" s="132" t="e">
        <f>VLOOKUP(A240,마스타파일!$D$2:$J$1227,2,0)</f>
        <v>#N/A</v>
      </c>
      <c r="AD240" s="133">
        <f>secoo주문영문!V190/67*100</f>
        <v>0</v>
      </c>
      <c r="AE240" s="94" t="e">
        <f>VLOOKUP($A240,마스타파일!$D$3:$F$1142,6,0)</f>
        <v>#N/A</v>
      </c>
      <c r="AF240" s="134" t="e">
        <f t="shared" si="21"/>
        <v>#N/A</v>
      </c>
      <c r="AG240" s="94" t="e">
        <f t="shared" si="22"/>
        <v>#N/A</v>
      </c>
      <c r="AH240" s="135" t="e">
        <f t="shared" si="23"/>
        <v>#N/A</v>
      </c>
    </row>
    <row r="241" spans="1:34" s="3" customFormat="1" ht="13.5">
      <c r="A241" s="10" t="str">
        <f>LEFT(secoo주문영문!S241,11)</f>
        <v/>
      </c>
      <c r="B241" s="11" t="str">
        <f>RIGHT(secoo주문영문!O241,3)</f>
        <v/>
      </c>
      <c r="C241" s="82">
        <f>secoo주문영문!U241</f>
        <v>0</v>
      </c>
      <c r="D241" s="19">
        <f>secoo주문영문!A241</f>
        <v>0</v>
      </c>
      <c r="E241" s="84" t="e">
        <f t="shared" si="24"/>
        <v>#N/A</v>
      </c>
      <c r="F241" s="13" t="str">
        <f>LEFT(secoo주문영문!B241,10)</f>
        <v/>
      </c>
      <c r="G241" s="14" t="s">
        <v>427</v>
      </c>
      <c r="H241" s="22" t="s">
        <v>1006</v>
      </c>
      <c r="I241" s="24" t="s">
        <v>404</v>
      </c>
      <c r="J241" s="24" t="s">
        <v>404</v>
      </c>
      <c r="K241" s="21" t="s">
        <v>403</v>
      </c>
      <c r="L241" s="87" t="s">
        <v>1008</v>
      </c>
      <c r="M241" s="93" t="s">
        <v>2967</v>
      </c>
      <c r="N241" s="15" t="s">
        <v>2246</v>
      </c>
      <c r="O241" s="16" t="s">
        <v>1006</v>
      </c>
      <c r="P241" s="20" t="s">
        <v>1007</v>
      </c>
      <c r="Q241" s="20" t="s">
        <v>1007</v>
      </c>
      <c r="R241" s="16"/>
      <c r="S241" s="87" t="s">
        <v>1008</v>
      </c>
      <c r="T241" s="93" t="s">
        <v>1019</v>
      </c>
      <c r="U241" s="15" t="s">
        <v>2246</v>
      </c>
      <c r="V241" s="17">
        <f>secoo주문영문!A241</f>
        <v>0</v>
      </c>
      <c r="W241" s="14">
        <v>96</v>
      </c>
      <c r="X241" s="12"/>
      <c r="Z241" s="39"/>
      <c r="AC241" s="132" t="e">
        <f>VLOOKUP(A241,마스타파일!$D$2:$J$1227,2,0)</f>
        <v>#N/A</v>
      </c>
      <c r="AD241" s="133">
        <f>secoo주문영문!V191/67*100</f>
        <v>0</v>
      </c>
      <c r="AE241" s="94" t="e">
        <f>VLOOKUP($A241,마스타파일!$D$3:$F$1142,6,0)</f>
        <v>#N/A</v>
      </c>
      <c r="AF241" s="134" t="e">
        <f t="shared" si="21"/>
        <v>#N/A</v>
      </c>
      <c r="AG241" s="94" t="e">
        <f t="shared" si="22"/>
        <v>#N/A</v>
      </c>
      <c r="AH241" s="135" t="e">
        <f t="shared" si="23"/>
        <v>#N/A</v>
      </c>
    </row>
    <row r="242" spans="1:34" s="3" customFormat="1" ht="13.5">
      <c r="A242" s="10" t="str">
        <f>LEFT(secoo주문영문!S242,11)</f>
        <v/>
      </c>
      <c r="B242" s="11" t="str">
        <f>RIGHT(secoo주문영문!O242,3)</f>
        <v/>
      </c>
      <c r="C242" s="82">
        <f>secoo주문영문!U242</f>
        <v>0</v>
      </c>
      <c r="D242" s="19">
        <f>secoo주문영문!A242</f>
        <v>0</v>
      </c>
      <c r="E242" s="84" t="e">
        <f t="shared" si="24"/>
        <v>#N/A</v>
      </c>
      <c r="F242" s="13" t="str">
        <f>LEFT(secoo주문영문!B242,10)</f>
        <v/>
      </c>
      <c r="G242" s="14" t="s">
        <v>427</v>
      </c>
      <c r="H242" s="22" t="s">
        <v>1006</v>
      </c>
      <c r="I242" s="24" t="s">
        <v>404</v>
      </c>
      <c r="J242" s="24" t="s">
        <v>404</v>
      </c>
      <c r="K242" s="21" t="s">
        <v>403</v>
      </c>
      <c r="L242" s="87" t="s">
        <v>1008</v>
      </c>
      <c r="M242" s="93" t="s">
        <v>2967</v>
      </c>
      <c r="N242" s="15" t="s">
        <v>2246</v>
      </c>
      <c r="O242" s="16" t="s">
        <v>1006</v>
      </c>
      <c r="P242" s="20" t="s">
        <v>1007</v>
      </c>
      <c r="Q242" s="20" t="s">
        <v>1007</v>
      </c>
      <c r="R242" s="16"/>
      <c r="S242" s="87" t="s">
        <v>1008</v>
      </c>
      <c r="T242" s="93" t="s">
        <v>1019</v>
      </c>
      <c r="U242" s="15" t="s">
        <v>2246</v>
      </c>
      <c r="V242" s="17">
        <f>secoo주문영문!A242</f>
        <v>0</v>
      </c>
      <c r="W242" s="14">
        <v>96</v>
      </c>
      <c r="X242" s="12"/>
      <c r="Z242" s="39"/>
      <c r="AC242" s="132" t="e">
        <f>VLOOKUP(A242,마스타파일!$D$2:$J$1227,2,0)</f>
        <v>#N/A</v>
      </c>
      <c r="AD242" s="133">
        <f>secoo주문영문!V192/67*100</f>
        <v>0</v>
      </c>
      <c r="AE242" s="94" t="e">
        <f>VLOOKUP($A242,마스타파일!$D$3:$F$1142,6,0)</f>
        <v>#N/A</v>
      </c>
      <c r="AF242" s="134" t="e">
        <f t="shared" si="21"/>
        <v>#N/A</v>
      </c>
      <c r="AG242" s="94" t="e">
        <f t="shared" si="22"/>
        <v>#N/A</v>
      </c>
      <c r="AH242" s="135" t="e">
        <f t="shared" si="23"/>
        <v>#N/A</v>
      </c>
    </row>
    <row r="243" spans="1:34" s="3" customFormat="1" ht="13.5">
      <c r="A243" s="10" t="str">
        <f>LEFT(secoo주문영문!S243,11)</f>
        <v/>
      </c>
      <c r="B243" s="11" t="str">
        <f>RIGHT(secoo주문영문!O243,3)</f>
        <v/>
      </c>
      <c r="C243" s="82">
        <f>secoo주문영문!U243</f>
        <v>0</v>
      </c>
      <c r="D243" s="19">
        <f>secoo주문영문!A243</f>
        <v>0</v>
      </c>
      <c r="E243" s="84" t="e">
        <f t="shared" si="24"/>
        <v>#N/A</v>
      </c>
      <c r="F243" s="13" t="str">
        <f>LEFT(secoo주문영문!B243,10)</f>
        <v/>
      </c>
      <c r="G243" s="14" t="s">
        <v>427</v>
      </c>
      <c r="H243" s="22" t="s">
        <v>1006</v>
      </c>
      <c r="I243" s="24" t="s">
        <v>404</v>
      </c>
      <c r="J243" s="24" t="s">
        <v>404</v>
      </c>
      <c r="K243" s="21" t="s">
        <v>403</v>
      </c>
      <c r="L243" s="87" t="s">
        <v>1008</v>
      </c>
      <c r="M243" s="93" t="s">
        <v>2967</v>
      </c>
      <c r="N243" s="15" t="s">
        <v>2246</v>
      </c>
      <c r="O243" s="16" t="s">
        <v>1006</v>
      </c>
      <c r="P243" s="20" t="s">
        <v>1007</v>
      </c>
      <c r="Q243" s="20" t="s">
        <v>1007</v>
      </c>
      <c r="R243" s="16"/>
      <c r="S243" s="87" t="s">
        <v>1008</v>
      </c>
      <c r="T243" s="93" t="s">
        <v>1019</v>
      </c>
      <c r="U243" s="15" t="s">
        <v>2246</v>
      </c>
      <c r="V243" s="17">
        <f>secoo주문영문!A243</f>
        <v>0</v>
      </c>
      <c r="W243" s="14">
        <v>96</v>
      </c>
      <c r="X243" s="12"/>
      <c r="Z243" s="39"/>
      <c r="AC243" s="132" t="e">
        <f>VLOOKUP(A243,마스타파일!$D$2:$J$1227,2,0)</f>
        <v>#N/A</v>
      </c>
      <c r="AD243" s="133">
        <f>secoo주문영문!V193/67*100</f>
        <v>0</v>
      </c>
      <c r="AE243" s="94" t="e">
        <f>VLOOKUP($A243,마스타파일!$D$3:$F$1142,6,0)</f>
        <v>#N/A</v>
      </c>
      <c r="AF243" s="134" t="e">
        <f t="shared" si="21"/>
        <v>#N/A</v>
      </c>
      <c r="AG243" s="94" t="e">
        <f t="shared" si="22"/>
        <v>#N/A</v>
      </c>
      <c r="AH243" s="135" t="e">
        <f t="shared" si="23"/>
        <v>#N/A</v>
      </c>
    </row>
    <row r="244" spans="1:34" s="3" customFormat="1" ht="13.5">
      <c r="A244" s="10" t="str">
        <f>LEFT(secoo주문영문!S244,11)</f>
        <v/>
      </c>
      <c r="B244" s="11" t="str">
        <f>RIGHT(secoo주문영문!O244,3)</f>
        <v/>
      </c>
      <c r="C244" s="82">
        <f>secoo주문영문!U244</f>
        <v>0</v>
      </c>
      <c r="D244" s="19">
        <f>secoo주문영문!A244</f>
        <v>0</v>
      </c>
      <c r="E244" s="84" t="e">
        <f t="shared" si="24"/>
        <v>#N/A</v>
      </c>
      <c r="F244" s="13" t="str">
        <f>LEFT(secoo주문영문!B244,10)</f>
        <v/>
      </c>
      <c r="G244" s="14" t="s">
        <v>427</v>
      </c>
      <c r="H244" s="22" t="s">
        <v>1006</v>
      </c>
      <c r="I244" s="24" t="s">
        <v>404</v>
      </c>
      <c r="J244" s="24" t="s">
        <v>404</v>
      </c>
      <c r="K244" s="21" t="s">
        <v>403</v>
      </c>
      <c r="L244" s="87" t="s">
        <v>1008</v>
      </c>
      <c r="M244" s="93" t="s">
        <v>2967</v>
      </c>
      <c r="N244" s="15" t="s">
        <v>2246</v>
      </c>
      <c r="O244" s="16" t="s">
        <v>1006</v>
      </c>
      <c r="P244" s="20" t="s">
        <v>1007</v>
      </c>
      <c r="Q244" s="20" t="s">
        <v>1007</v>
      </c>
      <c r="R244" s="16"/>
      <c r="S244" s="87" t="s">
        <v>1008</v>
      </c>
      <c r="T244" s="93" t="s">
        <v>1019</v>
      </c>
      <c r="U244" s="15" t="s">
        <v>2246</v>
      </c>
      <c r="V244" s="17">
        <f>secoo주문영문!A244</f>
        <v>0</v>
      </c>
      <c r="W244" s="14">
        <v>96</v>
      </c>
      <c r="X244" s="12"/>
      <c r="Z244" s="39"/>
      <c r="AC244" s="132" t="e">
        <f>VLOOKUP(A244,마스타파일!$D$2:$J$1227,2,0)</f>
        <v>#N/A</v>
      </c>
      <c r="AD244" s="133">
        <f>secoo주문영문!V194/67*100</f>
        <v>0</v>
      </c>
      <c r="AE244" s="94" t="e">
        <f>VLOOKUP($A244,마스타파일!$D$3:$F$1142,6,0)</f>
        <v>#N/A</v>
      </c>
      <c r="AF244" s="134" t="e">
        <f t="shared" si="21"/>
        <v>#N/A</v>
      </c>
      <c r="AG244" s="94" t="e">
        <f t="shared" si="22"/>
        <v>#N/A</v>
      </c>
      <c r="AH244" s="135" t="e">
        <f t="shared" si="23"/>
        <v>#N/A</v>
      </c>
    </row>
    <row r="245" spans="1:34" s="3" customFormat="1" ht="13.5">
      <c r="A245" s="10" t="str">
        <f>LEFT(secoo주문영문!S245,11)</f>
        <v/>
      </c>
      <c r="B245" s="11" t="str">
        <f>RIGHT(secoo주문영문!O245,3)</f>
        <v/>
      </c>
      <c r="C245" s="82">
        <f>secoo주문영문!U245</f>
        <v>0</v>
      </c>
      <c r="D245" s="19">
        <f>secoo주문영문!A245</f>
        <v>0</v>
      </c>
      <c r="E245" s="84" t="e">
        <f t="shared" si="24"/>
        <v>#N/A</v>
      </c>
      <c r="F245" s="13" t="str">
        <f>LEFT(secoo주문영문!B245,10)</f>
        <v/>
      </c>
      <c r="G245" s="14" t="s">
        <v>427</v>
      </c>
      <c r="H245" s="22" t="s">
        <v>1006</v>
      </c>
      <c r="I245" s="24" t="s">
        <v>404</v>
      </c>
      <c r="J245" s="24" t="s">
        <v>404</v>
      </c>
      <c r="K245" s="21" t="s">
        <v>403</v>
      </c>
      <c r="L245" s="87" t="s">
        <v>1008</v>
      </c>
      <c r="M245" s="93" t="s">
        <v>2967</v>
      </c>
      <c r="N245" s="15" t="s">
        <v>2246</v>
      </c>
      <c r="O245" s="16" t="s">
        <v>1006</v>
      </c>
      <c r="P245" s="20" t="s">
        <v>1007</v>
      </c>
      <c r="Q245" s="20" t="s">
        <v>1007</v>
      </c>
      <c r="R245" s="16"/>
      <c r="S245" s="87" t="s">
        <v>1008</v>
      </c>
      <c r="T245" s="93" t="s">
        <v>1019</v>
      </c>
      <c r="U245" s="15" t="s">
        <v>2246</v>
      </c>
      <c r="V245" s="17">
        <f>secoo주문영문!A245</f>
        <v>0</v>
      </c>
      <c r="W245" s="14">
        <v>96</v>
      </c>
      <c r="X245" s="12"/>
      <c r="Z245" s="39"/>
      <c r="AC245" s="132" t="e">
        <f>VLOOKUP(A245,마스타파일!$D$2:$J$1227,2,0)</f>
        <v>#N/A</v>
      </c>
      <c r="AD245" s="133">
        <f>secoo주문영문!V195/67*100</f>
        <v>0</v>
      </c>
      <c r="AE245" s="94" t="e">
        <f>VLOOKUP($A245,마스타파일!$D$3:$F$1142,6,0)</f>
        <v>#N/A</v>
      </c>
      <c r="AF245" s="134" t="e">
        <f t="shared" si="21"/>
        <v>#N/A</v>
      </c>
      <c r="AG245" s="94" t="e">
        <f t="shared" si="22"/>
        <v>#N/A</v>
      </c>
      <c r="AH245" s="135" t="e">
        <f t="shared" si="23"/>
        <v>#N/A</v>
      </c>
    </row>
    <row r="246" spans="1:34" s="3" customFormat="1" ht="13.5">
      <c r="A246" s="10" t="str">
        <f>LEFT(secoo주문영문!S246,11)</f>
        <v/>
      </c>
      <c r="B246" s="11" t="str">
        <f>RIGHT(secoo주문영문!O246,3)</f>
        <v/>
      </c>
      <c r="C246" s="82">
        <f>secoo주문영문!U246</f>
        <v>0</v>
      </c>
      <c r="D246" s="19">
        <f>secoo주문영문!A246</f>
        <v>0</v>
      </c>
      <c r="E246" s="84" t="e">
        <f t="shared" si="24"/>
        <v>#N/A</v>
      </c>
      <c r="F246" s="13" t="str">
        <f>LEFT(secoo주문영문!B246,10)</f>
        <v/>
      </c>
      <c r="G246" s="14" t="s">
        <v>427</v>
      </c>
      <c r="H246" s="22" t="s">
        <v>1006</v>
      </c>
      <c r="I246" s="24" t="s">
        <v>404</v>
      </c>
      <c r="J246" s="24" t="s">
        <v>404</v>
      </c>
      <c r="K246" s="21" t="s">
        <v>403</v>
      </c>
      <c r="L246" s="87" t="s">
        <v>1008</v>
      </c>
      <c r="M246" s="93" t="s">
        <v>2967</v>
      </c>
      <c r="N246" s="15" t="s">
        <v>2246</v>
      </c>
      <c r="O246" s="16" t="s">
        <v>1006</v>
      </c>
      <c r="P246" s="20" t="s">
        <v>1007</v>
      </c>
      <c r="Q246" s="20" t="s">
        <v>1007</v>
      </c>
      <c r="R246" s="16"/>
      <c r="S246" s="87" t="s">
        <v>1008</v>
      </c>
      <c r="T246" s="93" t="s">
        <v>1019</v>
      </c>
      <c r="U246" s="15" t="s">
        <v>2246</v>
      </c>
      <c r="V246" s="17">
        <f>secoo주문영문!A246</f>
        <v>0</v>
      </c>
      <c r="W246" s="14">
        <v>96</v>
      </c>
      <c r="X246" s="12"/>
      <c r="Z246" s="39"/>
      <c r="AC246" s="132" t="e">
        <f>VLOOKUP(A246,마스타파일!$D$2:$J$1227,2,0)</f>
        <v>#N/A</v>
      </c>
      <c r="AD246" s="133">
        <f>secoo주문영문!V196/67*100</f>
        <v>0</v>
      </c>
      <c r="AE246" s="94" t="e">
        <f>VLOOKUP($A246,마스타파일!$D$3:$F$1142,6,0)</f>
        <v>#N/A</v>
      </c>
      <c r="AF246" s="134" t="e">
        <f t="shared" si="21"/>
        <v>#N/A</v>
      </c>
      <c r="AG246" s="94" t="e">
        <f t="shared" si="22"/>
        <v>#N/A</v>
      </c>
      <c r="AH246" s="135" t="e">
        <f t="shared" si="23"/>
        <v>#N/A</v>
      </c>
    </row>
    <row r="247" spans="1:34" s="3" customFormat="1" ht="13.5">
      <c r="A247" s="10" t="str">
        <f>LEFT(secoo주문영문!S247,11)</f>
        <v/>
      </c>
      <c r="B247" s="11" t="str">
        <f>RIGHT(secoo주문영문!O247,3)</f>
        <v/>
      </c>
      <c r="C247" s="82">
        <f>secoo주문영문!U247</f>
        <v>0</v>
      </c>
      <c r="D247" s="19">
        <f>secoo주문영문!A247</f>
        <v>0</v>
      </c>
      <c r="E247" s="84" t="e">
        <f t="shared" si="24"/>
        <v>#N/A</v>
      </c>
      <c r="F247" s="13" t="str">
        <f>LEFT(secoo주문영문!B247,10)</f>
        <v/>
      </c>
      <c r="G247" s="14" t="s">
        <v>427</v>
      </c>
      <c r="H247" s="22" t="s">
        <v>1006</v>
      </c>
      <c r="I247" s="24" t="s">
        <v>404</v>
      </c>
      <c r="J247" s="24" t="s">
        <v>404</v>
      </c>
      <c r="K247" s="21" t="s">
        <v>403</v>
      </c>
      <c r="L247" s="87" t="s">
        <v>1008</v>
      </c>
      <c r="M247" s="93" t="s">
        <v>2967</v>
      </c>
      <c r="N247" s="15" t="s">
        <v>2246</v>
      </c>
      <c r="O247" s="16" t="s">
        <v>1006</v>
      </c>
      <c r="P247" s="20" t="s">
        <v>1007</v>
      </c>
      <c r="Q247" s="20" t="s">
        <v>1007</v>
      </c>
      <c r="R247" s="16"/>
      <c r="S247" s="87" t="s">
        <v>1008</v>
      </c>
      <c r="T247" s="93" t="s">
        <v>1019</v>
      </c>
      <c r="U247" s="15" t="s">
        <v>2246</v>
      </c>
      <c r="V247" s="17">
        <f>secoo주문영문!A247</f>
        <v>0</v>
      </c>
      <c r="W247" s="14">
        <v>96</v>
      </c>
      <c r="X247" s="12"/>
      <c r="Z247" s="39"/>
      <c r="AC247" s="132" t="e">
        <f>VLOOKUP(A247,마스타파일!$D$2:$J$1227,2,0)</f>
        <v>#N/A</v>
      </c>
      <c r="AD247" s="133">
        <f>secoo주문영문!V197/67*100</f>
        <v>0</v>
      </c>
      <c r="AE247" s="94" t="e">
        <f>VLOOKUP($A247,마스타파일!$D$3:$F$1142,6,0)</f>
        <v>#N/A</v>
      </c>
      <c r="AF247" s="134" t="e">
        <f t="shared" si="21"/>
        <v>#N/A</v>
      </c>
      <c r="AG247" s="94" t="e">
        <f t="shared" si="22"/>
        <v>#N/A</v>
      </c>
      <c r="AH247" s="135" t="e">
        <f t="shared" si="23"/>
        <v>#N/A</v>
      </c>
    </row>
    <row r="248" spans="1:34" s="3" customFormat="1" ht="13.5">
      <c r="A248" s="10" t="str">
        <f>LEFT(secoo주문영문!S248,11)</f>
        <v/>
      </c>
      <c r="B248" s="11" t="str">
        <f>RIGHT(secoo주문영문!O248,3)</f>
        <v/>
      </c>
      <c r="C248" s="82">
        <f>secoo주문영문!U248</f>
        <v>0</v>
      </c>
      <c r="D248" s="19">
        <f>secoo주문영문!A248</f>
        <v>0</v>
      </c>
      <c r="E248" s="84" t="e">
        <f t="shared" si="24"/>
        <v>#N/A</v>
      </c>
      <c r="F248" s="13" t="str">
        <f>LEFT(secoo주문영문!B248,10)</f>
        <v/>
      </c>
      <c r="G248" s="14" t="s">
        <v>427</v>
      </c>
      <c r="H248" s="22" t="s">
        <v>1006</v>
      </c>
      <c r="I248" s="24" t="s">
        <v>404</v>
      </c>
      <c r="J248" s="24" t="s">
        <v>404</v>
      </c>
      <c r="K248" s="21" t="s">
        <v>403</v>
      </c>
      <c r="L248" s="87" t="s">
        <v>1008</v>
      </c>
      <c r="M248" s="93" t="s">
        <v>2967</v>
      </c>
      <c r="N248" s="15" t="s">
        <v>2246</v>
      </c>
      <c r="O248" s="16" t="s">
        <v>1006</v>
      </c>
      <c r="P248" s="20" t="s">
        <v>1007</v>
      </c>
      <c r="Q248" s="20" t="s">
        <v>1007</v>
      </c>
      <c r="R248" s="16"/>
      <c r="S248" s="87" t="s">
        <v>1008</v>
      </c>
      <c r="T248" s="93" t="s">
        <v>1019</v>
      </c>
      <c r="U248" s="15" t="s">
        <v>2246</v>
      </c>
      <c r="V248" s="17">
        <f>secoo주문영문!A248</f>
        <v>0</v>
      </c>
      <c r="W248" s="14">
        <v>96</v>
      </c>
      <c r="X248" s="12"/>
      <c r="Z248" s="39"/>
      <c r="AC248" s="132" t="e">
        <f>VLOOKUP(A248,마스타파일!$D$2:$J$1227,2,0)</f>
        <v>#N/A</v>
      </c>
      <c r="AD248" s="133">
        <f>secoo주문영문!V198/67*100</f>
        <v>0</v>
      </c>
      <c r="AE248" s="94" t="e">
        <f>VLOOKUP($A248,마스타파일!$D$3:$F$1142,6,0)</f>
        <v>#N/A</v>
      </c>
      <c r="AF248" s="134" t="e">
        <f t="shared" si="21"/>
        <v>#N/A</v>
      </c>
      <c r="AG248" s="94" t="e">
        <f t="shared" si="22"/>
        <v>#N/A</v>
      </c>
      <c r="AH248" s="135" t="e">
        <f t="shared" si="23"/>
        <v>#N/A</v>
      </c>
    </row>
    <row r="249" spans="1:34" s="3" customFormat="1" ht="13.5">
      <c r="A249" s="10" t="str">
        <f>LEFT(secoo주문영문!S249,11)</f>
        <v/>
      </c>
      <c r="B249" s="11" t="str">
        <f>RIGHT(secoo주문영문!O249,3)</f>
        <v/>
      </c>
      <c r="C249" s="82">
        <f>secoo주문영문!U249</f>
        <v>0</v>
      </c>
      <c r="D249" s="19">
        <f>secoo주문영문!A249</f>
        <v>0</v>
      </c>
      <c r="E249" s="84" t="e">
        <f t="shared" si="24"/>
        <v>#N/A</v>
      </c>
      <c r="F249" s="13" t="str">
        <f>LEFT(secoo주문영문!B249,10)</f>
        <v/>
      </c>
      <c r="G249" s="14" t="s">
        <v>427</v>
      </c>
      <c r="H249" s="22" t="s">
        <v>1006</v>
      </c>
      <c r="I249" s="24" t="s">
        <v>404</v>
      </c>
      <c r="J249" s="24" t="s">
        <v>404</v>
      </c>
      <c r="K249" s="21" t="s">
        <v>403</v>
      </c>
      <c r="L249" s="87" t="s">
        <v>1008</v>
      </c>
      <c r="M249" s="93" t="s">
        <v>2967</v>
      </c>
      <c r="N249" s="15" t="s">
        <v>2246</v>
      </c>
      <c r="O249" s="16" t="s">
        <v>1006</v>
      </c>
      <c r="P249" s="20" t="s">
        <v>1007</v>
      </c>
      <c r="Q249" s="20" t="s">
        <v>1007</v>
      </c>
      <c r="R249" s="16"/>
      <c r="S249" s="87" t="s">
        <v>1008</v>
      </c>
      <c r="T249" s="93" t="s">
        <v>1019</v>
      </c>
      <c r="U249" s="15" t="s">
        <v>2246</v>
      </c>
      <c r="V249" s="17">
        <f>secoo주문영문!A249</f>
        <v>0</v>
      </c>
      <c r="W249" s="14">
        <v>96</v>
      </c>
      <c r="X249" s="12"/>
      <c r="Z249" s="39"/>
      <c r="AC249" s="132" t="e">
        <f>VLOOKUP(A249,마스타파일!$D$2:$J$1227,2,0)</f>
        <v>#N/A</v>
      </c>
      <c r="AD249" s="133">
        <f>secoo주문영문!V199/67*100</f>
        <v>0</v>
      </c>
      <c r="AE249" s="94" t="e">
        <f>VLOOKUP($A249,마스타파일!$D$3:$F$1142,6,0)</f>
        <v>#N/A</v>
      </c>
      <c r="AF249" s="134" t="e">
        <f t="shared" si="21"/>
        <v>#N/A</v>
      </c>
      <c r="AG249" s="94" t="e">
        <f t="shared" si="22"/>
        <v>#N/A</v>
      </c>
      <c r="AH249" s="135" t="e">
        <f t="shared" si="23"/>
        <v>#N/A</v>
      </c>
    </row>
    <row r="250" spans="1:34" s="3" customFormat="1" ht="13.5">
      <c r="A250" s="10" t="str">
        <f>LEFT(secoo주문영문!S250,11)</f>
        <v/>
      </c>
      <c r="B250" s="11" t="str">
        <f>RIGHT(secoo주문영문!O250,3)</f>
        <v/>
      </c>
      <c r="C250" s="82">
        <f>secoo주문영문!U250</f>
        <v>0</v>
      </c>
      <c r="D250" s="19">
        <f>secoo주문영문!A250</f>
        <v>0</v>
      </c>
      <c r="E250" s="84" t="e">
        <f t="shared" si="24"/>
        <v>#N/A</v>
      </c>
      <c r="F250" s="13" t="str">
        <f>LEFT(secoo주문영문!B250,10)</f>
        <v/>
      </c>
      <c r="G250" s="14" t="s">
        <v>427</v>
      </c>
      <c r="H250" s="22" t="s">
        <v>1006</v>
      </c>
      <c r="I250" s="24" t="s">
        <v>404</v>
      </c>
      <c r="J250" s="24" t="s">
        <v>404</v>
      </c>
      <c r="K250" s="21" t="s">
        <v>403</v>
      </c>
      <c r="L250" s="87" t="s">
        <v>1008</v>
      </c>
      <c r="M250" s="93" t="s">
        <v>2967</v>
      </c>
      <c r="N250" s="15" t="s">
        <v>2246</v>
      </c>
      <c r="O250" s="16" t="s">
        <v>1006</v>
      </c>
      <c r="P250" s="20" t="s">
        <v>1007</v>
      </c>
      <c r="Q250" s="20" t="s">
        <v>1007</v>
      </c>
      <c r="R250" s="16"/>
      <c r="S250" s="87" t="s">
        <v>1008</v>
      </c>
      <c r="T250" s="93" t="s">
        <v>1019</v>
      </c>
      <c r="U250" s="15" t="s">
        <v>2246</v>
      </c>
      <c r="V250" s="17">
        <f>secoo주문영문!A250</f>
        <v>0</v>
      </c>
      <c r="W250" s="14">
        <v>96</v>
      </c>
      <c r="X250" s="12"/>
      <c r="Z250" s="39"/>
      <c r="AC250" s="132" t="e">
        <f>VLOOKUP(A250,마스타파일!$D$2:$J$1227,2,0)</f>
        <v>#N/A</v>
      </c>
      <c r="AD250" s="133">
        <f>secoo주문영문!V200/67*100</f>
        <v>0</v>
      </c>
      <c r="AE250" s="94" t="e">
        <f>VLOOKUP($A250,마스타파일!$D$3:$F$1142,6,0)</f>
        <v>#N/A</v>
      </c>
      <c r="AF250" s="134" t="e">
        <f t="shared" si="21"/>
        <v>#N/A</v>
      </c>
      <c r="AG250" s="94" t="e">
        <f t="shared" si="22"/>
        <v>#N/A</v>
      </c>
      <c r="AH250" s="135" t="e">
        <f t="shared" si="23"/>
        <v>#N/A</v>
      </c>
    </row>
    <row r="251" spans="1:34" s="3" customFormat="1" ht="13.5">
      <c r="A251" s="10" t="str">
        <f>LEFT(secoo주문영문!S251,11)</f>
        <v/>
      </c>
      <c r="B251" s="11" t="str">
        <f>RIGHT(secoo주문영문!O251,3)</f>
        <v/>
      </c>
      <c r="C251" s="82">
        <f>secoo주문영문!U251</f>
        <v>0</v>
      </c>
      <c r="D251" s="19">
        <f>secoo주문영문!A251</f>
        <v>0</v>
      </c>
      <c r="E251" s="84" t="e">
        <f t="shared" si="24"/>
        <v>#N/A</v>
      </c>
      <c r="F251" s="13" t="str">
        <f>LEFT(secoo주문영문!B251,10)</f>
        <v/>
      </c>
      <c r="G251" s="14" t="s">
        <v>427</v>
      </c>
      <c r="H251" s="22" t="s">
        <v>1006</v>
      </c>
      <c r="I251" s="24" t="s">
        <v>404</v>
      </c>
      <c r="J251" s="24" t="s">
        <v>404</v>
      </c>
      <c r="K251" s="21" t="s">
        <v>403</v>
      </c>
      <c r="L251" s="87" t="s">
        <v>1008</v>
      </c>
      <c r="M251" s="93" t="s">
        <v>2967</v>
      </c>
      <c r="N251" s="15" t="s">
        <v>2246</v>
      </c>
      <c r="O251" s="16" t="s">
        <v>1006</v>
      </c>
      <c r="P251" s="20" t="s">
        <v>1007</v>
      </c>
      <c r="Q251" s="20" t="s">
        <v>1007</v>
      </c>
      <c r="R251" s="16"/>
      <c r="S251" s="87" t="s">
        <v>1008</v>
      </c>
      <c r="T251" s="93" t="s">
        <v>1019</v>
      </c>
      <c r="U251" s="15" t="s">
        <v>2246</v>
      </c>
      <c r="V251" s="17">
        <f>secoo주문영문!A251</f>
        <v>0</v>
      </c>
      <c r="W251" s="14">
        <v>96</v>
      </c>
      <c r="X251" s="12"/>
      <c r="Z251" s="39"/>
      <c r="AC251" s="132" t="e">
        <f>VLOOKUP(A251,마스타파일!$D$2:$J$1227,2,0)</f>
        <v>#N/A</v>
      </c>
      <c r="AD251" s="133">
        <f>secoo주문영문!V201/67*100</f>
        <v>0</v>
      </c>
      <c r="AE251" s="94" t="e">
        <f>VLOOKUP($A251,마스타파일!$D$3:$F$1142,6,0)</f>
        <v>#N/A</v>
      </c>
      <c r="AF251" s="134" t="e">
        <f t="shared" si="21"/>
        <v>#N/A</v>
      </c>
      <c r="AG251" s="94" t="e">
        <f t="shared" si="22"/>
        <v>#N/A</v>
      </c>
      <c r="AH251" s="135" t="e">
        <f t="shared" si="23"/>
        <v>#N/A</v>
      </c>
    </row>
    <row r="252" spans="1:34" s="3" customFormat="1" ht="13.5">
      <c r="A252" s="10" t="str">
        <f>LEFT(secoo주문영문!S252,11)</f>
        <v/>
      </c>
      <c r="B252" s="11" t="str">
        <f>RIGHT(secoo주문영문!O252,3)</f>
        <v/>
      </c>
      <c r="C252" s="82">
        <f>secoo주문영문!U252</f>
        <v>0</v>
      </c>
      <c r="D252" s="19">
        <f>secoo주문영문!A252</f>
        <v>0</v>
      </c>
      <c r="E252" s="84" t="e">
        <f t="shared" si="24"/>
        <v>#N/A</v>
      </c>
      <c r="F252" s="13" t="str">
        <f>LEFT(secoo주문영문!B252,10)</f>
        <v/>
      </c>
      <c r="G252" s="14" t="s">
        <v>427</v>
      </c>
      <c r="H252" s="22" t="s">
        <v>1006</v>
      </c>
      <c r="I252" s="24" t="s">
        <v>404</v>
      </c>
      <c r="J252" s="24" t="s">
        <v>404</v>
      </c>
      <c r="K252" s="21" t="s">
        <v>403</v>
      </c>
      <c r="L252" s="87" t="s">
        <v>1008</v>
      </c>
      <c r="M252" s="93" t="s">
        <v>2967</v>
      </c>
      <c r="N252" s="15" t="s">
        <v>2246</v>
      </c>
      <c r="O252" s="16" t="s">
        <v>1006</v>
      </c>
      <c r="P252" s="20" t="s">
        <v>1007</v>
      </c>
      <c r="Q252" s="20" t="s">
        <v>1007</v>
      </c>
      <c r="R252" s="16"/>
      <c r="S252" s="87" t="s">
        <v>1008</v>
      </c>
      <c r="T252" s="93" t="s">
        <v>1019</v>
      </c>
      <c r="U252" s="15" t="s">
        <v>2246</v>
      </c>
      <c r="V252" s="17">
        <f>secoo주문영문!A252</f>
        <v>0</v>
      </c>
      <c r="W252" s="14">
        <v>96</v>
      </c>
      <c r="X252" s="12"/>
      <c r="Z252" s="39"/>
      <c r="AC252" s="132" t="e">
        <f>VLOOKUP(A252,마스타파일!$D$2:$J$1227,2,0)</f>
        <v>#N/A</v>
      </c>
      <c r="AD252" s="133">
        <f>secoo주문영문!V202/67*100</f>
        <v>0</v>
      </c>
      <c r="AE252" s="94" t="e">
        <f>VLOOKUP($A252,마스타파일!$D$3:$F$1142,6,0)</f>
        <v>#N/A</v>
      </c>
      <c r="AF252" s="134" t="e">
        <f t="shared" si="21"/>
        <v>#N/A</v>
      </c>
      <c r="AG252" s="94" t="e">
        <f t="shared" si="22"/>
        <v>#N/A</v>
      </c>
      <c r="AH252" s="135" t="e">
        <f t="shared" si="23"/>
        <v>#N/A</v>
      </c>
    </row>
    <row r="253" spans="1:34" s="3" customFormat="1" ht="13.5">
      <c r="A253" s="10" t="str">
        <f>LEFT(secoo주문영문!S253,11)</f>
        <v/>
      </c>
      <c r="B253" s="11" t="str">
        <f>RIGHT(secoo주문영문!O253,3)</f>
        <v/>
      </c>
      <c r="C253" s="82">
        <f>secoo주문영문!U253</f>
        <v>0</v>
      </c>
      <c r="D253" s="19">
        <f>secoo주문영문!A253</f>
        <v>0</v>
      </c>
      <c r="E253" s="84" t="e">
        <f t="shared" si="24"/>
        <v>#N/A</v>
      </c>
      <c r="F253" s="13" t="str">
        <f>LEFT(secoo주문영문!B253,10)</f>
        <v/>
      </c>
      <c r="G253" s="14" t="s">
        <v>427</v>
      </c>
      <c r="H253" s="22" t="s">
        <v>1006</v>
      </c>
      <c r="I253" s="24" t="s">
        <v>404</v>
      </c>
      <c r="J253" s="24" t="s">
        <v>404</v>
      </c>
      <c r="K253" s="21" t="s">
        <v>403</v>
      </c>
      <c r="L253" s="87" t="s">
        <v>1008</v>
      </c>
      <c r="M253" s="93" t="s">
        <v>2967</v>
      </c>
      <c r="N253" s="15" t="s">
        <v>2246</v>
      </c>
      <c r="O253" s="16" t="s">
        <v>1006</v>
      </c>
      <c r="P253" s="20" t="s">
        <v>1007</v>
      </c>
      <c r="Q253" s="20" t="s">
        <v>1007</v>
      </c>
      <c r="R253" s="16"/>
      <c r="S253" s="87" t="s">
        <v>1008</v>
      </c>
      <c r="T253" s="93" t="s">
        <v>1019</v>
      </c>
      <c r="U253" s="15" t="s">
        <v>2246</v>
      </c>
      <c r="V253" s="17">
        <f>secoo주문영문!A253</f>
        <v>0</v>
      </c>
      <c r="W253" s="14">
        <v>96</v>
      </c>
      <c r="X253" s="12"/>
      <c r="Z253" s="39"/>
      <c r="AC253" s="132" t="e">
        <f>VLOOKUP(A253,마스타파일!$D$2:$J$1227,2,0)</f>
        <v>#N/A</v>
      </c>
      <c r="AD253" s="133">
        <f>secoo주문영문!V203/67*100</f>
        <v>0</v>
      </c>
      <c r="AE253" s="94" t="e">
        <f>VLOOKUP($A253,마스타파일!$D$3:$F$1142,6,0)</f>
        <v>#N/A</v>
      </c>
      <c r="AF253" s="134" t="e">
        <f t="shared" si="21"/>
        <v>#N/A</v>
      </c>
      <c r="AG253" s="94" t="e">
        <f t="shared" si="22"/>
        <v>#N/A</v>
      </c>
      <c r="AH253" s="135" t="e">
        <f t="shared" si="23"/>
        <v>#N/A</v>
      </c>
    </row>
    <row r="254" spans="1:34" s="3" customFormat="1" ht="13.5">
      <c r="A254" s="10" t="str">
        <f>LEFT(secoo주문영문!S254,11)</f>
        <v/>
      </c>
      <c r="B254" s="11" t="str">
        <f>RIGHT(secoo주문영문!O254,3)</f>
        <v/>
      </c>
      <c r="C254" s="82">
        <f>secoo주문영문!U254</f>
        <v>0</v>
      </c>
      <c r="D254" s="19">
        <f>secoo주문영문!A254</f>
        <v>0</v>
      </c>
      <c r="E254" s="84" t="e">
        <f t="shared" si="24"/>
        <v>#N/A</v>
      </c>
      <c r="F254" s="13" t="str">
        <f>LEFT(secoo주문영문!B254,10)</f>
        <v/>
      </c>
      <c r="G254" s="14" t="s">
        <v>427</v>
      </c>
      <c r="H254" s="22" t="s">
        <v>1006</v>
      </c>
      <c r="I254" s="24" t="s">
        <v>404</v>
      </c>
      <c r="J254" s="24" t="s">
        <v>404</v>
      </c>
      <c r="K254" s="21" t="s">
        <v>403</v>
      </c>
      <c r="L254" s="87" t="s">
        <v>1008</v>
      </c>
      <c r="M254" s="93" t="s">
        <v>2967</v>
      </c>
      <c r="N254" s="15" t="s">
        <v>2246</v>
      </c>
      <c r="O254" s="16" t="s">
        <v>1006</v>
      </c>
      <c r="P254" s="20" t="s">
        <v>1007</v>
      </c>
      <c r="Q254" s="20" t="s">
        <v>1007</v>
      </c>
      <c r="R254" s="16"/>
      <c r="S254" s="87" t="s">
        <v>1008</v>
      </c>
      <c r="T254" s="93" t="s">
        <v>1019</v>
      </c>
      <c r="U254" s="15" t="s">
        <v>2246</v>
      </c>
      <c r="V254" s="17">
        <f>secoo주문영문!A254</f>
        <v>0</v>
      </c>
      <c r="W254" s="14">
        <v>96</v>
      </c>
      <c r="X254" s="12"/>
      <c r="Z254" s="39"/>
      <c r="AC254" s="132" t="e">
        <f>VLOOKUP(A254,마스타파일!$D$2:$J$1227,2,0)</f>
        <v>#N/A</v>
      </c>
      <c r="AD254" s="133">
        <f>secoo주문영문!V204/67*100</f>
        <v>0</v>
      </c>
      <c r="AE254" s="94" t="e">
        <f>VLOOKUP($A254,마스타파일!$D$3:$F$1142,6,0)</f>
        <v>#N/A</v>
      </c>
      <c r="AF254" s="134" t="e">
        <f t="shared" si="21"/>
        <v>#N/A</v>
      </c>
      <c r="AG254" s="94" t="e">
        <f t="shared" si="22"/>
        <v>#N/A</v>
      </c>
      <c r="AH254" s="135" t="e">
        <f t="shared" si="23"/>
        <v>#N/A</v>
      </c>
    </row>
    <row r="255" spans="1:34" s="3" customFormat="1" ht="13.5">
      <c r="A255" s="10" t="str">
        <f>LEFT(secoo주문영문!S255,11)</f>
        <v/>
      </c>
      <c r="B255" s="11" t="str">
        <f>RIGHT(secoo주문영문!O255,3)</f>
        <v/>
      </c>
      <c r="C255" s="82">
        <f>secoo주문영문!U255</f>
        <v>0</v>
      </c>
      <c r="D255" s="19">
        <f>secoo주문영문!A255</f>
        <v>0</v>
      </c>
      <c r="E255" s="84" t="e">
        <f t="shared" si="24"/>
        <v>#N/A</v>
      </c>
      <c r="F255" s="13" t="str">
        <f>LEFT(secoo주문영문!B255,10)</f>
        <v/>
      </c>
      <c r="G255" s="14" t="s">
        <v>427</v>
      </c>
      <c r="H255" s="22" t="s">
        <v>1006</v>
      </c>
      <c r="I255" s="24" t="s">
        <v>404</v>
      </c>
      <c r="J255" s="24" t="s">
        <v>404</v>
      </c>
      <c r="K255" s="21" t="s">
        <v>403</v>
      </c>
      <c r="L255" s="87" t="s">
        <v>1008</v>
      </c>
      <c r="M255" s="93" t="s">
        <v>2967</v>
      </c>
      <c r="N255" s="15" t="s">
        <v>2246</v>
      </c>
      <c r="O255" s="16" t="s">
        <v>1006</v>
      </c>
      <c r="P255" s="20" t="s">
        <v>1007</v>
      </c>
      <c r="Q255" s="20" t="s">
        <v>1007</v>
      </c>
      <c r="R255" s="16"/>
      <c r="S255" s="87" t="s">
        <v>1008</v>
      </c>
      <c r="T255" s="93" t="s">
        <v>1019</v>
      </c>
      <c r="U255" s="15" t="s">
        <v>2246</v>
      </c>
      <c r="V255" s="17">
        <f>secoo주문영문!A255</f>
        <v>0</v>
      </c>
      <c r="W255" s="14">
        <v>96</v>
      </c>
      <c r="X255" s="12"/>
      <c r="Z255" s="39"/>
      <c r="AC255" s="132" t="e">
        <f>VLOOKUP(A255,마스타파일!$D$2:$J$1227,2,0)</f>
        <v>#N/A</v>
      </c>
      <c r="AD255" s="133">
        <f>secoo주문영문!V205/67*100</f>
        <v>0</v>
      </c>
      <c r="AE255" s="94" t="e">
        <f>VLOOKUP($A255,마스타파일!$D$3:$F$1142,6,0)</f>
        <v>#N/A</v>
      </c>
      <c r="AF255" s="134" t="e">
        <f t="shared" ref="AF255:AF318" si="25">AD255-AE255</f>
        <v>#N/A</v>
      </c>
      <c r="AG255" s="94" t="e">
        <f t="shared" ref="AG255:AG318" si="26">IF(AF255&gt;AC255,AC255,AF255)</f>
        <v>#N/A</v>
      </c>
      <c r="AH255" s="135" t="e">
        <f t="shared" ref="AH255:AH318" si="27">ROUNDDOWN(AG255,-1)</f>
        <v>#N/A</v>
      </c>
    </row>
    <row r="256" spans="1:34" s="3" customFormat="1" ht="13.5">
      <c r="A256" s="10" t="str">
        <f>LEFT(secoo주문영문!S256,11)</f>
        <v/>
      </c>
      <c r="B256" s="11" t="str">
        <f>RIGHT(secoo주문영문!O256,3)</f>
        <v/>
      </c>
      <c r="C256" s="82">
        <f>secoo주문영문!U256</f>
        <v>0</v>
      </c>
      <c r="D256" s="19">
        <f>secoo주문영문!A256</f>
        <v>0</v>
      </c>
      <c r="E256" s="84" t="e">
        <f t="shared" si="24"/>
        <v>#N/A</v>
      </c>
      <c r="F256" s="13" t="str">
        <f>LEFT(secoo주문영문!B256,10)</f>
        <v/>
      </c>
      <c r="G256" s="14" t="s">
        <v>427</v>
      </c>
      <c r="H256" s="22" t="s">
        <v>1006</v>
      </c>
      <c r="I256" s="24" t="s">
        <v>404</v>
      </c>
      <c r="J256" s="24" t="s">
        <v>404</v>
      </c>
      <c r="K256" s="21" t="s">
        <v>403</v>
      </c>
      <c r="L256" s="87" t="s">
        <v>1008</v>
      </c>
      <c r="M256" s="93" t="s">
        <v>2967</v>
      </c>
      <c r="N256" s="15" t="s">
        <v>2246</v>
      </c>
      <c r="O256" s="16" t="s">
        <v>1006</v>
      </c>
      <c r="P256" s="20" t="s">
        <v>1007</v>
      </c>
      <c r="Q256" s="20" t="s">
        <v>1007</v>
      </c>
      <c r="R256" s="16"/>
      <c r="S256" s="87" t="s">
        <v>1008</v>
      </c>
      <c r="T256" s="93" t="s">
        <v>1019</v>
      </c>
      <c r="U256" s="15" t="s">
        <v>2246</v>
      </c>
      <c r="V256" s="17">
        <f>secoo주문영문!A256</f>
        <v>0</v>
      </c>
      <c r="W256" s="14">
        <v>96</v>
      </c>
      <c r="X256" s="12"/>
      <c r="Z256" s="39"/>
      <c r="AC256" s="132" t="e">
        <f>VLOOKUP(A256,마스타파일!$D$2:$J$1227,2,0)</f>
        <v>#N/A</v>
      </c>
      <c r="AD256" s="133">
        <f>secoo주문영문!V206/67*100</f>
        <v>0</v>
      </c>
      <c r="AE256" s="94" t="e">
        <f>VLOOKUP($A256,마스타파일!$D$3:$F$1142,6,0)</f>
        <v>#N/A</v>
      </c>
      <c r="AF256" s="134" t="e">
        <f t="shared" si="25"/>
        <v>#N/A</v>
      </c>
      <c r="AG256" s="94" t="e">
        <f t="shared" si="26"/>
        <v>#N/A</v>
      </c>
      <c r="AH256" s="135" t="e">
        <f t="shared" si="27"/>
        <v>#N/A</v>
      </c>
    </row>
    <row r="257" spans="1:34" s="3" customFormat="1" ht="13.5">
      <c r="A257" s="10" t="str">
        <f>LEFT(secoo주문영문!S257,11)</f>
        <v/>
      </c>
      <c r="B257" s="11" t="str">
        <f>RIGHT(secoo주문영문!O257,3)</f>
        <v/>
      </c>
      <c r="C257" s="82">
        <f>secoo주문영문!U257</f>
        <v>0</v>
      </c>
      <c r="D257" s="19">
        <f>secoo주문영문!A257</f>
        <v>0</v>
      </c>
      <c r="E257" s="84" t="e">
        <f t="shared" si="24"/>
        <v>#N/A</v>
      </c>
      <c r="F257" s="13" t="str">
        <f>LEFT(secoo주문영문!B257,10)</f>
        <v/>
      </c>
      <c r="G257" s="14" t="s">
        <v>427</v>
      </c>
      <c r="H257" s="22" t="s">
        <v>1006</v>
      </c>
      <c r="I257" s="24" t="s">
        <v>404</v>
      </c>
      <c r="J257" s="24" t="s">
        <v>404</v>
      </c>
      <c r="K257" s="21" t="s">
        <v>403</v>
      </c>
      <c r="L257" s="87" t="s">
        <v>1008</v>
      </c>
      <c r="M257" s="93" t="s">
        <v>2967</v>
      </c>
      <c r="N257" s="15" t="s">
        <v>2246</v>
      </c>
      <c r="O257" s="16" t="s">
        <v>1006</v>
      </c>
      <c r="P257" s="20" t="s">
        <v>1007</v>
      </c>
      <c r="Q257" s="20" t="s">
        <v>1007</v>
      </c>
      <c r="R257" s="16"/>
      <c r="S257" s="87" t="s">
        <v>1008</v>
      </c>
      <c r="T257" s="93" t="s">
        <v>1019</v>
      </c>
      <c r="U257" s="15" t="s">
        <v>2246</v>
      </c>
      <c r="V257" s="17">
        <f>secoo주문영문!A257</f>
        <v>0</v>
      </c>
      <c r="W257" s="14">
        <v>96</v>
      </c>
      <c r="X257" s="12"/>
      <c r="Z257" s="39"/>
      <c r="AC257" s="132" t="e">
        <f>VLOOKUP(A257,마스타파일!$D$2:$J$1227,2,0)</f>
        <v>#N/A</v>
      </c>
      <c r="AD257" s="133">
        <f>secoo주문영문!V207/67*100</f>
        <v>0</v>
      </c>
      <c r="AE257" s="94" t="e">
        <f>VLOOKUP($A257,마스타파일!$D$3:$F$1142,6,0)</f>
        <v>#N/A</v>
      </c>
      <c r="AF257" s="134" t="e">
        <f t="shared" si="25"/>
        <v>#N/A</v>
      </c>
      <c r="AG257" s="94" t="e">
        <f t="shared" si="26"/>
        <v>#N/A</v>
      </c>
      <c r="AH257" s="135" t="e">
        <f t="shared" si="27"/>
        <v>#N/A</v>
      </c>
    </row>
    <row r="258" spans="1:34" s="3" customFormat="1" ht="13.5">
      <c r="A258" s="10" t="str">
        <f>LEFT(secoo주문영문!S258,11)</f>
        <v/>
      </c>
      <c r="B258" s="11" t="str">
        <f>RIGHT(secoo주문영문!O258,3)</f>
        <v/>
      </c>
      <c r="C258" s="82">
        <f>secoo주문영문!U258</f>
        <v>0</v>
      </c>
      <c r="D258" s="19">
        <f>secoo주문영문!A258</f>
        <v>0</v>
      </c>
      <c r="E258" s="84" t="e">
        <f t="shared" si="24"/>
        <v>#N/A</v>
      </c>
      <c r="F258" s="13" t="str">
        <f>LEFT(secoo주문영문!B258,10)</f>
        <v/>
      </c>
      <c r="G258" s="14" t="s">
        <v>427</v>
      </c>
      <c r="H258" s="22" t="s">
        <v>1006</v>
      </c>
      <c r="I258" s="24" t="s">
        <v>404</v>
      </c>
      <c r="J258" s="24" t="s">
        <v>404</v>
      </c>
      <c r="K258" s="21" t="s">
        <v>403</v>
      </c>
      <c r="L258" s="87" t="s">
        <v>1008</v>
      </c>
      <c r="M258" s="93" t="s">
        <v>2967</v>
      </c>
      <c r="N258" s="15" t="s">
        <v>2246</v>
      </c>
      <c r="O258" s="16" t="s">
        <v>1006</v>
      </c>
      <c r="P258" s="20" t="s">
        <v>1007</v>
      </c>
      <c r="Q258" s="20" t="s">
        <v>1007</v>
      </c>
      <c r="R258" s="16"/>
      <c r="S258" s="87" t="s">
        <v>1008</v>
      </c>
      <c r="T258" s="93" t="s">
        <v>1019</v>
      </c>
      <c r="U258" s="15" t="s">
        <v>2246</v>
      </c>
      <c r="V258" s="17">
        <f>secoo주문영문!A258</f>
        <v>0</v>
      </c>
      <c r="W258" s="14">
        <v>96</v>
      </c>
      <c r="X258" s="12"/>
      <c r="Z258" s="39"/>
      <c r="AC258" s="132" t="e">
        <f>VLOOKUP(A258,마스타파일!$D$2:$J$1227,2,0)</f>
        <v>#N/A</v>
      </c>
      <c r="AD258" s="133">
        <f>secoo주문영문!V208/67*100</f>
        <v>0</v>
      </c>
      <c r="AE258" s="94" t="e">
        <f>VLOOKUP($A258,마스타파일!$D$3:$F$1142,6,0)</f>
        <v>#N/A</v>
      </c>
      <c r="AF258" s="134" t="e">
        <f t="shared" si="25"/>
        <v>#N/A</v>
      </c>
      <c r="AG258" s="94" t="e">
        <f t="shared" si="26"/>
        <v>#N/A</v>
      </c>
      <c r="AH258" s="135" t="e">
        <f t="shared" si="27"/>
        <v>#N/A</v>
      </c>
    </row>
    <row r="259" spans="1:34" s="3" customFormat="1" ht="13.5">
      <c r="A259" s="10" t="str">
        <f>LEFT(secoo주문영문!S259,11)</f>
        <v/>
      </c>
      <c r="B259" s="11" t="str">
        <f>RIGHT(secoo주문영문!O259,3)</f>
        <v/>
      </c>
      <c r="C259" s="82">
        <f>secoo주문영문!U259</f>
        <v>0</v>
      </c>
      <c r="D259" s="19">
        <f>secoo주문영문!A259</f>
        <v>0</v>
      </c>
      <c r="E259" s="84" t="e">
        <f t="shared" si="24"/>
        <v>#N/A</v>
      </c>
      <c r="F259" s="13" t="str">
        <f>LEFT(secoo주문영문!B259,10)</f>
        <v/>
      </c>
      <c r="G259" s="14" t="s">
        <v>427</v>
      </c>
      <c r="H259" s="22" t="s">
        <v>1006</v>
      </c>
      <c r="I259" s="24" t="s">
        <v>404</v>
      </c>
      <c r="J259" s="24" t="s">
        <v>404</v>
      </c>
      <c r="K259" s="21" t="s">
        <v>403</v>
      </c>
      <c r="L259" s="87" t="s">
        <v>1008</v>
      </c>
      <c r="M259" s="93" t="s">
        <v>2967</v>
      </c>
      <c r="N259" s="15" t="s">
        <v>2246</v>
      </c>
      <c r="O259" s="16" t="s">
        <v>1006</v>
      </c>
      <c r="P259" s="20" t="s">
        <v>1007</v>
      </c>
      <c r="Q259" s="20" t="s">
        <v>1007</v>
      </c>
      <c r="R259" s="16"/>
      <c r="S259" s="87" t="s">
        <v>1008</v>
      </c>
      <c r="T259" s="93" t="s">
        <v>1019</v>
      </c>
      <c r="U259" s="15" t="s">
        <v>2246</v>
      </c>
      <c r="V259" s="17">
        <f>secoo주문영문!A259</f>
        <v>0</v>
      </c>
      <c r="W259" s="14">
        <v>96</v>
      </c>
      <c r="X259" s="12"/>
      <c r="Z259" s="39"/>
      <c r="AC259" s="132" t="e">
        <f>VLOOKUP(A259,마스타파일!$D$2:$J$1227,2,0)</f>
        <v>#N/A</v>
      </c>
      <c r="AD259" s="133">
        <f>secoo주문영문!V209/67*100</f>
        <v>0</v>
      </c>
      <c r="AE259" s="94" t="e">
        <f>VLOOKUP($A259,마스타파일!$D$3:$F$1142,6,0)</f>
        <v>#N/A</v>
      </c>
      <c r="AF259" s="134" t="e">
        <f t="shared" si="25"/>
        <v>#N/A</v>
      </c>
      <c r="AG259" s="94" t="e">
        <f t="shared" si="26"/>
        <v>#N/A</v>
      </c>
      <c r="AH259" s="135" t="e">
        <f t="shared" si="27"/>
        <v>#N/A</v>
      </c>
    </row>
    <row r="260" spans="1:34" s="3" customFormat="1" ht="13.5">
      <c r="A260" s="10" t="str">
        <f>LEFT(secoo주문영문!S260,11)</f>
        <v/>
      </c>
      <c r="B260" s="11" t="str">
        <f>RIGHT(secoo주문영문!O260,3)</f>
        <v/>
      </c>
      <c r="C260" s="82">
        <f>secoo주문영문!U260</f>
        <v>0</v>
      </c>
      <c r="D260" s="19">
        <f>secoo주문영문!A260</f>
        <v>0</v>
      </c>
      <c r="E260" s="84" t="e">
        <f t="shared" si="24"/>
        <v>#N/A</v>
      </c>
      <c r="F260" s="13" t="str">
        <f>LEFT(secoo주문영문!B260,10)</f>
        <v/>
      </c>
      <c r="G260" s="14" t="s">
        <v>427</v>
      </c>
      <c r="H260" s="22" t="s">
        <v>1006</v>
      </c>
      <c r="I260" s="24" t="s">
        <v>404</v>
      </c>
      <c r="J260" s="24" t="s">
        <v>404</v>
      </c>
      <c r="K260" s="21" t="s">
        <v>403</v>
      </c>
      <c r="L260" s="87" t="s">
        <v>1008</v>
      </c>
      <c r="M260" s="93" t="s">
        <v>2967</v>
      </c>
      <c r="N260" s="15" t="s">
        <v>2246</v>
      </c>
      <c r="O260" s="16" t="s">
        <v>1006</v>
      </c>
      <c r="P260" s="20" t="s">
        <v>1007</v>
      </c>
      <c r="Q260" s="20" t="s">
        <v>1007</v>
      </c>
      <c r="R260" s="16"/>
      <c r="S260" s="87" t="s">
        <v>1008</v>
      </c>
      <c r="T260" s="93" t="s">
        <v>1019</v>
      </c>
      <c r="U260" s="15" t="s">
        <v>2246</v>
      </c>
      <c r="V260" s="17">
        <f>secoo주문영문!A260</f>
        <v>0</v>
      </c>
      <c r="W260" s="14">
        <v>96</v>
      </c>
      <c r="X260" s="12"/>
      <c r="Z260" s="39"/>
      <c r="AC260" s="132" t="e">
        <f>VLOOKUP(A260,마스타파일!$D$2:$J$1227,2,0)</f>
        <v>#N/A</v>
      </c>
      <c r="AD260" s="133">
        <f>secoo주문영문!V210/67*100</f>
        <v>0</v>
      </c>
      <c r="AE260" s="94" t="e">
        <f>VLOOKUP($A260,마스타파일!$D$3:$F$1142,6,0)</f>
        <v>#N/A</v>
      </c>
      <c r="AF260" s="134" t="e">
        <f t="shared" si="25"/>
        <v>#N/A</v>
      </c>
      <c r="AG260" s="94" t="e">
        <f t="shared" si="26"/>
        <v>#N/A</v>
      </c>
      <c r="AH260" s="135" t="e">
        <f t="shared" si="27"/>
        <v>#N/A</v>
      </c>
    </row>
    <row r="261" spans="1:34" s="3" customFormat="1" ht="13.5">
      <c r="A261" s="10" t="str">
        <f>LEFT(secoo주문영문!S261,11)</f>
        <v/>
      </c>
      <c r="B261" s="11" t="str">
        <f>RIGHT(secoo주문영문!O261,3)</f>
        <v/>
      </c>
      <c r="C261" s="82">
        <f>secoo주문영문!U261</f>
        <v>0</v>
      </c>
      <c r="D261" s="19">
        <f>secoo주문영문!A261</f>
        <v>0</v>
      </c>
      <c r="E261" s="84" t="e">
        <f t="shared" si="24"/>
        <v>#N/A</v>
      </c>
      <c r="F261" s="13" t="str">
        <f>LEFT(secoo주문영문!B261,10)</f>
        <v/>
      </c>
      <c r="G261" s="14" t="s">
        <v>427</v>
      </c>
      <c r="H261" s="22" t="s">
        <v>1006</v>
      </c>
      <c r="I261" s="24" t="s">
        <v>404</v>
      </c>
      <c r="J261" s="24" t="s">
        <v>404</v>
      </c>
      <c r="K261" s="21" t="s">
        <v>403</v>
      </c>
      <c r="L261" s="87" t="s">
        <v>1008</v>
      </c>
      <c r="M261" s="93" t="s">
        <v>2967</v>
      </c>
      <c r="N261" s="15" t="s">
        <v>2246</v>
      </c>
      <c r="O261" s="16" t="s">
        <v>1006</v>
      </c>
      <c r="P261" s="20" t="s">
        <v>1007</v>
      </c>
      <c r="Q261" s="20" t="s">
        <v>1007</v>
      </c>
      <c r="R261" s="16"/>
      <c r="S261" s="87" t="s">
        <v>1008</v>
      </c>
      <c r="T261" s="93" t="s">
        <v>1019</v>
      </c>
      <c r="U261" s="15" t="s">
        <v>2246</v>
      </c>
      <c r="V261" s="17">
        <f>secoo주문영문!A261</f>
        <v>0</v>
      </c>
      <c r="W261" s="14">
        <v>96</v>
      </c>
      <c r="X261" s="12"/>
      <c r="Z261" s="39"/>
      <c r="AC261" s="132" t="e">
        <f>VLOOKUP(A261,마스타파일!$D$2:$J$1227,2,0)</f>
        <v>#N/A</v>
      </c>
      <c r="AD261" s="133">
        <f>secoo주문영문!V211/67*100</f>
        <v>0</v>
      </c>
      <c r="AE261" s="94" t="e">
        <f>VLOOKUP($A261,마스타파일!$D$3:$F$1142,6,0)</f>
        <v>#N/A</v>
      </c>
      <c r="AF261" s="134" t="e">
        <f t="shared" si="25"/>
        <v>#N/A</v>
      </c>
      <c r="AG261" s="94" t="e">
        <f t="shared" si="26"/>
        <v>#N/A</v>
      </c>
      <c r="AH261" s="135" t="e">
        <f t="shared" si="27"/>
        <v>#N/A</v>
      </c>
    </row>
    <row r="262" spans="1:34" s="3" customFormat="1" ht="13.5">
      <c r="A262" s="10" t="str">
        <f>LEFT(secoo주문영문!S262,11)</f>
        <v/>
      </c>
      <c r="B262" s="11" t="str">
        <f>RIGHT(secoo주문영문!O262,3)</f>
        <v/>
      </c>
      <c r="C262" s="82">
        <f>secoo주문영문!U262</f>
        <v>0</v>
      </c>
      <c r="D262" s="19">
        <f>secoo주문영문!A262</f>
        <v>0</v>
      </c>
      <c r="E262" s="84" t="e">
        <f t="shared" si="24"/>
        <v>#N/A</v>
      </c>
      <c r="F262" s="13" t="str">
        <f>LEFT(secoo주문영문!B262,10)</f>
        <v/>
      </c>
      <c r="G262" s="14" t="s">
        <v>427</v>
      </c>
      <c r="H262" s="22" t="s">
        <v>1006</v>
      </c>
      <c r="I262" s="24" t="s">
        <v>404</v>
      </c>
      <c r="J262" s="24" t="s">
        <v>404</v>
      </c>
      <c r="K262" s="21" t="s">
        <v>403</v>
      </c>
      <c r="L262" s="87" t="s">
        <v>1008</v>
      </c>
      <c r="M262" s="93" t="s">
        <v>2967</v>
      </c>
      <c r="N262" s="15" t="s">
        <v>2246</v>
      </c>
      <c r="O262" s="16" t="s">
        <v>1006</v>
      </c>
      <c r="P262" s="20" t="s">
        <v>1007</v>
      </c>
      <c r="Q262" s="20" t="s">
        <v>1007</v>
      </c>
      <c r="R262" s="16"/>
      <c r="S262" s="87" t="s">
        <v>1008</v>
      </c>
      <c r="T262" s="93" t="s">
        <v>1019</v>
      </c>
      <c r="U262" s="15" t="s">
        <v>2246</v>
      </c>
      <c r="V262" s="17">
        <f>secoo주문영문!A262</f>
        <v>0</v>
      </c>
      <c r="W262" s="14">
        <v>96</v>
      </c>
      <c r="X262" s="12"/>
      <c r="Z262" s="39"/>
      <c r="AC262" s="132" t="e">
        <f>VLOOKUP(A262,마스타파일!$D$2:$J$1227,2,0)</f>
        <v>#N/A</v>
      </c>
      <c r="AD262" s="133">
        <f>secoo주문영문!V212/67*100</f>
        <v>0</v>
      </c>
      <c r="AE262" s="94" t="e">
        <f>VLOOKUP($A262,마스타파일!$D$3:$F$1142,6,0)</f>
        <v>#N/A</v>
      </c>
      <c r="AF262" s="134" t="e">
        <f t="shared" si="25"/>
        <v>#N/A</v>
      </c>
      <c r="AG262" s="94" t="e">
        <f t="shared" si="26"/>
        <v>#N/A</v>
      </c>
      <c r="AH262" s="135" t="e">
        <f t="shared" si="27"/>
        <v>#N/A</v>
      </c>
    </row>
    <row r="263" spans="1:34" s="3" customFormat="1" ht="13.5">
      <c r="A263" s="10" t="str">
        <f>LEFT(secoo주문영문!S263,11)</f>
        <v/>
      </c>
      <c r="B263" s="11" t="str">
        <f>RIGHT(secoo주문영문!O263,3)</f>
        <v/>
      </c>
      <c r="C263" s="82">
        <f>secoo주문영문!U263</f>
        <v>0</v>
      </c>
      <c r="D263" s="19">
        <f>secoo주문영문!A263</f>
        <v>0</v>
      </c>
      <c r="E263" s="84" t="e">
        <f t="shared" si="24"/>
        <v>#N/A</v>
      </c>
      <c r="F263" s="13" t="str">
        <f>LEFT(secoo주문영문!B263,10)</f>
        <v/>
      </c>
      <c r="G263" s="14" t="s">
        <v>427</v>
      </c>
      <c r="H263" s="22" t="s">
        <v>1006</v>
      </c>
      <c r="I263" s="24" t="s">
        <v>404</v>
      </c>
      <c r="J263" s="24" t="s">
        <v>404</v>
      </c>
      <c r="K263" s="21" t="s">
        <v>403</v>
      </c>
      <c r="L263" s="87" t="s">
        <v>1008</v>
      </c>
      <c r="M263" s="93" t="s">
        <v>2967</v>
      </c>
      <c r="N263" s="15" t="s">
        <v>2246</v>
      </c>
      <c r="O263" s="16" t="s">
        <v>1006</v>
      </c>
      <c r="P263" s="20" t="s">
        <v>1007</v>
      </c>
      <c r="Q263" s="20" t="s">
        <v>1007</v>
      </c>
      <c r="R263" s="16"/>
      <c r="S263" s="87" t="s">
        <v>1008</v>
      </c>
      <c r="T263" s="93" t="s">
        <v>1019</v>
      </c>
      <c r="U263" s="15" t="s">
        <v>2246</v>
      </c>
      <c r="V263" s="17">
        <f>secoo주문영문!A263</f>
        <v>0</v>
      </c>
      <c r="W263" s="14">
        <v>96</v>
      </c>
      <c r="X263" s="12"/>
      <c r="Z263" s="39"/>
      <c r="AC263" s="132" t="e">
        <f>VLOOKUP(A263,마스타파일!$D$2:$J$1227,2,0)</f>
        <v>#N/A</v>
      </c>
      <c r="AD263" s="133">
        <f>secoo주문영문!V213/67*100</f>
        <v>0</v>
      </c>
      <c r="AE263" s="94" t="e">
        <f>VLOOKUP($A263,마스타파일!$D$3:$F$1142,6,0)</f>
        <v>#N/A</v>
      </c>
      <c r="AF263" s="134" t="e">
        <f t="shared" si="25"/>
        <v>#N/A</v>
      </c>
      <c r="AG263" s="94" t="e">
        <f t="shared" si="26"/>
        <v>#N/A</v>
      </c>
      <c r="AH263" s="135" t="e">
        <f t="shared" si="27"/>
        <v>#N/A</v>
      </c>
    </row>
    <row r="264" spans="1:34" s="3" customFormat="1" ht="13.5">
      <c r="A264" s="10" t="str">
        <f>LEFT(secoo주문영문!S264,11)</f>
        <v/>
      </c>
      <c r="B264" s="11" t="str">
        <f>RIGHT(secoo주문영문!O264,3)</f>
        <v/>
      </c>
      <c r="C264" s="82">
        <f>secoo주문영문!U264</f>
        <v>0</v>
      </c>
      <c r="D264" s="19">
        <f>secoo주문영문!A264</f>
        <v>0</v>
      </c>
      <c r="E264" s="84" t="e">
        <f t="shared" si="24"/>
        <v>#N/A</v>
      </c>
      <c r="F264" s="13" t="str">
        <f>LEFT(secoo주문영문!B264,10)</f>
        <v/>
      </c>
      <c r="G264" s="14" t="s">
        <v>427</v>
      </c>
      <c r="H264" s="22" t="s">
        <v>1006</v>
      </c>
      <c r="I264" s="24" t="s">
        <v>404</v>
      </c>
      <c r="J264" s="24" t="s">
        <v>404</v>
      </c>
      <c r="K264" s="21" t="s">
        <v>403</v>
      </c>
      <c r="L264" s="87" t="s">
        <v>1008</v>
      </c>
      <c r="M264" s="93" t="s">
        <v>2967</v>
      </c>
      <c r="N264" s="15" t="s">
        <v>2246</v>
      </c>
      <c r="O264" s="16" t="s">
        <v>1006</v>
      </c>
      <c r="P264" s="20" t="s">
        <v>1007</v>
      </c>
      <c r="Q264" s="20" t="s">
        <v>1007</v>
      </c>
      <c r="R264" s="16"/>
      <c r="S264" s="87" t="s">
        <v>1008</v>
      </c>
      <c r="T264" s="93" t="s">
        <v>1019</v>
      </c>
      <c r="U264" s="15" t="s">
        <v>2246</v>
      </c>
      <c r="V264" s="17">
        <f>secoo주문영문!A264</f>
        <v>0</v>
      </c>
      <c r="W264" s="14">
        <v>96</v>
      </c>
      <c r="X264" s="12"/>
      <c r="Z264" s="39"/>
      <c r="AC264" s="132" t="e">
        <f>VLOOKUP(A264,마스타파일!$D$2:$J$1227,2,0)</f>
        <v>#N/A</v>
      </c>
      <c r="AD264" s="133">
        <f>secoo주문영문!V214/67*100</f>
        <v>0</v>
      </c>
      <c r="AE264" s="94" t="e">
        <f>VLOOKUP($A264,마스타파일!$D$3:$F$1142,6,0)</f>
        <v>#N/A</v>
      </c>
      <c r="AF264" s="134" t="e">
        <f t="shared" si="25"/>
        <v>#N/A</v>
      </c>
      <c r="AG264" s="94" t="e">
        <f t="shared" si="26"/>
        <v>#N/A</v>
      </c>
      <c r="AH264" s="135" t="e">
        <f t="shared" si="27"/>
        <v>#N/A</v>
      </c>
    </row>
    <row r="265" spans="1:34" s="3" customFormat="1" ht="13.5">
      <c r="A265" s="10" t="str">
        <f>LEFT(secoo주문영문!S265,11)</f>
        <v/>
      </c>
      <c r="B265" s="11" t="str">
        <f>RIGHT(secoo주문영문!O265,3)</f>
        <v/>
      </c>
      <c r="C265" s="82">
        <f>secoo주문영문!U265</f>
        <v>0</v>
      </c>
      <c r="D265" s="19">
        <f>secoo주문영문!A265</f>
        <v>0</v>
      </c>
      <c r="E265" s="84" t="e">
        <f t="shared" si="24"/>
        <v>#N/A</v>
      </c>
      <c r="F265" s="13" t="str">
        <f>LEFT(secoo주문영문!B265,10)</f>
        <v/>
      </c>
      <c r="G265" s="14" t="s">
        <v>427</v>
      </c>
      <c r="H265" s="22" t="s">
        <v>1006</v>
      </c>
      <c r="I265" s="24" t="s">
        <v>404</v>
      </c>
      <c r="J265" s="24" t="s">
        <v>404</v>
      </c>
      <c r="K265" s="21" t="s">
        <v>403</v>
      </c>
      <c r="L265" s="87" t="s">
        <v>1008</v>
      </c>
      <c r="M265" s="93" t="s">
        <v>2967</v>
      </c>
      <c r="N265" s="15" t="s">
        <v>2246</v>
      </c>
      <c r="O265" s="16" t="s">
        <v>1006</v>
      </c>
      <c r="P265" s="20" t="s">
        <v>1007</v>
      </c>
      <c r="Q265" s="20" t="s">
        <v>1007</v>
      </c>
      <c r="R265" s="16"/>
      <c r="S265" s="87" t="s">
        <v>1008</v>
      </c>
      <c r="T265" s="93" t="s">
        <v>1019</v>
      </c>
      <c r="U265" s="15" t="s">
        <v>2246</v>
      </c>
      <c r="V265" s="17">
        <f>secoo주문영문!A265</f>
        <v>0</v>
      </c>
      <c r="W265" s="14">
        <v>96</v>
      </c>
      <c r="X265" s="12"/>
      <c r="Z265" s="39"/>
      <c r="AC265" s="132" t="e">
        <f>VLOOKUP(A265,마스타파일!$D$2:$J$1227,2,0)</f>
        <v>#N/A</v>
      </c>
      <c r="AD265" s="133">
        <f>secoo주문영문!V215/67*100</f>
        <v>0</v>
      </c>
      <c r="AE265" s="94" t="e">
        <f>VLOOKUP($A265,마스타파일!$D$3:$F$1142,6,0)</f>
        <v>#N/A</v>
      </c>
      <c r="AF265" s="134" t="e">
        <f t="shared" si="25"/>
        <v>#N/A</v>
      </c>
      <c r="AG265" s="94" t="e">
        <f t="shared" si="26"/>
        <v>#N/A</v>
      </c>
      <c r="AH265" s="135" t="e">
        <f t="shared" si="27"/>
        <v>#N/A</v>
      </c>
    </row>
    <row r="266" spans="1:34" s="3" customFormat="1" ht="13.5">
      <c r="A266" s="10" t="str">
        <f>LEFT(secoo주문영문!S266,11)</f>
        <v/>
      </c>
      <c r="B266" s="11" t="str">
        <f>RIGHT(secoo주문영문!O266,3)</f>
        <v/>
      </c>
      <c r="C266" s="82">
        <f>secoo주문영문!U266</f>
        <v>0</v>
      </c>
      <c r="D266" s="19">
        <f>secoo주문영문!A266</f>
        <v>0</v>
      </c>
      <c r="E266" s="84" t="e">
        <f t="shared" si="24"/>
        <v>#N/A</v>
      </c>
      <c r="F266" s="13" t="str">
        <f>LEFT(secoo주문영문!B266,10)</f>
        <v/>
      </c>
      <c r="G266" s="14" t="s">
        <v>427</v>
      </c>
      <c r="H266" s="22" t="s">
        <v>1006</v>
      </c>
      <c r="I266" s="24" t="s">
        <v>404</v>
      </c>
      <c r="J266" s="24" t="s">
        <v>404</v>
      </c>
      <c r="K266" s="21" t="s">
        <v>403</v>
      </c>
      <c r="L266" s="87" t="s">
        <v>1008</v>
      </c>
      <c r="M266" s="93" t="s">
        <v>2967</v>
      </c>
      <c r="N266" s="15" t="s">
        <v>2246</v>
      </c>
      <c r="O266" s="16" t="s">
        <v>1006</v>
      </c>
      <c r="P266" s="20" t="s">
        <v>1007</v>
      </c>
      <c r="Q266" s="20" t="s">
        <v>1007</v>
      </c>
      <c r="R266" s="16"/>
      <c r="S266" s="87" t="s">
        <v>1008</v>
      </c>
      <c r="T266" s="93" t="s">
        <v>1019</v>
      </c>
      <c r="U266" s="15" t="s">
        <v>2246</v>
      </c>
      <c r="V266" s="17">
        <f>secoo주문영문!A266</f>
        <v>0</v>
      </c>
      <c r="W266" s="14">
        <v>96</v>
      </c>
      <c r="X266" s="12"/>
      <c r="Z266" s="39"/>
      <c r="AC266" s="132" t="e">
        <f>VLOOKUP(A266,마스타파일!$D$2:$J$1227,2,0)</f>
        <v>#N/A</v>
      </c>
      <c r="AD266" s="133">
        <f>secoo주문영문!V216/67*100</f>
        <v>0</v>
      </c>
      <c r="AE266" s="94" t="e">
        <f>VLOOKUP($A266,마스타파일!$D$3:$F$1142,6,0)</f>
        <v>#N/A</v>
      </c>
      <c r="AF266" s="134" t="e">
        <f t="shared" si="25"/>
        <v>#N/A</v>
      </c>
      <c r="AG266" s="94" t="e">
        <f t="shared" si="26"/>
        <v>#N/A</v>
      </c>
      <c r="AH266" s="135" t="e">
        <f t="shared" si="27"/>
        <v>#N/A</v>
      </c>
    </row>
    <row r="267" spans="1:34" s="3" customFormat="1" ht="13.5">
      <c r="A267" s="10" t="str">
        <f>LEFT(secoo주문영문!S267,11)</f>
        <v/>
      </c>
      <c r="B267" s="11" t="str">
        <f>RIGHT(secoo주문영문!O267,3)</f>
        <v/>
      </c>
      <c r="C267" s="82">
        <f>secoo주문영문!U267</f>
        <v>0</v>
      </c>
      <c r="D267" s="19">
        <f>secoo주문영문!A267</f>
        <v>0</v>
      </c>
      <c r="E267" s="84" t="e">
        <f t="shared" si="24"/>
        <v>#N/A</v>
      </c>
      <c r="F267" s="13" t="str">
        <f>LEFT(secoo주문영문!B267,10)</f>
        <v/>
      </c>
      <c r="G267" s="14" t="s">
        <v>427</v>
      </c>
      <c r="H267" s="22" t="s">
        <v>1006</v>
      </c>
      <c r="I267" s="24" t="s">
        <v>404</v>
      </c>
      <c r="J267" s="24" t="s">
        <v>404</v>
      </c>
      <c r="K267" s="21" t="s">
        <v>403</v>
      </c>
      <c r="L267" s="87" t="s">
        <v>1008</v>
      </c>
      <c r="M267" s="93" t="s">
        <v>2967</v>
      </c>
      <c r="N267" s="15" t="s">
        <v>2246</v>
      </c>
      <c r="O267" s="16" t="s">
        <v>1006</v>
      </c>
      <c r="P267" s="20" t="s">
        <v>1007</v>
      </c>
      <c r="Q267" s="20" t="s">
        <v>1007</v>
      </c>
      <c r="R267" s="16"/>
      <c r="S267" s="87" t="s">
        <v>1008</v>
      </c>
      <c r="T267" s="93" t="s">
        <v>1019</v>
      </c>
      <c r="U267" s="15" t="s">
        <v>2246</v>
      </c>
      <c r="V267" s="17">
        <f>secoo주문영문!A267</f>
        <v>0</v>
      </c>
      <c r="W267" s="14">
        <v>96</v>
      </c>
      <c r="X267" s="12"/>
      <c r="Z267" s="39"/>
      <c r="AC267" s="132" t="e">
        <f>VLOOKUP(A267,마스타파일!$D$2:$J$1227,2,0)</f>
        <v>#N/A</v>
      </c>
      <c r="AD267" s="133">
        <f>secoo주문영문!V217/67*100</f>
        <v>0</v>
      </c>
      <c r="AE267" s="94" t="e">
        <f>VLOOKUP($A267,마스타파일!$D$3:$F$1142,6,0)</f>
        <v>#N/A</v>
      </c>
      <c r="AF267" s="134" t="e">
        <f t="shared" si="25"/>
        <v>#N/A</v>
      </c>
      <c r="AG267" s="94" t="e">
        <f t="shared" si="26"/>
        <v>#N/A</v>
      </c>
      <c r="AH267" s="135" t="e">
        <f t="shared" si="27"/>
        <v>#N/A</v>
      </c>
    </row>
    <row r="268" spans="1:34" s="3" customFormat="1" ht="13.5">
      <c r="A268" s="10" t="str">
        <f>LEFT(secoo주문영문!S268,11)</f>
        <v/>
      </c>
      <c r="B268" s="11" t="str">
        <f>RIGHT(secoo주문영문!O268,3)</f>
        <v/>
      </c>
      <c r="C268" s="82">
        <f>secoo주문영문!U268</f>
        <v>0</v>
      </c>
      <c r="D268" s="19">
        <f>secoo주문영문!A268</f>
        <v>0</v>
      </c>
      <c r="E268" s="84" t="e">
        <f t="shared" si="24"/>
        <v>#N/A</v>
      </c>
      <c r="F268" s="13" t="str">
        <f>LEFT(secoo주문영문!B268,10)</f>
        <v/>
      </c>
      <c r="G268" s="14" t="s">
        <v>427</v>
      </c>
      <c r="H268" s="22" t="s">
        <v>1006</v>
      </c>
      <c r="I268" s="24" t="s">
        <v>404</v>
      </c>
      <c r="J268" s="24" t="s">
        <v>404</v>
      </c>
      <c r="K268" s="21" t="s">
        <v>403</v>
      </c>
      <c r="L268" s="87" t="s">
        <v>1008</v>
      </c>
      <c r="M268" s="93" t="s">
        <v>2967</v>
      </c>
      <c r="N268" s="15" t="s">
        <v>2246</v>
      </c>
      <c r="O268" s="16" t="s">
        <v>1006</v>
      </c>
      <c r="P268" s="20" t="s">
        <v>1007</v>
      </c>
      <c r="Q268" s="20" t="s">
        <v>1007</v>
      </c>
      <c r="R268" s="16"/>
      <c r="S268" s="87" t="s">
        <v>1008</v>
      </c>
      <c r="T268" s="93" t="s">
        <v>1019</v>
      </c>
      <c r="U268" s="15" t="s">
        <v>2246</v>
      </c>
      <c r="V268" s="17">
        <f>secoo주문영문!A268</f>
        <v>0</v>
      </c>
      <c r="W268" s="14">
        <v>96</v>
      </c>
      <c r="X268" s="12"/>
      <c r="Z268" s="39"/>
      <c r="AC268" s="132" t="e">
        <f>VLOOKUP(A268,마스타파일!$D$2:$J$1227,2,0)</f>
        <v>#N/A</v>
      </c>
      <c r="AD268" s="133">
        <f>secoo주문영문!V218/67*100</f>
        <v>0</v>
      </c>
      <c r="AE268" s="94" t="e">
        <f>VLOOKUP($A268,마스타파일!$D$3:$F$1142,6,0)</f>
        <v>#N/A</v>
      </c>
      <c r="AF268" s="134" t="e">
        <f t="shared" si="25"/>
        <v>#N/A</v>
      </c>
      <c r="AG268" s="94" t="e">
        <f t="shared" si="26"/>
        <v>#N/A</v>
      </c>
      <c r="AH268" s="135" t="e">
        <f t="shared" si="27"/>
        <v>#N/A</v>
      </c>
    </row>
    <row r="269" spans="1:34" s="3" customFormat="1" ht="13.5">
      <c r="A269" s="10" t="str">
        <f>LEFT(secoo주문영문!S269,11)</f>
        <v/>
      </c>
      <c r="B269" s="11" t="str">
        <f>RIGHT(secoo주문영문!O269,3)</f>
        <v/>
      </c>
      <c r="C269" s="82">
        <f>secoo주문영문!U269</f>
        <v>0</v>
      </c>
      <c r="D269" s="19">
        <f>secoo주문영문!A269</f>
        <v>0</v>
      </c>
      <c r="E269" s="84" t="e">
        <f t="shared" si="24"/>
        <v>#N/A</v>
      </c>
      <c r="F269" s="13" t="str">
        <f>LEFT(secoo주문영문!B269,10)</f>
        <v/>
      </c>
      <c r="G269" s="14" t="s">
        <v>427</v>
      </c>
      <c r="H269" s="22" t="s">
        <v>1006</v>
      </c>
      <c r="I269" s="24" t="s">
        <v>404</v>
      </c>
      <c r="J269" s="24" t="s">
        <v>404</v>
      </c>
      <c r="K269" s="21" t="s">
        <v>403</v>
      </c>
      <c r="L269" s="87" t="s">
        <v>1008</v>
      </c>
      <c r="M269" s="93" t="s">
        <v>2967</v>
      </c>
      <c r="N269" s="15" t="s">
        <v>2246</v>
      </c>
      <c r="O269" s="16" t="s">
        <v>1006</v>
      </c>
      <c r="P269" s="20" t="s">
        <v>1007</v>
      </c>
      <c r="Q269" s="20" t="s">
        <v>1007</v>
      </c>
      <c r="R269" s="16"/>
      <c r="S269" s="87" t="s">
        <v>1008</v>
      </c>
      <c r="T269" s="93" t="s">
        <v>1019</v>
      </c>
      <c r="U269" s="15" t="s">
        <v>2246</v>
      </c>
      <c r="V269" s="17">
        <f>secoo주문영문!A269</f>
        <v>0</v>
      </c>
      <c r="W269" s="14">
        <v>96</v>
      </c>
      <c r="X269" s="12"/>
      <c r="Z269" s="39"/>
      <c r="AC269" s="132" t="e">
        <f>VLOOKUP(A269,마스타파일!$D$2:$J$1227,2,0)</f>
        <v>#N/A</v>
      </c>
      <c r="AD269" s="133">
        <f>secoo주문영문!V219/67*100</f>
        <v>0</v>
      </c>
      <c r="AE269" s="94" t="e">
        <f>VLOOKUP($A269,마스타파일!$D$3:$F$1142,6,0)</f>
        <v>#N/A</v>
      </c>
      <c r="AF269" s="134" t="e">
        <f t="shared" si="25"/>
        <v>#N/A</v>
      </c>
      <c r="AG269" s="94" t="e">
        <f t="shared" si="26"/>
        <v>#N/A</v>
      </c>
      <c r="AH269" s="135" t="e">
        <f t="shared" si="27"/>
        <v>#N/A</v>
      </c>
    </row>
    <row r="270" spans="1:34" s="3" customFormat="1" ht="13.5">
      <c r="A270" s="10" t="str">
        <f>LEFT(secoo주문영문!S270,11)</f>
        <v/>
      </c>
      <c r="B270" s="11" t="str">
        <f>RIGHT(secoo주문영문!O270,3)</f>
        <v/>
      </c>
      <c r="C270" s="82">
        <f>secoo주문영문!U270</f>
        <v>0</v>
      </c>
      <c r="D270" s="19">
        <f>secoo주문영문!A270</f>
        <v>0</v>
      </c>
      <c r="E270" s="84" t="e">
        <f t="shared" si="24"/>
        <v>#N/A</v>
      </c>
      <c r="F270" s="13" t="str">
        <f>LEFT(secoo주문영문!B270,10)</f>
        <v/>
      </c>
      <c r="G270" s="14" t="s">
        <v>427</v>
      </c>
      <c r="H270" s="22" t="s">
        <v>1006</v>
      </c>
      <c r="I270" s="24" t="s">
        <v>404</v>
      </c>
      <c r="J270" s="24" t="s">
        <v>404</v>
      </c>
      <c r="K270" s="21" t="s">
        <v>403</v>
      </c>
      <c r="L270" s="87" t="s">
        <v>1008</v>
      </c>
      <c r="M270" s="93" t="s">
        <v>2967</v>
      </c>
      <c r="N270" s="15" t="s">
        <v>2246</v>
      </c>
      <c r="O270" s="16" t="s">
        <v>1006</v>
      </c>
      <c r="P270" s="20" t="s">
        <v>1007</v>
      </c>
      <c r="Q270" s="20" t="s">
        <v>1007</v>
      </c>
      <c r="R270" s="16"/>
      <c r="S270" s="87" t="s">
        <v>1008</v>
      </c>
      <c r="T270" s="93" t="s">
        <v>1019</v>
      </c>
      <c r="U270" s="15" t="s">
        <v>2246</v>
      </c>
      <c r="V270" s="17">
        <f>secoo주문영문!A270</f>
        <v>0</v>
      </c>
      <c r="W270" s="14">
        <v>96</v>
      </c>
      <c r="X270" s="12"/>
      <c r="Z270" s="39"/>
      <c r="AC270" s="132" t="e">
        <f>VLOOKUP(A270,마스타파일!$D$2:$J$1227,2,0)</f>
        <v>#N/A</v>
      </c>
      <c r="AD270" s="133">
        <f>secoo주문영문!V220/67*100</f>
        <v>0</v>
      </c>
      <c r="AE270" s="94" t="e">
        <f>VLOOKUP($A270,마스타파일!$D$3:$F$1142,6,0)</f>
        <v>#N/A</v>
      </c>
      <c r="AF270" s="134" t="e">
        <f t="shared" si="25"/>
        <v>#N/A</v>
      </c>
      <c r="AG270" s="94" t="e">
        <f t="shared" si="26"/>
        <v>#N/A</v>
      </c>
      <c r="AH270" s="135" t="e">
        <f t="shared" si="27"/>
        <v>#N/A</v>
      </c>
    </row>
    <row r="271" spans="1:34" s="3" customFormat="1" ht="13.5">
      <c r="A271" s="10" t="str">
        <f>LEFT(secoo주문영문!S271,11)</f>
        <v/>
      </c>
      <c r="B271" s="11" t="str">
        <f>RIGHT(secoo주문영문!O271,3)</f>
        <v/>
      </c>
      <c r="C271" s="82">
        <f>secoo주문영문!U271</f>
        <v>0</v>
      </c>
      <c r="D271" s="19">
        <f>secoo주문영문!A271</f>
        <v>0</v>
      </c>
      <c r="E271" s="84" t="e">
        <f t="shared" si="24"/>
        <v>#N/A</v>
      </c>
      <c r="F271" s="13" t="str">
        <f>LEFT(secoo주문영문!B271,10)</f>
        <v/>
      </c>
      <c r="G271" s="14" t="s">
        <v>427</v>
      </c>
      <c r="H271" s="22" t="s">
        <v>1006</v>
      </c>
      <c r="I271" s="24" t="s">
        <v>404</v>
      </c>
      <c r="J271" s="24" t="s">
        <v>404</v>
      </c>
      <c r="K271" s="21" t="s">
        <v>403</v>
      </c>
      <c r="L271" s="87" t="s">
        <v>1008</v>
      </c>
      <c r="M271" s="93" t="s">
        <v>2967</v>
      </c>
      <c r="N271" s="15" t="s">
        <v>2246</v>
      </c>
      <c r="O271" s="16" t="s">
        <v>1006</v>
      </c>
      <c r="P271" s="20" t="s">
        <v>1007</v>
      </c>
      <c r="Q271" s="20" t="s">
        <v>1007</v>
      </c>
      <c r="R271" s="16"/>
      <c r="S271" s="87" t="s">
        <v>1008</v>
      </c>
      <c r="T271" s="93" t="s">
        <v>1019</v>
      </c>
      <c r="U271" s="15" t="s">
        <v>2246</v>
      </c>
      <c r="V271" s="17">
        <f>secoo주문영문!A271</f>
        <v>0</v>
      </c>
      <c r="W271" s="14">
        <v>96</v>
      </c>
      <c r="X271" s="12"/>
      <c r="Z271" s="39"/>
      <c r="AC271" s="132" t="e">
        <f>VLOOKUP(A271,마스타파일!$D$2:$J$1227,2,0)</f>
        <v>#N/A</v>
      </c>
      <c r="AD271" s="133">
        <f>secoo주문영문!V221/67*100</f>
        <v>0</v>
      </c>
      <c r="AE271" s="94" t="e">
        <f>VLOOKUP($A271,마스타파일!$D$3:$F$1142,6,0)</f>
        <v>#N/A</v>
      </c>
      <c r="AF271" s="134" t="e">
        <f t="shared" si="25"/>
        <v>#N/A</v>
      </c>
      <c r="AG271" s="94" t="e">
        <f t="shared" si="26"/>
        <v>#N/A</v>
      </c>
      <c r="AH271" s="135" t="e">
        <f t="shared" si="27"/>
        <v>#N/A</v>
      </c>
    </row>
    <row r="272" spans="1:34" s="3" customFormat="1" ht="13.5">
      <c r="A272" s="10" t="str">
        <f>LEFT(secoo주문영문!S272,11)</f>
        <v/>
      </c>
      <c r="B272" s="11" t="str">
        <f>RIGHT(secoo주문영문!O272,3)</f>
        <v/>
      </c>
      <c r="C272" s="82">
        <f>secoo주문영문!U272</f>
        <v>0</v>
      </c>
      <c r="D272" s="19">
        <f>secoo주문영문!A272</f>
        <v>0</v>
      </c>
      <c r="E272" s="84" t="e">
        <f t="shared" si="24"/>
        <v>#N/A</v>
      </c>
      <c r="F272" s="13" t="str">
        <f>LEFT(secoo주문영문!B272,10)</f>
        <v/>
      </c>
      <c r="G272" s="14" t="s">
        <v>427</v>
      </c>
      <c r="H272" s="22" t="s">
        <v>1006</v>
      </c>
      <c r="I272" s="24" t="s">
        <v>404</v>
      </c>
      <c r="J272" s="24" t="s">
        <v>404</v>
      </c>
      <c r="K272" s="21" t="s">
        <v>403</v>
      </c>
      <c r="L272" s="87" t="s">
        <v>1008</v>
      </c>
      <c r="M272" s="93" t="s">
        <v>2967</v>
      </c>
      <c r="N272" s="15" t="s">
        <v>2246</v>
      </c>
      <c r="O272" s="16" t="s">
        <v>1006</v>
      </c>
      <c r="P272" s="20" t="s">
        <v>1007</v>
      </c>
      <c r="Q272" s="20" t="s">
        <v>1007</v>
      </c>
      <c r="R272" s="16"/>
      <c r="S272" s="87" t="s">
        <v>1008</v>
      </c>
      <c r="T272" s="93" t="s">
        <v>1019</v>
      </c>
      <c r="U272" s="15" t="s">
        <v>2246</v>
      </c>
      <c r="V272" s="17">
        <f>secoo주문영문!A272</f>
        <v>0</v>
      </c>
      <c r="W272" s="14">
        <v>96</v>
      </c>
      <c r="X272" s="12"/>
      <c r="Z272" s="39"/>
      <c r="AC272" s="132" t="e">
        <f>VLOOKUP(A272,마스타파일!$D$2:$J$1227,2,0)</f>
        <v>#N/A</v>
      </c>
      <c r="AD272" s="133">
        <f>secoo주문영문!V222/67*100</f>
        <v>0</v>
      </c>
      <c r="AE272" s="94" t="e">
        <f>VLOOKUP($A272,마스타파일!$D$3:$F$1142,6,0)</f>
        <v>#N/A</v>
      </c>
      <c r="AF272" s="134" t="e">
        <f t="shared" si="25"/>
        <v>#N/A</v>
      </c>
      <c r="AG272" s="94" t="e">
        <f t="shared" si="26"/>
        <v>#N/A</v>
      </c>
      <c r="AH272" s="135" t="e">
        <f t="shared" si="27"/>
        <v>#N/A</v>
      </c>
    </row>
    <row r="273" spans="1:34" s="3" customFormat="1" ht="13.5">
      <c r="A273" s="10" t="str">
        <f>LEFT(secoo주문영문!S273,11)</f>
        <v/>
      </c>
      <c r="B273" s="11" t="str">
        <f>RIGHT(secoo주문영문!O273,3)</f>
        <v/>
      </c>
      <c r="C273" s="82">
        <f>secoo주문영문!U273</f>
        <v>0</v>
      </c>
      <c r="D273" s="19">
        <f>secoo주문영문!A273</f>
        <v>0</v>
      </c>
      <c r="E273" s="84" t="e">
        <f t="shared" si="24"/>
        <v>#N/A</v>
      </c>
      <c r="F273" s="13" t="str">
        <f>LEFT(secoo주문영문!B273,10)</f>
        <v/>
      </c>
      <c r="G273" s="14" t="s">
        <v>427</v>
      </c>
      <c r="H273" s="22" t="s">
        <v>1006</v>
      </c>
      <c r="I273" s="24" t="s">
        <v>404</v>
      </c>
      <c r="J273" s="24" t="s">
        <v>404</v>
      </c>
      <c r="K273" s="21" t="s">
        <v>403</v>
      </c>
      <c r="L273" s="87" t="s">
        <v>1008</v>
      </c>
      <c r="M273" s="93" t="s">
        <v>2967</v>
      </c>
      <c r="N273" s="15" t="s">
        <v>2246</v>
      </c>
      <c r="O273" s="16" t="s">
        <v>1006</v>
      </c>
      <c r="P273" s="20" t="s">
        <v>1007</v>
      </c>
      <c r="Q273" s="20" t="s">
        <v>1007</v>
      </c>
      <c r="R273" s="16"/>
      <c r="S273" s="87" t="s">
        <v>1008</v>
      </c>
      <c r="T273" s="93" t="s">
        <v>1019</v>
      </c>
      <c r="U273" s="15" t="s">
        <v>2246</v>
      </c>
      <c r="V273" s="17">
        <f>secoo주문영문!A273</f>
        <v>0</v>
      </c>
      <c r="W273" s="14">
        <v>96</v>
      </c>
      <c r="X273" s="12"/>
      <c r="Z273" s="39"/>
      <c r="AC273" s="132" t="e">
        <f>VLOOKUP(A273,마스타파일!$D$2:$J$1227,2,0)</f>
        <v>#N/A</v>
      </c>
      <c r="AD273" s="133">
        <f>secoo주문영문!V223/67*100</f>
        <v>0</v>
      </c>
      <c r="AE273" s="94" t="e">
        <f>VLOOKUP($A273,마스타파일!$D$3:$F$1142,6,0)</f>
        <v>#N/A</v>
      </c>
      <c r="AF273" s="134" t="e">
        <f t="shared" si="25"/>
        <v>#N/A</v>
      </c>
      <c r="AG273" s="94" t="e">
        <f t="shared" si="26"/>
        <v>#N/A</v>
      </c>
      <c r="AH273" s="135" t="e">
        <f t="shared" si="27"/>
        <v>#N/A</v>
      </c>
    </row>
    <row r="274" spans="1:34" s="3" customFormat="1" ht="13.5">
      <c r="A274" s="10" t="str">
        <f>LEFT(secoo주문영문!S274,11)</f>
        <v/>
      </c>
      <c r="B274" s="11" t="str">
        <f>RIGHT(secoo주문영문!O274,3)</f>
        <v/>
      </c>
      <c r="C274" s="82">
        <f>secoo주문영문!U274</f>
        <v>0</v>
      </c>
      <c r="D274" s="19">
        <f>secoo주문영문!A274</f>
        <v>0</v>
      </c>
      <c r="E274" s="84" t="e">
        <f t="shared" si="24"/>
        <v>#N/A</v>
      </c>
      <c r="F274" s="13" t="str">
        <f>LEFT(secoo주문영문!B274,10)</f>
        <v/>
      </c>
      <c r="G274" s="14" t="s">
        <v>427</v>
      </c>
      <c r="H274" s="22" t="s">
        <v>1006</v>
      </c>
      <c r="I274" s="24" t="s">
        <v>404</v>
      </c>
      <c r="J274" s="24" t="s">
        <v>404</v>
      </c>
      <c r="K274" s="21" t="s">
        <v>403</v>
      </c>
      <c r="L274" s="87" t="s">
        <v>1008</v>
      </c>
      <c r="M274" s="93" t="s">
        <v>2967</v>
      </c>
      <c r="N274" s="15" t="s">
        <v>2246</v>
      </c>
      <c r="O274" s="16" t="s">
        <v>1006</v>
      </c>
      <c r="P274" s="20" t="s">
        <v>1007</v>
      </c>
      <c r="Q274" s="20" t="s">
        <v>1007</v>
      </c>
      <c r="R274" s="16"/>
      <c r="S274" s="87" t="s">
        <v>1008</v>
      </c>
      <c r="T274" s="93" t="s">
        <v>1019</v>
      </c>
      <c r="U274" s="15" t="s">
        <v>2246</v>
      </c>
      <c r="V274" s="17">
        <f>secoo주문영문!A274</f>
        <v>0</v>
      </c>
      <c r="W274" s="14">
        <v>96</v>
      </c>
      <c r="X274" s="12"/>
      <c r="Z274" s="39"/>
      <c r="AC274" s="132" t="e">
        <f>VLOOKUP(A274,마스타파일!$D$2:$J$1227,2,0)</f>
        <v>#N/A</v>
      </c>
      <c r="AD274" s="133">
        <f>secoo주문영문!V224/67*100</f>
        <v>0</v>
      </c>
      <c r="AE274" s="94" t="e">
        <f>VLOOKUP($A274,마스타파일!$D$3:$F$1142,6,0)</f>
        <v>#N/A</v>
      </c>
      <c r="AF274" s="134" t="e">
        <f t="shared" si="25"/>
        <v>#N/A</v>
      </c>
      <c r="AG274" s="94" t="e">
        <f t="shared" si="26"/>
        <v>#N/A</v>
      </c>
      <c r="AH274" s="135" t="e">
        <f t="shared" si="27"/>
        <v>#N/A</v>
      </c>
    </row>
    <row r="275" spans="1:34" s="3" customFormat="1" ht="13.5">
      <c r="A275" s="10" t="str">
        <f>LEFT(secoo주문영문!S275,11)</f>
        <v/>
      </c>
      <c r="B275" s="11" t="str">
        <f>RIGHT(secoo주문영문!O275,3)</f>
        <v/>
      </c>
      <c r="C275" s="82">
        <f>secoo주문영문!U275</f>
        <v>0</v>
      </c>
      <c r="D275" s="19">
        <f>secoo주문영문!A275</f>
        <v>0</v>
      </c>
      <c r="E275" s="84" t="e">
        <f t="shared" si="24"/>
        <v>#N/A</v>
      </c>
      <c r="F275" s="13" t="str">
        <f>LEFT(secoo주문영문!B275,10)</f>
        <v/>
      </c>
      <c r="G275" s="14" t="s">
        <v>427</v>
      </c>
      <c r="H275" s="22" t="s">
        <v>1006</v>
      </c>
      <c r="I275" s="24" t="s">
        <v>404</v>
      </c>
      <c r="J275" s="24" t="s">
        <v>404</v>
      </c>
      <c r="K275" s="21" t="s">
        <v>403</v>
      </c>
      <c r="L275" s="87" t="s">
        <v>1008</v>
      </c>
      <c r="M275" s="93" t="s">
        <v>2967</v>
      </c>
      <c r="N275" s="15" t="s">
        <v>2246</v>
      </c>
      <c r="O275" s="16" t="s">
        <v>1006</v>
      </c>
      <c r="P275" s="20" t="s">
        <v>1007</v>
      </c>
      <c r="Q275" s="20" t="s">
        <v>1007</v>
      </c>
      <c r="R275" s="16"/>
      <c r="S275" s="87" t="s">
        <v>1008</v>
      </c>
      <c r="T275" s="93" t="s">
        <v>1019</v>
      </c>
      <c r="U275" s="15" t="s">
        <v>2246</v>
      </c>
      <c r="V275" s="17">
        <f>secoo주문영문!A275</f>
        <v>0</v>
      </c>
      <c r="W275" s="14">
        <v>96</v>
      </c>
      <c r="X275" s="12"/>
      <c r="Z275" s="39"/>
      <c r="AC275" s="132" t="e">
        <f>VLOOKUP(A275,마스타파일!$D$2:$J$1227,2,0)</f>
        <v>#N/A</v>
      </c>
      <c r="AD275" s="133">
        <f>secoo주문영문!V225/67*100</f>
        <v>0</v>
      </c>
      <c r="AE275" s="94" t="e">
        <f>VLOOKUP($A275,마스타파일!$D$3:$F$1142,6,0)</f>
        <v>#N/A</v>
      </c>
      <c r="AF275" s="134" t="e">
        <f t="shared" si="25"/>
        <v>#N/A</v>
      </c>
      <c r="AG275" s="94" t="e">
        <f t="shared" si="26"/>
        <v>#N/A</v>
      </c>
      <c r="AH275" s="135" t="e">
        <f t="shared" si="27"/>
        <v>#N/A</v>
      </c>
    </row>
    <row r="276" spans="1:34" s="3" customFormat="1" ht="13.5">
      <c r="A276" s="10" t="str">
        <f>LEFT(secoo주문영문!S276,11)</f>
        <v/>
      </c>
      <c r="B276" s="11" t="str">
        <f>RIGHT(secoo주문영문!O276,3)</f>
        <v/>
      </c>
      <c r="C276" s="82">
        <f>secoo주문영문!U276</f>
        <v>0</v>
      </c>
      <c r="D276" s="19">
        <f>secoo주문영문!A276</f>
        <v>0</v>
      </c>
      <c r="E276" s="84" t="e">
        <f t="shared" si="24"/>
        <v>#N/A</v>
      </c>
      <c r="F276" s="13" t="str">
        <f>LEFT(secoo주문영문!B276,10)</f>
        <v/>
      </c>
      <c r="G276" s="14" t="s">
        <v>427</v>
      </c>
      <c r="H276" s="22" t="s">
        <v>1006</v>
      </c>
      <c r="I276" s="24" t="s">
        <v>404</v>
      </c>
      <c r="J276" s="24" t="s">
        <v>404</v>
      </c>
      <c r="K276" s="21" t="s">
        <v>403</v>
      </c>
      <c r="L276" s="87" t="s">
        <v>1008</v>
      </c>
      <c r="M276" s="93" t="s">
        <v>2967</v>
      </c>
      <c r="N276" s="15" t="s">
        <v>2246</v>
      </c>
      <c r="O276" s="16" t="s">
        <v>1006</v>
      </c>
      <c r="P276" s="20" t="s">
        <v>1007</v>
      </c>
      <c r="Q276" s="20" t="s">
        <v>1007</v>
      </c>
      <c r="R276" s="16"/>
      <c r="S276" s="87" t="s">
        <v>1008</v>
      </c>
      <c r="T276" s="93" t="s">
        <v>1019</v>
      </c>
      <c r="U276" s="15" t="s">
        <v>2246</v>
      </c>
      <c r="V276" s="17">
        <f>secoo주문영문!A276</f>
        <v>0</v>
      </c>
      <c r="W276" s="14">
        <v>96</v>
      </c>
      <c r="X276" s="12"/>
      <c r="Z276" s="39"/>
      <c r="AC276" s="132" t="e">
        <f>VLOOKUP(A276,마스타파일!$D$2:$J$1227,2,0)</f>
        <v>#N/A</v>
      </c>
      <c r="AD276" s="133">
        <f>secoo주문영문!V226/67*100</f>
        <v>0</v>
      </c>
      <c r="AE276" s="94" t="e">
        <f>VLOOKUP($A276,마스타파일!$D$3:$F$1142,6,0)</f>
        <v>#N/A</v>
      </c>
      <c r="AF276" s="134" t="e">
        <f t="shared" si="25"/>
        <v>#N/A</v>
      </c>
      <c r="AG276" s="94" t="e">
        <f t="shared" si="26"/>
        <v>#N/A</v>
      </c>
      <c r="AH276" s="135" t="e">
        <f t="shared" si="27"/>
        <v>#N/A</v>
      </c>
    </row>
    <row r="277" spans="1:34" s="3" customFormat="1" ht="13.5">
      <c r="A277" s="10" t="str">
        <f>LEFT(secoo주문영문!S277,11)</f>
        <v/>
      </c>
      <c r="B277" s="11" t="str">
        <f>RIGHT(secoo주문영문!O277,3)</f>
        <v/>
      </c>
      <c r="C277" s="82">
        <f>secoo주문영문!U277</f>
        <v>0</v>
      </c>
      <c r="D277" s="19">
        <f>secoo주문영문!A277</f>
        <v>0</v>
      </c>
      <c r="E277" s="84" t="e">
        <f t="shared" si="24"/>
        <v>#N/A</v>
      </c>
      <c r="F277" s="13" t="str">
        <f>LEFT(secoo주문영문!B277,10)</f>
        <v/>
      </c>
      <c r="G277" s="14" t="s">
        <v>427</v>
      </c>
      <c r="H277" s="22" t="s">
        <v>1006</v>
      </c>
      <c r="I277" s="24" t="s">
        <v>404</v>
      </c>
      <c r="J277" s="24" t="s">
        <v>404</v>
      </c>
      <c r="K277" s="21" t="s">
        <v>403</v>
      </c>
      <c r="L277" s="87" t="s">
        <v>1008</v>
      </c>
      <c r="M277" s="93" t="s">
        <v>2967</v>
      </c>
      <c r="N277" s="15" t="s">
        <v>2246</v>
      </c>
      <c r="O277" s="16" t="s">
        <v>1006</v>
      </c>
      <c r="P277" s="20" t="s">
        <v>1007</v>
      </c>
      <c r="Q277" s="20" t="s">
        <v>1007</v>
      </c>
      <c r="R277" s="16"/>
      <c r="S277" s="87" t="s">
        <v>1008</v>
      </c>
      <c r="T277" s="93" t="s">
        <v>1019</v>
      </c>
      <c r="U277" s="15" t="s">
        <v>2246</v>
      </c>
      <c r="V277" s="17">
        <f>secoo주문영문!A277</f>
        <v>0</v>
      </c>
      <c r="W277" s="14">
        <v>96</v>
      </c>
      <c r="X277" s="12"/>
      <c r="Z277" s="39"/>
      <c r="AC277" s="132" t="e">
        <f>VLOOKUP(A277,마스타파일!$D$2:$J$1227,2,0)</f>
        <v>#N/A</v>
      </c>
      <c r="AD277" s="133">
        <f>secoo주문영문!V227/67*100</f>
        <v>0</v>
      </c>
      <c r="AE277" s="94" t="e">
        <f>VLOOKUP($A277,마스타파일!$D$3:$F$1142,6,0)</f>
        <v>#N/A</v>
      </c>
      <c r="AF277" s="134" t="e">
        <f t="shared" si="25"/>
        <v>#N/A</v>
      </c>
      <c r="AG277" s="94" t="e">
        <f t="shared" si="26"/>
        <v>#N/A</v>
      </c>
      <c r="AH277" s="135" t="e">
        <f t="shared" si="27"/>
        <v>#N/A</v>
      </c>
    </row>
    <row r="278" spans="1:34" s="3" customFormat="1" ht="13.5">
      <c r="A278" s="10" t="str">
        <f>LEFT(secoo주문영문!S278,11)</f>
        <v/>
      </c>
      <c r="B278" s="11" t="str">
        <f>RIGHT(secoo주문영문!O278,3)</f>
        <v/>
      </c>
      <c r="C278" s="82">
        <f>secoo주문영문!U278</f>
        <v>0</v>
      </c>
      <c r="D278" s="19">
        <f>secoo주문영문!A278</f>
        <v>0</v>
      </c>
      <c r="E278" s="84" t="e">
        <f t="shared" si="24"/>
        <v>#N/A</v>
      </c>
      <c r="F278" s="13" t="str">
        <f>LEFT(secoo주문영문!B278,10)</f>
        <v/>
      </c>
      <c r="G278" s="14" t="s">
        <v>427</v>
      </c>
      <c r="H278" s="22" t="s">
        <v>1006</v>
      </c>
      <c r="I278" s="24" t="s">
        <v>404</v>
      </c>
      <c r="J278" s="24" t="s">
        <v>404</v>
      </c>
      <c r="K278" s="21" t="s">
        <v>403</v>
      </c>
      <c r="L278" s="87" t="s">
        <v>1008</v>
      </c>
      <c r="M278" s="93" t="s">
        <v>2967</v>
      </c>
      <c r="N278" s="15" t="s">
        <v>2246</v>
      </c>
      <c r="O278" s="16" t="s">
        <v>1006</v>
      </c>
      <c r="P278" s="20" t="s">
        <v>1007</v>
      </c>
      <c r="Q278" s="20" t="s">
        <v>1007</v>
      </c>
      <c r="R278" s="16"/>
      <c r="S278" s="87" t="s">
        <v>1008</v>
      </c>
      <c r="T278" s="93" t="s">
        <v>1019</v>
      </c>
      <c r="U278" s="15" t="s">
        <v>2246</v>
      </c>
      <c r="V278" s="17">
        <f>secoo주문영문!A278</f>
        <v>0</v>
      </c>
      <c r="W278" s="14">
        <v>96</v>
      </c>
      <c r="X278" s="12"/>
      <c r="Z278" s="39"/>
      <c r="AC278" s="132" t="e">
        <f>VLOOKUP(A278,마스타파일!$D$2:$J$1227,2,0)</f>
        <v>#N/A</v>
      </c>
      <c r="AD278" s="133">
        <f>secoo주문영문!V228/67*100</f>
        <v>0</v>
      </c>
      <c r="AE278" s="94" t="e">
        <f>VLOOKUP($A278,마스타파일!$D$3:$F$1142,6,0)</f>
        <v>#N/A</v>
      </c>
      <c r="AF278" s="134" t="e">
        <f t="shared" si="25"/>
        <v>#N/A</v>
      </c>
      <c r="AG278" s="94" t="e">
        <f t="shared" si="26"/>
        <v>#N/A</v>
      </c>
      <c r="AH278" s="135" t="e">
        <f t="shared" si="27"/>
        <v>#N/A</v>
      </c>
    </row>
    <row r="279" spans="1:34" s="3" customFormat="1" ht="13.5">
      <c r="A279" s="10" t="str">
        <f>LEFT(secoo주문영문!S279,11)</f>
        <v/>
      </c>
      <c r="B279" s="11" t="str">
        <f>RIGHT(secoo주문영문!O279,3)</f>
        <v/>
      </c>
      <c r="C279" s="82">
        <f>secoo주문영문!U279</f>
        <v>0</v>
      </c>
      <c r="D279" s="19">
        <f>secoo주문영문!A279</f>
        <v>0</v>
      </c>
      <c r="E279" s="84" t="e">
        <f t="shared" si="24"/>
        <v>#N/A</v>
      </c>
      <c r="F279" s="13" t="str">
        <f>LEFT(secoo주문영문!B279,10)</f>
        <v/>
      </c>
      <c r="G279" s="14" t="s">
        <v>427</v>
      </c>
      <c r="H279" s="22" t="s">
        <v>1006</v>
      </c>
      <c r="I279" s="24" t="s">
        <v>404</v>
      </c>
      <c r="J279" s="24" t="s">
        <v>404</v>
      </c>
      <c r="K279" s="21" t="s">
        <v>403</v>
      </c>
      <c r="L279" s="87" t="s">
        <v>1008</v>
      </c>
      <c r="M279" s="93" t="s">
        <v>2967</v>
      </c>
      <c r="N279" s="15" t="s">
        <v>2246</v>
      </c>
      <c r="O279" s="16" t="s">
        <v>1006</v>
      </c>
      <c r="P279" s="20" t="s">
        <v>1007</v>
      </c>
      <c r="Q279" s="20" t="s">
        <v>1007</v>
      </c>
      <c r="R279" s="16"/>
      <c r="S279" s="87" t="s">
        <v>1008</v>
      </c>
      <c r="T279" s="93" t="s">
        <v>1019</v>
      </c>
      <c r="U279" s="15" t="s">
        <v>2246</v>
      </c>
      <c r="V279" s="17">
        <f>secoo주문영문!A279</f>
        <v>0</v>
      </c>
      <c r="W279" s="14">
        <v>96</v>
      </c>
      <c r="X279" s="12"/>
      <c r="Z279" s="39"/>
      <c r="AC279" s="132" t="e">
        <f>VLOOKUP(A279,마스타파일!$D$2:$J$1227,2,0)</f>
        <v>#N/A</v>
      </c>
      <c r="AD279" s="133">
        <f>secoo주문영문!V229/67*100</f>
        <v>0</v>
      </c>
      <c r="AE279" s="94" t="e">
        <f>VLOOKUP($A279,마스타파일!$D$3:$F$1142,6,0)</f>
        <v>#N/A</v>
      </c>
      <c r="AF279" s="134" t="e">
        <f t="shared" si="25"/>
        <v>#N/A</v>
      </c>
      <c r="AG279" s="94" t="e">
        <f t="shared" si="26"/>
        <v>#N/A</v>
      </c>
      <c r="AH279" s="135" t="e">
        <f t="shared" si="27"/>
        <v>#N/A</v>
      </c>
    </row>
    <row r="280" spans="1:34" s="3" customFormat="1" ht="13.5">
      <c r="A280" s="10" t="str">
        <f>LEFT(secoo주문영문!S280,11)</f>
        <v/>
      </c>
      <c r="B280" s="11" t="str">
        <f>RIGHT(secoo주문영문!O280,3)</f>
        <v/>
      </c>
      <c r="C280" s="82">
        <f>secoo주문영문!U280</f>
        <v>0</v>
      </c>
      <c r="D280" s="19">
        <f>secoo주문영문!A280</f>
        <v>0</v>
      </c>
      <c r="E280" s="84" t="e">
        <f t="shared" si="24"/>
        <v>#N/A</v>
      </c>
      <c r="F280" s="13" t="str">
        <f>LEFT(secoo주문영문!B280,10)</f>
        <v/>
      </c>
      <c r="G280" s="14" t="s">
        <v>427</v>
      </c>
      <c r="H280" s="22" t="s">
        <v>1006</v>
      </c>
      <c r="I280" s="24" t="s">
        <v>404</v>
      </c>
      <c r="J280" s="24" t="s">
        <v>404</v>
      </c>
      <c r="K280" s="21" t="s">
        <v>403</v>
      </c>
      <c r="L280" s="87" t="s">
        <v>1008</v>
      </c>
      <c r="M280" s="93" t="s">
        <v>2967</v>
      </c>
      <c r="N280" s="15" t="s">
        <v>2246</v>
      </c>
      <c r="O280" s="16" t="s">
        <v>1006</v>
      </c>
      <c r="P280" s="20" t="s">
        <v>1007</v>
      </c>
      <c r="Q280" s="20" t="s">
        <v>1007</v>
      </c>
      <c r="R280" s="16"/>
      <c r="S280" s="87" t="s">
        <v>1008</v>
      </c>
      <c r="T280" s="93" t="s">
        <v>1019</v>
      </c>
      <c r="U280" s="15" t="s">
        <v>2246</v>
      </c>
      <c r="V280" s="17">
        <f>secoo주문영문!A280</f>
        <v>0</v>
      </c>
      <c r="W280" s="14">
        <v>96</v>
      </c>
      <c r="X280" s="12"/>
      <c r="Z280" s="39"/>
      <c r="AC280" s="132" t="e">
        <f>VLOOKUP(A280,마스타파일!$D$2:$J$1227,2,0)</f>
        <v>#N/A</v>
      </c>
      <c r="AD280" s="133">
        <f>secoo주문영문!V230/67*100</f>
        <v>0</v>
      </c>
      <c r="AE280" s="94" t="e">
        <f>VLOOKUP($A280,마스타파일!$D$3:$F$1142,6,0)</f>
        <v>#N/A</v>
      </c>
      <c r="AF280" s="134" t="e">
        <f t="shared" si="25"/>
        <v>#N/A</v>
      </c>
      <c r="AG280" s="94" t="e">
        <f t="shared" si="26"/>
        <v>#N/A</v>
      </c>
      <c r="AH280" s="135" t="e">
        <f t="shared" si="27"/>
        <v>#N/A</v>
      </c>
    </row>
    <row r="281" spans="1:34" s="3" customFormat="1" ht="13.5">
      <c r="A281" s="10" t="str">
        <f>LEFT(secoo주문영문!S281,11)</f>
        <v/>
      </c>
      <c r="B281" s="11" t="str">
        <f>RIGHT(secoo주문영문!O281,3)</f>
        <v/>
      </c>
      <c r="C281" s="82">
        <f>secoo주문영문!U281</f>
        <v>0</v>
      </c>
      <c r="D281" s="19">
        <f>secoo주문영문!A281</f>
        <v>0</v>
      </c>
      <c r="E281" s="84" t="e">
        <f t="shared" si="24"/>
        <v>#N/A</v>
      </c>
      <c r="F281" s="13" t="str">
        <f>LEFT(secoo주문영문!B281,10)</f>
        <v/>
      </c>
      <c r="G281" s="14" t="s">
        <v>427</v>
      </c>
      <c r="H281" s="22" t="s">
        <v>1006</v>
      </c>
      <c r="I281" s="24" t="s">
        <v>404</v>
      </c>
      <c r="J281" s="24" t="s">
        <v>404</v>
      </c>
      <c r="K281" s="21" t="s">
        <v>403</v>
      </c>
      <c r="L281" s="87" t="s">
        <v>1008</v>
      </c>
      <c r="M281" s="93" t="s">
        <v>2967</v>
      </c>
      <c r="N281" s="15" t="s">
        <v>2246</v>
      </c>
      <c r="O281" s="16" t="s">
        <v>1006</v>
      </c>
      <c r="P281" s="20" t="s">
        <v>1007</v>
      </c>
      <c r="Q281" s="20" t="s">
        <v>1007</v>
      </c>
      <c r="R281" s="16"/>
      <c r="S281" s="87" t="s">
        <v>1008</v>
      </c>
      <c r="T281" s="93" t="s">
        <v>1019</v>
      </c>
      <c r="U281" s="15" t="s">
        <v>2246</v>
      </c>
      <c r="V281" s="17">
        <f>secoo주문영문!A281</f>
        <v>0</v>
      </c>
      <c r="W281" s="14">
        <v>96</v>
      </c>
      <c r="X281" s="12"/>
      <c r="Z281" s="39"/>
      <c r="AC281" s="132" t="e">
        <f>VLOOKUP(A281,마스타파일!$D$2:$J$1227,2,0)</f>
        <v>#N/A</v>
      </c>
      <c r="AD281" s="133">
        <f>secoo주문영문!V231/67*100</f>
        <v>0</v>
      </c>
      <c r="AE281" s="94" t="e">
        <f>VLOOKUP($A281,마스타파일!$D$3:$F$1142,6,0)</f>
        <v>#N/A</v>
      </c>
      <c r="AF281" s="134" t="e">
        <f t="shared" si="25"/>
        <v>#N/A</v>
      </c>
      <c r="AG281" s="94" t="e">
        <f t="shared" si="26"/>
        <v>#N/A</v>
      </c>
      <c r="AH281" s="135" t="e">
        <f t="shared" si="27"/>
        <v>#N/A</v>
      </c>
    </row>
    <row r="282" spans="1:34" s="3" customFormat="1" ht="13.5">
      <c r="A282" s="10" t="str">
        <f>LEFT(secoo주문영문!S282,11)</f>
        <v/>
      </c>
      <c r="B282" s="11" t="str">
        <f>RIGHT(secoo주문영문!O282,3)</f>
        <v/>
      </c>
      <c r="C282" s="82">
        <f>secoo주문영문!U282</f>
        <v>0</v>
      </c>
      <c r="D282" s="19">
        <f>secoo주문영문!A282</f>
        <v>0</v>
      </c>
      <c r="E282" s="84" t="e">
        <f t="shared" si="24"/>
        <v>#N/A</v>
      </c>
      <c r="F282" s="13" t="str">
        <f>LEFT(secoo주문영문!B282,10)</f>
        <v/>
      </c>
      <c r="G282" s="14" t="s">
        <v>427</v>
      </c>
      <c r="H282" s="22" t="s">
        <v>1006</v>
      </c>
      <c r="I282" s="24" t="s">
        <v>404</v>
      </c>
      <c r="J282" s="24" t="s">
        <v>404</v>
      </c>
      <c r="K282" s="21" t="s">
        <v>403</v>
      </c>
      <c r="L282" s="87" t="s">
        <v>1008</v>
      </c>
      <c r="M282" s="93" t="s">
        <v>2967</v>
      </c>
      <c r="N282" s="15" t="s">
        <v>2246</v>
      </c>
      <c r="O282" s="16" t="s">
        <v>1006</v>
      </c>
      <c r="P282" s="20" t="s">
        <v>1007</v>
      </c>
      <c r="Q282" s="20" t="s">
        <v>1007</v>
      </c>
      <c r="R282" s="16"/>
      <c r="S282" s="87" t="s">
        <v>1008</v>
      </c>
      <c r="T282" s="93" t="s">
        <v>1019</v>
      </c>
      <c r="U282" s="15" t="s">
        <v>2246</v>
      </c>
      <c r="V282" s="17">
        <f>secoo주문영문!A282</f>
        <v>0</v>
      </c>
      <c r="W282" s="14">
        <v>96</v>
      </c>
      <c r="X282" s="12"/>
      <c r="Z282" s="39"/>
      <c r="AC282" s="132" t="e">
        <f>VLOOKUP(A282,마스타파일!$D$2:$J$1227,2,0)</f>
        <v>#N/A</v>
      </c>
      <c r="AD282" s="133">
        <f>secoo주문영문!V232/67*100</f>
        <v>0</v>
      </c>
      <c r="AE282" s="94" t="e">
        <f>VLOOKUP($A282,마스타파일!$D$3:$F$1142,6,0)</f>
        <v>#N/A</v>
      </c>
      <c r="AF282" s="134" t="e">
        <f t="shared" si="25"/>
        <v>#N/A</v>
      </c>
      <c r="AG282" s="94" t="e">
        <f t="shared" si="26"/>
        <v>#N/A</v>
      </c>
      <c r="AH282" s="135" t="e">
        <f t="shared" si="27"/>
        <v>#N/A</v>
      </c>
    </row>
    <row r="283" spans="1:34" s="3" customFormat="1" ht="13.5">
      <c r="A283" s="10" t="str">
        <f>LEFT(secoo주문영문!S283,11)</f>
        <v/>
      </c>
      <c r="B283" s="11" t="str">
        <f>RIGHT(secoo주문영문!O283,3)</f>
        <v/>
      </c>
      <c r="C283" s="82">
        <f>secoo주문영문!U283</f>
        <v>0</v>
      </c>
      <c r="D283" s="19">
        <f>secoo주문영문!A283</f>
        <v>0</v>
      </c>
      <c r="E283" s="84" t="e">
        <f t="shared" si="24"/>
        <v>#N/A</v>
      </c>
      <c r="F283" s="13" t="str">
        <f>LEFT(secoo주문영문!B283,10)</f>
        <v/>
      </c>
      <c r="G283" s="14" t="s">
        <v>427</v>
      </c>
      <c r="H283" s="22" t="s">
        <v>1006</v>
      </c>
      <c r="I283" s="24" t="s">
        <v>404</v>
      </c>
      <c r="J283" s="24" t="s">
        <v>404</v>
      </c>
      <c r="K283" s="21" t="s">
        <v>403</v>
      </c>
      <c r="L283" s="87" t="s">
        <v>1008</v>
      </c>
      <c r="M283" s="93" t="s">
        <v>2967</v>
      </c>
      <c r="N283" s="15" t="s">
        <v>2246</v>
      </c>
      <c r="O283" s="16" t="s">
        <v>1006</v>
      </c>
      <c r="P283" s="20" t="s">
        <v>1007</v>
      </c>
      <c r="Q283" s="20" t="s">
        <v>1007</v>
      </c>
      <c r="R283" s="16"/>
      <c r="S283" s="87" t="s">
        <v>1008</v>
      </c>
      <c r="T283" s="93" t="s">
        <v>1019</v>
      </c>
      <c r="U283" s="15" t="s">
        <v>2246</v>
      </c>
      <c r="V283" s="17">
        <f>secoo주문영문!A283</f>
        <v>0</v>
      </c>
      <c r="W283" s="14">
        <v>96</v>
      </c>
      <c r="X283" s="12"/>
      <c r="Z283" s="39"/>
      <c r="AC283" s="132" t="e">
        <f>VLOOKUP(A283,마스타파일!$D$2:$J$1227,2,0)</f>
        <v>#N/A</v>
      </c>
      <c r="AD283" s="133">
        <f>secoo주문영문!V233/67*100</f>
        <v>0</v>
      </c>
      <c r="AE283" s="94" t="e">
        <f>VLOOKUP($A283,마스타파일!$D$3:$F$1142,6,0)</f>
        <v>#N/A</v>
      </c>
      <c r="AF283" s="134" t="e">
        <f t="shared" si="25"/>
        <v>#N/A</v>
      </c>
      <c r="AG283" s="94" t="e">
        <f t="shared" si="26"/>
        <v>#N/A</v>
      </c>
      <c r="AH283" s="135" t="e">
        <f t="shared" si="27"/>
        <v>#N/A</v>
      </c>
    </row>
    <row r="284" spans="1:34" s="3" customFormat="1" ht="13.5">
      <c r="A284" s="10" t="str">
        <f>LEFT(secoo주문영문!S284,11)</f>
        <v/>
      </c>
      <c r="B284" s="11" t="str">
        <f>RIGHT(secoo주문영문!O284,3)</f>
        <v/>
      </c>
      <c r="C284" s="82">
        <f>secoo주문영문!U284</f>
        <v>0</v>
      </c>
      <c r="D284" s="19">
        <f>secoo주문영문!A284</f>
        <v>0</v>
      </c>
      <c r="E284" s="84" t="e">
        <f t="shared" si="24"/>
        <v>#N/A</v>
      </c>
      <c r="F284" s="13" t="str">
        <f>LEFT(secoo주문영문!B284,10)</f>
        <v/>
      </c>
      <c r="G284" s="14" t="s">
        <v>427</v>
      </c>
      <c r="H284" s="22" t="s">
        <v>1006</v>
      </c>
      <c r="I284" s="24" t="s">
        <v>404</v>
      </c>
      <c r="J284" s="24" t="s">
        <v>404</v>
      </c>
      <c r="K284" s="21" t="s">
        <v>403</v>
      </c>
      <c r="L284" s="87" t="s">
        <v>1008</v>
      </c>
      <c r="M284" s="93" t="s">
        <v>2967</v>
      </c>
      <c r="N284" s="15" t="s">
        <v>2246</v>
      </c>
      <c r="O284" s="16" t="s">
        <v>1006</v>
      </c>
      <c r="P284" s="20" t="s">
        <v>1007</v>
      </c>
      <c r="Q284" s="20" t="s">
        <v>1007</v>
      </c>
      <c r="R284" s="16"/>
      <c r="S284" s="87" t="s">
        <v>1008</v>
      </c>
      <c r="T284" s="93" t="s">
        <v>1019</v>
      </c>
      <c r="U284" s="15" t="s">
        <v>2246</v>
      </c>
      <c r="V284" s="17">
        <f>secoo주문영문!A284</f>
        <v>0</v>
      </c>
      <c r="W284" s="14">
        <v>96</v>
      </c>
      <c r="X284" s="12"/>
      <c r="Z284" s="39"/>
      <c r="AC284" s="132" t="e">
        <f>VLOOKUP(A284,마스타파일!$D$2:$J$1227,2,0)</f>
        <v>#N/A</v>
      </c>
      <c r="AD284" s="133">
        <f>secoo주문영문!V234/67*100</f>
        <v>0</v>
      </c>
      <c r="AE284" s="94" t="e">
        <f>VLOOKUP($A284,마스타파일!$D$3:$F$1142,6,0)</f>
        <v>#N/A</v>
      </c>
      <c r="AF284" s="134" t="e">
        <f t="shared" si="25"/>
        <v>#N/A</v>
      </c>
      <c r="AG284" s="94" t="e">
        <f t="shared" si="26"/>
        <v>#N/A</v>
      </c>
      <c r="AH284" s="135" t="e">
        <f t="shared" si="27"/>
        <v>#N/A</v>
      </c>
    </row>
    <row r="285" spans="1:34" s="3" customFormat="1" ht="13.5">
      <c r="A285" s="10" t="str">
        <f>LEFT(secoo주문영문!S285,11)</f>
        <v/>
      </c>
      <c r="B285" s="11" t="str">
        <f>RIGHT(secoo주문영문!O285,3)</f>
        <v/>
      </c>
      <c r="C285" s="82">
        <f>secoo주문영문!U285</f>
        <v>0</v>
      </c>
      <c r="D285" s="19">
        <f>secoo주문영문!A285</f>
        <v>0</v>
      </c>
      <c r="E285" s="84" t="e">
        <f t="shared" si="24"/>
        <v>#N/A</v>
      </c>
      <c r="F285" s="13" t="str">
        <f>LEFT(secoo주문영문!B285,10)</f>
        <v/>
      </c>
      <c r="G285" s="14" t="s">
        <v>427</v>
      </c>
      <c r="H285" s="22" t="s">
        <v>1006</v>
      </c>
      <c r="I285" s="24" t="s">
        <v>404</v>
      </c>
      <c r="J285" s="24" t="s">
        <v>404</v>
      </c>
      <c r="K285" s="21" t="s">
        <v>403</v>
      </c>
      <c r="L285" s="87" t="s">
        <v>1008</v>
      </c>
      <c r="M285" s="93" t="s">
        <v>2967</v>
      </c>
      <c r="N285" s="15" t="s">
        <v>2246</v>
      </c>
      <c r="O285" s="16" t="s">
        <v>1006</v>
      </c>
      <c r="P285" s="20" t="s">
        <v>1007</v>
      </c>
      <c r="Q285" s="20" t="s">
        <v>1007</v>
      </c>
      <c r="R285" s="16"/>
      <c r="S285" s="87" t="s">
        <v>1008</v>
      </c>
      <c r="T285" s="93" t="s">
        <v>1019</v>
      </c>
      <c r="U285" s="15" t="s">
        <v>2246</v>
      </c>
      <c r="V285" s="17">
        <f>secoo주문영문!A285</f>
        <v>0</v>
      </c>
      <c r="W285" s="14">
        <v>96</v>
      </c>
      <c r="X285" s="12"/>
      <c r="Z285" s="39"/>
      <c r="AC285" s="132" t="e">
        <f>VLOOKUP(A285,마스타파일!$D$2:$J$1227,2,0)</f>
        <v>#N/A</v>
      </c>
      <c r="AD285" s="133">
        <f>secoo주문영문!V235/67*100</f>
        <v>0</v>
      </c>
      <c r="AE285" s="94" t="e">
        <f>VLOOKUP($A285,마스타파일!$D$3:$F$1142,6,0)</f>
        <v>#N/A</v>
      </c>
      <c r="AF285" s="134" t="e">
        <f t="shared" si="25"/>
        <v>#N/A</v>
      </c>
      <c r="AG285" s="94" t="e">
        <f t="shared" si="26"/>
        <v>#N/A</v>
      </c>
      <c r="AH285" s="135" t="e">
        <f t="shared" si="27"/>
        <v>#N/A</v>
      </c>
    </row>
    <row r="286" spans="1:34" s="3" customFormat="1" ht="13.5">
      <c r="A286" s="10" t="str">
        <f>LEFT(secoo주문영문!S286,11)</f>
        <v/>
      </c>
      <c r="B286" s="11" t="str">
        <f>RIGHT(secoo주문영문!O286,3)</f>
        <v/>
      </c>
      <c r="C286" s="82">
        <f>secoo주문영문!U286</f>
        <v>0</v>
      </c>
      <c r="D286" s="19">
        <f>secoo주문영문!A286</f>
        <v>0</v>
      </c>
      <c r="E286" s="84" t="e">
        <f t="shared" si="24"/>
        <v>#N/A</v>
      </c>
      <c r="F286" s="13" t="str">
        <f>LEFT(secoo주문영문!B286,10)</f>
        <v/>
      </c>
      <c r="G286" s="14" t="s">
        <v>427</v>
      </c>
      <c r="H286" s="22" t="s">
        <v>1006</v>
      </c>
      <c r="I286" s="24" t="s">
        <v>404</v>
      </c>
      <c r="J286" s="24" t="s">
        <v>404</v>
      </c>
      <c r="K286" s="21" t="s">
        <v>403</v>
      </c>
      <c r="L286" s="87" t="s">
        <v>1008</v>
      </c>
      <c r="M286" s="93" t="s">
        <v>2967</v>
      </c>
      <c r="N286" s="15" t="s">
        <v>2246</v>
      </c>
      <c r="O286" s="16" t="s">
        <v>1006</v>
      </c>
      <c r="P286" s="20" t="s">
        <v>1007</v>
      </c>
      <c r="Q286" s="20" t="s">
        <v>1007</v>
      </c>
      <c r="R286" s="16"/>
      <c r="S286" s="87" t="s">
        <v>1008</v>
      </c>
      <c r="T286" s="93" t="s">
        <v>1019</v>
      </c>
      <c r="U286" s="15" t="s">
        <v>2246</v>
      </c>
      <c r="V286" s="17">
        <f>secoo주문영문!A286</f>
        <v>0</v>
      </c>
      <c r="W286" s="14">
        <v>96</v>
      </c>
      <c r="X286" s="12"/>
      <c r="Z286" s="39"/>
      <c r="AC286" s="132" t="e">
        <f>VLOOKUP(A286,마스타파일!$D$2:$J$1227,2,0)</f>
        <v>#N/A</v>
      </c>
      <c r="AD286" s="133">
        <f>secoo주문영문!V236/67*100</f>
        <v>0</v>
      </c>
      <c r="AE286" s="94" t="e">
        <f>VLOOKUP($A286,마스타파일!$D$3:$F$1142,6,0)</f>
        <v>#N/A</v>
      </c>
      <c r="AF286" s="134" t="e">
        <f t="shared" si="25"/>
        <v>#N/A</v>
      </c>
      <c r="AG286" s="94" t="e">
        <f t="shared" si="26"/>
        <v>#N/A</v>
      </c>
      <c r="AH286" s="135" t="e">
        <f t="shared" si="27"/>
        <v>#N/A</v>
      </c>
    </row>
    <row r="287" spans="1:34" s="3" customFormat="1" ht="13.5">
      <c r="A287" s="10" t="str">
        <f>LEFT(secoo주문영문!S287,11)</f>
        <v/>
      </c>
      <c r="B287" s="11" t="str">
        <f>RIGHT(secoo주문영문!O287,3)</f>
        <v/>
      </c>
      <c r="C287" s="82">
        <f>secoo주문영문!U287</f>
        <v>0</v>
      </c>
      <c r="D287" s="19">
        <f>secoo주문영문!A287</f>
        <v>0</v>
      </c>
      <c r="E287" s="84" t="e">
        <f t="shared" si="24"/>
        <v>#N/A</v>
      </c>
      <c r="F287" s="13" t="str">
        <f>LEFT(secoo주문영문!B287,10)</f>
        <v/>
      </c>
      <c r="G287" s="14" t="s">
        <v>427</v>
      </c>
      <c r="H287" s="22" t="s">
        <v>1006</v>
      </c>
      <c r="I287" s="24" t="s">
        <v>404</v>
      </c>
      <c r="J287" s="24" t="s">
        <v>404</v>
      </c>
      <c r="K287" s="21" t="s">
        <v>403</v>
      </c>
      <c r="L287" s="87" t="s">
        <v>1008</v>
      </c>
      <c r="M287" s="93" t="s">
        <v>2967</v>
      </c>
      <c r="N287" s="15" t="s">
        <v>2246</v>
      </c>
      <c r="O287" s="16" t="s">
        <v>1006</v>
      </c>
      <c r="P287" s="20" t="s">
        <v>1007</v>
      </c>
      <c r="Q287" s="20" t="s">
        <v>1007</v>
      </c>
      <c r="R287" s="16"/>
      <c r="S287" s="87" t="s">
        <v>1008</v>
      </c>
      <c r="T287" s="93" t="s">
        <v>1019</v>
      </c>
      <c r="U287" s="15" t="s">
        <v>2246</v>
      </c>
      <c r="V287" s="17">
        <f>secoo주문영문!A287</f>
        <v>0</v>
      </c>
      <c r="W287" s="14">
        <v>96</v>
      </c>
      <c r="X287" s="12"/>
      <c r="Z287" s="39"/>
      <c r="AC287" s="132" t="e">
        <f>VLOOKUP(A287,마스타파일!$D$2:$J$1227,2,0)</f>
        <v>#N/A</v>
      </c>
      <c r="AD287" s="133">
        <f>secoo주문영문!V237/67*100</f>
        <v>0</v>
      </c>
      <c r="AE287" s="94" t="e">
        <f>VLOOKUP($A287,마스타파일!$D$3:$F$1142,6,0)</f>
        <v>#N/A</v>
      </c>
      <c r="AF287" s="134" t="e">
        <f t="shared" si="25"/>
        <v>#N/A</v>
      </c>
      <c r="AG287" s="94" t="e">
        <f t="shared" si="26"/>
        <v>#N/A</v>
      </c>
      <c r="AH287" s="135" t="e">
        <f t="shared" si="27"/>
        <v>#N/A</v>
      </c>
    </row>
    <row r="288" spans="1:34" s="3" customFormat="1" ht="13.5">
      <c r="A288" s="10" t="str">
        <f>LEFT(secoo주문영문!S288,11)</f>
        <v/>
      </c>
      <c r="B288" s="11" t="str">
        <f>RIGHT(secoo주문영문!O288,3)</f>
        <v/>
      </c>
      <c r="C288" s="82">
        <f>secoo주문영문!U288</f>
        <v>0</v>
      </c>
      <c r="D288" s="19">
        <f>secoo주문영문!A288</f>
        <v>0</v>
      </c>
      <c r="E288" s="84" t="e">
        <f t="shared" si="24"/>
        <v>#N/A</v>
      </c>
      <c r="F288" s="13" t="str">
        <f>LEFT(secoo주문영문!B288,10)</f>
        <v/>
      </c>
      <c r="G288" s="14" t="s">
        <v>427</v>
      </c>
      <c r="H288" s="22" t="s">
        <v>1006</v>
      </c>
      <c r="I288" s="24" t="s">
        <v>404</v>
      </c>
      <c r="J288" s="24" t="s">
        <v>404</v>
      </c>
      <c r="K288" s="21" t="s">
        <v>403</v>
      </c>
      <c r="L288" s="87" t="s">
        <v>1008</v>
      </c>
      <c r="M288" s="93" t="s">
        <v>2967</v>
      </c>
      <c r="N288" s="15" t="s">
        <v>2246</v>
      </c>
      <c r="O288" s="16" t="s">
        <v>1006</v>
      </c>
      <c r="P288" s="20" t="s">
        <v>1007</v>
      </c>
      <c r="Q288" s="20" t="s">
        <v>1007</v>
      </c>
      <c r="R288" s="16"/>
      <c r="S288" s="87" t="s">
        <v>1008</v>
      </c>
      <c r="T288" s="93" t="s">
        <v>1019</v>
      </c>
      <c r="U288" s="15" t="s">
        <v>2246</v>
      </c>
      <c r="V288" s="17">
        <f>secoo주문영문!A288</f>
        <v>0</v>
      </c>
      <c r="W288" s="14">
        <v>96</v>
      </c>
      <c r="X288" s="12"/>
      <c r="Z288" s="39"/>
      <c r="AC288" s="132" t="e">
        <f>VLOOKUP(A288,마스타파일!$D$2:$J$1227,2,0)</f>
        <v>#N/A</v>
      </c>
      <c r="AD288" s="133">
        <f>secoo주문영문!V238/67*100</f>
        <v>0</v>
      </c>
      <c r="AE288" s="94" t="e">
        <f>VLOOKUP($A288,마스타파일!$D$3:$F$1142,6,0)</f>
        <v>#N/A</v>
      </c>
      <c r="AF288" s="134" t="e">
        <f t="shared" si="25"/>
        <v>#N/A</v>
      </c>
      <c r="AG288" s="94" t="e">
        <f t="shared" si="26"/>
        <v>#N/A</v>
      </c>
      <c r="AH288" s="135" t="e">
        <f t="shared" si="27"/>
        <v>#N/A</v>
      </c>
    </row>
    <row r="289" spans="1:34" s="3" customFormat="1" ht="13.5">
      <c r="A289" s="10" t="str">
        <f>LEFT(secoo주문영문!S289,11)</f>
        <v/>
      </c>
      <c r="B289" s="11" t="str">
        <f>RIGHT(secoo주문영문!O289,3)</f>
        <v/>
      </c>
      <c r="C289" s="82">
        <f>secoo주문영문!U289</f>
        <v>0</v>
      </c>
      <c r="D289" s="19">
        <f>secoo주문영문!A289</f>
        <v>0</v>
      </c>
      <c r="E289" s="84" t="e">
        <f t="shared" si="24"/>
        <v>#N/A</v>
      </c>
      <c r="F289" s="13" t="str">
        <f>LEFT(secoo주문영문!B289,10)</f>
        <v/>
      </c>
      <c r="G289" s="14" t="s">
        <v>427</v>
      </c>
      <c r="H289" s="22" t="s">
        <v>1006</v>
      </c>
      <c r="I289" s="24" t="s">
        <v>404</v>
      </c>
      <c r="J289" s="24" t="s">
        <v>404</v>
      </c>
      <c r="K289" s="21" t="s">
        <v>403</v>
      </c>
      <c r="L289" s="87" t="s">
        <v>1008</v>
      </c>
      <c r="M289" s="93" t="s">
        <v>2967</v>
      </c>
      <c r="N289" s="15" t="s">
        <v>2246</v>
      </c>
      <c r="O289" s="16" t="s">
        <v>1006</v>
      </c>
      <c r="P289" s="20" t="s">
        <v>1007</v>
      </c>
      <c r="Q289" s="20" t="s">
        <v>1007</v>
      </c>
      <c r="R289" s="16"/>
      <c r="S289" s="87" t="s">
        <v>1008</v>
      </c>
      <c r="T289" s="93" t="s">
        <v>1019</v>
      </c>
      <c r="U289" s="15" t="s">
        <v>2246</v>
      </c>
      <c r="V289" s="17">
        <f>secoo주문영문!A289</f>
        <v>0</v>
      </c>
      <c r="W289" s="14">
        <v>96</v>
      </c>
      <c r="X289" s="12"/>
      <c r="Z289" s="39"/>
      <c r="AC289" s="132" t="e">
        <f>VLOOKUP(A289,마스타파일!$D$2:$J$1227,2,0)</f>
        <v>#N/A</v>
      </c>
      <c r="AD289" s="133">
        <f>secoo주문영문!V239/67*100</f>
        <v>0</v>
      </c>
      <c r="AE289" s="94" t="e">
        <f>VLOOKUP($A289,마스타파일!$D$3:$F$1142,6,0)</f>
        <v>#N/A</v>
      </c>
      <c r="AF289" s="134" t="e">
        <f t="shared" si="25"/>
        <v>#N/A</v>
      </c>
      <c r="AG289" s="94" t="e">
        <f t="shared" si="26"/>
        <v>#N/A</v>
      </c>
      <c r="AH289" s="135" t="e">
        <f t="shared" si="27"/>
        <v>#N/A</v>
      </c>
    </row>
    <row r="290" spans="1:34" s="3" customFormat="1" ht="13.5">
      <c r="A290" s="10" t="str">
        <f>LEFT(secoo주문영문!S290,11)</f>
        <v/>
      </c>
      <c r="B290" s="11" t="str">
        <f>RIGHT(secoo주문영문!O290,3)</f>
        <v/>
      </c>
      <c r="C290" s="82">
        <f>secoo주문영문!U290</f>
        <v>0</v>
      </c>
      <c r="D290" s="19">
        <f>secoo주문영문!A290</f>
        <v>0</v>
      </c>
      <c r="E290" s="84" t="e">
        <f t="shared" ref="E290:E353" si="28">AH290</f>
        <v>#N/A</v>
      </c>
      <c r="F290" s="13" t="str">
        <f>LEFT(secoo주문영문!B290,10)</f>
        <v/>
      </c>
      <c r="G290" s="14" t="s">
        <v>427</v>
      </c>
      <c r="H290" s="22" t="s">
        <v>1006</v>
      </c>
      <c r="I290" s="24" t="s">
        <v>404</v>
      </c>
      <c r="J290" s="24" t="s">
        <v>404</v>
      </c>
      <c r="K290" s="21" t="s">
        <v>403</v>
      </c>
      <c r="L290" s="87" t="s">
        <v>1008</v>
      </c>
      <c r="M290" s="93" t="s">
        <v>2967</v>
      </c>
      <c r="N290" s="15" t="s">
        <v>2246</v>
      </c>
      <c r="O290" s="16" t="s">
        <v>1006</v>
      </c>
      <c r="P290" s="20" t="s">
        <v>1007</v>
      </c>
      <c r="Q290" s="20" t="s">
        <v>1007</v>
      </c>
      <c r="R290" s="16"/>
      <c r="S290" s="87" t="s">
        <v>1008</v>
      </c>
      <c r="T290" s="93" t="s">
        <v>1019</v>
      </c>
      <c r="U290" s="15" t="s">
        <v>2246</v>
      </c>
      <c r="V290" s="17">
        <f>secoo주문영문!A290</f>
        <v>0</v>
      </c>
      <c r="W290" s="14">
        <v>96</v>
      </c>
      <c r="X290" s="12"/>
      <c r="Z290" s="39"/>
      <c r="AC290" s="132" t="e">
        <f>VLOOKUP(A290,마스타파일!$D$2:$J$1227,2,0)</f>
        <v>#N/A</v>
      </c>
      <c r="AD290" s="133">
        <f>secoo주문영문!V240/67*100</f>
        <v>0</v>
      </c>
      <c r="AE290" s="94" t="e">
        <f>VLOOKUP($A290,마스타파일!$D$3:$F$1142,6,0)</f>
        <v>#N/A</v>
      </c>
      <c r="AF290" s="134" t="e">
        <f t="shared" si="25"/>
        <v>#N/A</v>
      </c>
      <c r="AG290" s="94" t="e">
        <f t="shared" si="26"/>
        <v>#N/A</v>
      </c>
      <c r="AH290" s="135" t="e">
        <f t="shared" si="27"/>
        <v>#N/A</v>
      </c>
    </row>
    <row r="291" spans="1:34" s="3" customFormat="1" ht="13.5">
      <c r="A291" s="10" t="str">
        <f>LEFT(secoo주문영문!S291,11)</f>
        <v/>
      </c>
      <c r="B291" s="11" t="str">
        <f>RIGHT(secoo주문영문!O291,3)</f>
        <v/>
      </c>
      <c r="C291" s="82">
        <f>secoo주문영문!U291</f>
        <v>0</v>
      </c>
      <c r="D291" s="19">
        <f>secoo주문영문!A291</f>
        <v>0</v>
      </c>
      <c r="E291" s="84" t="e">
        <f t="shared" si="28"/>
        <v>#N/A</v>
      </c>
      <c r="F291" s="13" t="str">
        <f>LEFT(secoo주문영문!B291,10)</f>
        <v/>
      </c>
      <c r="G291" s="14" t="s">
        <v>427</v>
      </c>
      <c r="H291" s="22" t="s">
        <v>1006</v>
      </c>
      <c r="I291" s="24" t="s">
        <v>404</v>
      </c>
      <c r="J291" s="24" t="s">
        <v>404</v>
      </c>
      <c r="K291" s="21" t="s">
        <v>403</v>
      </c>
      <c r="L291" s="87" t="s">
        <v>1008</v>
      </c>
      <c r="M291" s="93" t="s">
        <v>2967</v>
      </c>
      <c r="N291" s="15" t="s">
        <v>2246</v>
      </c>
      <c r="O291" s="16" t="s">
        <v>1006</v>
      </c>
      <c r="P291" s="20" t="s">
        <v>1007</v>
      </c>
      <c r="Q291" s="20" t="s">
        <v>1007</v>
      </c>
      <c r="R291" s="16"/>
      <c r="S291" s="87" t="s">
        <v>1008</v>
      </c>
      <c r="T291" s="93" t="s">
        <v>1019</v>
      </c>
      <c r="U291" s="15" t="s">
        <v>2246</v>
      </c>
      <c r="V291" s="17">
        <f>secoo주문영문!A291</f>
        <v>0</v>
      </c>
      <c r="W291" s="14">
        <v>96</v>
      </c>
      <c r="X291" s="12"/>
      <c r="Z291" s="39"/>
      <c r="AC291" s="132" t="e">
        <f>VLOOKUP(A291,마스타파일!$D$2:$J$1227,2,0)</f>
        <v>#N/A</v>
      </c>
      <c r="AD291" s="133">
        <f>secoo주문영문!V241/67*100</f>
        <v>0</v>
      </c>
      <c r="AE291" s="94" t="e">
        <f>VLOOKUP($A291,마스타파일!$D$3:$F$1142,6,0)</f>
        <v>#N/A</v>
      </c>
      <c r="AF291" s="134" t="e">
        <f t="shared" si="25"/>
        <v>#N/A</v>
      </c>
      <c r="AG291" s="94" t="e">
        <f t="shared" si="26"/>
        <v>#N/A</v>
      </c>
      <c r="AH291" s="135" t="e">
        <f t="shared" si="27"/>
        <v>#N/A</v>
      </c>
    </row>
    <row r="292" spans="1:34" s="3" customFormat="1" ht="13.5">
      <c r="A292" s="10" t="str">
        <f>LEFT(secoo주문영문!S292,11)</f>
        <v/>
      </c>
      <c r="B292" s="11" t="str">
        <f>RIGHT(secoo주문영문!O292,3)</f>
        <v/>
      </c>
      <c r="C292" s="82">
        <f>secoo주문영문!U292</f>
        <v>0</v>
      </c>
      <c r="D292" s="19">
        <f>secoo주문영문!A292</f>
        <v>0</v>
      </c>
      <c r="E292" s="84" t="e">
        <f t="shared" si="28"/>
        <v>#N/A</v>
      </c>
      <c r="F292" s="13" t="str">
        <f>LEFT(secoo주문영문!B292,10)</f>
        <v/>
      </c>
      <c r="G292" s="14" t="s">
        <v>427</v>
      </c>
      <c r="H292" s="22" t="s">
        <v>1006</v>
      </c>
      <c r="I292" s="24" t="s">
        <v>404</v>
      </c>
      <c r="J292" s="24" t="s">
        <v>404</v>
      </c>
      <c r="K292" s="21" t="s">
        <v>403</v>
      </c>
      <c r="L292" s="87" t="s">
        <v>1008</v>
      </c>
      <c r="M292" s="93" t="s">
        <v>2967</v>
      </c>
      <c r="N292" s="15" t="s">
        <v>2246</v>
      </c>
      <c r="O292" s="16" t="s">
        <v>1006</v>
      </c>
      <c r="P292" s="20" t="s">
        <v>1007</v>
      </c>
      <c r="Q292" s="20" t="s">
        <v>1007</v>
      </c>
      <c r="R292" s="16"/>
      <c r="S292" s="87" t="s">
        <v>1008</v>
      </c>
      <c r="T292" s="93" t="s">
        <v>1019</v>
      </c>
      <c r="U292" s="15" t="s">
        <v>2246</v>
      </c>
      <c r="V292" s="17">
        <f>secoo주문영문!A292</f>
        <v>0</v>
      </c>
      <c r="W292" s="14">
        <v>96</v>
      </c>
      <c r="X292" s="12"/>
      <c r="Z292" s="39"/>
      <c r="AC292" s="132" t="e">
        <f>VLOOKUP(A292,마스타파일!$D$2:$J$1227,2,0)</f>
        <v>#N/A</v>
      </c>
      <c r="AD292" s="133">
        <f>secoo주문영문!V242/67*100</f>
        <v>0</v>
      </c>
      <c r="AE292" s="94" t="e">
        <f>VLOOKUP($A292,마스타파일!$D$3:$F$1142,6,0)</f>
        <v>#N/A</v>
      </c>
      <c r="AF292" s="134" t="e">
        <f t="shared" si="25"/>
        <v>#N/A</v>
      </c>
      <c r="AG292" s="94" t="e">
        <f t="shared" si="26"/>
        <v>#N/A</v>
      </c>
      <c r="AH292" s="135" t="e">
        <f t="shared" si="27"/>
        <v>#N/A</v>
      </c>
    </row>
    <row r="293" spans="1:34" s="3" customFormat="1" ht="13.5">
      <c r="A293" s="10" t="str">
        <f>LEFT(secoo주문영문!S293,11)</f>
        <v/>
      </c>
      <c r="B293" s="11" t="str">
        <f>RIGHT(secoo주문영문!O293,3)</f>
        <v/>
      </c>
      <c r="C293" s="82">
        <f>secoo주문영문!U293</f>
        <v>0</v>
      </c>
      <c r="D293" s="19">
        <f>secoo주문영문!A293</f>
        <v>0</v>
      </c>
      <c r="E293" s="84" t="e">
        <f t="shared" si="28"/>
        <v>#N/A</v>
      </c>
      <c r="F293" s="13" t="str">
        <f>LEFT(secoo주문영문!B293,10)</f>
        <v/>
      </c>
      <c r="G293" s="14" t="s">
        <v>427</v>
      </c>
      <c r="H293" s="22" t="s">
        <v>1006</v>
      </c>
      <c r="I293" s="24" t="s">
        <v>404</v>
      </c>
      <c r="J293" s="24" t="s">
        <v>404</v>
      </c>
      <c r="K293" s="21" t="s">
        <v>403</v>
      </c>
      <c r="L293" s="87" t="s">
        <v>1008</v>
      </c>
      <c r="M293" s="93" t="s">
        <v>2967</v>
      </c>
      <c r="N293" s="15" t="s">
        <v>2246</v>
      </c>
      <c r="O293" s="16" t="s">
        <v>1006</v>
      </c>
      <c r="P293" s="20" t="s">
        <v>1007</v>
      </c>
      <c r="Q293" s="20" t="s">
        <v>1007</v>
      </c>
      <c r="R293" s="16"/>
      <c r="S293" s="87" t="s">
        <v>1008</v>
      </c>
      <c r="T293" s="93" t="s">
        <v>1019</v>
      </c>
      <c r="U293" s="15" t="s">
        <v>2246</v>
      </c>
      <c r="V293" s="17">
        <f>secoo주문영문!A293</f>
        <v>0</v>
      </c>
      <c r="W293" s="14">
        <v>96</v>
      </c>
      <c r="X293" s="12"/>
      <c r="Z293" s="39"/>
      <c r="AC293" s="132" t="e">
        <f>VLOOKUP(A293,마스타파일!$D$2:$J$1227,2,0)</f>
        <v>#N/A</v>
      </c>
      <c r="AD293" s="133">
        <f>secoo주문영문!V243/67*100</f>
        <v>0</v>
      </c>
      <c r="AE293" s="94" t="e">
        <f>VLOOKUP($A293,마스타파일!$D$3:$F$1142,6,0)</f>
        <v>#N/A</v>
      </c>
      <c r="AF293" s="134" t="e">
        <f t="shared" si="25"/>
        <v>#N/A</v>
      </c>
      <c r="AG293" s="94" t="e">
        <f t="shared" si="26"/>
        <v>#N/A</v>
      </c>
      <c r="AH293" s="135" t="e">
        <f t="shared" si="27"/>
        <v>#N/A</v>
      </c>
    </row>
    <row r="294" spans="1:34" s="3" customFormat="1" ht="13.5">
      <c r="A294" s="10" t="str">
        <f>LEFT(secoo주문영문!S294,11)</f>
        <v/>
      </c>
      <c r="B294" s="11" t="str">
        <f>RIGHT(secoo주문영문!O294,3)</f>
        <v/>
      </c>
      <c r="C294" s="82">
        <f>secoo주문영문!U294</f>
        <v>0</v>
      </c>
      <c r="D294" s="19">
        <f>secoo주문영문!A294</f>
        <v>0</v>
      </c>
      <c r="E294" s="84" t="e">
        <f t="shared" si="28"/>
        <v>#N/A</v>
      </c>
      <c r="F294" s="13" t="str">
        <f>LEFT(secoo주문영문!B294,10)</f>
        <v/>
      </c>
      <c r="G294" s="14" t="s">
        <v>427</v>
      </c>
      <c r="H294" s="22" t="s">
        <v>1006</v>
      </c>
      <c r="I294" s="24" t="s">
        <v>404</v>
      </c>
      <c r="J294" s="24" t="s">
        <v>404</v>
      </c>
      <c r="K294" s="21" t="s">
        <v>403</v>
      </c>
      <c r="L294" s="87" t="s">
        <v>1008</v>
      </c>
      <c r="M294" s="93" t="s">
        <v>2967</v>
      </c>
      <c r="N294" s="15" t="s">
        <v>2246</v>
      </c>
      <c r="O294" s="16" t="s">
        <v>1006</v>
      </c>
      <c r="P294" s="20" t="s">
        <v>1007</v>
      </c>
      <c r="Q294" s="20" t="s">
        <v>1007</v>
      </c>
      <c r="R294" s="16"/>
      <c r="S294" s="87" t="s">
        <v>1008</v>
      </c>
      <c r="T294" s="93" t="s">
        <v>1019</v>
      </c>
      <c r="U294" s="15" t="s">
        <v>2246</v>
      </c>
      <c r="V294" s="17">
        <f>secoo주문영문!A294</f>
        <v>0</v>
      </c>
      <c r="W294" s="14">
        <v>96</v>
      </c>
      <c r="X294" s="12"/>
      <c r="Z294" s="39"/>
      <c r="AC294" s="132" t="e">
        <f>VLOOKUP(A294,마스타파일!$D$2:$J$1227,2,0)</f>
        <v>#N/A</v>
      </c>
      <c r="AD294" s="133">
        <f>secoo주문영문!V244/67*100</f>
        <v>0</v>
      </c>
      <c r="AE294" s="94" t="e">
        <f>VLOOKUP($A294,마스타파일!$D$3:$F$1142,6,0)</f>
        <v>#N/A</v>
      </c>
      <c r="AF294" s="134" t="e">
        <f t="shared" si="25"/>
        <v>#N/A</v>
      </c>
      <c r="AG294" s="94" t="e">
        <f t="shared" si="26"/>
        <v>#N/A</v>
      </c>
      <c r="AH294" s="135" t="e">
        <f t="shared" si="27"/>
        <v>#N/A</v>
      </c>
    </row>
    <row r="295" spans="1:34" s="3" customFormat="1" ht="13.5">
      <c r="A295" s="10" t="str">
        <f>LEFT(secoo주문영문!S295,11)</f>
        <v/>
      </c>
      <c r="B295" s="11" t="str">
        <f>RIGHT(secoo주문영문!O295,3)</f>
        <v/>
      </c>
      <c r="C295" s="82">
        <f>secoo주문영문!U295</f>
        <v>0</v>
      </c>
      <c r="D295" s="19">
        <f>secoo주문영문!A295</f>
        <v>0</v>
      </c>
      <c r="E295" s="84" t="e">
        <f t="shared" si="28"/>
        <v>#N/A</v>
      </c>
      <c r="F295" s="13" t="str">
        <f>LEFT(secoo주문영문!B295,10)</f>
        <v/>
      </c>
      <c r="G295" s="14" t="s">
        <v>427</v>
      </c>
      <c r="H295" s="22" t="s">
        <v>1006</v>
      </c>
      <c r="I295" s="24" t="s">
        <v>404</v>
      </c>
      <c r="J295" s="24" t="s">
        <v>404</v>
      </c>
      <c r="K295" s="21" t="s">
        <v>403</v>
      </c>
      <c r="L295" s="87" t="s">
        <v>1008</v>
      </c>
      <c r="M295" s="93" t="s">
        <v>2967</v>
      </c>
      <c r="N295" s="15" t="s">
        <v>2246</v>
      </c>
      <c r="O295" s="16" t="s">
        <v>1006</v>
      </c>
      <c r="P295" s="20" t="s">
        <v>1007</v>
      </c>
      <c r="Q295" s="20" t="s">
        <v>1007</v>
      </c>
      <c r="R295" s="16"/>
      <c r="S295" s="87" t="s">
        <v>1008</v>
      </c>
      <c r="T295" s="93" t="s">
        <v>1019</v>
      </c>
      <c r="U295" s="15" t="s">
        <v>2246</v>
      </c>
      <c r="V295" s="17">
        <f>secoo주문영문!A295</f>
        <v>0</v>
      </c>
      <c r="W295" s="14">
        <v>96</v>
      </c>
      <c r="X295" s="12"/>
      <c r="Z295" s="39"/>
      <c r="AC295" s="132" t="e">
        <f>VLOOKUP(A295,마스타파일!$D$2:$J$1227,2,0)</f>
        <v>#N/A</v>
      </c>
      <c r="AD295" s="133">
        <f>secoo주문영문!V245/67*100</f>
        <v>0</v>
      </c>
      <c r="AE295" s="94" t="e">
        <f>VLOOKUP($A295,마스타파일!$D$3:$F$1142,6,0)</f>
        <v>#N/A</v>
      </c>
      <c r="AF295" s="134" t="e">
        <f t="shared" si="25"/>
        <v>#N/A</v>
      </c>
      <c r="AG295" s="94" t="e">
        <f t="shared" si="26"/>
        <v>#N/A</v>
      </c>
      <c r="AH295" s="135" t="e">
        <f t="shared" si="27"/>
        <v>#N/A</v>
      </c>
    </row>
    <row r="296" spans="1:34" s="3" customFormat="1" ht="13.5">
      <c r="A296" s="10" t="str">
        <f>LEFT(secoo주문영문!S296,11)</f>
        <v/>
      </c>
      <c r="B296" s="11" t="str">
        <f>RIGHT(secoo주문영문!O296,3)</f>
        <v/>
      </c>
      <c r="C296" s="82">
        <f>secoo주문영문!U296</f>
        <v>0</v>
      </c>
      <c r="D296" s="19">
        <f>secoo주문영문!A296</f>
        <v>0</v>
      </c>
      <c r="E296" s="84" t="e">
        <f t="shared" si="28"/>
        <v>#N/A</v>
      </c>
      <c r="F296" s="13" t="str">
        <f>LEFT(secoo주문영문!B296,10)</f>
        <v/>
      </c>
      <c r="G296" s="14" t="s">
        <v>427</v>
      </c>
      <c r="H296" s="22" t="s">
        <v>1006</v>
      </c>
      <c r="I296" s="24" t="s">
        <v>404</v>
      </c>
      <c r="J296" s="24" t="s">
        <v>404</v>
      </c>
      <c r="K296" s="21" t="s">
        <v>403</v>
      </c>
      <c r="L296" s="87" t="s">
        <v>1008</v>
      </c>
      <c r="M296" s="93" t="s">
        <v>2967</v>
      </c>
      <c r="N296" s="15" t="s">
        <v>2246</v>
      </c>
      <c r="O296" s="16" t="s">
        <v>1006</v>
      </c>
      <c r="P296" s="20" t="s">
        <v>1007</v>
      </c>
      <c r="Q296" s="20" t="s">
        <v>1007</v>
      </c>
      <c r="R296" s="16"/>
      <c r="S296" s="87" t="s">
        <v>1008</v>
      </c>
      <c r="T296" s="93" t="s">
        <v>1019</v>
      </c>
      <c r="U296" s="15" t="s">
        <v>2246</v>
      </c>
      <c r="V296" s="17">
        <f>secoo주문영문!A296</f>
        <v>0</v>
      </c>
      <c r="W296" s="14">
        <v>96</v>
      </c>
      <c r="X296" s="12"/>
      <c r="Z296" s="39"/>
      <c r="AC296" s="132" t="e">
        <f>VLOOKUP(A296,마스타파일!$D$2:$J$1227,2,0)</f>
        <v>#N/A</v>
      </c>
      <c r="AD296" s="133">
        <f>secoo주문영문!V246/67*100</f>
        <v>0</v>
      </c>
      <c r="AE296" s="94" t="e">
        <f>VLOOKUP($A296,마스타파일!$D$3:$F$1142,6,0)</f>
        <v>#N/A</v>
      </c>
      <c r="AF296" s="134" t="e">
        <f t="shared" si="25"/>
        <v>#N/A</v>
      </c>
      <c r="AG296" s="94" t="e">
        <f t="shared" si="26"/>
        <v>#N/A</v>
      </c>
      <c r="AH296" s="135" t="e">
        <f t="shared" si="27"/>
        <v>#N/A</v>
      </c>
    </row>
    <row r="297" spans="1:34" s="3" customFormat="1" ht="13.5">
      <c r="A297" s="10" t="str">
        <f>LEFT(secoo주문영문!S297,11)</f>
        <v/>
      </c>
      <c r="B297" s="11" t="str">
        <f>RIGHT(secoo주문영문!O297,3)</f>
        <v/>
      </c>
      <c r="C297" s="82">
        <f>secoo주문영문!U297</f>
        <v>0</v>
      </c>
      <c r="D297" s="19">
        <f>secoo주문영문!A297</f>
        <v>0</v>
      </c>
      <c r="E297" s="84" t="e">
        <f t="shared" si="28"/>
        <v>#N/A</v>
      </c>
      <c r="F297" s="13" t="str">
        <f>LEFT(secoo주문영문!B297,10)</f>
        <v/>
      </c>
      <c r="G297" s="14" t="s">
        <v>427</v>
      </c>
      <c r="H297" s="22" t="s">
        <v>1006</v>
      </c>
      <c r="I297" s="24" t="s">
        <v>404</v>
      </c>
      <c r="J297" s="24" t="s">
        <v>404</v>
      </c>
      <c r="K297" s="21" t="s">
        <v>403</v>
      </c>
      <c r="L297" s="87" t="s">
        <v>1008</v>
      </c>
      <c r="M297" s="93" t="s">
        <v>2967</v>
      </c>
      <c r="N297" s="15" t="s">
        <v>2246</v>
      </c>
      <c r="O297" s="16" t="s">
        <v>1006</v>
      </c>
      <c r="P297" s="20" t="s">
        <v>1007</v>
      </c>
      <c r="Q297" s="20" t="s">
        <v>1007</v>
      </c>
      <c r="R297" s="16"/>
      <c r="S297" s="87" t="s">
        <v>1008</v>
      </c>
      <c r="T297" s="93" t="s">
        <v>1019</v>
      </c>
      <c r="U297" s="15" t="s">
        <v>2246</v>
      </c>
      <c r="V297" s="17">
        <f>secoo주문영문!A297</f>
        <v>0</v>
      </c>
      <c r="W297" s="14">
        <v>96</v>
      </c>
      <c r="X297" s="12"/>
      <c r="Z297" s="39"/>
      <c r="AC297" s="132" t="e">
        <f>VLOOKUP(A297,마스타파일!$D$2:$J$1227,2,0)</f>
        <v>#N/A</v>
      </c>
      <c r="AD297" s="133">
        <f>secoo주문영문!V247/67*100</f>
        <v>0</v>
      </c>
      <c r="AE297" s="94" t="e">
        <f>VLOOKUP($A297,마스타파일!$D$3:$F$1142,6,0)</f>
        <v>#N/A</v>
      </c>
      <c r="AF297" s="134" t="e">
        <f t="shared" si="25"/>
        <v>#N/A</v>
      </c>
      <c r="AG297" s="94" t="e">
        <f t="shared" si="26"/>
        <v>#N/A</v>
      </c>
      <c r="AH297" s="135" t="e">
        <f t="shared" si="27"/>
        <v>#N/A</v>
      </c>
    </row>
    <row r="298" spans="1:34" s="3" customFormat="1" ht="13.5">
      <c r="A298" s="10" t="str">
        <f>LEFT(secoo주문영문!S298,11)</f>
        <v/>
      </c>
      <c r="B298" s="11" t="str">
        <f>RIGHT(secoo주문영문!O298,3)</f>
        <v/>
      </c>
      <c r="C298" s="82">
        <f>secoo주문영문!U298</f>
        <v>0</v>
      </c>
      <c r="D298" s="19">
        <f>secoo주문영문!A298</f>
        <v>0</v>
      </c>
      <c r="E298" s="84" t="e">
        <f t="shared" si="28"/>
        <v>#N/A</v>
      </c>
      <c r="F298" s="13" t="str">
        <f>LEFT(secoo주문영문!B298,10)</f>
        <v/>
      </c>
      <c r="G298" s="14" t="s">
        <v>427</v>
      </c>
      <c r="H298" s="22" t="s">
        <v>1006</v>
      </c>
      <c r="I298" s="24" t="s">
        <v>404</v>
      </c>
      <c r="J298" s="24" t="s">
        <v>404</v>
      </c>
      <c r="K298" s="21" t="s">
        <v>403</v>
      </c>
      <c r="L298" s="87" t="s">
        <v>1008</v>
      </c>
      <c r="M298" s="93" t="s">
        <v>2967</v>
      </c>
      <c r="N298" s="15" t="s">
        <v>2246</v>
      </c>
      <c r="O298" s="16" t="s">
        <v>1006</v>
      </c>
      <c r="P298" s="20" t="s">
        <v>1007</v>
      </c>
      <c r="Q298" s="20" t="s">
        <v>1007</v>
      </c>
      <c r="R298" s="16"/>
      <c r="S298" s="87" t="s">
        <v>1008</v>
      </c>
      <c r="T298" s="93" t="s">
        <v>1019</v>
      </c>
      <c r="U298" s="15" t="s">
        <v>2246</v>
      </c>
      <c r="V298" s="17">
        <f>secoo주문영문!A298</f>
        <v>0</v>
      </c>
      <c r="W298" s="14">
        <v>96</v>
      </c>
      <c r="X298" s="12"/>
      <c r="Z298" s="39"/>
      <c r="AC298" s="132" t="e">
        <f>VLOOKUP(A298,마스타파일!$D$2:$J$1227,2,0)</f>
        <v>#N/A</v>
      </c>
      <c r="AD298" s="133">
        <f>secoo주문영문!V248/67*100</f>
        <v>0</v>
      </c>
      <c r="AE298" s="94" t="e">
        <f>VLOOKUP($A298,마스타파일!$D$3:$F$1142,6,0)</f>
        <v>#N/A</v>
      </c>
      <c r="AF298" s="134" t="e">
        <f t="shared" si="25"/>
        <v>#N/A</v>
      </c>
      <c r="AG298" s="94" t="e">
        <f t="shared" si="26"/>
        <v>#N/A</v>
      </c>
      <c r="AH298" s="135" t="e">
        <f t="shared" si="27"/>
        <v>#N/A</v>
      </c>
    </row>
    <row r="299" spans="1:34" s="3" customFormat="1" ht="13.5">
      <c r="A299" s="10" t="str">
        <f>LEFT(secoo주문영문!S299,11)</f>
        <v/>
      </c>
      <c r="B299" s="11" t="str">
        <f>RIGHT(secoo주문영문!O299,3)</f>
        <v/>
      </c>
      <c r="C299" s="82">
        <f>secoo주문영문!U299</f>
        <v>0</v>
      </c>
      <c r="D299" s="19">
        <f>secoo주문영문!A299</f>
        <v>0</v>
      </c>
      <c r="E299" s="84" t="e">
        <f t="shared" si="28"/>
        <v>#N/A</v>
      </c>
      <c r="F299" s="13" t="str">
        <f>LEFT(secoo주문영문!B299,10)</f>
        <v/>
      </c>
      <c r="G299" s="14" t="s">
        <v>427</v>
      </c>
      <c r="H299" s="22" t="s">
        <v>1006</v>
      </c>
      <c r="I299" s="24" t="s">
        <v>404</v>
      </c>
      <c r="J299" s="24" t="s">
        <v>404</v>
      </c>
      <c r="K299" s="21" t="s">
        <v>403</v>
      </c>
      <c r="L299" s="87" t="s">
        <v>1008</v>
      </c>
      <c r="M299" s="93" t="s">
        <v>2967</v>
      </c>
      <c r="N299" s="15" t="s">
        <v>2246</v>
      </c>
      <c r="O299" s="16" t="s">
        <v>1006</v>
      </c>
      <c r="P299" s="20" t="s">
        <v>1007</v>
      </c>
      <c r="Q299" s="20" t="s">
        <v>1007</v>
      </c>
      <c r="R299" s="16"/>
      <c r="S299" s="87" t="s">
        <v>1008</v>
      </c>
      <c r="T299" s="93" t="s">
        <v>1019</v>
      </c>
      <c r="U299" s="15" t="s">
        <v>2246</v>
      </c>
      <c r="V299" s="17">
        <f>secoo주문영문!A299</f>
        <v>0</v>
      </c>
      <c r="W299" s="14">
        <v>96</v>
      </c>
      <c r="X299" s="12"/>
      <c r="Z299" s="39"/>
      <c r="AC299" s="132" t="e">
        <f>VLOOKUP(A299,마스타파일!$D$2:$J$1227,2,0)</f>
        <v>#N/A</v>
      </c>
      <c r="AD299" s="133">
        <f>secoo주문영문!V249/67*100</f>
        <v>0</v>
      </c>
      <c r="AE299" s="94" t="e">
        <f>VLOOKUP($A299,마스타파일!$D$3:$F$1142,6,0)</f>
        <v>#N/A</v>
      </c>
      <c r="AF299" s="134" t="e">
        <f t="shared" si="25"/>
        <v>#N/A</v>
      </c>
      <c r="AG299" s="94" t="e">
        <f t="shared" si="26"/>
        <v>#N/A</v>
      </c>
      <c r="AH299" s="135" t="e">
        <f t="shared" si="27"/>
        <v>#N/A</v>
      </c>
    </row>
    <row r="300" spans="1:34" s="3" customFormat="1" ht="13.5">
      <c r="A300" s="10" t="str">
        <f>LEFT(secoo주문영문!S300,11)</f>
        <v/>
      </c>
      <c r="B300" s="11" t="str">
        <f>RIGHT(secoo주문영문!O300,3)</f>
        <v/>
      </c>
      <c r="C300" s="82">
        <f>secoo주문영문!U300</f>
        <v>0</v>
      </c>
      <c r="D300" s="19">
        <f>secoo주문영문!A300</f>
        <v>0</v>
      </c>
      <c r="E300" s="84" t="e">
        <f t="shared" si="28"/>
        <v>#N/A</v>
      </c>
      <c r="F300" s="13" t="str">
        <f>LEFT(secoo주문영문!B300,10)</f>
        <v/>
      </c>
      <c r="G300" s="14" t="s">
        <v>427</v>
      </c>
      <c r="H300" s="22" t="s">
        <v>1006</v>
      </c>
      <c r="I300" s="24" t="s">
        <v>404</v>
      </c>
      <c r="J300" s="24" t="s">
        <v>404</v>
      </c>
      <c r="K300" s="21" t="s">
        <v>403</v>
      </c>
      <c r="L300" s="87" t="s">
        <v>1008</v>
      </c>
      <c r="M300" s="93" t="s">
        <v>2967</v>
      </c>
      <c r="N300" s="15" t="s">
        <v>2246</v>
      </c>
      <c r="O300" s="16" t="s">
        <v>1006</v>
      </c>
      <c r="P300" s="20" t="s">
        <v>1007</v>
      </c>
      <c r="Q300" s="20" t="s">
        <v>1007</v>
      </c>
      <c r="R300" s="16"/>
      <c r="S300" s="87" t="s">
        <v>1008</v>
      </c>
      <c r="T300" s="93" t="s">
        <v>1019</v>
      </c>
      <c r="U300" s="15" t="s">
        <v>2246</v>
      </c>
      <c r="V300" s="17">
        <f>secoo주문영문!A300</f>
        <v>0</v>
      </c>
      <c r="W300" s="14">
        <v>96</v>
      </c>
      <c r="X300" s="12"/>
      <c r="Z300" s="39"/>
      <c r="AC300" s="132" t="e">
        <f>VLOOKUP(A300,마스타파일!$D$2:$J$1227,2,0)</f>
        <v>#N/A</v>
      </c>
      <c r="AD300" s="133">
        <f>secoo주문영문!V250/67*100</f>
        <v>0</v>
      </c>
      <c r="AE300" s="94" t="e">
        <f>VLOOKUP($A300,마스타파일!$D$3:$F$1142,6,0)</f>
        <v>#N/A</v>
      </c>
      <c r="AF300" s="134" t="e">
        <f t="shared" si="25"/>
        <v>#N/A</v>
      </c>
      <c r="AG300" s="94" t="e">
        <f t="shared" si="26"/>
        <v>#N/A</v>
      </c>
      <c r="AH300" s="135" t="e">
        <f t="shared" si="27"/>
        <v>#N/A</v>
      </c>
    </row>
    <row r="301" spans="1:34" s="3" customFormat="1" ht="13.5">
      <c r="A301" s="10" t="str">
        <f>LEFT(secoo주문영문!S301,11)</f>
        <v/>
      </c>
      <c r="B301" s="11" t="str">
        <f>RIGHT(secoo주문영문!O301,3)</f>
        <v/>
      </c>
      <c r="C301" s="82">
        <f>secoo주문영문!U301</f>
        <v>0</v>
      </c>
      <c r="D301" s="19">
        <f>secoo주문영문!A301</f>
        <v>0</v>
      </c>
      <c r="E301" s="84" t="e">
        <f t="shared" si="28"/>
        <v>#N/A</v>
      </c>
      <c r="F301" s="13" t="str">
        <f>LEFT(secoo주문영문!B301,10)</f>
        <v/>
      </c>
      <c r="G301" s="14" t="s">
        <v>427</v>
      </c>
      <c r="H301" s="22" t="s">
        <v>1006</v>
      </c>
      <c r="I301" s="24" t="s">
        <v>404</v>
      </c>
      <c r="J301" s="24" t="s">
        <v>404</v>
      </c>
      <c r="K301" s="21" t="s">
        <v>403</v>
      </c>
      <c r="L301" s="87" t="s">
        <v>1008</v>
      </c>
      <c r="M301" s="93" t="s">
        <v>2967</v>
      </c>
      <c r="N301" s="15" t="s">
        <v>2246</v>
      </c>
      <c r="O301" s="16" t="s">
        <v>1006</v>
      </c>
      <c r="P301" s="20" t="s">
        <v>1007</v>
      </c>
      <c r="Q301" s="20" t="s">
        <v>1007</v>
      </c>
      <c r="R301" s="16"/>
      <c r="S301" s="87" t="s">
        <v>1008</v>
      </c>
      <c r="T301" s="93" t="s">
        <v>1019</v>
      </c>
      <c r="U301" s="15" t="s">
        <v>2246</v>
      </c>
      <c r="V301" s="17">
        <f>secoo주문영문!A301</f>
        <v>0</v>
      </c>
      <c r="W301" s="14">
        <v>96</v>
      </c>
      <c r="X301" s="12"/>
      <c r="Z301" s="39"/>
      <c r="AC301" s="132" t="e">
        <f>VLOOKUP(A301,마스타파일!$D$2:$J$1227,2,0)</f>
        <v>#N/A</v>
      </c>
      <c r="AD301" s="133">
        <f>secoo주문영문!V251/67*100</f>
        <v>0</v>
      </c>
      <c r="AE301" s="94" t="e">
        <f>VLOOKUP($A301,마스타파일!$D$3:$F$1142,6,0)</f>
        <v>#N/A</v>
      </c>
      <c r="AF301" s="134" t="e">
        <f t="shared" si="25"/>
        <v>#N/A</v>
      </c>
      <c r="AG301" s="94" t="e">
        <f t="shared" si="26"/>
        <v>#N/A</v>
      </c>
      <c r="AH301" s="135" t="e">
        <f t="shared" si="27"/>
        <v>#N/A</v>
      </c>
    </row>
    <row r="302" spans="1:34" s="3" customFormat="1" ht="13.5">
      <c r="A302" s="10" t="str">
        <f>LEFT(secoo주문영문!S302,11)</f>
        <v/>
      </c>
      <c r="B302" s="11" t="str">
        <f>RIGHT(secoo주문영문!O302,3)</f>
        <v/>
      </c>
      <c r="C302" s="82">
        <f>secoo주문영문!U302</f>
        <v>0</v>
      </c>
      <c r="D302" s="19">
        <f>secoo주문영문!A302</f>
        <v>0</v>
      </c>
      <c r="E302" s="84" t="e">
        <f t="shared" si="28"/>
        <v>#N/A</v>
      </c>
      <c r="F302" s="13" t="str">
        <f>LEFT(secoo주문영문!B302,10)</f>
        <v/>
      </c>
      <c r="G302" s="14" t="s">
        <v>427</v>
      </c>
      <c r="H302" s="22" t="s">
        <v>1006</v>
      </c>
      <c r="I302" s="24" t="s">
        <v>404</v>
      </c>
      <c r="J302" s="24" t="s">
        <v>404</v>
      </c>
      <c r="K302" s="21" t="s">
        <v>403</v>
      </c>
      <c r="L302" s="87" t="s">
        <v>1008</v>
      </c>
      <c r="M302" s="93" t="s">
        <v>2967</v>
      </c>
      <c r="N302" s="15" t="s">
        <v>2246</v>
      </c>
      <c r="O302" s="16" t="s">
        <v>1006</v>
      </c>
      <c r="P302" s="20" t="s">
        <v>1007</v>
      </c>
      <c r="Q302" s="20" t="s">
        <v>1007</v>
      </c>
      <c r="R302" s="16"/>
      <c r="S302" s="87" t="s">
        <v>1008</v>
      </c>
      <c r="T302" s="93" t="s">
        <v>1019</v>
      </c>
      <c r="U302" s="15" t="s">
        <v>2246</v>
      </c>
      <c r="V302" s="17">
        <f>secoo주문영문!A302</f>
        <v>0</v>
      </c>
      <c r="W302" s="14">
        <v>96</v>
      </c>
      <c r="X302" s="12"/>
      <c r="Z302" s="39"/>
      <c r="AC302" s="132" t="e">
        <f>VLOOKUP(A302,마스타파일!$D$2:$J$1227,2,0)</f>
        <v>#N/A</v>
      </c>
      <c r="AD302" s="133">
        <f>secoo주문영문!V252/67*100</f>
        <v>0</v>
      </c>
      <c r="AE302" s="94" t="e">
        <f>VLOOKUP($A302,마스타파일!$D$3:$F$1142,6,0)</f>
        <v>#N/A</v>
      </c>
      <c r="AF302" s="134" t="e">
        <f t="shared" si="25"/>
        <v>#N/A</v>
      </c>
      <c r="AG302" s="94" t="e">
        <f t="shared" si="26"/>
        <v>#N/A</v>
      </c>
      <c r="AH302" s="135" t="e">
        <f t="shared" si="27"/>
        <v>#N/A</v>
      </c>
    </row>
    <row r="303" spans="1:34" s="3" customFormat="1" ht="13.5">
      <c r="A303" s="10" t="str">
        <f>LEFT(secoo주문영문!S303,11)</f>
        <v/>
      </c>
      <c r="B303" s="11" t="str">
        <f>RIGHT(secoo주문영문!O303,3)</f>
        <v/>
      </c>
      <c r="C303" s="82">
        <f>secoo주문영문!U303</f>
        <v>0</v>
      </c>
      <c r="D303" s="19">
        <f>secoo주문영문!A303</f>
        <v>0</v>
      </c>
      <c r="E303" s="84" t="e">
        <f t="shared" si="28"/>
        <v>#N/A</v>
      </c>
      <c r="F303" s="13" t="str">
        <f>LEFT(secoo주문영문!B303,10)</f>
        <v/>
      </c>
      <c r="G303" s="14" t="s">
        <v>427</v>
      </c>
      <c r="H303" s="22" t="s">
        <v>1006</v>
      </c>
      <c r="I303" s="24" t="s">
        <v>404</v>
      </c>
      <c r="J303" s="24" t="s">
        <v>404</v>
      </c>
      <c r="K303" s="21" t="s">
        <v>403</v>
      </c>
      <c r="L303" s="87" t="s">
        <v>1008</v>
      </c>
      <c r="M303" s="93" t="s">
        <v>2967</v>
      </c>
      <c r="N303" s="15" t="s">
        <v>2246</v>
      </c>
      <c r="O303" s="16" t="s">
        <v>1006</v>
      </c>
      <c r="P303" s="20" t="s">
        <v>1007</v>
      </c>
      <c r="Q303" s="20" t="s">
        <v>1007</v>
      </c>
      <c r="R303" s="16"/>
      <c r="S303" s="87" t="s">
        <v>1008</v>
      </c>
      <c r="T303" s="93" t="s">
        <v>1019</v>
      </c>
      <c r="U303" s="15" t="s">
        <v>2246</v>
      </c>
      <c r="V303" s="17">
        <f>secoo주문영문!A303</f>
        <v>0</v>
      </c>
      <c r="W303" s="14">
        <v>96</v>
      </c>
      <c r="X303" s="12"/>
      <c r="Z303" s="39"/>
      <c r="AC303" s="132" t="e">
        <f>VLOOKUP(A303,마스타파일!$D$2:$J$1227,2,0)</f>
        <v>#N/A</v>
      </c>
      <c r="AD303" s="133">
        <f>secoo주문영문!V253/67*100</f>
        <v>0</v>
      </c>
      <c r="AE303" s="94" t="e">
        <f>VLOOKUP($A303,마스타파일!$D$3:$F$1142,6,0)</f>
        <v>#N/A</v>
      </c>
      <c r="AF303" s="134" t="e">
        <f t="shared" si="25"/>
        <v>#N/A</v>
      </c>
      <c r="AG303" s="94" t="e">
        <f t="shared" si="26"/>
        <v>#N/A</v>
      </c>
      <c r="AH303" s="135" t="e">
        <f t="shared" si="27"/>
        <v>#N/A</v>
      </c>
    </row>
    <row r="304" spans="1:34" s="3" customFormat="1" ht="13.5">
      <c r="A304" s="10" t="str">
        <f>LEFT(secoo주문영문!S304,11)</f>
        <v/>
      </c>
      <c r="B304" s="11" t="str">
        <f>RIGHT(secoo주문영문!O304,3)</f>
        <v/>
      </c>
      <c r="C304" s="82">
        <f>secoo주문영문!U304</f>
        <v>0</v>
      </c>
      <c r="D304" s="19">
        <f>secoo주문영문!A304</f>
        <v>0</v>
      </c>
      <c r="E304" s="84" t="e">
        <f t="shared" si="28"/>
        <v>#N/A</v>
      </c>
      <c r="F304" s="13" t="str">
        <f>LEFT(secoo주문영문!B304,10)</f>
        <v/>
      </c>
      <c r="G304" s="14" t="s">
        <v>427</v>
      </c>
      <c r="H304" s="22" t="s">
        <v>1006</v>
      </c>
      <c r="I304" s="24" t="s">
        <v>404</v>
      </c>
      <c r="J304" s="24" t="s">
        <v>404</v>
      </c>
      <c r="K304" s="21" t="s">
        <v>403</v>
      </c>
      <c r="L304" s="87" t="s">
        <v>1008</v>
      </c>
      <c r="M304" s="93" t="s">
        <v>2967</v>
      </c>
      <c r="N304" s="15" t="s">
        <v>2246</v>
      </c>
      <c r="O304" s="16" t="s">
        <v>1006</v>
      </c>
      <c r="P304" s="20" t="s">
        <v>1007</v>
      </c>
      <c r="Q304" s="20" t="s">
        <v>1007</v>
      </c>
      <c r="R304" s="16"/>
      <c r="S304" s="87" t="s">
        <v>1008</v>
      </c>
      <c r="T304" s="93" t="s">
        <v>1019</v>
      </c>
      <c r="U304" s="15" t="s">
        <v>2246</v>
      </c>
      <c r="V304" s="17">
        <f>secoo주문영문!A304</f>
        <v>0</v>
      </c>
      <c r="W304" s="14">
        <v>96</v>
      </c>
      <c r="X304" s="12"/>
      <c r="Z304" s="39"/>
      <c r="AC304" s="132" t="e">
        <f>VLOOKUP(A304,마스타파일!$D$2:$J$1227,2,0)</f>
        <v>#N/A</v>
      </c>
      <c r="AD304" s="133">
        <f>secoo주문영문!V254/67*100</f>
        <v>0</v>
      </c>
      <c r="AE304" s="94" t="e">
        <f>VLOOKUP($A304,마스타파일!$D$3:$F$1142,6,0)</f>
        <v>#N/A</v>
      </c>
      <c r="AF304" s="134" t="e">
        <f t="shared" si="25"/>
        <v>#N/A</v>
      </c>
      <c r="AG304" s="94" t="e">
        <f t="shared" si="26"/>
        <v>#N/A</v>
      </c>
      <c r="AH304" s="135" t="e">
        <f t="shared" si="27"/>
        <v>#N/A</v>
      </c>
    </row>
    <row r="305" spans="1:34" s="3" customFormat="1" ht="13.5">
      <c r="A305" s="10" t="str">
        <f>LEFT(secoo주문영문!S305,11)</f>
        <v/>
      </c>
      <c r="B305" s="11" t="str">
        <f>RIGHT(secoo주문영문!O305,3)</f>
        <v/>
      </c>
      <c r="C305" s="82">
        <f>secoo주문영문!U305</f>
        <v>0</v>
      </c>
      <c r="D305" s="19">
        <f>secoo주문영문!A305</f>
        <v>0</v>
      </c>
      <c r="E305" s="84" t="e">
        <f t="shared" si="28"/>
        <v>#N/A</v>
      </c>
      <c r="F305" s="13" t="str">
        <f>LEFT(secoo주문영문!B305,10)</f>
        <v/>
      </c>
      <c r="G305" s="14" t="s">
        <v>427</v>
      </c>
      <c r="H305" s="22" t="s">
        <v>1006</v>
      </c>
      <c r="I305" s="24" t="s">
        <v>404</v>
      </c>
      <c r="J305" s="24" t="s">
        <v>404</v>
      </c>
      <c r="K305" s="21" t="s">
        <v>403</v>
      </c>
      <c r="L305" s="87" t="s">
        <v>1008</v>
      </c>
      <c r="M305" s="93" t="s">
        <v>2967</v>
      </c>
      <c r="N305" s="15" t="s">
        <v>2246</v>
      </c>
      <c r="O305" s="16" t="s">
        <v>1006</v>
      </c>
      <c r="P305" s="20" t="s">
        <v>1007</v>
      </c>
      <c r="Q305" s="20" t="s">
        <v>1007</v>
      </c>
      <c r="R305" s="16"/>
      <c r="S305" s="87" t="s">
        <v>1008</v>
      </c>
      <c r="T305" s="93" t="s">
        <v>1019</v>
      </c>
      <c r="U305" s="15" t="s">
        <v>2246</v>
      </c>
      <c r="V305" s="17">
        <f>secoo주문영문!A305</f>
        <v>0</v>
      </c>
      <c r="W305" s="14">
        <v>96</v>
      </c>
      <c r="X305" s="12"/>
      <c r="Z305" s="39"/>
      <c r="AC305" s="132" t="e">
        <f>VLOOKUP(A305,마스타파일!$D$2:$J$1227,2,0)</f>
        <v>#N/A</v>
      </c>
      <c r="AD305" s="133">
        <f>secoo주문영문!V255/67*100</f>
        <v>0</v>
      </c>
      <c r="AE305" s="94" t="e">
        <f>VLOOKUP($A305,마스타파일!$D$3:$F$1142,6,0)</f>
        <v>#N/A</v>
      </c>
      <c r="AF305" s="134" t="e">
        <f t="shared" si="25"/>
        <v>#N/A</v>
      </c>
      <c r="AG305" s="94" t="e">
        <f t="shared" si="26"/>
        <v>#N/A</v>
      </c>
      <c r="AH305" s="135" t="e">
        <f t="shared" si="27"/>
        <v>#N/A</v>
      </c>
    </row>
    <row r="306" spans="1:34" s="3" customFormat="1" ht="13.5">
      <c r="A306" s="10" t="str">
        <f>LEFT(secoo주문영문!S306,11)</f>
        <v/>
      </c>
      <c r="B306" s="11" t="str">
        <f>RIGHT(secoo주문영문!O306,3)</f>
        <v/>
      </c>
      <c r="C306" s="82">
        <f>secoo주문영문!U306</f>
        <v>0</v>
      </c>
      <c r="D306" s="19">
        <f>secoo주문영문!A306</f>
        <v>0</v>
      </c>
      <c r="E306" s="84" t="e">
        <f t="shared" si="28"/>
        <v>#N/A</v>
      </c>
      <c r="F306" s="13" t="str">
        <f>LEFT(secoo주문영문!B306,10)</f>
        <v/>
      </c>
      <c r="G306" s="14" t="s">
        <v>427</v>
      </c>
      <c r="H306" s="22" t="s">
        <v>1006</v>
      </c>
      <c r="I306" s="24" t="s">
        <v>404</v>
      </c>
      <c r="J306" s="24" t="s">
        <v>404</v>
      </c>
      <c r="K306" s="21" t="s">
        <v>403</v>
      </c>
      <c r="L306" s="87" t="s">
        <v>1008</v>
      </c>
      <c r="M306" s="93" t="s">
        <v>2967</v>
      </c>
      <c r="N306" s="15" t="s">
        <v>2246</v>
      </c>
      <c r="O306" s="16" t="s">
        <v>1006</v>
      </c>
      <c r="P306" s="20" t="s">
        <v>1007</v>
      </c>
      <c r="Q306" s="20" t="s">
        <v>1007</v>
      </c>
      <c r="R306" s="16"/>
      <c r="S306" s="87" t="s">
        <v>1008</v>
      </c>
      <c r="T306" s="93" t="s">
        <v>1019</v>
      </c>
      <c r="U306" s="15" t="s">
        <v>2246</v>
      </c>
      <c r="V306" s="17">
        <f>secoo주문영문!A306</f>
        <v>0</v>
      </c>
      <c r="W306" s="14">
        <v>96</v>
      </c>
      <c r="X306" s="12"/>
      <c r="Z306" s="39"/>
      <c r="AC306" s="132" t="e">
        <f>VLOOKUP(A306,마스타파일!$D$2:$J$1227,2,0)</f>
        <v>#N/A</v>
      </c>
      <c r="AD306" s="133">
        <f>secoo주문영문!V256/67*100</f>
        <v>0</v>
      </c>
      <c r="AE306" s="94" t="e">
        <f>VLOOKUP($A306,마스타파일!$D$3:$F$1142,6,0)</f>
        <v>#N/A</v>
      </c>
      <c r="AF306" s="134" t="e">
        <f t="shared" si="25"/>
        <v>#N/A</v>
      </c>
      <c r="AG306" s="94" t="e">
        <f t="shared" si="26"/>
        <v>#N/A</v>
      </c>
      <c r="AH306" s="135" t="e">
        <f t="shared" si="27"/>
        <v>#N/A</v>
      </c>
    </row>
    <row r="307" spans="1:34" s="3" customFormat="1" ht="13.5">
      <c r="A307" s="10" t="str">
        <f>LEFT(secoo주문영문!S307,11)</f>
        <v/>
      </c>
      <c r="B307" s="11" t="str">
        <f>RIGHT(secoo주문영문!O307,3)</f>
        <v/>
      </c>
      <c r="C307" s="82">
        <f>secoo주문영문!U307</f>
        <v>0</v>
      </c>
      <c r="D307" s="19">
        <f>secoo주문영문!A307</f>
        <v>0</v>
      </c>
      <c r="E307" s="84" t="e">
        <f t="shared" si="28"/>
        <v>#N/A</v>
      </c>
      <c r="F307" s="13" t="str">
        <f>LEFT(secoo주문영문!B307,10)</f>
        <v/>
      </c>
      <c r="G307" s="14" t="s">
        <v>427</v>
      </c>
      <c r="H307" s="22" t="s">
        <v>1006</v>
      </c>
      <c r="I307" s="24" t="s">
        <v>404</v>
      </c>
      <c r="J307" s="24" t="s">
        <v>404</v>
      </c>
      <c r="K307" s="21" t="s">
        <v>403</v>
      </c>
      <c r="L307" s="87" t="s">
        <v>1008</v>
      </c>
      <c r="M307" s="93" t="s">
        <v>2967</v>
      </c>
      <c r="N307" s="15" t="s">
        <v>2246</v>
      </c>
      <c r="O307" s="16" t="s">
        <v>1006</v>
      </c>
      <c r="P307" s="20" t="s">
        <v>1007</v>
      </c>
      <c r="Q307" s="20" t="s">
        <v>1007</v>
      </c>
      <c r="R307" s="16"/>
      <c r="S307" s="87" t="s">
        <v>1008</v>
      </c>
      <c r="T307" s="93" t="s">
        <v>1019</v>
      </c>
      <c r="U307" s="15" t="s">
        <v>2246</v>
      </c>
      <c r="V307" s="17">
        <f>secoo주문영문!A307</f>
        <v>0</v>
      </c>
      <c r="W307" s="14">
        <v>96</v>
      </c>
      <c r="X307" s="12"/>
      <c r="Z307" s="39"/>
      <c r="AC307" s="132" t="e">
        <f>VLOOKUP(A307,마스타파일!$D$2:$J$1227,2,0)</f>
        <v>#N/A</v>
      </c>
      <c r="AD307" s="133">
        <f>secoo주문영문!V257/67*100</f>
        <v>0</v>
      </c>
      <c r="AE307" s="94" t="e">
        <f>VLOOKUP($A307,마스타파일!$D$3:$F$1142,6,0)</f>
        <v>#N/A</v>
      </c>
      <c r="AF307" s="134" t="e">
        <f t="shared" si="25"/>
        <v>#N/A</v>
      </c>
      <c r="AG307" s="94" t="e">
        <f t="shared" si="26"/>
        <v>#N/A</v>
      </c>
      <c r="AH307" s="135" t="e">
        <f t="shared" si="27"/>
        <v>#N/A</v>
      </c>
    </row>
    <row r="308" spans="1:34" s="3" customFormat="1" ht="13.5">
      <c r="A308" s="10" t="str">
        <f>LEFT(secoo주문영문!S308,11)</f>
        <v/>
      </c>
      <c r="B308" s="11" t="str">
        <f>RIGHT(secoo주문영문!O308,3)</f>
        <v/>
      </c>
      <c r="C308" s="82">
        <f>secoo주문영문!U308</f>
        <v>0</v>
      </c>
      <c r="D308" s="19">
        <f>secoo주문영문!A308</f>
        <v>0</v>
      </c>
      <c r="E308" s="84" t="e">
        <f t="shared" si="28"/>
        <v>#N/A</v>
      </c>
      <c r="F308" s="13" t="str">
        <f>LEFT(secoo주문영문!B308,10)</f>
        <v/>
      </c>
      <c r="G308" s="14" t="s">
        <v>427</v>
      </c>
      <c r="H308" s="22" t="s">
        <v>1006</v>
      </c>
      <c r="I308" s="24" t="s">
        <v>404</v>
      </c>
      <c r="J308" s="24" t="s">
        <v>404</v>
      </c>
      <c r="K308" s="21" t="s">
        <v>403</v>
      </c>
      <c r="L308" s="87" t="s">
        <v>1008</v>
      </c>
      <c r="M308" s="93" t="s">
        <v>2967</v>
      </c>
      <c r="N308" s="15" t="s">
        <v>2246</v>
      </c>
      <c r="O308" s="16" t="s">
        <v>1006</v>
      </c>
      <c r="P308" s="20" t="s">
        <v>1007</v>
      </c>
      <c r="Q308" s="20" t="s">
        <v>1007</v>
      </c>
      <c r="R308" s="16"/>
      <c r="S308" s="87" t="s">
        <v>1008</v>
      </c>
      <c r="T308" s="93" t="s">
        <v>1019</v>
      </c>
      <c r="U308" s="15" t="s">
        <v>2246</v>
      </c>
      <c r="V308" s="17">
        <f>secoo주문영문!A308</f>
        <v>0</v>
      </c>
      <c r="W308" s="14">
        <v>96</v>
      </c>
      <c r="X308" s="12"/>
      <c r="Z308" s="39"/>
      <c r="AC308" s="132" t="e">
        <f>VLOOKUP(A308,마스타파일!$D$2:$J$1227,2,0)</f>
        <v>#N/A</v>
      </c>
      <c r="AD308" s="133">
        <f>secoo주문영문!V258/67*100</f>
        <v>0</v>
      </c>
      <c r="AE308" s="94" t="e">
        <f>VLOOKUP($A308,마스타파일!$D$3:$F$1142,6,0)</f>
        <v>#N/A</v>
      </c>
      <c r="AF308" s="134" t="e">
        <f t="shared" si="25"/>
        <v>#N/A</v>
      </c>
      <c r="AG308" s="94" t="e">
        <f t="shared" si="26"/>
        <v>#N/A</v>
      </c>
      <c r="AH308" s="135" t="e">
        <f t="shared" si="27"/>
        <v>#N/A</v>
      </c>
    </row>
    <row r="309" spans="1:34" s="3" customFormat="1" ht="13.5">
      <c r="A309" s="10" t="str">
        <f>LEFT(secoo주문영문!S309,11)</f>
        <v/>
      </c>
      <c r="B309" s="11" t="str">
        <f>RIGHT(secoo주문영문!O309,3)</f>
        <v/>
      </c>
      <c r="C309" s="82">
        <f>secoo주문영문!U309</f>
        <v>0</v>
      </c>
      <c r="D309" s="19">
        <f>secoo주문영문!A309</f>
        <v>0</v>
      </c>
      <c r="E309" s="84" t="e">
        <f t="shared" si="28"/>
        <v>#N/A</v>
      </c>
      <c r="F309" s="13" t="str">
        <f>LEFT(secoo주문영문!B309,10)</f>
        <v/>
      </c>
      <c r="G309" s="14" t="s">
        <v>427</v>
      </c>
      <c r="H309" s="22" t="s">
        <v>1006</v>
      </c>
      <c r="I309" s="24" t="s">
        <v>404</v>
      </c>
      <c r="J309" s="24" t="s">
        <v>404</v>
      </c>
      <c r="K309" s="21" t="s">
        <v>403</v>
      </c>
      <c r="L309" s="87" t="s">
        <v>1008</v>
      </c>
      <c r="M309" s="93" t="s">
        <v>2967</v>
      </c>
      <c r="N309" s="15" t="s">
        <v>2246</v>
      </c>
      <c r="O309" s="16" t="s">
        <v>1006</v>
      </c>
      <c r="P309" s="20" t="s">
        <v>1007</v>
      </c>
      <c r="Q309" s="20" t="s">
        <v>1007</v>
      </c>
      <c r="R309" s="16"/>
      <c r="S309" s="87" t="s">
        <v>1008</v>
      </c>
      <c r="T309" s="93" t="s">
        <v>1019</v>
      </c>
      <c r="U309" s="15" t="s">
        <v>2246</v>
      </c>
      <c r="V309" s="17">
        <f>secoo주문영문!A309</f>
        <v>0</v>
      </c>
      <c r="W309" s="14">
        <v>96</v>
      </c>
      <c r="X309" s="12"/>
      <c r="Z309" s="39"/>
      <c r="AC309" s="132" t="e">
        <f>VLOOKUP(A309,마스타파일!$D$2:$J$1227,2,0)</f>
        <v>#N/A</v>
      </c>
      <c r="AD309" s="133">
        <f>secoo주문영문!V259/67*100</f>
        <v>0</v>
      </c>
      <c r="AE309" s="94" t="e">
        <f>VLOOKUP($A309,마스타파일!$D$3:$F$1142,6,0)</f>
        <v>#N/A</v>
      </c>
      <c r="AF309" s="134" t="e">
        <f t="shared" si="25"/>
        <v>#N/A</v>
      </c>
      <c r="AG309" s="94" t="e">
        <f t="shared" si="26"/>
        <v>#N/A</v>
      </c>
      <c r="AH309" s="135" t="e">
        <f t="shared" si="27"/>
        <v>#N/A</v>
      </c>
    </row>
    <row r="310" spans="1:34" s="3" customFormat="1" ht="13.5">
      <c r="A310" s="10" t="str">
        <f>LEFT(secoo주문영문!S310,11)</f>
        <v/>
      </c>
      <c r="B310" s="11" t="str">
        <f>RIGHT(secoo주문영문!O310,3)</f>
        <v/>
      </c>
      <c r="C310" s="82">
        <f>secoo주문영문!U310</f>
        <v>0</v>
      </c>
      <c r="D310" s="19">
        <f>secoo주문영문!A310</f>
        <v>0</v>
      </c>
      <c r="E310" s="84" t="e">
        <f t="shared" si="28"/>
        <v>#N/A</v>
      </c>
      <c r="F310" s="13" t="str">
        <f>LEFT(secoo주문영문!B310,10)</f>
        <v/>
      </c>
      <c r="G310" s="14" t="s">
        <v>427</v>
      </c>
      <c r="H310" s="22" t="s">
        <v>1006</v>
      </c>
      <c r="I310" s="24" t="s">
        <v>404</v>
      </c>
      <c r="J310" s="24" t="s">
        <v>404</v>
      </c>
      <c r="K310" s="21" t="s">
        <v>403</v>
      </c>
      <c r="L310" s="87" t="s">
        <v>1008</v>
      </c>
      <c r="M310" s="93" t="s">
        <v>2967</v>
      </c>
      <c r="N310" s="15" t="s">
        <v>2246</v>
      </c>
      <c r="O310" s="16" t="s">
        <v>1006</v>
      </c>
      <c r="P310" s="20" t="s">
        <v>1007</v>
      </c>
      <c r="Q310" s="20" t="s">
        <v>1007</v>
      </c>
      <c r="R310" s="16"/>
      <c r="S310" s="87" t="s">
        <v>1008</v>
      </c>
      <c r="T310" s="93" t="s">
        <v>1019</v>
      </c>
      <c r="U310" s="15" t="s">
        <v>2246</v>
      </c>
      <c r="V310" s="17">
        <f>secoo주문영문!A310</f>
        <v>0</v>
      </c>
      <c r="W310" s="14">
        <v>96</v>
      </c>
      <c r="X310" s="12"/>
      <c r="Z310" s="39"/>
      <c r="AC310" s="132" t="e">
        <f>VLOOKUP(A310,마스타파일!$D$2:$J$1227,2,0)</f>
        <v>#N/A</v>
      </c>
      <c r="AD310" s="133">
        <f>secoo주문영문!V260/67*100</f>
        <v>0</v>
      </c>
      <c r="AE310" s="94" t="e">
        <f>VLOOKUP($A310,마스타파일!$D$3:$F$1142,6,0)</f>
        <v>#N/A</v>
      </c>
      <c r="AF310" s="134" t="e">
        <f t="shared" si="25"/>
        <v>#N/A</v>
      </c>
      <c r="AG310" s="94" t="e">
        <f t="shared" si="26"/>
        <v>#N/A</v>
      </c>
      <c r="AH310" s="135" t="e">
        <f t="shared" si="27"/>
        <v>#N/A</v>
      </c>
    </row>
    <row r="311" spans="1:34" s="3" customFormat="1" ht="13.5">
      <c r="A311" s="10" t="str">
        <f>LEFT(secoo주문영문!S311,11)</f>
        <v/>
      </c>
      <c r="B311" s="11" t="str">
        <f>RIGHT(secoo주문영문!O311,3)</f>
        <v/>
      </c>
      <c r="C311" s="82">
        <f>secoo주문영문!U311</f>
        <v>0</v>
      </c>
      <c r="D311" s="19">
        <f>secoo주문영문!A311</f>
        <v>0</v>
      </c>
      <c r="E311" s="84" t="e">
        <f t="shared" si="28"/>
        <v>#N/A</v>
      </c>
      <c r="F311" s="13" t="str">
        <f>LEFT(secoo주문영문!B311,10)</f>
        <v/>
      </c>
      <c r="G311" s="14" t="s">
        <v>427</v>
      </c>
      <c r="H311" s="22" t="s">
        <v>1006</v>
      </c>
      <c r="I311" s="24" t="s">
        <v>404</v>
      </c>
      <c r="J311" s="24" t="s">
        <v>404</v>
      </c>
      <c r="K311" s="21" t="s">
        <v>403</v>
      </c>
      <c r="L311" s="87" t="s">
        <v>1008</v>
      </c>
      <c r="M311" s="93" t="s">
        <v>2967</v>
      </c>
      <c r="N311" s="15" t="s">
        <v>2246</v>
      </c>
      <c r="O311" s="16" t="s">
        <v>1006</v>
      </c>
      <c r="P311" s="20" t="s">
        <v>1007</v>
      </c>
      <c r="Q311" s="20" t="s">
        <v>1007</v>
      </c>
      <c r="R311" s="16"/>
      <c r="S311" s="87" t="s">
        <v>1008</v>
      </c>
      <c r="T311" s="93" t="s">
        <v>1019</v>
      </c>
      <c r="U311" s="15" t="s">
        <v>2246</v>
      </c>
      <c r="V311" s="17">
        <f>secoo주문영문!A311</f>
        <v>0</v>
      </c>
      <c r="W311" s="14">
        <v>96</v>
      </c>
      <c r="X311" s="12"/>
      <c r="Z311" s="39"/>
      <c r="AC311" s="132" t="e">
        <f>VLOOKUP(A311,마스타파일!$D$2:$J$1227,2,0)</f>
        <v>#N/A</v>
      </c>
      <c r="AD311" s="133">
        <f>secoo주문영문!V261/67*100</f>
        <v>0</v>
      </c>
      <c r="AE311" s="94" t="e">
        <f>VLOOKUP($A311,마스타파일!$D$3:$F$1142,6,0)</f>
        <v>#N/A</v>
      </c>
      <c r="AF311" s="134" t="e">
        <f t="shared" si="25"/>
        <v>#N/A</v>
      </c>
      <c r="AG311" s="94" t="e">
        <f t="shared" si="26"/>
        <v>#N/A</v>
      </c>
      <c r="AH311" s="135" t="e">
        <f t="shared" si="27"/>
        <v>#N/A</v>
      </c>
    </row>
    <row r="312" spans="1:34" s="3" customFormat="1" ht="13.5">
      <c r="A312" s="10" t="str">
        <f>LEFT(secoo주문영문!S312,11)</f>
        <v/>
      </c>
      <c r="B312" s="11" t="str">
        <f>RIGHT(secoo주문영문!O312,3)</f>
        <v/>
      </c>
      <c r="C312" s="82">
        <f>secoo주문영문!U312</f>
        <v>0</v>
      </c>
      <c r="D312" s="19">
        <f>secoo주문영문!A312</f>
        <v>0</v>
      </c>
      <c r="E312" s="84" t="e">
        <f t="shared" si="28"/>
        <v>#N/A</v>
      </c>
      <c r="F312" s="13" t="str">
        <f>LEFT(secoo주문영문!B312,10)</f>
        <v/>
      </c>
      <c r="G312" s="14" t="s">
        <v>427</v>
      </c>
      <c r="H312" s="22" t="s">
        <v>1006</v>
      </c>
      <c r="I312" s="24" t="s">
        <v>404</v>
      </c>
      <c r="J312" s="24" t="s">
        <v>404</v>
      </c>
      <c r="K312" s="21" t="s">
        <v>403</v>
      </c>
      <c r="L312" s="87" t="s">
        <v>1008</v>
      </c>
      <c r="M312" s="93" t="s">
        <v>2967</v>
      </c>
      <c r="N312" s="15" t="s">
        <v>2246</v>
      </c>
      <c r="O312" s="16" t="s">
        <v>1006</v>
      </c>
      <c r="P312" s="20" t="s">
        <v>1007</v>
      </c>
      <c r="Q312" s="20" t="s">
        <v>1007</v>
      </c>
      <c r="R312" s="16"/>
      <c r="S312" s="87" t="s">
        <v>1008</v>
      </c>
      <c r="T312" s="93" t="s">
        <v>1019</v>
      </c>
      <c r="U312" s="15" t="s">
        <v>2246</v>
      </c>
      <c r="V312" s="17">
        <f>secoo주문영문!A312</f>
        <v>0</v>
      </c>
      <c r="W312" s="14">
        <v>96</v>
      </c>
      <c r="X312" s="12"/>
      <c r="Z312" s="39"/>
      <c r="AC312" s="132" t="e">
        <f>VLOOKUP(A312,마스타파일!$D$2:$J$1227,2,0)</f>
        <v>#N/A</v>
      </c>
      <c r="AD312" s="133">
        <f>secoo주문영문!V262/67*100</f>
        <v>0</v>
      </c>
      <c r="AE312" s="94" t="e">
        <f>VLOOKUP($A312,마스타파일!$D$3:$F$1142,6,0)</f>
        <v>#N/A</v>
      </c>
      <c r="AF312" s="134" t="e">
        <f t="shared" si="25"/>
        <v>#N/A</v>
      </c>
      <c r="AG312" s="94" t="e">
        <f t="shared" si="26"/>
        <v>#N/A</v>
      </c>
      <c r="AH312" s="135" t="e">
        <f t="shared" si="27"/>
        <v>#N/A</v>
      </c>
    </row>
    <row r="313" spans="1:34" s="3" customFormat="1" ht="13.5">
      <c r="A313" s="10" t="str">
        <f>LEFT(secoo주문영문!S313,11)</f>
        <v/>
      </c>
      <c r="B313" s="11" t="str">
        <f>RIGHT(secoo주문영문!O313,3)</f>
        <v/>
      </c>
      <c r="C313" s="82">
        <f>secoo주문영문!U313</f>
        <v>0</v>
      </c>
      <c r="D313" s="19">
        <f>secoo주문영문!A313</f>
        <v>0</v>
      </c>
      <c r="E313" s="84" t="e">
        <f t="shared" si="28"/>
        <v>#N/A</v>
      </c>
      <c r="F313" s="13" t="str">
        <f>LEFT(secoo주문영문!B313,10)</f>
        <v/>
      </c>
      <c r="G313" s="14" t="s">
        <v>427</v>
      </c>
      <c r="H313" s="22" t="s">
        <v>1006</v>
      </c>
      <c r="I313" s="24" t="s">
        <v>404</v>
      </c>
      <c r="J313" s="24" t="s">
        <v>404</v>
      </c>
      <c r="K313" s="21" t="s">
        <v>403</v>
      </c>
      <c r="L313" s="87" t="s">
        <v>1008</v>
      </c>
      <c r="M313" s="93" t="s">
        <v>2967</v>
      </c>
      <c r="N313" s="15" t="s">
        <v>2246</v>
      </c>
      <c r="O313" s="16" t="s">
        <v>1006</v>
      </c>
      <c r="P313" s="20" t="s">
        <v>1007</v>
      </c>
      <c r="Q313" s="20" t="s">
        <v>1007</v>
      </c>
      <c r="R313" s="16"/>
      <c r="S313" s="87" t="s">
        <v>1008</v>
      </c>
      <c r="T313" s="93" t="s">
        <v>1019</v>
      </c>
      <c r="U313" s="15" t="s">
        <v>2246</v>
      </c>
      <c r="V313" s="17">
        <f>secoo주문영문!A313</f>
        <v>0</v>
      </c>
      <c r="W313" s="14">
        <v>96</v>
      </c>
      <c r="X313" s="12"/>
      <c r="Z313" s="39"/>
      <c r="AC313" s="132" t="e">
        <f>VLOOKUP(A313,마스타파일!$D$2:$J$1227,2,0)</f>
        <v>#N/A</v>
      </c>
      <c r="AD313" s="133">
        <f>secoo주문영문!V263/67*100</f>
        <v>0</v>
      </c>
      <c r="AE313" s="94" t="e">
        <f>VLOOKUP($A313,마스타파일!$D$3:$F$1142,6,0)</f>
        <v>#N/A</v>
      </c>
      <c r="AF313" s="134" t="e">
        <f t="shared" si="25"/>
        <v>#N/A</v>
      </c>
      <c r="AG313" s="94" t="e">
        <f t="shared" si="26"/>
        <v>#N/A</v>
      </c>
      <c r="AH313" s="135" t="e">
        <f t="shared" si="27"/>
        <v>#N/A</v>
      </c>
    </row>
    <row r="314" spans="1:34" s="3" customFormat="1" ht="13.5">
      <c r="A314" s="10" t="str">
        <f>LEFT(secoo주문영문!S314,11)</f>
        <v/>
      </c>
      <c r="B314" s="11" t="str">
        <f>RIGHT(secoo주문영문!O314,3)</f>
        <v/>
      </c>
      <c r="C314" s="82">
        <f>secoo주문영문!U314</f>
        <v>0</v>
      </c>
      <c r="D314" s="19">
        <f>secoo주문영문!A314</f>
        <v>0</v>
      </c>
      <c r="E314" s="84" t="e">
        <f t="shared" si="28"/>
        <v>#N/A</v>
      </c>
      <c r="F314" s="13" t="str">
        <f>LEFT(secoo주문영문!B314,10)</f>
        <v/>
      </c>
      <c r="G314" s="14" t="s">
        <v>427</v>
      </c>
      <c r="H314" s="22" t="s">
        <v>1006</v>
      </c>
      <c r="I314" s="24" t="s">
        <v>404</v>
      </c>
      <c r="J314" s="24" t="s">
        <v>404</v>
      </c>
      <c r="K314" s="21" t="s">
        <v>403</v>
      </c>
      <c r="L314" s="87" t="s">
        <v>1008</v>
      </c>
      <c r="M314" s="93" t="s">
        <v>2967</v>
      </c>
      <c r="N314" s="15" t="s">
        <v>2246</v>
      </c>
      <c r="O314" s="16" t="s">
        <v>1006</v>
      </c>
      <c r="P314" s="20" t="s">
        <v>1007</v>
      </c>
      <c r="Q314" s="20" t="s">
        <v>1007</v>
      </c>
      <c r="R314" s="16"/>
      <c r="S314" s="87" t="s">
        <v>1008</v>
      </c>
      <c r="T314" s="93" t="s">
        <v>1019</v>
      </c>
      <c r="U314" s="15" t="s">
        <v>2246</v>
      </c>
      <c r="V314" s="17">
        <f>secoo주문영문!A314</f>
        <v>0</v>
      </c>
      <c r="W314" s="14">
        <v>96</v>
      </c>
      <c r="X314" s="12"/>
      <c r="Z314" s="39"/>
      <c r="AC314" s="132" t="e">
        <f>VLOOKUP(A314,마스타파일!$D$2:$J$1227,2,0)</f>
        <v>#N/A</v>
      </c>
      <c r="AD314" s="133">
        <f>secoo주문영문!V264/67*100</f>
        <v>0</v>
      </c>
      <c r="AE314" s="94" t="e">
        <f>VLOOKUP($A314,마스타파일!$D$3:$F$1142,6,0)</f>
        <v>#N/A</v>
      </c>
      <c r="AF314" s="134" t="e">
        <f t="shared" si="25"/>
        <v>#N/A</v>
      </c>
      <c r="AG314" s="94" t="e">
        <f t="shared" si="26"/>
        <v>#N/A</v>
      </c>
      <c r="AH314" s="135" t="e">
        <f t="shared" si="27"/>
        <v>#N/A</v>
      </c>
    </row>
    <row r="315" spans="1:34" s="3" customFormat="1" ht="13.5">
      <c r="A315" s="10" t="str">
        <f>LEFT(secoo주문영문!S315,11)</f>
        <v/>
      </c>
      <c r="B315" s="11" t="str">
        <f>RIGHT(secoo주문영문!O315,3)</f>
        <v/>
      </c>
      <c r="C315" s="82">
        <f>secoo주문영문!U315</f>
        <v>0</v>
      </c>
      <c r="D315" s="19">
        <f>secoo주문영문!A315</f>
        <v>0</v>
      </c>
      <c r="E315" s="84" t="e">
        <f t="shared" si="28"/>
        <v>#N/A</v>
      </c>
      <c r="F315" s="13" t="str">
        <f>LEFT(secoo주문영문!B315,10)</f>
        <v/>
      </c>
      <c r="G315" s="14" t="s">
        <v>427</v>
      </c>
      <c r="H315" s="22" t="s">
        <v>1006</v>
      </c>
      <c r="I315" s="24" t="s">
        <v>404</v>
      </c>
      <c r="J315" s="24" t="s">
        <v>404</v>
      </c>
      <c r="K315" s="21" t="s">
        <v>403</v>
      </c>
      <c r="L315" s="87" t="s">
        <v>1008</v>
      </c>
      <c r="M315" s="93" t="s">
        <v>2967</v>
      </c>
      <c r="N315" s="15" t="s">
        <v>2246</v>
      </c>
      <c r="O315" s="16" t="s">
        <v>1006</v>
      </c>
      <c r="P315" s="20" t="s">
        <v>1007</v>
      </c>
      <c r="Q315" s="20" t="s">
        <v>1007</v>
      </c>
      <c r="R315" s="16"/>
      <c r="S315" s="87" t="s">
        <v>1008</v>
      </c>
      <c r="T315" s="93" t="s">
        <v>1019</v>
      </c>
      <c r="U315" s="15" t="s">
        <v>2246</v>
      </c>
      <c r="V315" s="17">
        <f>secoo주문영문!A315</f>
        <v>0</v>
      </c>
      <c r="W315" s="14">
        <v>96</v>
      </c>
      <c r="X315" s="12"/>
      <c r="Z315" s="39"/>
      <c r="AC315" s="132" t="e">
        <f>VLOOKUP(A315,마스타파일!$D$2:$J$1227,2,0)</f>
        <v>#N/A</v>
      </c>
      <c r="AD315" s="133">
        <f>secoo주문영문!V265/67*100</f>
        <v>0</v>
      </c>
      <c r="AE315" s="94" t="e">
        <f>VLOOKUP($A315,마스타파일!$D$3:$F$1142,6,0)</f>
        <v>#N/A</v>
      </c>
      <c r="AF315" s="134" t="e">
        <f t="shared" si="25"/>
        <v>#N/A</v>
      </c>
      <c r="AG315" s="94" t="e">
        <f t="shared" si="26"/>
        <v>#N/A</v>
      </c>
      <c r="AH315" s="135" t="e">
        <f t="shared" si="27"/>
        <v>#N/A</v>
      </c>
    </row>
    <row r="316" spans="1:34" s="3" customFormat="1" ht="13.5">
      <c r="A316" s="10" t="str">
        <f>LEFT(secoo주문영문!S316,11)</f>
        <v/>
      </c>
      <c r="B316" s="11" t="str">
        <f>RIGHT(secoo주문영문!O316,3)</f>
        <v/>
      </c>
      <c r="C316" s="82">
        <f>secoo주문영문!U316</f>
        <v>0</v>
      </c>
      <c r="D316" s="19">
        <f>secoo주문영문!A316</f>
        <v>0</v>
      </c>
      <c r="E316" s="84" t="e">
        <f t="shared" si="28"/>
        <v>#N/A</v>
      </c>
      <c r="F316" s="13" t="str">
        <f>LEFT(secoo주문영문!B316,10)</f>
        <v/>
      </c>
      <c r="G316" s="14" t="s">
        <v>427</v>
      </c>
      <c r="H316" s="22" t="s">
        <v>1006</v>
      </c>
      <c r="I316" s="24" t="s">
        <v>404</v>
      </c>
      <c r="J316" s="24" t="s">
        <v>404</v>
      </c>
      <c r="K316" s="21" t="s">
        <v>403</v>
      </c>
      <c r="L316" s="87" t="s">
        <v>1008</v>
      </c>
      <c r="M316" s="93" t="s">
        <v>2967</v>
      </c>
      <c r="N316" s="15" t="s">
        <v>2246</v>
      </c>
      <c r="O316" s="16" t="s">
        <v>1006</v>
      </c>
      <c r="P316" s="20" t="s">
        <v>1007</v>
      </c>
      <c r="Q316" s="20" t="s">
        <v>1007</v>
      </c>
      <c r="R316" s="16"/>
      <c r="S316" s="87" t="s">
        <v>1008</v>
      </c>
      <c r="T316" s="93" t="s">
        <v>1019</v>
      </c>
      <c r="U316" s="15" t="s">
        <v>2246</v>
      </c>
      <c r="V316" s="17">
        <f>secoo주문영문!A316</f>
        <v>0</v>
      </c>
      <c r="W316" s="14">
        <v>96</v>
      </c>
      <c r="X316" s="12"/>
      <c r="Z316" s="39"/>
      <c r="AC316" s="132" t="e">
        <f>VLOOKUP(A316,마스타파일!$D$2:$J$1227,2,0)</f>
        <v>#N/A</v>
      </c>
      <c r="AD316" s="133">
        <f>secoo주문영문!V266/67*100</f>
        <v>0</v>
      </c>
      <c r="AE316" s="94" t="e">
        <f>VLOOKUP($A316,마스타파일!$D$3:$F$1142,6,0)</f>
        <v>#N/A</v>
      </c>
      <c r="AF316" s="134" t="e">
        <f t="shared" si="25"/>
        <v>#N/A</v>
      </c>
      <c r="AG316" s="94" t="e">
        <f t="shared" si="26"/>
        <v>#N/A</v>
      </c>
      <c r="AH316" s="135" t="e">
        <f t="shared" si="27"/>
        <v>#N/A</v>
      </c>
    </row>
    <row r="317" spans="1:34" s="3" customFormat="1" ht="13.5">
      <c r="A317" s="10" t="str">
        <f>LEFT(secoo주문영문!S317,11)</f>
        <v/>
      </c>
      <c r="B317" s="11" t="str">
        <f>RIGHT(secoo주문영문!O317,3)</f>
        <v/>
      </c>
      <c r="C317" s="82">
        <f>secoo주문영문!U317</f>
        <v>0</v>
      </c>
      <c r="D317" s="19">
        <f>secoo주문영문!A317</f>
        <v>0</v>
      </c>
      <c r="E317" s="84" t="e">
        <f t="shared" si="28"/>
        <v>#N/A</v>
      </c>
      <c r="F317" s="13" t="str">
        <f>LEFT(secoo주문영문!B317,10)</f>
        <v/>
      </c>
      <c r="G317" s="14" t="s">
        <v>427</v>
      </c>
      <c r="H317" s="22" t="s">
        <v>1006</v>
      </c>
      <c r="I317" s="24" t="s">
        <v>404</v>
      </c>
      <c r="J317" s="24" t="s">
        <v>404</v>
      </c>
      <c r="K317" s="21" t="s">
        <v>403</v>
      </c>
      <c r="L317" s="87" t="s">
        <v>1008</v>
      </c>
      <c r="M317" s="93" t="s">
        <v>2967</v>
      </c>
      <c r="N317" s="15" t="s">
        <v>2246</v>
      </c>
      <c r="O317" s="16" t="s">
        <v>1006</v>
      </c>
      <c r="P317" s="20" t="s">
        <v>1007</v>
      </c>
      <c r="Q317" s="20" t="s">
        <v>1007</v>
      </c>
      <c r="R317" s="16"/>
      <c r="S317" s="87" t="s">
        <v>1008</v>
      </c>
      <c r="T317" s="93" t="s">
        <v>1019</v>
      </c>
      <c r="U317" s="15" t="s">
        <v>2246</v>
      </c>
      <c r="V317" s="17">
        <f>secoo주문영문!A317</f>
        <v>0</v>
      </c>
      <c r="W317" s="14">
        <v>96</v>
      </c>
      <c r="X317" s="12"/>
      <c r="Z317" s="39"/>
      <c r="AC317" s="132" t="e">
        <f>VLOOKUP(A317,마스타파일!$D$2:$J$1227,2,0)</f>
        <v>#N/A</v>
      </c>
      <c r="AD317" s="133">
        <f>secoo주문영문!V267/67*100</f>
        <v>0</v>
      </c>
      <c r="AE317" s="94" t="e">
        <f>VLOOKUP($A317,마스타파일!$D$3:$F$1142,6,0)</f>
        <v>#N/A</v>
      </c>
      <c r="AF317" s="134" t="e">
        <f t="shared" si="25"/>
        <v>#N/A</v>
      </c>
      <c r="AG317" s="94" t="e">
        <f t="shared" si="26"/>
        <v>#N/A</v>
      </c>
      <c r="AH317" s="135" t="e">
        <f t="shared" si="27"/>
        <v>#N/A</v>
      </c>
    </row>
    <row r="318" spans="1:34" s="3" customFormat="1" ht="13.5">
      <c r="A318" s="10" t="str">
        <f>LEFT(secoo주문영문!S318,11)</f>
        <v/>
      </c>
      <c r="B318" s="11" t="str">
        <f>RIGHT(secoo주문영문!O318,3)</f>
        <v/>
      </c>
      <c r="C318" s="82">
        <f>secoo주문영문!U318</f>
        <v>0</v>
      </c>
      <c r="D318" s="19">
        <f>secoo주문영문!A318</f>
        <v>0</v>
      </c>
      <c r="E318" s="84" t="e">
        <f t="shared" si="28"/>
        <v>#N/A</v>
      </c>
      <c r="F318" s="13" t="str">
        <f>LEFT(secoo주문영문!B318,10)</f>
        <v/>
      </c>
      <c r="G318" s="14" t="s">
        <v>427</v>
      </c>
      <c r="H318" s="22" t="s">
        <v>1006</v>
      </c>
      <c r="I318" s="24" t="s">
        <v>404</v>
      </c>
      <c r="J318" s="24" t="s">
        <v>404</v>
      </c>
      <c r="K318" s="21" t="s">
        <v>403</v>
      </c>
      <c r="L318" s="87" t="s">
        <v>1008</v>
      </c>
      <c r="M318" s="93" t="s">
        <v>2967</v>
      </c>
      <c r="N318" s="15" t="s">
        <v>2246</v>
      </c>
      <c r="O318" s="16" t="s">
        <v>1006</v>
      </c>
      <c r="P318" s="20" t="s">
        <v>1007</v>
      </c>
      <c r="Q318" s="20" t="s">
        <v>1007</v>
      </c>
      <c r="R318" s="16"/>
      <c r="S318" s="87" t="s">
        <v>1008</v>
      </c>
      <c r="T318" s="93" t="s">
        <v>1019</v>
      </c>
      <c r="U318" s="15" t="s">
        <v>2246</v>
      </c>
      <c r="V318" s="17">
        <f>secoo주문영문!A318</f>
        <v>0</v>
      </c>
      <c r="W318" s="14">
        <v>96</v>
      </c>
      <c r="X318" s="12"/>
      <c r="Z318" s="39"/>
      <c r="AC318" s="132" t="e">
        <f>VLOOKUP(A318,마스타파일!$D$2:$J$1227,2,0)</f>
        <v>#N/A</v>
      </c>
      <c r="AD318" s="133">
        <f>secoo주문영문!V268/67*100</f>
        <v>0</v>
      </c>
      <c r="AE318" s="94" t="e">
        <f>VLOOKUP($A318,마스타파일!$D$3:$F$1142,6,0)</f>
        <v>#N/A</v>
      </c>
      <c r="AF318" s="134" t="e">
        <f t="shared" si="25"/>
        <v>#N/A</v>
      </c>
      <c r="AG318" s="94" t="e">
        <f t="shared" si="26"/>
        <v>#N/A</v>
      </c>
      <c r="AH318" s="135" t="e">
        <f t="shared" si="27"/>
        <v>#N/A</v>
      </c>
    </row>
    <row r="319" spans="1:34" s="3" customFormat="1" ht="13.5">
      <c r="A319" s="10" t="str">
        <f>LEFT(secoo주문영문!S319,11)</f>
        <v/>
      </c>
      <c r="B319" s="11" t="str">
        <f>RIGHT(secoo주문영문!O319,3)</f>
        <v/>
      </c>
      <c r="C319" s="82">
        <f>secoo주문영문!U319</f>
        <v>0</v>
      </c>
      <c r="D319" s="19">
        <f>secoo주문영문!A319</f>
        <v>0</v>
      </c>
      <c r="E319" s="84" t="e">
        <f t="shared" si="28"/>
        <v>#N/A</v>
      </c>
      <c r="F319" s="13" t="str">
        <f>LEFT(secoo주문영문!B319,10)</f>
        <v/>
      </c>
      <c r="G319" s="14" t="s">
        <v>427</v>
      </c>
      <c r="H319" s="22" t="s">
        <v>1006</v>
      </c>
      <c r="I319" s="24" t="s">
        <v>404</v>
      </c>
      <c r="J319" s="24" t="s">
        <v>404</v>
      </c>
      <c r="K319" s="21" t="s">
        <v>403</v>
      </c>
      <c r="L319" s="87" t="s">
        <v>1008</v>
      </c>
      <c r="M319" s="93" t="s">
        <v>2967</v>
      </c>
      <c r="N319" s="15" t="s">
        <v>2246</v>
      </c>
      <c r="O319" s="16" t="s">
        <v>1006</v>
      </c>
      <c r="P319" s="20" t="s">
        <v>1007</v>
      </c>
      <c r="Q319" s="20" t="s">
        <v>1007</v>
      </c>
      <c r="R319" s="16"/>
      <c r="S319" s="87" t="s">
        <v>1008</v>
      </c>
      <c r="T319" s="93" t="s">
        <v>1019</v>
      </c>
      <c r="U319" s="15" t="s">
        <v>2246</v>
      </c>
      <c r="V319" s="17">
        <f>secoo주문영문!A319</f>
        <v>0</v>
      </c>
      <c r="W319" s="14">
        <v>96</v>
      </c>
      <c r="X319" s="12"/>
      <c r="Z319" s="39"/>
      <c r="AC319" s="132" t="e">
        <f>VLOOKUP(A319,마스타파일!$D$2:$J$1227,2,0)</f>
        <v>#N/A</v>
      </c>
      <c r="AD319" s="133">
        <f>secoo주문영문!V269/67*100</f>
        <v>0</v>
      </c>
      <c r="AE319" s="94" t="e">
        <f>VLOOKUP($A319,마스타파일!$D$3:$F$1142,6,0)</f>
        <v>#N/A</v>
      </c>
      <c r="AF319" s="134" t="e">
        <f t="shared" ref="AF319:AF366" si="29">AD319-AE319</f>
        <v>#N/A</v>
      </c>
      <c r="AG319" s="94" t="e">
        <f t="shared" ref="AG319:AG366" si="30">IF(AF319&gt;AC319,AC319,AF319)</f>
        <v>#N/A</v>
      </c>
      <c r="AH319" s="135" t="e">
        <f t="shared" ref="AH319:AH366" si="31">ROUNDDOWN(AG319,-1)</f>
        <v>#N/A</v>
      </c>
    </row>
    <row r="320" spans="1:34" s="3" customFormat="1" ht="13.5">
      <c r="A320" s="10" t="str">
        <f>LEFT(secoo주문영문!S320,11)</f>
        <v/>
      </c>
      <c r="B320" s="11" t="str">
        <f>RIGHT(secoo주문영문!O320,3)</f>
        <v/>
      </c>
      <c r="C320" s="82">
        <f>secoo주문영문!U320</f>
        <v>0</v>
      </c>
      <c r="D320" s="19">
        <f>secoo주문영문!A320</f>
        <v>0</v>
      </c>
      <c r="E320" s="84" t="e">
        <f t="shared" si="28"/>
        <v>#N/A</v>
      </c>
      <c r="F320" s="13" t="str">
        <f>LEFT(secoo주문영문!B320,10)</f>
        <v/>
      </c>
      <c r="G320" s="14" t="s">
        <v>427</v>
      </c>
      <c r="H320" s="22" t="s">
        <v>1006</v>
      </c>
      <c r="I320" s="24" t="s">
        <v>404</v>
      </c>
      <c r="J320" s="24" t="s">
        <v>404</v>
      </c>
      <c r="K320" s="21" t="s">
        <v>403</v>
      </c>
      <c r="L320" s="87" t="s">
        <v>1008</v>
      </c>
      <c r="M320" s="93" t="s">
        <v>2967</v>
      </c>
      <c r="N320" s="15" t="s">
        <v>2246</v>
      </c>
      <c r="O320" s="16" t="s">
        <v>1006</v>
      </c>
      <c r="P320" s="20" t="s">
        <v>1007</v>
      </c>
      <c r="Q320" s="20" t="s">
        <v>1007</v>
      </c>
      <c r="R320" s="16"/>
      <c r="S320" s="87" t="s">
        <v>1008</v>
      </c>
      <c r="T320" s="93" t="s">
        <v>1019</v>
      </c>
      <c r="U320" s="15" t="s">
        <v>2246</v>
      </c>
      <c r="V320" s="17">
        <f>secoo주문영문!A320</f>
        <v>0</v>
      </c>
      <c r="W320" s="14">
        <v>96</v>
      </c>
      <c r="X320" s="12"/>
      <c r="Z320" s="39"/>
      <c r="AC320" s="132" t="e">
        <f>VLOOKUP(A320,마스타파일!$D$2:$J$1227,2,0)</f>
        <v>#N/A</v>
      </c>
      <c r="AD320" s="133">
        <f>secoo주문영문!V270/67*100</f>
        <v>0</v>
      </c>
      <c r="AE320" s="94" t="e">
        <f>VLOOKUP($A320,마스타파일!$D$3:$F$1142,6,0)</f>
        <v>#N/A</v>
      </c>
      <c r="AF320" s="134" t="e">
        <f t="shared" si="29"/>
        <v>#N/A</v>
      </c>
      <c r="AG320" s="94" t="e">
        <f t="shared" si="30"/>
        <v>#N/A</v>
      </c>
      <c r="AH320" s="135" t="e">
        <f t="shared" si="31"/>
        <v>#N/A</v>
      </c>
    </row>
    <row r="321" spans="1:34" s="3" customFormat="1" ht="13.5">
      <c r="A321" s="10" t="str">
        <f>LEFT(secoo주문영문!S321,11)</f>
        <v/>
      </c>
      <c r="B321" s="11" t="str">
        <f>RIGHT(secoo주문영문!O321,3)</f>
        <v/>
      </c>
      <c r="C321" s="82">
        <f>secoo주문영문!U321</f>
        <v>0</v>
      </c>
      <c r="D321" s="19">
        <f>secoo주문영문!A321</f>
        <v>0</v>
      </c>
      <c r="E321" s="84" t="e">
        <f t="shared" si="28"/>
        <v>#N/A</v>
      </c>
      <c r="F321" s="13" t="str">
        <f>LEFT(secoo주문영문!B321,10)</f>
        <v/>
      </c>
      <c r="G321" s="14" t="s">
        <v>427</v>
      </c>
      <c r="H321" s="22" t="s">
        <v>1006</v>
      </c>
      <c r="I321" s="24" t="s">
        <v>404</v>
      </c>
      <c r="J321" s="24" t="s">
        <v>404</v>
      </c>
      <c r="K321" s="21" t="s">
        <v>403</v>
      </c>
      <c r="L321" s="87" t="s">
        <v>1008</v>
      </c>
      <c r="M321" s="93" t="s">
        <v>2967</v>
      </c>
      <c r="N321" s="15" t="s">
        <v>2246</v>
      </c>
      <c r="O321" s="16" t="s">
        <v>1006</v>
      </c>
      <c r="P321" s="20" t="s">
        <v>1007</v>
      </c>
      <c r="Q321" s="20" t="s">
        <v>1007</v>
      </c>
      <c r="R321" s="16"/>
      <c r="S321" s="87" t="s">
        <v>1008</v>
      </c>
      <c r="T321" s="93" t="s">
        <v>1019</v>
      </c>
      <c r="U321" s="15" t="s">
        <v>2246</v>
      </c>
      <c r="V321" s="17">
        <f>secoo주문영문!A321</f>
        <v>0</v>
      </c>
      <c r="W321" s="14">
        <v>96</v>
      </c>
      <c r="X321" s="12"/>
      <c r="Z321" s="39"/>
      <c r="AC321" s="132" t="e">
        <f>VLOOKUP(A321,마스타파일!$D$2:$J$1227,2,0)</f>
        <v>#N/A</v>
      </c>
      <c r="AD321" s="133">
        <f>secoo주문영문!V271/67*100</f>
        <v>0</v>
      </c>
      <c r="AE321" s="94" t="e">
        <f>VLOOKUP($A321,마스타파일!$D$3:$F$1142,6,0)</f>
        <v>#N/A</v>
      </c>
      <c r="AF321" s="134" t="e">
        <f t="shared" si="29"/>
        <v>#N/A</v>
      </c>
      <c r="AG321" s="94" t="e">
        <f t="shared" si="30"/>
        <v>#N/A</v>
      </c>
      <c r="AH321" s="135" t="e">
        <f t="shared" si="31"/>
        <v>#N/A</v>
      </c>
    </row>
    <row r="322" spans="1:34" s="3" customFormat="1" ht="13.5">
      <c r="A322" s="10" t="str">
        <f>LEFT(secoo주문영문!S322,11)</f>
        <v/>
      </c>
      <c r="B322" s="11" t="str">
        <f>RIGHT(secoo주문영문!O322,3)</f>
        <v/>
      </c>
      <c r="C322" s="82">
        <f>secoo주문영문!U322</f>
        <v>0</v>
      </c>
      <c r="D322" s="19">
        <f>secoo주문영문!A322</f>
        <v>0</v>
      </c>
      <c r="E322" s="84" t="e">
        <f t="shared" si="28"/>
        <v>#N/A</v>
      </c>
      <c r="F322" s="13" t="str">
        <f>LEFT(secoo주문영문!B322,10)</f>
        <v/>
      </c>
      <c r="G322" s="14" t="s">
        <v>427</v>
      </c>
      <c r="H322" s="22" t="s">
        <v>1006</v>
      </c>
      <c r="I322" s="24" t="s">
        <v>404</v>
      </c>
      <c r="J322" s="24" t="s">
        <v>404</v>
      </c>
      <c r="K322" s="21" t="s">
        <v>403</v>
      </c>
      <c r="L322" s="87" t="s">
        <v>1008</v>
      </c>
      <c r="M322" s="93" t="s">
        <v>2967</v>
      </c>
      <c r="N322" s="15" t="s">
        <v>2246</v>
      </c>
      <c r="O322" s="16" t="s">
        <v>1006</v>
      </c>
      <c r="P322" s="20" t="s">
        <v>1007</v>
      </c>
      <c r="Q322" s="20" t="s">
        <v>1007</v>
      </c>
      <c r="R322" s="16"/>
      <c r="S322" s="87" t="s">
        <v>1008</v>
      </c>
      <c r="T322" s="93" t="s">
        <v>1019</v>
      </c>
      <c r="U322" s="15" t="s">
        <v>2246</v>
      </c>
      <c r="V322" s="17">
        <f>secoo주문영문!A322</f>
        <v>0</v>
      </c>
      <c r="W322" s="14">
        <v>96</v>
      </c>
      <c r="X322" s="12"/>
      <c r="Z322" s="39"/>
      <c r="AC322" s="132" t="e">
        <f>VLOOKUP(A322,마스타파일!$D$2:$J$1227,2,0)</f>
        <v>#N/A</v>
      </c>
      <c r="AD322" s="133">
        <f>secoo주문영문!V272/67*100</f>
        <v>0</v>
      </c>
      <c r="AE322" s="94" t="e">
        <f>VLOOKUP($A322,마스타파일!$D$3:$F$1142,6,0)</f>
        <v>#N/A</v>
      </c>
      <c r="AF322" s="134" t="e">
        <f t="shared" si="29"/>
        <v>#N/A</v>
      </c>
      <c r="AG322" s="94" t="e">
        <f t="shared" si="30"/>
        <v>#N/A</v>
      </c>
      <c r="AH322" s="135" t="e">
        <f t="shared" si="31"/>
        <v>#N/A</v>
      </c>
    </row>
    <row r="323" spans="1:34" s="3" customFormat="1" ht="13.5">
      <c r="A323" s="10" t="str">
        <f>LEFT(secoo주문영문!S323,11)</f>
        <v/>
      </c>
      <c r="B323" s="11" t="str">
        <f>RIGHT(secoo주문영문!O323,3)</f>
        <v/>
      </c>
      <c r="C323" s="82">
        <f>secoo주문영문!U323</f>
        <v>0</v>
      </c>
      <c r="D323" s="19">
        <f>secoo주문영문!A323</f>
        <v>0</v>
      </c>
      <c r="E323" s="84" t="e">
        <f t="shared" si="28"/>
        <v>#N/A</v>
      </c>
      <c r="F323" s="13" t="str">
        <f>LEFT(secoo주문영문!B323,10)</f>
        <v/>
      </c>
      <c r="G323" s="14" t="s">
        <v>427</v>
      </c>
      <c r="H323" s="22" t="s">
        <v>1006</v>
      </c>
      <c r="I323" s="24" t="s">
        <v>404</v>
      </c>
      <c r="J323" s="24" t="s">
        <v>404</v>
      </c>
      <c r="K323" s="21" t="s">
        <v>403</v>
      </c>
      <c r="L323" s="87" t="s">
        <v>1008</v>
      </c>
      <c r="M323" s="93" t="s">
        <v>2967</v>
      </c>
      <c r="N323" s="15" t="s">
        <v>2246</v>
      </c>
      <c r="O323" s="16" t="s">
        <v>1006</v>
      </c>
      <c r="P323" s="20" t="s">
        <v>1007</v>
      </c>
      <c r="Q323" s="20" t="s">
        <v>1007</v>
      </c>
      <c r="R323" s="16"/>
      <c r="S323" s="87" t="s">
        <v>1008</v>
      </c>
      <c r="T323" s="93" t="s">
        <v>1019</v>
      </c>
      <c r="U323" s="15" t="s">
        <v>2246</v>
      </c>
      <c r="V323" s="17">
        <f>secoo주문영문!A323</f>
        <v>0</v>
      </c>
      <c r="W323" s="14">
        <v>96</v>
      </c>
      <c r="X323" s="12"/>
      <c r="Z323" s="39"/>
      <c r="AC323" s="132" t="e">
        <f>VLOOKUP(A323,마스타파일!$D$2:$J$1227,2,0)</f>
        <v>#N/A</v>
      </c>
      <c r="AD323" s="133">
        <f>secoo주문영문!V273/67*100</f>
        <v>0</v>
      </c>
      <c r="AE323" s="94" t="e">
        <f>VLOOKUP($A323,마스타파일!$D$3:$F$1142,6,0)</f>
        <v>#N/A</v>
      </c>
      <c r="AF323" s="134" t="e">
        <f t="shared" si="29"/>
        <v>#N/A</v>
      </c>
      <c r="AG323" s="94" t="e">
        <f t="shared" si="30"/>
        <v>#N/A</v>
      </c>
      <c r="AH323" s="135" t="e">
        <f t="shared" si="31"/>
        <v>#N/A</v>
      </c>
    </row>
    <row r="324" spans="1:34" s="3" customFormat="1" ht="13.5">
      <c r="A324" s="10" t="str">
        <f>LEFT(secoo주문영문!S324,11)</f>
        <v/>
      </c>
      <c r="B324" s="11" t="str">
        <f>RIGHT(secoo주문영문!O324,3)</f>
        <v/>
      </c>
      <c r="C324" s="82">
        <f>secoo주문영문!U324</f>
        <v>0</v>
      </c>
      <c r="D324" s="19">
        <f>secoo주문영문!A324</f>
        <v>0</v>
      </c>
      <c r="E324" s="84" t="e">
        <f t="shared" si="28"/>
        <v>#N/A</v>
      </c>
      <c r="F324" s="13" t="str">
        <f>LEFT(secoo주문영문!B324,10)</f>
        <v/>
      </c>
      <c r="G324" s="14" t="s">
        <v>427</v>
      </c>
      <c r="H324" s="22" t="s">
        <v>1006</v>
      </c>
      <c r="I324" s="24" t="s">
        <v>404</v>
      </c>
      <c r="J324" s="24" t="s">
        <v>404</v>
      </c>
      <c r="K324" s="21" t="s">
        <v>403</v>
      </c>
      <c r="L324" s="87" t="s">
        <v>1008</v>
      </c>
      <c r="M324" s="93" t="s">
        <v>2967</v>
      </c>
      <c r="N324" s="15" t="s">
        <v>2246</v>
      </c>
      <c r="O324" s="16" t="s">
        <v>1006</v>
      </c>
      <c r="P324" s="20" t="s">
        <v>1007</v>
      </c>
      <c r="Q324" s="20" t="s">
        <v>1007</v>
      </c>
      <c r="R324" s="16"/>
      <c r="S324" s="87" t="s">
        <v>1008</v>
      </c>
      <c r="T324" s="93" t="s">
        <v>1019</v>
      </c>
      <c r="U324" s="15" t="s">
        <v>2246</v>
      </c>
      <c r="V324" s="17">
        <f>secoo주문영문!A324</f>
        <v>0</v>
      </c>
      <c r="W324" s="14">
        <v>96</v>
      </c>
      <c r="X324" s="12"/>
      <c r="Z324" s="39"/>
      <c r="AC324" s="132" t="e">
        <f>VLOOKUP(A324,마스타파일!$D$2:$J$1227,2,0)</f>
        <v>#N/A</v>
      </c>
      <c r="AD324" s="133">
        <f>secoo주문영문!V274/67*100</f>
        <v>0</v>
      </c>
      <c r="AE324" s="94" t="e">
        <f>VLOOKUP($A324,마스타파일!$D$3:$F$1142,6,0)</f>
        <v>#N/A</v>
      </c>
      <c r="AF324" s="134" t="e">
        <f t="shared" si="29"/>
        <v>#N/A</v>
      </c>
      <c r="AG324" s="94" t="e">
        <f t="shared" si="30"/>
        <v>#N/A</v>
      </c>
      <c r="AH324" s="135" t="e">
        <f t="shared" si="31"/>
        <v>#N/A</v>
      </c>
    </row>
    <row r="325" spans="1:34" s="3" customFormat="1" ht="13.5">
      <c r="A325" s="10" t="str">
        <f>LEFT(secoo주문영문!S325,11)</f>
        <v/>
      </c>
      <c r="B325" s="11" t="str">
        <f>RIGHT(secoo주문영문!O325,3)</f>
        <v/>
      </c>
      <c r="C325" s="82">
        <f>secoo주문영문!U325</f>
        <v>0</v>
      </c>
      <c r="D325" s="19">
        <f>secoo주문영문!A325</f>
        <v>0</v>
      </c>
      <c r="E325" s="84" t="e">
        <f t="shared" si="28"/>
        <v>#N/A</v>
      </c>
      <c r="F325" s="13" t="str">
        <f>LEFT(secoo주문영문!B325,10)</f>
        <v/>
      </c>
      <c r="G325" s="14" t="s">
        <v>427</v>
      </c>
      <c r="H325" s="22" t="s">
        <v>1006</v>
      </c>
      <c r="I325" s="24" t="s">
        <v>404</v>
      </c>
      <c r="J325" s="24" t="s">
        <v>404</v>
      </c>
      <c r="K325" s="21" t="s">
        <v>403</v>
      </c>
      <c r="L325" s="87" t="s">
        <v>1008</v>
      </c>
      <c r="M325" s="93" t="s">
        <v>2967</v>
      </c>
      <c r="N325" s="15" t="s">
        <v>2246</v>
      </c>
      <c r="O325" s="16" t="s">
        <v>1006</v>
      </c>
      <c r="P325" s="20" t="s">
        <v>1007</v>
      </c>
      <c r="Q325" s="20" t="s">
        <v>1007</v>
      </c>
      <c r="R325" s="16"/>
      <c r="S325" s="87" t="s">
        <v>1008</v>
      </c>
      <c r="T325" s="93" t="s">
        <v>1019</v>
      </c>
      <c r="U325" s="15" t="s">
        <v>2246</v>
      </c>
      <c r="V325" s="17">
        <f>secoo주문영문!A325</f>
        <v>0</v>
      </c>
      <c r="W325" s="14">
        <v>96</v>
      </c>
      <c r="X325" s="12"/>
      <c r="Z325" s="39"/>
      <c r="AC325" s="132" t="e">
        <f>VLOOKUP(A325,마스타파일!$D$2:$J$1227,2,0)</f>
        <v>#N/A</v>
      </c>
      <c r="AD325" s="133">
        <f>secoo주문영문!V275/67*100</f>
        <v>0</v>
      </c>
      <c r="AE325" s="94" t="e">
        <f>VLOOKUP($A325,마스타파일!$D$3:$F$1142,6,0)</f>
        <v>#N/A</v>
      </c>
      <c r="AF325" s="134" t="e">
        <f t="shared" si="29"/>
        <v>#N/A</v>
      </c>
      <c r="AG325" s="94" t="e">
        <f t="shared" si="30"/>
        <v>#N/A</v>
      </c>
      <c r="AH325" s="135" t="e">
        <f t="shared" si="31"/>
        <v>#N/A</v>
      </c>
    </row>
    <row r="326" spans="1:34" s="3" customFormat="1" ht="13.5">
      <c r="A326" s="10" t="str">
        <f>LEFT(secoo주문영문!S326,11)</f>
        <v/>
      </c>
      <c r="B326" s="11" t="str">
        <f>RIGHT(secoo주문영문!O326,3)</f>
        <v/>
      </c>
      <c r="C326" s="82">
        <f>secoo주문영문!U326</f>
        <v>0</v>
      </c>
      <c r="D326" s="19">
        <f>secoo주문영문!A326</f>
        <v>0</v>
      </c>
      <c r="E326" s="84" t="e">
        <f t="shared" si="28"/>
        <v>#N/A</v>
      </c>
      <c r="F326" s="13" t="str">
        <f>LEFT(secoo주문영문!B326,10)</f>
        <v/>
      </c>
      <c r="G326" s="14" t="s">
        <v>427</v>
      </c>
      <c r="H326" s="22" t="s">
        <v>1006</v>
      </c>
      <c r="I326" s="24" t="s">
        <v>404</v>
      </c>
      <c r="J326" s="24" t="s">
        <v>404</v>
      </c>
      <c r="K326" s="21" t="s">
        <v>403</v>
      </c>
      <c r="L326" s="87" t="s">
        <v>1008</v>
      </c>
      <c r="M326" s="93" t="s">
        <v>2967</v>
      </c>
      <c r="N326" s="15" t="s">
        <v>2246</v>
      </c>
      <c r="O326" s="16" t="s">
        <v>1006</v>
      </c>
      <c r="P326" s="20" t="s">
        <v>1007</v>
      </c>
      <c r="Q326" s="20" t="s">
        <v>1007</v>
      </c>
      <c r="R326" s="16"/>
      <c r="S326" s="87" t="s">
        <v>1008</v>
      </c>
      <c r="T326" s="93" t="s">
        <v>1019</v>
      </c>
      <c r="U326" s="15" t="s">
        <v>2246</v>
      </c>
      <c r="V326" s="17">
        <f>secoo주문영문!A326</f>
        <v>0</v>
      </c>
      <c r="W326" s="14">
        <v>96</v>
      </c>
      <c r="X326" s="12"/>
      <c r="Z326" s="39"/>
      <c r="AC326" s="132" t="e">
        <f>VLOOKUP(A326,마스타파일!$D$2:$J$1227,2,0)</f>
        <v>#N/A</v>
      </c>
      <c r="AD326" s="133">
        <f>secoo주문영문!V276/67*100</f>
        <v>0</v>
      </c>
      <c r="AE326" s="94" t="e">
        <f>VLOOKUP($A326,마스타파일!$D$3:$F$1142,6,0)</f>
        <v>#N/A</v>
      </c>
      <c r="AF326" s="134" t="e">
        <f t="shared" si="29"/>
        <v>#N/A</v>
      </c>
      <c r="AG326" s="94" t="e">
        <f t="shared" si="30"/>
        <v>#N/A</v>
      </c>
      <c r="AH326" s="135" t="e">
        <f t="shared" si="31"/>
        <v>#N/A</v>
      </c>
    </row>
    <row r="327" spans="1:34" s="3" customFormat="1" ht="13.5">
      <c r="A327" s="10" t="str">
        <f>LEFT(secoo주문영문!S327,11)</f>
        <v/>
      </c>
      <c r="B327" s="11" t="str">
        <f>RIGHT(secoo주문영문!O327,3)</f>
        <v/>
      </c>
      <c r="C327" s="82">
        <f>secoo주문영문!U327</f>
        <v>0</v>
      </c>
      <c r="D327" s="19">
        <f>secoo주문영문!A327</f>
        <v>0</v>
      </c>
      <c r="E327" s="84" t="e">
        <f t="shared" si="28"/>
        <v>#N/A</v>
      </c>
      <c r="F327" s="13" t="str">
        <f>LEFT(secoo주문영문!B327,10)</f>
        <v/>
      </c>
      <c r="G327" s="14" t="s">
        <v>427</v>
      </c>
      <c r="H327" s="22" t="s">
        <v>1006</v>
      </c>
      <c r="I327" s="24" t="s">
        <v>404</v>
      </c>
      <c r="J327" s="24" t="s">
        <v>404</v>
      </c>
      <c r="K327" s="21" t="s">
        <v>403</v>
      </c>
      <c r="L327" s="87" t="s">
        <v>1008</v>
      </c>
      <c r="M327" s="93" t="s">
        <v>2967</v>
      </c>
      <c r="N327" s="15" t="s">
        <v>2246</v>
      </c>
      <c r="O327" s="16" t="s">
        <v>1006</v>
      </c>
      <c r="P327" s="20" t="s">
        <v>1007</v>
      </c>
      <c r="Q327" s="20" t="s">
        <v>1007</v>
      </c>
      <c r="R327" s="16"/>
      <c r="S327" s="87" t="s">
        <v>1008</v>
      </c>
      <c r="T327" s="93" t="s">
        <v>1019</v>
      </c>
      <c r="U327" s="15" t="s">
        <v>2246</v>
      </c>
      <c r="V327" s="17">
        <f>secoo주문영문!A327</f>
        <v>0</v>
      </c>
      <c r="W327" s="14">
        <v>96</v>
      </c>
      <c r="X327" s="12"/>
      <c r="Z327" s="39"/>
      <c r="AC327" s="132" t="e">
        <f>VLOOKUP(A327,마스타파일!$D$2:$J$1227,2,0)</f>
        <v>#N/A</v>
      </c>
      <c r="AD327" s="133">
        <f>secoo주문영문!V277/67*100</f>
        <v>0</v>
      </c>
      <c r="AE327" s="94" t="e">
        <f>VLOOKUP($A327,마스타파일!$D$3:$F$1142,6,0)</f>
        <v>#N/A</v>
      </c>
      <c r="AF327" s="134" t="e">
        <f t="shared" si="29"/>
        <v>#N/A</v>
      </c>
      <c r="AG327" s="94" t="e">
        <f t="shared" si="30"/>
        <v>#N/A</v>
      </c>
      <c r="AH327" s="135" t="e">
        <f t="shared" si="31"/>
        <v>#N/A</v>
      </c>
    </row>
    <row r="328" spans="1:34" s="3" customFormat="1" ht="13.5">
      <c r="A328" s="10" t="str">
        <f>LEFT(secoo주문영문!S328,11)</f>
        <v/>
      </c>
      <c r="B328" s="11" t="str">
        <f>RIGHT(secoo주문영문!O328,3)</f>
        <v/>
      </c>
      <c r="C328" s="82">
        <f>secoo주문영문!U328</f>
        <v>0</v>
      </c>
      <c r="D328" s="19">
        <f>secoo주문영문!A328</f>
        <v>0</v>
      </c>
      <c r="E328" s="84" t="e">
        <f t="shared" si="28"/>
        <v>#N/A</v>
      </c>
      <c r="F328" s="13" t="str">
        <f>LEFT(secoo주문영문!B328,10)</f>
        <v/>
      </c>
      <c r="G328" s="14" t="s">
        <v>427</v>
      </c>
      <c r="H328" s="22" t="s">
        <v>1006</v>
      </c>
      <c r="I328" s="24" t="s">
        <v>404</v>
      </c>
      <c r="J328" s="24" t="s">
        <v>404</v>
      </c>
      <c r="K328" s="21" t="s">
        <v>403</v>
      </c>
      <c r="L328" s="87" t="s">
        <v>1008</v>
      </c>
      <c r="M328" s="93" t="s">
        <v>2967</v>
      </c>
      <c r="N328" s="15" t="s">
        <v>2246</v>
      </c>
      <c r="O328" s="16" t="s">
        <v>1006</v>
      </c>
      <c r="P328" s="20" t="s">
        <v>1007</v>
      </c>
      <c r="Q328" s="20" t="s">
        <v>1007</v>
      </c>
      <c r="R328" s="16"/>
      <c r="S328" s="87" t="s">
        <v>1008</v>
      </c>
      <c r="T328" s="93" t="s">
        <v>1019</v>
      </c>
      <c r="U328" s="15" t="s">
        <v>2246</v>
      </c>
      <c r="V328" s="17">
        <f>secoo주문영문!A328</f>
        <v>0</v>
      </c>
      <c r="W328" s="14">
        <v>96</v>
      </c>
      <c r="X328" s="12"/>
      <c r="Z328" s="39"/>
      <c r="AC328" s="132" t="e">
        <f>VLOOKUP(A328,마스타파일!$D$2:$J$1227,2,0)</f>
        <v>#N/A</v>
      </c>
      <c r="AD328" s="133">
        <f>secoo주문영문!V278/67*100</f>
        <v>0</v>
      </c>
      <c r="AE328" s="94" t="e">
        <f>VLOOKUP($A328,마스타파일!$D$3:$F$1142,6,0)</f>
        <v>#N/A</v>
      </c>
      <c r="AF328" s="134" t="e">
        <f t="shared" si="29"/>
        <v>#N/A</v>
      </c>
      <c r="AG328" s="94" t="e">
        <f t="shared" si="30"/>
        <v>#N/A</v>
      </c>
      <c r="AH328" s="135" t="e">
        <f t="shared" si="31"/>
        <v>#N/A</v>
      </c>
    </row>
    <row r="329" spans="1:34" s="3" customFormat="1" ht="13.5">
      <c r="A329" s="10" t="str">
        <f>LEFT(secoo주문영문!S329,11)</f>
        <v/>
      </c>
      <c r="B329" s="11" t="str">
        <f>RIGHT(secoo주문영문!O329,3)</f>
        <v/>
      </c>
      <c r="C329" s="82">
        <f>secoo주문영문!U329</f>
        <v>0</v>
      </c>
      <c r="D329" s="19">
        <f>secoo주문영문!A329</f>
        <v>0</v>
      </c>
      <c r="E329" s="84" t="e">
        <f t="shared" si="28"/>
        <v>#N/A</v>
      </c>
      <c r="F329" s="13" t="str">
        <f>LEFT(secoo주문영문!B329,10)</f>
        <v/>
      </c>
      <c r="G329" s="14" t="s">
        <v>427</v>
      </c>
      <c r="H329" s="22" t="s">
        <v>1006</v>
      </c>
      <c r="I329" s="24" t="s">
        <v>404</v>
      </c>
      <c r="J329" s="24" t="s">
        <v>404</v>
      </c>
      <c r="K329" s="21" t="s">
        <v>403</v>
      </c>
      <c r="L329" s="87" t="s">
        <v>1008</v>
      </c>
      <c r="M329" s="93" t="s">
        <v>2967</v>
      </c>
      <c r="N329" s="15" t="s">
        <v>2246</v>
      </c>
      <c r="O329" s="16" t="s">
        <v>1006</v>
      </c>
      <c r="P329" s="20" t="s">
        <v>1007</v>
      </c>
      <c r="Q329" s="20" t="s">
        <v>1007</v>
      </c>
      <c r="R329" s="16"/>
      <c r="S329" s="87" t="s">
        <v>1008</v>
      </c>
      <c r="T329" s="93" t="s">
        <v>1019</v>
      </c>
      <c r="U329" s="15" t="s">
        <v>2246</v>
      </c>
      <c r="V329" s="17">
        <f>secoo주문영문!A329</f>
        <v>0</v>
      </c>
      <c r="W329" s="14">
        <v>96</v>
      </c>
      <c r="X329" s="12"/>
      <c r="Z329" s="39"/>
      <c r="AC329" s="132" t="e">
        <f>VLOOKUP(A329,마스타파일!$D$2:$J$1227,2,0)</f>
        <v>#N/A</v>
      </c>
      <c r="AD329" s="133">
        <f>secoo주문영문!V279/67*100</f>
        <v>0</v>
      </c>
      <c r="AE329" s="94" t="e">
        <f>VLOOKUP($A329,마스타파일!$D$3:$F$1142,6,0)</f>
        <v>#N/A</v>
      </c>
      <c r="AF329" s="134" t="e">
        <f t="shared" si="29"/>
        <v>#N/A</v>
      </c>
      <c r="AG329" s="94" t="e">
        <f t="shared" si="30"/>
        <v>#N/A</v>
      </c>
      <c r="AH329" s="135" t="e">
        <f t="shared" si="31"/>
        <v>#N/A</v>
      </c>
    </row>
    <row r="330" spans="1:34" s="3" customFormat="1" ht="13.5">
      <c r="A330" s="10" t="str">
        <f>LEFT(secoo주문영문!S330,11)</f>
        <v/>
      </c>
      <c r="B330" s="11" t="str">
        <f>RIGHT(secoo주문영문!O330,3)</f>
        <v/>
      </c>
      <c r="C330" s="82">
        <f>secoo주문영문!U330</f>
        <v>0</v>
      </c>
      <c r="D330" s="19">
        <f>secoo주문영문!A330</f>
        <v>0</v>
      </c>
      <c r="E330" s="84" t="e">
        <f t="shared" si="28"/>
        <v>#N/A</v>
      </c>
      <c r="F330" s="13" t="str">
        <f>LEFT(secoo주문영문!B330,10)</f>
        <v/>
      </c>
      <c r="G330" s="14" t="s">
        <v>427</v>
      </c>
      <c r="H330" s="22" t="s">
        <v>1006</v>
      </c>
      <c r="I330" s="24" t="s">
        <v>404</v>
      </c>
      <c r="J330" s="24" t="s">
        <v>404</v>
      </c>
      <c r="K330" s="21" t="s">
        <v>403</v>
      </c>
      <c r="L330" s="87" t="s">
        <v>1008</v>
      </c>
      <c r="M330" s="93" t="s">
        <v>2967</v>
      </c>
      <c r="N330" s="15" t="s">
        <v>2246</v>
      </c>
      <c r="O330" s="16" t="s">
        <v>1006</v>
      </c>
      <c r="P330" s="20" t="s">
        <v>1007</v>
      </c>
      <c r="Q330" s="20" t="s">
        <v>1007</v>
      </c>
      <c r="R330" s="16"/>
      <c r="S330" s="87" t="s">
        <v>1008</v>
      </c>
      <c r="T330" s="93" t="s">
        <v>1019</v>
      </c>
      <c r="U330" s="15" t="s">
        <v>2246</v>
      </c>
      <c r="V330" s="17">
        <f>secoo주문영문!A330</f>
        <v>0</v>
      </c>
      <c r="W330" s="14">
        <v>96</v>
      </c>
      <c r="X330" s="12"/>
      <c r="Z330" s="39"/>
      <c r="AC330" s="132" t="e">
        <f>VLOOKUP(A330,마스타파일!$D$2:$J$1227,2,0)</f>
        <v>#N/A</v>
      </c>
      <c r="AD330" s="133">
        <f>secoo주문영문!V280/67*100</f>
        <v>0</v>
      </c>
      <c r="AE330" s="94" t="e">
        <f>VLOOKUP($A330,마스타파일!$D$3:$F$1142,6,0)</f>
        <v>#N/A</v>
      </c>
      <c r="AF330" s="134" t="e">
        <f t="shared" si="29"/>
        <v>#N/A</v>
      </c>
      <c r="AG330" s="94" t="e">
        <f t="shared" si="30"/>
        <v>#N/A</v>
      </c>
      <c r="AH330" s="135" t="e">
        <f t="shared" si="31"/>
        <v>#N/A</v>
      </c>
    </row>
    <row r="331" spans="1:34" s="3" customFormat="1" ht="13.5">
      <c r="A331" s="10" t="str">
        <f>LEFT(secoo주문영문!S331,11)</f>
        <v/>
      </c>
      <c r="B331" s="11" t="str">
        <f>RIGHT(secoo주문영문!O331,3)</f>
        <v/>
      </c>
      <c r="C331" s="82">
        <f>secoo주문영문!U331</f>
        <v>0</v>
      </c>
      <c r="D331" s="19">
        <f>secoo주문영문!A331</f>
        <v>0</v>
      </c>
      <c r="E331" s="84" t="e">
        <f t="shared" si="28"/>
        <v>#N/A</v>
      </c>
      <c r="F331" s="13" t="str">
        <f>LEFT(secoo주문영문!B331,10)</f>
        <v/>
      </c>
      <c r="G331" s="14" t="s">
        <v>427</v>
      </c>
      <c r="H331" s="22" t="s">
        <v>1006</v>
      </c>
      <c r="I331" s="24" t="s">
        <v>404</v>
      </c>
      <c r="J331" s="24" t="s">
        <v>404</v>
      </c>
      <c r="K331" s="21" t="s">
        <v>403</v>
      </c>
      <c r="L331" s="87" t="s">
        <v>1008</v>
      </c>
      <c r="M331" s="93" t="s">
        <v>2967</v>
      </c>
      <c r="N331" s="15" t="s">
        <v>2246</v>
      </c>
      <c r="O331" s="16" t="s">
        <v>1006</v>
      </c>
      <c r="P331" s="20" t="s">
        <v>1007</v>
      </c>
      <c r="Q331" s="20" t="s">
        <v>1007</v>
      </c>
      <c r="R331" s="16"/>
      <c r="S331" s="87" t="s">
        <v>1008</v>
      </c>
      <c r="T331" s="93" t="s">
        <v>1019</v>
      </c>
      <c r="U331" s="15" t="s">
        <v>2246</v>
      </c>
      <c r="V331" s="17">
        <f>secoo주문영문!A331</f>
        <v>0</v>
      </c>
      <c r="W331" s="14">
        <v>96</v>
      </c>
      <c r="X331" s="12"/>
      <c r="Z331" s="39"/>
      <c r="AC331" s="132" t="e">
        <f>VLOOKUP(A331,마스타파일!$D$2:$J$1227,2,0)</f>
        <v>#N/A</v>
      </c>
      <c r="AD331" s="133">
        <f>secoo주문영문!V281/67*100</f>
        <v>0</v>
      </c>
      <c r="AE331" s="94" t="e">
        <f>VLOOKUP($A331,마스타파일!$D$3:$F$1142,6,0)</f>
        <v>#N/A</v>
      </c>
      <c r="AF331" s="134" t="e">
        <f t="shared" si="29"/>
        <v>#N/A</v>
      </c>
      <c r="AG331" s="94" t="e">
        <f t="shared" si="30"/>
        <v>#N/A</v>
      </c>
      <c r="AH331" s="135" t="e">
        <f t="shared" si="31"/>
        <v>#N/A</v>
      </c>
    </row>
    <row r="332" spans="1:34" s="3" customFormat="1" ht="13.5">
      <c r="A332" s="10" t="str">
        <f>LEFT(secoo주문영문!S332,11)</f>
        <v/>
      </c>
      <c r="B332" s="11" t="str">
        <f>RIGHT(secoo주문영문!O332,3)</f>
        <v/>
      </c>
      <c r="C332" s="82">
        <f>secoo주문영문!U332</f>
        <v>0</v>
      </c>
      <c r="D332" s="19">
        <f>secoo주문영문!A332</f>
        <v>0</v>
      </c>
      <c r="E332" s="84" t="e">
        <f t="shared" si="28"/>
        <v>#N/A</v>
      </c>
      <c r="F332" s="13" t="str">
        <f>LEFT(secoo주문영문!B332,10)</f>
        <v/>
      </c>
      <c r="G332" s="14" t="s">
        <v>427</v>
      </c>
      <c r="H332" s="22" t="s">
        <v>1006</v>
      </c>
      <c r="I332" s="24" t="s">
        <v>404</v>
      </c>
      <c r="J332" s="24" t="s">
        <v>404</v>
      </c>
      <c r="K332" s="21" t="s">
        <v>403</v>
      </c>
      <c r="L332" s="87" t="s">
        <v>1008</v>
      </c>
      <c r="M332" s="93" t="s">
        <v>2967</v>
      </c>
      <c r="N332" s="15" t="s">
        <v>2246</v>
      </c>
      <c r="O332" s="16" t="s">
        <v>1006</v>
      </c>
      <c r="P332" s="20" t="s">
        <v>1007</v>
      </c>
      <c r="Q332" s="20" t="s">
        <v>1007</v>
      </c>
      <c r="R332" s="16"/>
      <c r="S332" s="87" t="s">
        <v>1008</v>
      </c>
      <c r="T332" s="93" t="s">
        <v>1019</v>
      </c>
      <c r="U332" s="15" t="s">
        <v>2246</v>
      </c>
      <c r="V332" s="17">
        <f>secoo주문영문!A332</f>
        <v>0</v>
      </c>
      <c r="W332" s="14">
        <v>96</v>
      </c>
      <c r="X332" s="12"/>
      <c r="Z332" s="39"/>
      <c r="AC332" s="132" t="e">
        <f>VLOOKUP(A332,마스타파일!$D$2:$J$1227,2,0)</f>
        <v>#N/A</v>
      </c>
      <c r="AD332" s="133">
        <f>secoo주문영문!V282/67*100</f>
        <v>0</v>
      </c>
      <c r="AE332" s="94" t="e">
        <f>VLOOKUP($A332,마스타파일!$D$3:$F$1142,6,0)</f>
        <v>#N/A</v>
      </c>
      <c r="AF332" s="134" t="e">
        <f t="shared" si="29"/>
        <v>#N/A</v>
      </c>
      <c r="AG332" s="94" t="e">
        <f t="shared" si="30"/>
        <v>#N/A</v>
      </c>
      <c r="AH332" s="135" t="e">
        <f t="shared" si="31"/>
        <v>#N/A</v>
      </c>
    </row>
    <row r="333" spans="1:34" s="3" customFormat="1" ht="13.5">
      <c r="A333" s="10" t="str">
        <f>LEFT(secoo주문영문!S333,11)</f>
        <v/>
      </c>
      <c r="B333" s="11" t="str">
        <f>RIGHT(secoo주문영문!O333,3)</f>
        <v/>
      </c>
      <c r="C333" s="82">
        <f>secoo주문영문!U333</f>
        <v>0</v>
      </c>
      <c r="D333" s="19">
        <f>secoo주문영문!A333</f>
        <v>0</v>
      </c>
      <c r="E333" s="84" t="e">
        <f t="shared" si="28"/>
        <v>#N/A</v>
      </c>
      <c r="F333" s="13" t="str">
        <f>LEFT(secoo주문영문!B333,10)</f>
        <v/>
      </c>
      <c r="G333" s="14" t="s">
        <v>427</v>
      </c>
      <c r="H333" s="22" t="s">
        <v>1006</v>
      </c>
      <c r="I333" s="24" t="s">
        <v>404</v>
      </c>
      <c r="J333" s="24" t="s">
        <v>404</v>
      </c>
      <c r="K333" s="21" t="s">
        <v>403</v>
      </c>
      <c r="L333" s="87" t="s">
        <v>1008</v>
      </c>
      <c r="M333" s="93" t="s">
        <v>2967</v>
      </c>
      <c r="N333" s="15" t="s">
        <v>2246</v>
      </c>
      <c r="O333" s="16" t="s">
        <v>1006</v>
      </c>
      <c r="P333" s="20" t="s">
        <v>1007</v>
      </c>
      <c r="Q333" s="20" t="s">
        <v>1007</v>
      </c>
      <c r="R333" s="16"/>
      <c r="S333" s="87" t="s">
        <v>1008</v>
      </c>
      <c r="T333" s="93" t="s">
        <v>1019</v>
      </c>
      <c r="U333" s="15" t="s">
        <v>2246</v>
      </c>
      <c r="V333" s="17">
        <f>secoo주문영문!A333</f>
        <v>0</v>
      </c>
      <c r="W333" s="14">
        <v>96</v>
      </c>
      <c r="X333" s="12"/>
      <c r="Z333" s="39"/>
      <c r="AC333" s="132" t="e">
        <f>VLOOKUP(A333,마스타파일!$D$2:$J$1227,2,0)</f>
        <v>#N/A</v>
      </c>
      <c r="AD333" s="133">
        <f>secoo주문영문!V283/67*100</f>
        <v>0</v>
      </c>
      <c r="AE333" s="94" t="e">
        <f>VLOOKUP($A333,마스타파일!$D$3:$F$1142,6,0)</f>
        <v>#N/A</v>
      </c>
      <c r="AF333" s="134" t="e">
        <f t="shared" si="29"/>
        <v>#N/A</v>
      </c>
      <c r="AG333" s="94" t="e">
        <f t="shared" si="30"/>
        <v>#N/A</v>
      </c>
      <c r="AH333" s="135" t="e">
        <f t="shared" si="31"/>
        <v>#N/A</v>
      </c>
    </row>
    <row r="334" spans="1:34" s="3" customFormat="1" ht="13.5">
      <c r="A334" s="10" t="str">
        <f>LEFT(secoo주문영문!S334,11)</f>
        <v/>
      </c>
      <c r="B334" s="11" t="str">
        <f>RIGHT(secoo주문영문!O334,3)</f>
        <v/>
      </c>
      <c r="C334" s="82">
        <f>secoo주문영문!U334</f>
        <v>0</v>
      </c>
      <c r="D334" s="19">
        <f>secoo주문영문!A334</f>
        <v>0</v>
      </c>
      <c r="E334" s="84" t="e">
        <f t="shared" si="28"/>
        <v>#N/A</v>
      </c>
      <c r="F334" s="13" t="str">
        <f>LEFT(secoo주문영문!B334,10)</f>
        <v/>
      </c>
      <c r="G334" s="14" t="s">
        <v>427</v>
      </c>
      <c r="H334" s="22" t="s">
        <v>1006</v>
      </c>
      <c r="I334" s="24" t="s">
        <v>404</v>
      </c>
      <c r="J334" s="24" t="s">
        <v>404</v>
      </c>
      <c r="K334" s="21" t="s">
        <v>403</v>
      </c>
      <c r="L334" s="87" t="s">
        <v>1008</v>
      </c>
      <c r="M334" s="93" t="s">
        <v>2967</v>
      </c>
      <c r="N334" s="15" t="s">
        <v>2246</v>
      </c>
      <c r="O334" s="16" t="s">
        <v>1006</v>
      </c>
      <c r="P334" s="20" t="s">
        <v>1007</v>
      </c>
      <c r="Q334" s="20" t="s">
        <v>1007</v>
      </c>
      <c r="R334" s="16"/>
      <c r="S334" s="87" t="s">
        <v>1008</v>
      </c>
      <c r="T334" s="93" t="s">
        <v>1019</v>
      </c>
      <c r="U334" s="15" t="s">
        <v>2246</v>
      </c>
      <c r="V334" s="17">
        <f>secoo주문영문!A334</f>
        <v>0</v>
      </c>
      <c r="W334" s="14">
        <v>96</v>
      </c>
      <c r="X334" s="12"/>
      <c r="Z334" s="39"/>
      <c r="AC334" s="132" t="e">
        <f>VLOOKUP(A334,마스타파일!$D$2:$J$1227,2,0)</f>
        <v>#N/A</v>
      </c>
      <c r="AD334" s="133">
        <f>secoo주문영문!V284/67*100</f>
        <v>0</v>
      </c>
      <c r="AE334" s="94" t="e">
        <f>VLOOKUP($A334,마스타파일!$D$3:$F$1142,6,0)</f>
        <v>#N/A</v>
      </c>
      <c r="AF334" s="134" t="e">
        <f t="shared" si="29"/>
        <v>#N/A</v>
      </c>
      <c r="AG334" s="94" t="e">
        <f t="shared" si="30"/>
        <v>#N/A</v>
      </c>
      <c r="AH334" s="135" t="e">
        <f t="shared" si="31"/>
        <v>#N/A</v>
      </c>
    </row>
    <row r="335" spans="1:34" s="3" customFormat="1" ht="13.5">
      <c r="A335" s="10" t="str">
        <f>LEFT(secoo주문영문!S335,11)</f>
        <v/>
      </c>
      <c r="B335" s="11" t="str">
        <f>RIGHT(secoo주문영문!O335,3)</f>
        <v/>
      </c>
      <c r="C335" s="82">
        <f>secoo주문영문!U335</f>
        <v>0</v>
      </c>
      <c r="D335" s="19">
        <f>secoo주문영문!A335</f>
        <v>0</v>
      </c>
      <c r="E335" s="84" t="e">
        <f t="shared" si="28"/>
        <v>#N/A</v>
      </c>
      <c r="F335" s="13" t="str">
        <f>LEFT(secoo주문영문!B335,10)</f>
        <v/>
      </c>
      <c r="G335" s="14" t="s">
        <v>427</v>
      </c>
      <c r="H335" s="22" t="s">
        <v>1006</v>
      </c>
      <c r="I335" s="24" t="s">
        <v>404</v>
      </c>
      <c r="J335" s="24" t="s">
        <v>404</v>
      </c>
      <c r="K335" s="21" t="s">
        <v>403</v>
      </c>
      <c r="L335" s="87" t="s">
        <v>1008</v>
      </c>
      <c r="M335" s="93" t="s">
        <v>2967</v>
      </c>
      <c r="N335" s="15" t="s">
        <v>2246</v>
      </c>
      <c r="O335" s="16" t="s">
        <v>1006</v>
      </c>
      <c r="P335" s="20" t="s">
        <v>1007</v>
      </c>
      <c r="Q335" s="20" t="s">
        <v>1007</v>
      </c>
      <c r="R335" s="16"/>
      <c r="S335" s="87" t="s">
        <v>1008</v>
      </c>
      <c r="T335" s="93" t="s">
        <v>1019</v>
      </c>
      <c r="U335" s="15" t="s">
        <v>2246</v>
      </c>
      <c r="V335" s="17">
        <f>secoo주문영문!A335</f>
        <v>0</v>
      </c>
      <c r="W335" s="14">
        <v>96</v>
      </c>
      <c r="X335" s="12"/>
      <c r="Z335" s="39"/>
      <c r="AC335" s="132" t="e">
        <f>VLOOKUP(A335,마스타파일!$D$2:$J$1227,2,0)</f>
        <v>#N/A</v>
      </c>
      <c r="AD335" s="133">
        <f>secoo주문영문!V285/67*100</f>
        <v>0</v>
      </c>
      <c r="AE335" s="94" t="e">
        <f>VLOOKUP($A335,마스타파일!$D$3:$F$1142,6,0)</f>
        <v>#N/A</v>
      </c>
      <c r="AF335" s="134" t="e">
        <f t="shared" si="29"/>
        <v>#N/A</v>
      </c>
      <c r="AG335" s="94" t="e">
        <f t="shared" si="30"/>
        <v>#N/A</v>
      </c>
      <c r="AH335" s="135" t="e">
        <f t="shared" si="31"/>
        <v>#N/A</v>
      </c>
    </row>
    <row r="336" spans="1:34" s="3" customFormat="1" ht="13.5">
      <c r="A336" s="10" t="str">
        <f>LEFT(secoo주문영문!S336,11)</f>
        <v/>
      </c>
      <c r="B336" s="11" t="str">
        <f>RIGHT(secoo주문영문!O336,3)</f>
        <v/>
      </c>
      <c r="C336" s="82">
        <f>secoo주문영문!U336</f>
        <v>0</v>
      </c>
      <c r="D336" s="19">
        <f>secoo주문영문!A336</f>
        <v>0</v>
      </c>
      <c r="E336" s="84" t="e">
        <f t="shared" si="28"/>
        <v>#N/A</v>
      </c>
      <c r="F336" s="13" t="str">
        <f>LEFT(secoo주문영문!B336,10)</f>
        <v/>
      </c>
      <c r="G336" s="14" t="s">
        <v>427</v>
      </c>
      <c r="H336" s="22" t="s">
        <v>1006</v>
      </c>
      <c r="I336" s="24" t="s">
        <v>404</v>
      </c>
      <c r="J336" s="24" t="s">
        <v>404</v>
      </c>
      <c r="K336" s="21" t="s">
        <v>403</v>
      </c>
      <c r="L336" s="87" t="s">
        <v>1008</v>
      </c>
      <c r="M336" s="93" t="s">
        <v>2967</v>
      </c>
      <c r="N336" s="15" t="s">
        <v>2246</v>
      </c>
      <c r="O336" s="16" t="s">
        <v>1006</v>
      </c>
      <c r="P336" s="20" t="s">
        <v>1007</v>
      </c>
      <c r="Q336" s="20" t="s">
        <v>1007</v>
      </c>
      <c r="R336" s="16"/>
      <c r="S336" s="87" t="s">
        <v>1008</v>
      </c>
      <c r="T336" s="93" t="s">
        <v>1019</v>
      </c>
      <c r="U336" s="15" t="s">
        <v>2246</v>
      </c>
      <c r="V336" s="17">
        <f>secoo주문영문!A336</f>
        <v>0</v>
      </c>
      <c r="W336" s="14">
        <v>96</v>
      </c>
      <c r="X336" s="12"/>
      <c r="Z336" s="39"/>
      <c r="AC336" s="132" t="e">
        <f>VLOOKUP(A336,마스타파일!$D$2:$J$1227,2,0)</f>
        <v>#N/A</v>
      </c>
      <c r="AD336" s="133">
        <f>secoo주문영문!V286/67*100</f>
        <v>0</v>
      </c>
      <c r="AE336" s="94" t="e">
        <f>VLOOKUP($A336,마스타파일!$D$3:$F$1142,6,0)</f>
        <v>#N/A</v>
      </c>
      <c r="AF336" s="134" t="e">
        <f t="shared" si="29"/>
        <v>#N/A</v>
      </c>
      <c r="AG336" s="94" t="e">
        <f t="shared" si="30"/>
        <v>#N/A</v>
      </c>
      <c r="AH336" s="135" t="e">
        <f t="shared" si="31"/>
        <v>#N/A</v>
      </c>
    </row>
    <row r="337" spans="1:34" s="3" customFormat="1" ht="13.5">
      <c r="A337" s="10" t="str">
        <f>LEFT(secoo주문영문!S337,11)</f>
        <v/>
      </c>
      <c r="B337" s="11" t="str">
        <f>RIGHT(secoo주문영문!O337,3)</f>
        <v/>
      </c>
      <c r="C337" s="82">
        <f>secoo주문영문!U337</f>
        <v>0</v>
      </c>
      <c r="D337" s="19">
        <f>secoo주문영문!A337</f>
        <v>0</v>
      </c>
      <c r="E337" s="84" t="e">
        <f t="shared" si="28"/>
        <v>#N/A</v>
      </c>
      <c r="F337" s="13" t="str">
        <f>LEFT(secoo주문영문!B337,10)</f>
        <v/>
      </c>
      <c r="G337" s="14" t="s">
        <v>427</v>
      </c>
      <c r="H337" s="22" t="s">
        <v>1006</v>
      </c>
      <c r="I337" s="24" t="s">
        <v>404</v>
      </c>
      <c r="J337" s="24" t="s">
        <v>404</v>
      </c>
      <c r="K337" s="21" t="s">
        <v>403</v>
      </c>
      <c r="L337" s="87" t="s">
        <v>1008</v>
      </c>
      <c r="M337" s="93" t="s">
        <v>2967</v>
      </c>
      <c r="N337" s="15" t="s">
        <v>2246</v>
      </c>
      <c r="O337" s="16" t="s">
        <v>1006</v>
      </c>
      <c r="P337" s="20" t="s">
        <v>1007</v>
      </c>
      <c r="Q337" s="20" t="s">
        <v>1007</v>
      </c>
      <c r="R337" s="16"/>
      <c r="S337" s="87" t="s">
        <v>1008</v>
      </c>
      <c r="T337" s="93" t="s">
        <v>1019</v>
      </c>
      <c r="U337" s="15" t="s">
        <v>2246</v>
      </c>
      <c r="V337" s="17">
        <f>secoo주문영문!A337</f>
        <v>0</v>
      </c>
      <c r="W337" s="14">
        <v>96</v>
      </c>
      <c r="X337" s="12"/>
      <c r="Z337" s="39"/>
      <c r="AC337" s="132" t="e">
        <f>VLOOKUP(A337,마스타파일!$D$2:$J$1227,2,0)</f>
        <v>#N/A</v>
      </c>
      <c r="AD337" s="133">
        <f>secoo주문영문!V287/67*100</f>
        <v>0</v>
      </c>
      <c r="AE337" s="94" t="e">
        <f>VLOOKUP($A337,마스타파일!$D$3:$F$1142,6,0)</f>
        <v>#N/A</v>
      </c>
      <c r="AF337" s="134" t="e">
        <f t="shared" si="29"/>
        <v>#N/A</v>
      </c>
      <c r="AG337" s="94" t="e">
        <f t="shared" si="30"/>
        <v>#N/A</v>
      </c>
      <c r="AH337" s="135" t="e">
        <f t="shared" si="31"/>
        <v>#N/A</v>
      </c>
    </row>
    <row r="338" spans="1:34" s="3" customFormat="1" ht="13.5">
      <c r="A338" s="10" t="str">
        <f>LEFT(secoo주문영문!S338,11)</f>
        <v/>
      </c>
      <c r="B338" s="11" t="str">
        <f>RIGHT(secoo주문영문!O338,3)</f>
        <v/>
      </c>
      <c r="C338" s="82">
        <f>secoo주문영문!U338</f>
        <v>0</v>
      </c>
      <c r="D338" s="19">
        <f>secoo주문영문!A338</f>
        <v>0</v>
      </c>
      <c r="E338" s="84" t="e">
        <f t="shared" si="28"/>
        <v>#N/A</v>
      </c>
      <c r="F338" s="13" t="str">
        <f>LEFT(secoo주문영문!B338,10)</f>
        <v/>
      </c>
      <c r="G338" s="14" t="s">
        <v>427</v>
      </c>
      <c r="H338" s="22" t="s">
        <v>1006</v>
      </c>
      <c r="I338" s="24" t="s">
        <v>404</v>
      </c>
      <c r="J338" s="24" t="s">
        <v>404</v>
      </c>
      <c r="K338" s="21" t="s">
        <v>403</v>
      </c>
      <c r="L338" s="87" t="s">
        <v>1008</v>
      </c>
      <c r="M338" s="93" t="s">
        <v>2967</v>
      </c>
      <c r="N338" s="15" t="s">
        <v>2246</v>
      </c>
      <c r="O338" s="16" t="s">
        <v>1006</v>
      </c>
      <c r="P338" s="20" t="s">
        <v>1007</v>
      </c>
      <c r="Q338" s="20" t="s">
        <v>1007</v>
      </c>
      <c r="R338" s="16"/>
      <c r="S338" s="87" t="s">
        <v>1008</v>
      </c>
      <c r="T338" s="93" t="s">
        <v>1019</v>
      </c>
      <c r="U338" s="15" t="s">
        <v>2246</v>
      </c>
      <c r="V338" s="17">
        <f>secoo주문영문!A338</f>
        <v>0</v>
      </c>
      <c r="W338" s="14">
        <v>96</v>
      </c>
      <c r="X338" s="12"/>
      <c r="Z338" s="39"/>
      <c r="AC338" s="132" t="e">
        <f>VLOOKUP(A338,마스타파일!$D$2:$J$1227,2,0)</f>
        <v>#N/A</v>
      </c>
      <c r="AD338" s="133">
        <f>secoo주문영문!V288/67*100</f>
        <v>0</v>
      </c>
      <c r="AE338" s="94" t="e">
        <f>VLOOKUP($A338,마스타파일!$D$3:$F$1142,6,0)</f>
        <v>#N/A</v>
      </c>
      <c r="AF338" s="134" t="e">
        <f t="shared" si="29"/>
        <v>#N/A</v>
      </c>
      <c r="AG338" s="94" t="e">
        <f t="shared" si="30"/>
        <v>#N/A</v>
      </c>
      <c r="AH338" s="135" t="e">
        <f t="shared" si="31"/>
        <v>#N/A</v>
      </c>
    </row>
    <row r="339" spans="1:34" s="3" customFormat="1" ht="13.5">
      <c r="A339" s="10" t="str">
        <f>LEFT(secoo주문영문!S339,11)</f>
        <v/>
      </c>
      <c r="B339" s="11" t="str">
        <f>RIGHT(secoo주문영문!O339,3)</f>
        <v/>
      </c>
      <c r="C339" s="82">
        <f>secoo주문영문!U339</f>
        <v>0</v>
      </c>
      <c r="D339" s="19">
        <f>secoo주문영문!A339</f>
        <v>0</v>
      </c>
      <c r="E339" s="84" t="e">
        <f t="shared" si="28"/>
        <v>#N/A</v>
      </c>
      <c r="F339" s="13" t="str">
        <f>LEFT(secoo주문영문!B339,10)</f>
        <v/>
      </c>
      <c r="G339" s="14" t="s">
        <v>427</v>
      </c>
      <c r="H339" s="22" t="s">
        <v>1006</v>
      </c>
      <c r="I339" s="24" t="s">
        <v>404</v>
      </c>
      <c r="J339" s="24" t="s">
        <v>404</v>
      </c>
      <c r="K339" s="21" t="s">
        <v>403</v>
      </c>
      <c r="L339" s="87" t="s">
        <v>1008</v>
      </c>
      <c r="M339" s="93" t="s">
        <v>2967</v>
      </c>
      <c r="N339" s="15" t="s">
        <v>2246</v>
      </c>
      <c r="O339" s="16" t="s">
        <v>1006</v>
      </c>
      <c r="P339" s="20" t="s">
        <v>1007</v>
      </c>
      <c r="Q339" s="20" t="s">
        <v>1007</v>
      </c>
      <c r="R339" s="16"/>
      <c r="S339" s="87" t="s">
        <v>1008</v>
      </c>
      <c r="T339" s="93" t="s">
        <v>1019</v>
      </c>
      <c r="U339" s="15" t="s">
        <v>2246</v>
      </c>
      <c r="V339" s="17">
        <f>secoo주문영문!A339</f>
        <v>0</v>
      </c>
      <c r="W339" s="14">
        <v>96</v>
      </c>
      <c r="X339" s="12"/>
      <c r="Z339" s="39"/>
      <c r="AC339" s="132" t="e">
        <f>VLOOKUP(A339,마스타파일!$D$2:$J$1227,2,0)</f>
        <v>#N/A</v>
      </c>
      <c r="AD339" s="133">
        <f>secoo주문영문!V289/67*100</f>
        <v>0</v>
      </c>
      <c r="AE339" s="94" t="e">
        <f>VLOOKUP($A339,마스타파일!$D$3:$F$1142,6,0)</f>
        <v>#N/A</v>
      </c>
      <c r="AF339" s="134" t="e">
        <f t="shared" si="29"/>
        <v>#N/A</v>
      </c>
      <c r="AG339" s="94" t="e">
        <f t="shared" si="30"/>
        <v>#N/A</v>
      </c>
      <c r="AH339" s="135" t="e">
        <f t="shared" si="31"/>
        <v>#N/A</v>
      </c>
    </row>
    <row r="340" spans="1:34" s="3" customFormat="1" ht="13.5">
      <c r="A340" s="10" t="str">
        <f>LEFT(secoo주문영문!S340,11)</f>
        <v/>
      </c>
      <c r="B340" s="11" t="str">
        <f>RIGHT(secoo주문영문!O340,3)</f>
        <v/>
      </c>
      <c r="C340" s="82">
        <f>secoo주문영문!U340</f>
        <v>0</v>
      </c>
      <c r="D340" s="19">
        <f>secoo주문영문!A340</f>
        <v>0</v>
      </c>
      <c r="E340" s="84" t="e">
        <f t="shared" si="28"/>
        <v>#N/A</v>
      </c>
      <c r="F340" s="13" t="str">
        <f>LEFT(secoo주문영문!B340,10)</f>
        <v/>
      </c>
      <c r="G340" s="14" t="s">
        <v>427</v>
      </c>
      <c r="H340" s="22" t="s">
        <v>1006</v>
      </c>
      <c r="I340" s="24" t="s">
        <v>404</v>
      </c>
      <c r="J340" s="24" t="s">
        <v>404</v>
      </c>
      <c r="K340" s="21" t="s">
        <v>403</v>
      </c>
      <c r="L340" s="87" t="s">
        <v>1008</v>
      </c>
      <c r="M340" s="93" t="s">
        <v>2967</v>
      </c>
      <c r="N340" s="15" t="s">
        <v>2246</v>
      </c>
      <c r="O340" s="16" t="s">
        <v>1006</v>
      </c>
      <c r="P340" s="20" t="s">
        <v>1007</v>
      </c>
      <c r="Q340" s="20" t="s">
        <v>1007</v>
      </c>
      <c r="R340" s="16"/>
      <c r="S340" s="87" t="s">
        <v>1008</v>
      </c>
      <c r="T340" s="93" t="s">
        <v>1019</v>
      </c>
      <c r="U340" s="15" t="s">
        <v>2246</v>
      </c>
      <c r="V340" s="17">
        <f>secoo주문영문!A340</f>
        <v>0</v>
      </c>
      <c r="W340" s="14">
        <v>96</v>
      </c>
      <c r="X340" s="12"/>
      <c r="Z340" s="39"/>
      <c r="AC340" s="132" t="e">
        <f>VLOOKUP(A340,마스타파일!$D$2:$J$1227,2,0)</f>
        <v>#N/A</v>
      </c>
      <c r="AD340" s="133">
        <f>secoo주문영문!V290/67*100</f>
        <v>0</v>
      </c>
      <c r="AE340" s="94" t="e">
        <f>VLOOKUP($A340,마스타파일!$D$3:$F$1142,6,0)</f>
        <v>#N/A</v>
      </c>
      <c r="AF340" s="134" t="e">
        <f t="shared" si="29"/>
        <v>#N/A</v>
      </c>
      <c r="AG340" s="94" t="e">
        <f t="shared" si="30"/>
        <v>#N/A</v>
      </c>
      <c r="AH340" s="135" t="e">
        <f t="shared" si="31"/>
        <v>#N/A</v>
      </c>
    </row>
    <row r="341" spans="1:34" s="3" customFormat="1" ht="13.5">
      <c r="A341" s="10" t="str">
        <f>LEFT(secoo주문영문!S341,11)</f>
        <v/>
      </c>
      <c r="B341" s="11" t="str">
        <f>RIGHT(secoo주문영문!O341,3)</f>
        <v/>
      </c>
      <c r="C341" s="82">
        <f>secoo주문영문!U341</f>
        <v>0</v>
      </c>
      <c r="D341" s="19">
        <f>secoo주문영문!A341</f>
        <v>0</v>
      </c>
      <c r="E341" s="84" t="e">
        <f t="shared" si="28"/>
        <v>#N/A</v>
      </c>
      <c r="F341" s="13" t="str">
        <f>LEFT(secoo주문영문!B341,10)</f>
        <v/>
      </c>
      <c r="G341" s="14" t="s">
        <v>427</v>
      </c>
      <c r="H341" s="22" t="s">
        <v>1006</v>
      </c>
      <c r="I341" s="24" t="s">
        <v>404</v>
      </c>
      <c r="J341" s="24" t="s">
        <v>404</v>
      </c>
      <c r="K341" s="21" t="s">
        <v>403</v>
      </c>
      <c r="L341" s="87" t="s">
        <v>1008</v>
      </c>
      <c r="M341" s="93" t="s">
        <v>2967</v>
      </c>
      <c r="N341" s="15" t="s">
        <v>2246</v>
      </c>
      <c r="O341" s="16" t="s">
        <v>1006</v>
      </c>
      <c r="P341" s="20" t="s">
        <v>1007</v>
      </c>
      <c r="Q341" s="20" t="s">
        <v>1007</v>
      </c>
      <c r="R341" s="16"/>
      <c r="S341" s="87" t="s">
        <v>1008</v>
      </c>
      <c r="T341" s="93" t="s">
        <v>1019</v>
      </c>
      <c r="U341" s="15" t="s">
        <v>2246</v>
      </c>
      <c r="V341" s="17">
        <f>secoo주문영문!A341</f>
        <v>0</v>
      </c>
      <c r="W341" s="14">
        <v>96</v>
      </c>
      <c r="X341" s="12"/>
      <c r="Z341" s="39"/>
      <c r="AC341" s="132" t="e">
        <f>VLOOKUP(A341,마스타파일!$D$2:$J$1227,2,0)</f>
        <v>#N/A</v>
      </c>
      <c r="AD341" s="133">
        <f>secoo주문영문!V291/67*100</f>
        <v>0</v>
      </c>
      <c r="AE341" s="94" t="e">
        <f>VLOOKUP($A341,마스타파일!$D$3:$F$1142,6,0)</f>
        <v>#N/A</v>
      </c>
      <c r="AF341" s="134" t="e">
        <f t="shared" si="29"/>
        <v>#N/A</v>
      </c>
      <c r="AG341" s="94" t="e">
        <f t="shared" si="30"/>
        <v>#N/A</v>
      </c>
      <c r="AH341" s="135" t="e">
        <f t="shared" si="31"/>
        <v>#N/A</v>
      </c>
    </row>
    <row r="342" spans="1:34" s="3" customFormat="1" ht="13.5">
      <c r="A342" s="10" t="str">
        <f>LEFT(secoo주문영문!S342,11)</f>
        <v/>
      </c>
      <c r="B342" s="11" t="str">
        <f>RIGHT(secoo주문영문!O342,3)</f>
        <v/>
      </c>
      <c r="C342" s="82">
        <f>secoo주문영문!U342</f>
        <v>0</v>
      </c>
      <c r="D342" s="19">
        <f>secoo주문영문!A342</f>
        <v>0</v>
      </c>
      <c r="E342" s="84" t="e">
        <f t="shared" si="28"/>
        <v>#N/A</v>
      </c>
      <c r="F342" s="13" t="str">
        <f>LEFT(secoo주문영문!B342,10)</f>
        <v/>
      </c>
      <c r="G342" s="14" t="s">
        <v>427</v>
      </c>
      <c r="H342" s="22" t="s">
        <v>1006</v>
      </c>
      <c r="I342" s="24" t="s">
        <v>404</v>
      </c>
      <c r="J342" s="24" t="s">
        <v>404</v>
      </c>
      <c r="K342" s="21" t="s">
        <v>403</v>
      </c>
      <c r="L342" s="87" t="s">
        <v>1008</v>
      </c>
      <c r="M342" s="93" t="s">
        <v>2967</v>
      </c>
      <c r="N342" s="15" t="s">
        <v>2246</v>
      </c>
      <c r="O342" s="16" t="s">
        <v>1006</v>
      </c>
      <c r="P342" s="20" t="s">
        <v>1007</v>
      </c>
      <c r="Q342" s="20" t="s">
        <v>1007</v>
      </c>
      <c r="R342" s="16"/>
      <c r="S342" s="87" t="s">
        <v>1008</v>
      </c>
      <c r="T342" s="93" t="s">
        <v>1019</v>
      </c>
      <c r="U342" s="15" t="s">
        <v>2246</v>
      </c>
      <c r="V342" s="17">
        <f>secoo주문영문!A342</f>
        <v>0</v>
      </c>
      <c r="W342" s="14">
        <v>96</v>
      </c>
      <c r="X342" s="12"/>
      <c r="Z342" s="39"/>
      <c r="AC342" s="132" t="e">
        <f>VLOOKUP(A342,마스타파일!$D$2:$J$1227,2,0)</f>
        <v>#N/A</v>
      </c>
      <c r="AD342" s="133">
        <f>secoo주문영문!V292/67*100</f>
        <v>0</v>
      </c>
      <c r="AE342" s="94" t="e">
        <f>VLOOKUP($A342,마스타파일!$D$3:$F$1142,6,0)</f>
        <v>#N/A</v>
      </c>
      <c r="AF342" s="134" t="e">
        <f t="shared" si="29"/>
        <v>#N/A</v>
      </c>
      <c r="AG342" s="94" t="e">
        <f t="shared" si="30"/>
        <v>#N/A</v>
      </c>
      <c r="AH342" s="135" t="e">
        <f t="shared" si="31"/>
        <v>#N/A</v>
      </c>
    </row>
    <row r="343" spans="1:34" s="3" customFormat="1" ht="13.5">
      <c r="A343" s="10" t="str">
        <f>LEFT(secoo주문영문!S343,11)</f>
        <v/>
      </c>
      <c r="B343" s="11" t="str">
        <f>RIGHT(secoo주문영문!O343,3)</f>
        <v/>
      </c>
      <c r="C343" s="82">
        <f>secoo주문영문!U343</f>
        <v>0</v>
      </c>
      <c r="D343" s="19">
        <f>secoo주문영문!A343</f>
        <v>0</v>
      </c>
      <c r="E343" s="84" t="e">
        <f t="shared" si="28"/>
        <v>#N/A</v>
      </c>
      <c r="F343" s="13" t="str">
        <f>LEFT(secoo주문영문!B343,10)</f>
        <v/>
      </c>
      <c r="G343" s="14" t="s">
        <v>427</v>
      </c>
      <c r="H343" s="22" t="s">
        <v>1006</v>
      </c>
      <c r="I343" s="24" t="s">
        <v>404</v>
      </c>
      <c r="J343" s="24" t="s">
        <v>404</v>
      </c>
      <c r="K343" s="21" t="s">
        <v>403</v>
      </c>
      <c r="L343" s="87" t="s">
        <v>1008</v>
      </c>
      <c r="M343" s="93" t="s">
        <v>2967</v>
      </c>
      <c r="N343" s="15" t="s">
        <v>2246</v>
      </c>
      <c r="O343" s="16" t="s">
        <v>1006</v>
      </c>
      <c r="P343" s="20" t="s">
        <v>1007</v>
      </c>
      <c r="Q343" s="20" t="s">
        <v>1007</v>
      </c>
      <c r="R343" s="16"/>
      <c r="S343" s="87" t="s">
        <v>1008</v>
      </c>
      <c r="T343" s="93" t="s">
        <v>1019</v>
      </c>
      <c r="U343" s="15" t="s">
        <v>2246</v>
      </c>
      <c r="V343" s="17">
        <f>secoo주문영문!A343</f>
        <v>0</v>
      </c>
      <c r="W343" s="14">
        <v>96</v>
      </c>
      <c r="X343" s="12"/>
      <c r="Z343" s="39"/>
      <c r="AC343" s="132" t="e">
        <f>VLOOKUP(A343,마스타파일!$D$2:$J$1227,2,0)</f>
        <v>#N/A</v>
      </c>
      <c r="AD343" s="133">
        <f>secoo주문영문!V293/67*100</f>
        <v>0</v>
      </c>
      <c r="AE343" s="94" t="e">
        <f>VLOOKUP($A343,마스타파일!$D$3:$F$1142,6,0)</f>
        <v>#N/A</v>
      </c>
      <c r="AF343" s="134" t="e">
        <f t="shared" si="29"/>
        <v>#N/A</v>
      </c>
      <c r="AG343" s="94" t="e">
        <f t="shared" si="30"/>
        <v>#N/A</v>
      </c>
      <c r="AH343" s="135" t="e">
        <f t="shared" si="31"/>
        <v>#N/A</v>
      </c>
    </row>
    <row r="344" spans="1:34" s="3" customFormat="1" ht="13.5">
      <c r="A344" s="10" t="str">
        <f>LEFT(secoo주문영문!S344,11)</f>
        <v/>
      </c>
      <c r="B344" s="11" t="str">
        <f>RIGHT(secoo주문영문!O344,3)</f>
        <v/>
      </c>
      <c r="C344" s="82">
        <f>secoo주문영문!U344</f>
        <v>0</v>
      </c>
      <c r="D344" s="19">
        <f>secoo주문영문!A344</f>
        <v>0</v>
      </c>
      <c r="E344" s="84" t="e">
        <f t="shared" si="28"/>
        <v>#N/A</v>
      </c>
      <c r="F344" s="13" t="str">
        <f>LEFT(secoo주문영문!B344,10)</f>
        <v/>
      </c>
      <c r="G344" s="14" t="s">
        <v>427</v>
      </c>
      <c r="H344" s="22" t="s">
        <v>1006</v>
      </c>
      <c r="I344" s="24" t="s">
        <v>404</v>
      </c>
      <c r="J344" s="24" t="s">
        <v>404</v>
      </c>
      <c r="K344" s="21" t="s">
        <v>403</v>
      </c>
      <c r="L344" s="87" t="s">
        <v>1008</v>
      </c>
      <c r="M344" s="93" t="s">
        <v>2967</v>
      </c>
      <c r="N344" s="15" t="s">
        <v>2246</v>
      </c>
      <c r="O344" s="16" t="s">
        <v>1006</v>
      </c>
      <c r="P344" s="20" t="s">
        <v>1007</v>
      </c>
      <c r="Q344" s="20" t="s">
        <v>1007</v>
      </c>
      <c r="R344" s="16"/>
      <c r="S344" s="87" t="s">
        <v>1008</v>
      </c>
      <c r="T344" s="93" t="s">
        <v>1019</v>
      </c>
      <c r="U344" s="15" t="s">
        <v>2246</v>
      </c>
      <c r="V344" s="17">
        <f>secoo주문영문!A344</f>
        <v>0</v>
      </c>
      <c r="W344" s="14">
        <v>96</v>
      </c>
      <c r="X344" s="12"/>
      <c r="Z344" s="39"/>
      <c r="AC344" s="132" t="e">
        <f>VLOOKUP(A344,마스타파일!$D$2:$J$1227,2,0)</f>
        <v>#N/A</v>
      </c>
      <c r="AD344" s="133">
        <f>secoo주문영문!V294/67*100</f>
        <v>0</v>
      </c>
      <c r="AE344" s="94" t="e">
        <f>VLOOKUP($A344,마스타파일!$D$3:$F$1142,6,0)</f>
        <v>#N/A</v>
      </c>
      <c r="AF344" s="134" t="e">
        <f t="shared" si="29"/>
        <v>#N/A</v>
      </c>
      <c r="AG344" s="94" t="e">
        <f t="shared" si="30"/>
        <v>#N/A</v>
      </c>
      <c r="AH344" s="135" t="e">
        <f t="shared" si="31"/>
        <v>#N/A</v>
      </c>
    </row>
    <row r="345" spans="1:34" s="3" customFormat="1" ht="13.5">
      <c r="A345" s="10" t="str">
        <f>LEFT(secoo주문영문!S345,11)</f>
        <v/>
      </c>
      <c r="B345" s="11" t="str">
        <f>RIGHT(secoo주문영문!O345,3)</f>
        <v/>
      </c>
      <c r="C345" s="82">
        <f>secoo주문영문!U345</f>
        <v>0</v>
      </c>
      <c r="D345" s="19">
        <f>secoo주문영문!A345</f>
        <v>0</v>
      </c>
      <c r="E345" s="84" t="e">
        <f t="shared" si="28"/>
        <v>#N/A</v>
      </c>
      <c r="F345" s="13" t="str">
        <f>LEFT(secoo주문영문!B345,10)</f>
        <v/>
      </c>
      <c r="G345" s="14" t="s">
        <v>427</v>
      </c>
      <c r="H345" s="22" t="s">
        <v>1006</v>
      </c>
      <c r="I345" s="24" t="s">
        <v>404</v>
      </c>
      <c r="J345" s="24" t="s">
        <v>404</v>
      </c>
      <c r="K345" s="21" t="s">
        <v>403</v>
      </c>
      <c r="L345" s="87" t="s">
        <v>1008</v>
      </c>
      <c r="M345" s="93" t="s">
        <v>2967</v>
      </c>
      <c r="N345" s="15" t="s">
        <v>2246</v>
      </c>
      <c r="O345" s="16" t="s">
        <v>1006</v>
      </c>
      <c r="P345" s="20" t="s">
        <v>1007</v>
      </c>
      <c r="Q345" s="20" t="s">
        <v>1007</v>
      </c>
      <c r="R345" s="16"/>
      <c r="S345" s="87" t="s">
        <v>1008</v>
      </c>
      <c r="T345" s="93" t="s">
        <v>1019</v>
      </c>
      <c r="U345" s="15" t="s">
        <v>2246</v>
      </c>
      <c r="V345" s="17">
        <f>secoo주문영문!A345</f>
        <v>0</v>
      </c>
      <c r="W345" s="14">
        <v>96</v>
      </c>
      <c r="X345" s="12"/>
      <c r="Z345" s="39"/>
      <c r="AC345" s="132" t="e">
        <f>VLOOKUP(A345,마스타파일!$D$2:$J$1227,2,0)</f>
        <v>#N/A</v>
      </c>
      <c r="AD345" s="133">
        <f>secoo주문영문!V295/67*100</f>
        <v>0</v>
      </c>
      <c r="AE345" s="94" t="e">
        <f>VLOOKUP($A345,마스타파일!$D$3:$F$1142,6,0)</f>
        <v>#N/A</v>
      </c>
      <c r="AF345" s="134" t="e">
        <f t="shared" si="29"/>
        <v>#N/A</v>
      </c>
      <c r="AG345" s="94" t="e">
        <f t="shared" si="30"/>
        <v>#N/A</v>
      </c>
      <c r="AH345" s="135" t="e">
        <f t="shared" si="31"/>
        <v>#N/A</v>
      </c>
    </row>
    <row r="346" spans="1:34" s="3" customFormat="1" ht="13.5">
      <c r="A346" s="10" t="str">
        <f>LEFT(secoo주문영문!S346,11)</f>
        <v/>
      </c>
      <c r="B346" s="11" t="str">
        <f>RIGHT(secoo주문영문!O346,3)</f>
        <v/>
      </c>
      <c r="C346" s="82">
        <f>secoo주문영문!U346</f>
        <v>0</v>
      </c>
      <c r="D346" s="19">
        <f>secoo주문영문!A346</f>
        <v>0</v>
      </c>
      <c r="E346" s="84" t="e">
        <f t="shared" si="28"/>
        <v>#N/A</v>
      </c>
      <c r="F346" s="13" t="str">
        <f>LEFT(secoo주문영문!B346,10)</f>
        <v/>
      </c>
      <c r="G346" s="14" t="s">
        <v>427</v>
      </c>
      <c r="H346" s="22" t="s">
        <v>1006</v>
      </c>
      <c r="I346" s="24" t="s">
        <v>404</v>
      </c>
      <c r="J346" s="24" t="s">
        <v>404</v>
      </c>
      <c r="K346" s="21" t="s">
        <v>403</v>
      </c>
      <c r="L346" s="87" t="s">
        <v>1008</v>
      </c>
      <c r="M346" s="93" t="s">
        <v>2967</v>
      </c>
      <c r="N346" s="15" t="s">
        <v>2246</v>
      </c>
      <c r="O346" s="16" t="s">
        <v>1006</v>
      </c>
      <c r="P346" s="20" t="s">
        <v>1007</v>
      </c>
      <c r="Q346" s="20" t="s">
        <v>1007</v>
      </c>
      <c r="R346" s="16"/>
      <c r="S346" s="87" t="s">
        <v>1008</v>
      </c>
      <c r="T346" s="93" t="s">
        <v>1019</v>
      </c>
      <c r="U346" s="15" t="s">
        <v>2246</v>
      </c>
      <c r="V346" s="17">
        <f>secoo주문영문!A346</f>
        <v>0</v>
      </c>
      <c r="W346" s="14">
        <v>96</v>
      </c>
      <c r="X346" s="12"/>
      <c r="Z346" s="39"/>
      <c r="AC346" s="132" t="e">
        <f>VLOOKUP(A346,마스타파일!$D$2:$J$1227,2,0)</f>
        <v>#N/A</v>
      </c>
      <c r="AD346" s="133">
        <f>secoo주문영문!V296/67*100</f>
        <v>0</v>
      </c>
      <c r="AE346" s="94" t="e">
        <f>VLOOKUP($A346,마스타파일!$D$3:$F$1142,6,0)</f>
        <v>#N/A</v>
      </c>
      <c r="AF346" s="134" t="e">
        <f t="shared" si="29"/>
        <v>#N/A</v>
      </c>
      <c r="AG346" s="94" t="e">
        <f t="shared" si="30"/>
        <v>#N/A</v>
      </c>
      <c r="AH346" s="135" t="e">
        <f t="shared" si="31"/>
        <v>#N/A</v>
      </c>
    </row>
    <row r="347" spans="1:34" s="3" customFormat="1" ht="13.5">
      <c r="A347" s="10" t="str">
        <f>LEFT(secoo주문영문!S347,11)</f>
        <v/>
      </c>
      <c r="B347" s="11" t="str">
        <f>RIGHT(secoo주문영문!O347,3)</f>
        <v/>
      </c>
      <c r="C347" s="82">
        <f>secoo주문영문!U347</f>
        <v>0</v>
      </c>
      <c r="D347" s="19">
        <f>secoo주문영문!A347</f>
        <v>0</v>
      </c>
      <c r="E347" s="84" t="e">
        <f t="shared" si="28"/>
        <v>#N/A</v>
      </c>
      <c r="F347" s="13" t="str">
        <f>LEFT(secoo주문영문!B347,10)</f>
        <v/>
      </c>
      <c r="G347" s="14" t="s">
        <v>427</v>
      </c>
      <c r="H347" s="22" t="s">
        <v>1006</v>
      </c>
      <c r="I347" s="24" t="s">
        <v>404</v>
      </c>
      <c r="J347" s="24" t="s">
        <v>404</v>
      </c>
      <c r="K347" s="21" t="s">
        <v>403</v>
      </c>
      <c r="L347" s="87" t="s">
        <v>1008</v>
      </c>
      <c r="M347" s="93" t="s">
        <v>2967</v>
      </c>
      <c r="N347" s="15" t="s">
        <v>2246</v>
      </c>
      <c r="O347" s="16" t="s">
        <v>1006</v>
      </c>
      <c r="P347" s="20" t="s">
        <v>1007</v>
      </c>
      <c r="Q347" s="20" t="s">
        <v>1007</v>
      </c>
      <c r="R347" s="16"/>
      <c r="S347" s="87" t="s">
        <v>1008</v>
      </c>
      <c r="T347" s="93" t="s">
        <v>1019</v>
      </c>
      <c r="U347" s="15" t="s">
        <v>2246</v>
      </c>
      <c r="V347" s="17">
        <f>secoo주문영문!A347</f>
        <v>0</v>
      </c>
      <c r="W347" s="14">
        <v>96</v>
      </c>
      <c r="X347" s="12"/>
      <c r="Z347" s="39"/>
      <c r="AC347" s="132" t="e">
        <f>VLOOKUP(A347,마스타파일!$D$2:$J$1227,2,0)</f>
        <v>#N/A</v>
      </c>
      <c r="AD347" s="133">
        <f>secoo주문영문!V297/67*100</f>
        <v>0</v>
      </c>
      <c r="AE347" s="94" t="e">
        <f>VLOOKUP($A347,마스타파일!$D$3:$F$1142,6,0)</f>
        <v>#N/A</v>
      </c>
      <c r="AF347" s="134" t="e">
        <f t="shared" si="29"/>
        <v>#N/A</v>
      </c>
      <c r="AG347" s="94" t="e">
        <f t="shared" si="30"/>
        <v>#N/A</v>
      </c>
      <c r="AH347" s="135" t="e">
        <f t="shared" si="31"/>
        <v>#N/A</v>
      </c>
    </row>
    <row r="348" spans="1:34" s="3" customFormat="1" ht="13.5">
      <c r="A348" s="10" t="str">
        <f>LEFT(secoo주문영문!S348,11)</f>
        <v/>
      </c>
      <c r="B348" s="11" t="str">
        <f>RIGHT(secoo주문영문!O348,3)</f>
        <v/>
      </c>
      <c r="C348" s="82">
        <f>secoo주문영문!U348</f>
        <v>0</v>
      </c>
      <c r="D348" s="19">
        <f>secoo주문영문!A348</f>
        <v>0</v>
      </c>
      <c r="E348" s="84" t="e">
        <f t="shared" si="28"/>
        <v>#N/A</v>
      </c>
      <c r="F348" s="13" t="str">
        <f>LEFT(secoo주문영문!B348,10)</f>
        <v/>
      </c>
      <c r="G348" s="14" t="s">
        <v>427</v>
      </c>
      <c r="H348" s="22" t="s">
        <v>1006</v>
      </c>
      <c r="I348" s="24" t="s">
        <v>404</v>
      </c>
      <c r="J348" s="24" t="s">
        <v>404</v>
      </c>
      <c r="K348" s="21" t="s">
        <v>403</v>
      </c>
      <c r="L348" s="87" t="s">
        <v>1008</v>
      </c>
      <c r="M348" s="93" t="s">
        <v>2967</v>
      </c>
      <c r="N348" s="15" t="s">
        <v>2246</v>
      </c>
      <c r="O348" s="16" t="s">
        <v>1006</v>
      </c>
      <c r="P348" s="20" t="s">
        <v>1007</v>
      </c>
      <c r="Q348" s="20" t="s">
        <v>1007</v>
      </c>
      <c r="R348" s="16"/>
      <c r="S348" s="87" t="s">
        <v>1008</v>
      </c>
      <c r="T348" s="93" t="s">
        <v>1019</v>
      </c>
      <c r="U348" s="15" t="s">
        <v>2246</v>
      </c>
      <c r="V348" s="17">
        <f>secoo주문영문!A348</f>
        <v>0</v>
      </c>
      <c r="W348" s="14">
        <v>96</v>
      </c>
      <c r="X348" s="12"/>
      <c r="Z348" s="39"/>
      <c r="AC348" s="132" t="e">
        <f>VLOOKUP(A348,마스타파일!$D$2:$J$1227,2,0)</f>
        <v>#N/A</v>
      </c>
      <c r="AD348" s="133">
        <f>secoo주문영문!V298/67*100</f>
        <v>0</v>
      </c>
      <c r="AE348" s="94" t="e">
        <f>VLOOKUP($A348,마스타파일!$D$3:$F$1142,6,0)</f>
        <v>#N/A</v>
      </c>
      <c r="AF348" s="134" t="e">
        <f t="shared" si="29"/>
        <v>#N/A</v>
      </c>
      <c r="AG348" s="94" t="e">
        <f t="shared" si="30"/>
        <v>#N/A</v>
      </c>
      <c r="AH348" s="135" t="e">
        <f t="shared" si="31"/>
        <v>#N/A</v>
      </c>
    </row>
    <row r="349" spans="1:34" s="3" customFormat="1" ht="13.5">
      <c r="A349" s="10" t="str">
        <f>LEFT(secoo주문영문!S349,11)</f>
        <v/>
      </c>
      <c r="B349" s="11" t="str">
        <f>RIGHT(secoo주문영문!O349,3)</f>
        <v/>
      </c>
      <c r="C349" s="82">
        <f>secoo주문영문!U349</f>
        <v>0</v>
      </c>
      <c r="D349" s="19">
        <f>secoo주문영문!A349</f>
        <v>0</v>
      </c>
      <c r="E349" s="84" t="e">
        <f t="shared" si="28"/>
        <v>#N/A</v>
      </c>
      <c r="F349" s="13" t="str">
        <f>LEFT(secoo주문영문!B349,10)</f>
        <v/>
      </c>
      <c r="G349" s="14" t="s">
        <v>427</v>
      </c>
      <c r="H349" s="22" t="s">
        <v>1006</v>
      </c>
      <c r="I349" s="24" t="s">
        <v>404</v>
      </c>
      <c r="J349" s="24" t="s">
        <v>404</v>
      </c>
      <c r="K349" s="21" t="s">
        <v>403</v>
      </c>
      <c r="L349" s="87" t="s">
        <v>1008</v>
      </c>
      <c r="M349" s="93" t="s">
        <v>2967</v>
      </c>
      <c r="N349" s="15" t="s">
        <v>2246</v>
      </c>
      <c r="O349" s="16" t="s">
        <v>1006</v>
      </c>
      <c r="P349" s="20" t="s">
        <v>1007</v>
      </c>
      <c r="Q349" s="20" t="s">
        <v>1007</v>
      </c>
      <c r="R349" s="16"/>
      <c r="S349" s="87" t="s">
        <v>1008</v>
      </c>
      <c r="T349" s="93" t="s">
        <v>1019</v>
      </c>
      <c r="U349" s="15" t="s">
        <v>2246</v>
      </c>
      <c r="V349" s="17">
        <f>secoo주문영문!A349</f>
        <v>0</v>
      </c>
      <c r="W349" s="14">
        <v>96</v>
      </c>
      <c r="X349" s="12"/>
      <c r="Z349" s="39"/>
      <c r="AC349" s="132" t="e">
        <f>VLOOKUP(A349,마스타파일!$D$2:$J$1227,2,0)</f>
        <v>#N/A</v>
      </c>
      <c r="AD349" s="133">
        <f>secoo주문영문!V299/67*100</f>
        <v>0</v>
      </c>
      <c r="AE349" s="94" t="e">
        <f>VLOOKUP($A349,마스타파일!$D$3:$F$1142,6,0)</f>
        <v>#N/A</v>
      </c>
      <c r="AF349" s="134" t="e">
        <f t="shared" si="29"/>
        <v>#N/A</v>
      </c>
      <c r="AG349" s="94" t="e">
        <f t="shared" si="30"/>
        <v>#N/A</v>
      </c>
      <c r="AH349" s="135" t="e">
        <f t="shared" si="31"/>
        <v>#N/A</v>
      </c>
    </row>
    <row r="350" spans="1:34" s="3" customFormat="1" ht="13.5">
      <c r="A350" s="10" t="str">
        <f>LEFT(secoo주문영문!S350,11)</f>
        <v/>
      </c>
      <c r="B350" s="11" t="str">
        <f>RIGHT(secoo주문영문!O350,3)</f>
        <v/>
      </c>
      <c r="C350" s="82">
        <f>secoo주문영문!U350</f>
        <v>0</v>
      </c>
      <c r="D350" s="19">
        <f>secoo주문영문!A350</f>
        <v>0</v>
      </c>
      <c r="E350" s="84" t="e">
        <f t="shared" si="28"/>
        <v>#N/A</v>
      </c>
      <c r="F350" s="13" t="str">
        <f>LEFT(secoo주문영문!B350,10)</f>
        <v/>
      </c>
      <c r="G350" s="14" t="s">
        <v>427</v>
      </c>
      <c r="H350" s="22" t="s">
        <v>1006</v>
      </c>
      <c r="I350" s="24" t="s">
        <v>404</v>
      </c>
      <c r="J350" s="24" t="s">
        <v>404</v>
      </c>
      <c r="K350" s="21" t="s">
        <v>403</v>
      </c>
      <c r="L350" s="87" t="s">
        <v>1008</v>
      </c>
      <c r="M350" s="93" t="s">
        <v>2967</v>
      </c>
      <c r="N350" s="15" t="s">
        <v>2246</v>
      </c>
      <c r="O350" s="16" t="s">
        <v>1006</v>
      </c>
      <c r="P350" s="20" t="s">
        <v>1007</v>
      </c>
      <c r="Q350" s="20" t="s">
        <v>1007</v>
      </c>
      <c r="R350" s="16"/>
      <c r="S350" s="87" t="s">
        <v>1008</v>
      </c>
      <c r="T350" s="93" t="s">
        <v>1019</v>
      </c>
      <c r="U350" s="15" t="s">
        <v>2246</v>
      </c>
      <c r="V350" s="17">
        <f>secoo주문영문!A350</f>
        <v>0</v>
      </c>
      <c r="W350" s="14">
        <v>96</v>
      </c>
      <c r="X350" s="12"/>
      <c r="Z350" s="39"/>
      <c r="AC350" s="132" t="e">
        <f>VLOOKUP(A350,마스타파일!$D$2:$J$1227,2,0)</f>
        <v>#N/A</v>
      </c>
      <c r="AD350" s="133">
        <f>secoo주문영문!V300/67*100</f>
        <v>0</v>
      </c>
      <c r="AE350" s="94" t="e">
        <f>VLOOKUP($A350,마스타파일!$D$3:$F$1142,6,0)</f>
        <v>#N/A</v>
      </c>
      <c r="AF350" s="134" t="e">
        <f t="shared" si="29"/>
        <v>#N/A</v>
      </c>
      <c r="AG350" s="94" t="e">
        <f t="shared" si="30"/>
        <v>#N/A</v>
      </c>
      <c r="AH350" s="135" t="e">
        <f t="shared" si="31"/>
        <v>#N/A</v>
      </c>
    </row>
    <row r="351" spans="1:34" s="3" customFormat="1" ht="13.5">
      <c r="A351" s="10" t="str">
        <f>LEFT(secoo주문영문!S351,11)</f>
        <v/>
      </c>
      <c r="B351" s="11" t="str">
        <f>RIGHT(secoo주문영문!O351,3)</f>
        <v/>
      </c>
      <c r="C351" s="82">
        <f>secoo주문영문!U351</f>
        <v>0</v>
      </c>
      <c r="D351" s="19">
        <f>secoo주문영문!A351</f>
        <v>0</v>
      </c>
      <c r="E351" s="84" t="e">
        <f t="shared" si="28"/>
        <v>#N/A</v>
      </c>
      <c r="F351" s="13" t="str">
        <f>LEFT(secoo주문영문!B351,10)</f>
        <v/>
      </c>
      <c r="G351" s="14" t="s">
        <v>427</v>
      </c>
      <c r="H351" s="22" t="s">
        <v>1006</v>
      </c>
      <c r="I351" s="24" t="s">
        <v>404</v>
      </c>
      <c r="J351" s="24" t="s">
        <v>404</v>
      </c>
      <c r="K351" s="21" t="s">
        <v>403</v>
      </c>
      <c r="L351" s="87" t="s">
        <v>1008</v>
      </c>
      <c r="M351" s="93" t="s">
        <v>2967</v>
      </c>
      <c r="N351" s="15" t="s">
        <v>2246</v>
      </c>
      <c r="O351" s="16" t="s">
        <v>1006</v>
      </c>
      <c r="P351" s="20" t="s">
        <v>1007</v>
      </c>
      <c r="Q351" s="20" t="s">
        <v>1007</v>
      </c>
      <c r="R351" s="16"/>
      <c r="S351" s="87" t="s">
        <v>1008</v>
      </c>
      <c r="T351" s="93" t="s">
        <v>1019</v>
      </c>
      <c r="U351" s="15" t="s">
        <v>2246</v>
      </c>
      <c r="V351" s="17">
        <f>secoo주문영문!A351</f>
        <v>0</v>
      </c>
      <c r="W351" s="14">
        <v>96</v>
      </c>
      <c r="X351" s="12"/>
      <c r="Z351" s="39"/>
      <c r="AC351" s="132" t="e">
        <f>VLOOKUP(A351,마스타파일!$D$2:$J$1227,2,0)</f>
        <v>#N/A</v>
      </c>
      <c r="AD351" s="133">
        <f>secoo주문영문!V301/67*100</f>
        <v>0</v>
      </c>
      <c r="AE351" s="94" t="e">
        <f>VLOOKUP($A351,마스타파일!$D$3:$F$1142,6,0)</f>
        <v>#N/A</v>
      </c>
      <c r="AF351" s="134" t="e">
        <f t="shared" si="29"/>
        <v>#N/A</v>
      </c>
      <c r="AG351" s="94" t="e">
        <f t="shared" si="30"/>
        <v>#N/A</v>
      </c>
      <c r="AH351" s="135" t="e">
        <f t="shared" si="31"/>
        <v>#N/A</v>
      </c>
    </row>
    <row r="352" spans="1:34" s="3" customFormat="1" ht="13.5">
      <c r="A352" s="10" t="str">
        <f>LEFT(secoo주문영문!S352,11)</f>
        <v/>
      </c>
      <c r="B352" s="11" t="str">
        <f>RIGHT(secoo주문영문!O352,3)</f>
        <v/>
      </c>
      <c r="C352" s="82">
        <f>secoo주문영문!U352</f>
        <v>0</v>
      </c>
      <c r="D352" s="19">
        <f>secoo주문영문!A352</f>
        <v>0</v>
      </c>
      <c r="E352" s="84" t="e">
        <f t="shared" si="28"/>
        <v>#N/A</v>
      </c>
      <c r="F352" s="13" t="str">
        <f>LEFT(secoo주문영문!B352,10)</f>
        <v/>
      </c>
      <c r="G352" s="14" t="s">
        <v>427</v>
      </c>
      <c r="H352" s="22" t="s">
        <v>1006</v>
      </c>
      <c r="I352" s="24" t="s">
        <v>404</v>
      </c>
      <c r="J352" s="24" t="s">
        <v>404</v>
      </c>
      <c r="K352" s="21" t="s">
        <v>403</v>
      </c>
      <c r="L352" s="87" t="s">
        <v>1008</v>
      </c>
      <c r="M352" s="93" t="s">
        <v>2967</v>
      </c>
      <c r="N352" s="15" t="s">
        <v>2246</v>
      </c>
      <c r="O352" s="16" t="s">
        <v>1006</v>
      </c>
      <c r="P352" s="20" t="s">
        <v>1007</v>
      </c>
      <c r="Q352" s="20" t="s">
        <v>1007</v>
      </c>
      <c r="R352" s="16"/>
      <c r="S352" s="87" t="s">
        <v>1008</v>
      </c>
      <c r="T352" s="93" t="s">
        <v>1019</v>
      </c>
      <c r="U352" s="15" t="s">
        <v>2246</v>
      </c>
      <c r="V352" s="17">
        <f>secoo주문영문!A352</f>
        <v>0</v>
      </c>
      <c r="W352" s="14">
        <v>96</v>
      </c>
      <c r="X352" s="12"/>
      <c r="Z352" s="39"/>
      <c r="AC352" s="132" t="e">
        <f>VLOOKUP(A352,마스타파일!$D$2:$J$1227,2,0)</f>
        <v>#N/A</v>
      </c>
      <c r="AD352" s="133">
        <f>secoo주문영문!V302/67*100</f>
        <v>0</v>
      </c>
      <c r="AE352" s="94" t="e">
        <f>VLOOKUP($A352,마스타파일!$D$3:$F$1142,6,0)</f>
        <v>#N/A</v>
      </c>
      <c r="AF352" s="134" t="e">
        <f t="shared" si="29"/>
        <v>#N/A</v>
      </c>
      <c r="AG352" s="94" t="e">
        <f t="shared" si="30"/>
        <v>#N/A</v>
      </c>
      <c r="AH352" s="135" t="e">
        <f t="shared" si="31"/>
        <v>#N/A</v>
      </c>
    </row>
    <row r="353" spans="1:34" s="3" customFormat="1" ht="13.5">
      <c r="A353" s="10" t="str">
        <f>LEFT(secoo주문영문!S353,11)</f>
        <v/>
      </c>
      <c r="B353" s="11" t="str">
        <f>RIGHT(secoo주문영문!O353,3)</f>
        <v/>
      </c>
      <c r="C353" s="82">
        <f>secoo주문영문!U353</f>
        <v>0</v>
      </c>
      <c r="D353" s="19">
        <f>secoo주문영문!A353</f>
        <v>0</v>
      </c>
      <c r="E353" s="84" t="e">
        <f t="shared" si="28"/>
        <v>#N/A</v>
      </c>
      <c r="F353" s="13" t="str">
        <f>LEFT(secoo주문영문!B353,10)</f>
        <v/>
      </c>
      <c r="G353" s="14" t="s">
        <v>427</v>
      </c>
      <c r="H353" s="22" t="s">
        <v>1006</v>
      </c>
      <c r="I353" s="24" t="s">
        <v>404</v>
      </c>
      <c r="J353" s="24" t="s">
        <v>404</v>
      </c>
      <c r="K353" s="21" t="s">
        <v>403</v>
      </c>
      <c r="L353" s="87" t="s">
        <v>1008</v>
      </c>
      <c r="M353" s="93" t="s">
        <v>2967</v>
      </c>
      <c r="N353" s="15" t="s">
        <v>2246</v>
      </c>
      <c r="O353" s="16" t="s">
        <v>1006</v>
      </c>
      <c r="P353" s="20" t="s">
        <v>1007</v>
      </c>
      <c r="Q353" s="20" t="s">
        <v>1007</v>
      </c>
      <c r="R353" s="16"/>
      <c r="S353" s="87" t="s">
        <v>1008</v>
      </c>
      <c r="T353" s="93" t="s">
        <v>1019</v>
      </c>
      <c r="U353" s="15" t="s">
        <v>2246</v>
      </c>
      <c r="V353" s="17">
        <f>secoo주문영문!A353</f>
        <v>0</v>
      </c>
      <c r="W353" s="14">
        <v>96</v>
      </c>
      <c r="X353" s="12"/>
      <c r="Z353" s="39"/>
      <c r="AC353" s="132" t="e">
        <f>VLOOKUP(A353,마스타파일!$D$2:$J$1227,2,0)</f>
        <v>#N/A</v>
      </c>
      <c r="AD353" s="133">
        <f>secoo주문영문!V303/67*100</f>
        <v>0</v>
      </c>
      <c r="AE353" s="94" t="e">
        <f>VLOOKUP($A353,마스타파일!$D$3:$F$1142,6,0)</f>
        <v>#N/A</v>
      </c>
      <c r="AF353" s="134" t="e">
        <f t="shared" si="29"/>
        <v>#N/A</v>
      </c>
      <c r="AG353" s="94" t="e">
        <f t="shared" si="30"/>
        <v>#N/A</v>
      </c>
      <c r="AH353" s="135" t="e">
        <f t="shared" si="31"/>
        <v>#N/A</v>
      </c>
    </row>
    <row r="354" spans="1:34" s="3" customFormat="1" ht="13.5">
      <c r="A354" s="10" t="str">
        <f>LEFT(secoo주문영문!S354,11)</f>
        <v/>
      </c>
      <c r="B354" s="11" t="str">
        <f>RIGHT(secoo주문영문!O354,3)</f>
        <v/>
      </c>
      <c r="C354" s="82">
        <f>secoo주문영문!U354</f>
        <v>0</v>
      </c>
      <c r="D354" s="19">
        <f>secoo주문영문!A354</f>
        <v>0</v>
      </c>
      <c r="E354" s="84" t="e">
        <f t="shared" ref="E354:E366" si="32">AH354</f>
        <v>#N/A</v>
      </c>
      <c r="F354" s="13" t="str">
        <f>LEFT(secoo주문영문!B354,10)</f>
        <v/>
      </c>
      <c r="G354" s="14" t="s">
        <v>427</v>
      </c>
      <c r="H354" s="22" t="s">
        <v>1006</v>
      </c>
      <c r="I354" s="24" t="s">
        <v>404</v>
      </c>
      <c r="J354" s="24" t="s">
        <v>404</v>
      </c>
      <c r="K354" s="21" t="s">
        <v>403</v>
      </c>
      <c r="L354" s="87" t="s">
        <v>1008</v>
      </c>
      <c r="M354" s="93" t="s">
        <v>2967</v>
      </c>
      <c r="N354" s="15" t="s">
        <v>2246</v>
      </c>
      <c r="O354" s="16" t="s">
        <v>1006</v>
      </c>
      <c r="P354" s="20" t="s">
        <v>1007</v>
      </c>
      <c r="Q354" s="20" t="s">
        <v>1007</v>
      </c>
      <c r="R354" s="16"/>
      <c r="S354" s="87" t="s">
        <v>1008</v>
      </c>
      <c r="T354" s="93" t="s">
        <v>1019</v>
      </c>
      <c r="U354" s="15" t="s">
        <v>2246</v>
      </c>
      <c r="V354" s="17">
        <f>secoo주문영문!A354</f>
        <v>0</v>
      </c>
      <c r="W354" s="14">
        <v>96</v>
      </c>
      <c r="X354" s="12"/>
      <c r="Z354" s="39"/>
      <c r="AC354" s="132" t="e">
        <f>VLOOKUP(A354,마스타파일!$D$2:$J$1227,2,0)</f>
        <v>#N/A</v>
      </c>
      <c r="AD354" s="133">
        <f>secoo주문영문!V304/67*100</f>
        <v>0</v>
      </c>
      <c r="AE354" s="94" t="e">
        <f>VLOOKUP($A354,마스타파일!$D$3:$F$1142,6,0)</f>
        <v>#N/A</v>
      </c>
      <c r="AF354" s="134" t="e">
        <f t="shared" si="29"/>
        <v>#N/A</v>
      </c>
      <c r="AG354" s="94" t="e">
        <f t="shared" si="30"/>
        <v>#N/A</v>
      </c>
      <c r="AH354" s="135" t="e">
        <f t="shared" si="31"/>
        <v>#N/A</v>
      </c>
    </row>
    <row r="355" spans="1:34" s="3" customFormat="1" ht="13.5">
      <c r="A355" s="10" t="str">
        <f>LEFT(secoo주문영문!S355,11)</f>
        <v/>
      </c>
      <c r="B355" s="11" t="str">
        <f>RIGHT(secoo주문영문!O355,3)</f>
        <v/>
      </c>
      <c r="C355" s="82">
        <f>secoo주문영문!U355</f>
        <v>0</v>
      </c>
      <c r="D355" s="19">
        <f>secoo주문영문!A355</f>
        <v>0</v>
      </c>
      <c r="E355" s="84" t="e">
        <f t="shared" si="32"/>
        <v>#N/A</v>
      </c>
      <c r="F355" s="13" t="str">
        <f>LEFT(secoo주문영문!B355,10)</f>
        <v/>
      </c>
      <c r="G355" s="14" t="s">
        <v>427</v>
      </c>
      <c r="H355" s="22" t="s">
        <v>1006</v>
      </c>
      <c r="I355" s="24" t="s">
        <v>404</v>
      </c>
      <c r="J355" s="24" t="s">
        <v>404</v>
      </c>
      <c r="K355" s="21" t="s">
        <v>403</v>
      </c>
      <c r="L355" s="87" t="s">
        <v>1008</v>
      </c>
      <c r="M355" s="93" t="s">
        <v>2967</v>
      </c>
      <c r="N355" s="15" t="s">
        <v>2246</v>
      </c>
      <c r="O355" s="16" t="s">
        <v>1006</v>
      </c>
      <c r="P355" s="20" t="s">
        <v>1007</v>
      </c>
      <c r="Q355" s="20" t="s">
        <v>1007</v>
      </c>
      <c r="R355" s="16"/>
      <c r="S355" s="87" t="s">
        <v>1008</v>
      </c>
      <c r="T355" s="93" t="s">
        <v>1019</v>
      </c>
      <c r="U355" s="15" t="s">
        <v>2246</v>
      </c>
      <c r="V355" s="17">
        <f>secoo주문영문!A355</f>
        <v>0</v>
      </c>
      <c r="W355" s="14">
        <v>96</v>
      </c>
      <c r="X355" s="12"/>
      <c r="Z355" s="39"/>
      <c r="AC355" s="132" t="e">
        <f>VLOOKUP(A355,마스타파일!$D$2:$J$1227,2,0)</f>
        <v>#N/A</v>
      </c>
      <c r="AD355" s="133">
        <f>secoo주문영문!V305/67*100</f>
        <v>0</v>
      </c>
      <c r="AE355" s="94" t="e">
        <f>VLOOKUP($A355,마스타파일!$D$3:$F$1142,6,0)</f>
        <v>#N/A</v>
      </c>
      <c r="AF355" s="134" t="e">
        <f t="shared" si="29"/>
        <v>#N/A</v>
      </c>
      <c r="AG355" s="94" t="e">
        <f t="shared" si="30"/>
        <v>#N/A</v>
      </c>
      <c r="AH355" s="135" t="e">
        <f t="shared" si="31"/>
        <v>#N/A</v>
      </c>
    </row>
    <row r="356" spans="1:34" s="3" customFormat="1" ht="13.5">
      <c r="A356" s="10" t="str">
        <f>LEFT(secoo주문영문!S356,11)</f>
        <v/>
      </c>
      <c r="B356" s="11" t="str">
        <f>RIGHT(secoo주문영문!O356,3)</f>
        <v/>
      </c>
      <c r="C356" s="82">
        <f>secoo주문영문!U356</f>
        <v>0</v>
      </c>
      <c r="D356" s="19">
        <f>secoo주문영문!A356</f>
        <v>0</v>
      </c>
      <c r="E356" s="84" t="e">
        <f t="shared" si="32"/>
        <v>#N/A</v>
      </c>
      <c r="F356" s="13" t="str">
        <f>LEFT(secoo주문영문!B356,10)</f>
        <v/>
      </c>
      <c r="G356" s="14" t="s">
        <v>427</v>
      </c>
      <c r="H356" s="22" t="s">
        <v>1006</v>
      </c>
      <c r="I356" s="24" t="s">
        <v>404</v>
      </c>
      <c r="J356" s="24" t="s">
        <v>404</v>
      </c>
      <c r="K356" s="21" t="s">
        <v>403</v>
      </c>
      <c r="L356" s="87" t="s">
        <v>1008</v>
      </c>
      <c r="M356" s="93" t="s">
        <v>2967</v>
      </c>
      <c r="N356" s="15" t="s">
        <v>2246</v>
      </c>
      <c r="O356" s="16" t="s">
        <v>1006</v>
      </c>
      <c r="P356" s="20" t="s">
        <v>1007</v>
      </c>
      <c r="Q356" s="20" t="s">
        <v>1007</v>
      </c>
      <c r="R356" s="16"/>
      <c r="S356" s="87" t="s">
        <v>1008</v>
      </c>
      <c r="T356" s="93" t="s">
        <v>1019</v>
      </c>
      <c r="U356" s="15" t="s">
        <v>2246</v>
      </c>
      <c r="V356" s="17">
        <f>secoo주문영문!A356</f>
        <v>0</v>
      </c>
      <c r="W356" s="14">
        <v>96</v>
      </c>
      <c r="X356" s="12"/>
      <c r="Z356" s="39"/>
      <c r="AC356" s="132" t="e">
        <f>VLOOKUP(A356,마스타파일!$D$2:$J$1227,2,0)</f>
        <v>#N/A</v>
      </c>
      <c r="AD356" s="133">
        <f>secoo주문영문!V306/67*100</f>
        <v>0</v>
      </c>
      <c r="AE356" s="94" t="e">
        <f>VLOOKUP($A356,마스타파일!$D$3:$F$1142,6,0)</f>
        <v>#N/A</v>
      </c>
      <c r="AF356" s="134" t="e">
        <f t="shared" si="29"/>
        <v>#N/A</v>
      </c>
      <c r="AG356" s="94" t="e">
        <f t="shared" si="30"/>
        <v>#N/A</v>
      </c>
      <c r="AH356" s="135" t="e">
        <f t="shared" si="31"/>
        <v>#N/A</v>
      </c>
    </row>
    <row r="357" spans="1:34" s="3" customFormat="1" ht="13.5">
      <c r="A357" s="10" t="str">
        <f>LEFT(secoo주문영문!S357,11)</f>
        <v/>
      </c>
      <c r="B357" s="11" t="str">
        <f>RIGHT(secoo주문영문!O357,3)</f>
        <v/>
      </c>
      <c r="C357" s="82">
        <f>secoo주문영문!U357</f>
        <v>0</v>
      </c>
      <c r="D357" s="19">
        <f>secoo주문영문!A357</f>
        <v>0</v>
      </c>
      <c r="E357" s="84" t="e">
        <f t="shared" si="32"/>
        <v>#N/A</v>
      </c>
      <c r="F357" s="13" t="str">
        <f>LEFT(secoo주문영문!B357,10)</f>
        <v/>
      </c>
      <c r="G357" s="14" t="s">
        <v>427</v>
      </c>
      <c r="H357" s="22" t="s">
        <v>1006</v>
      </c>
      <c r="I357" s="24" t="s">
        <v>404</v>
      </c>
      <c r="J357" s="24" t="s">
        <v>404</v>
      </c>
      <c r="K357" s="21" t="s">
        <v>403</v>
      </c>
      <c r="L357" s="87" t="s">
        <v>1008</v>
      </c>
      <c r="M357" s="93" t="s">
        <v>2967</v>
      </c>
      <c r="N357" s="15" t="s">
        <v>2246</v>
      </c>
      <c r="O357" s="16" t="s">
        <v>1006</v>
      </c>
      <c r="P357" s="20" t="s">
        <v>1007</v>
      </c>
      <c r="Q357" s="20" t="s">
        <v>1007</v>
      </c>
      <c r="R357" s="16"/>
      <c r="S357" s="87" t="s">
        <v>1008</v>
      </c>
      <c r="T357" s="93" t="s">
        <v>1019</v>
      </c>
      <c r="U357" s="15" t="s">
        <v>2246</v>
      </c>
      <c r="V357" s="17">
        <f>secoo주문영문!A357</f>
        <v>0</v>
      </c>
      <c r="W357" s="14">
        <v>96</v>
      </c>
      <c r="X357" s="12"/>
      <c r="Z357" s="39"/>
      <c r="AC357" s="132" t="e">
        <f>VLOOKUP(A357,마스타파일!$D$2:$J$1227,2,0)</f>
        <v>#N/A</v>
      </c>
      <c r="AD357" s="133">
        <f>secoo주문영문!V307/67*100</f>
        <v>0</v>
      </c>
      <c r="AE357" s="94" t="e">
        <f>VLOOKUP($A357,마스타파일!$D$3:$F$1142,6,0)</f>
        <v>#N/A</v>
      </c>
      <c r="AF357" s="134" t="e">
        <f t="shared" si="29"/>
        <v>#N/A</v>
      </c>
      <c r="AG357" s="94" t="e">
        <f t="shared" si="30"/>
        <v>#N/A</v>
      </c>
      <c r="AH357" s="135" t="e">
        <f t="shared" si="31"/>
        <v>#N/A</v>
      </c>
    </row>
    <row r="358" spans="1:34" s="3" customFormat="1" ht="13.5">
      <c r="A358" s="10" t="str">
        <f>LEFT(secoo주문영문!S358,11)</f>
        <v/>
      </c>
      <c r="B358" s="11" t="str">
        <f>RIGHT(secoo주문영문!O358,3)</f>
        <v/>
      </c>
      <c r="C358" s="82">
        <f>secoo주문영문!U358</f>
        <v>0</v>
      </c>
      <c r="D358" s="19">
        <f>secoo주문영문!A358</f>
        <v>0</v>
      </c>
      <c r="E358" s="84" t="e">
        <f t="shared" si="32"/>
        <v>#N/A</v>
      </c>
      <c r="F358" s="13" t="str">
        <f>LEFT(secoo주문영문!B358,10)</f>
        <v/>
      </c>
      <c r="G358" s="14" t="s">
        <v>427</v>
      </c>
      <c r="H358" s="22" t="s">
        <v>1006</v>
      </c>
      <c r="I358" s="24" t="s">
        <v>404</v>
      </c>
      <c r="J358" s="24" t="s">
        <v>404</v>
      </c>
      <c r="K358" s="21" t="s">
        <v>403</v>
      </c>
      <c r="L358" s="87" t="s">
        <v>1008</v>
      </c>
      <c r="M358" s="93" t="s">
        <v>2967</v>
      </c>
      <c r="N358" s="15" t="s">
        <v>2246</v>
      </c>
      <c r="O358" s="16" t="s">
        <v>1006</v>
      </c>
      <c r="P358" s="20" t="s">
        <v>1007</v>
      </c>
      <c r="Q358" s="20" t="s">
        <v>1007</v>
      </c>
      <c r="R358" s="16"/>
      <c r="S358" s="87" t="s">
        <v>1008</v>
      </c>
      <c r="T358" s="93" t="s">
        <v>1019</v>
      </c>
      <c r="U358" s="15" t="s">
        <v>2246</v>
      </c>
      <c r="V358" s="17">
        <f>secoo주문영문!A358</f>
        <v>0</v>
      </c>
      <c r="W358" s="14">
        <v>96</v>
      </c>
      <c r="X358" s="12"/>
      <c r="Z358" s="39"/>
      <c r="AC358" s="132" t="e">
        <f>VLOOKUP(A358,마스타파일!$D$2:$J$1227,2,0)</f>
        <v>#N/A</v>
      </c>
      <c r="AD358" s="133">
        <f>secoo주문영문!V308/67*100</f>
        <v>0</v>
      </c>
      <c r="AE358" s="94" t="e">
        <f>VLOOKUP($A358,마스타파일!$D$3:$F$1142,6,0)</f>
        <v>#N/A</v>
      </c>
      <c r="AF358" s="134" t="e">
        <f t="shared" si="29"/>
        <v>#N/A</v>
      </c>
      <c r="AG358" s="94" t="e">
        <f t="shared" si="30"/>
        <v>#N/A</v>
      </c>
      <c r="AH358" s="135" t="e">
        <f t="shared" si="31"/>
        <v>#N/A</v>
      </c>
    </row>
    <row r="359" spans="1:34" s="3" customFormat="1" ht="13.5">
      <c r="A359" s="10" t="str">
        <f>LEFT(secoo주문영문!S359,11)</f>
        <v/>
      </c>
      <c r="B359" s="11" t="str">
        <f>RIGHT(secoo주문영문!O359,3)</f>
        <v/>
      </c>
      <c r="C359" s="82">
        <f>secoo주문영문!U359</f>
        <v>0</v>
      </c>
      <c r="D359" s="19">
        <f>secoo주문영문!A359</f>
        <v>0</v>
      </c>
      <c r="E359" s="84" t="e">
        <f t="shared" si="32"/>
        <v>#N/A</v>
      </c>
      <c r="F359" s="13" t="str">
        <f>LEFT(secoo주문영문!B359,10)</f>
        <v/>
      </c>
      <c r="G359" s="14" t="s">
        <v>427</v>
      </c>
      <c r="H359" s="22" t="s">
        <v>1006</v>
      </c>
      <c r="I359" s="24" t="s">
        <v>404</v>
      </c>
      <c r="J359" s="24" t="s">
        <v>404</v>
      </c>
      <c r="K359" s="21" t="s">
        <v>403</v>
      </c>
      <c r="L359" s="87" t="s">
        <v>1008</v>
      </c>
      <c r="M359" s="93" t="s">
        <v>2967</v>
      </c>
      <c r="N359" s="15" t="s">
        <v>2246</v>
      </c>
      <c r="O359" s="16" t="s">
        <v>1006</v>
      </c>
      <c r="P359" s="20" t="s">
        <v>1007</v>
      </c>
      <c r="Q359" s="20" t="s">
        <v>1007</v>
      </c>
      <c r="R359" s="16"/>
      <c r="S359" s="87" t="s">
        <v>1008</v>
      </c>
      <c r="T359" s="93" t="s">
        <v>1019</v>
      </c>
      <c r="U359" s="15" t="s">
        <v>2246</v>
      </c>
      <c r="V359" s="17">
        <f>secoo주문영문!A359</f>
        <v>0</v>
      </c>
      <c r="W359" s="14">
        <v>96</v>
      </c>
      <c r="X359" s="12"/>
      <c r="Z359" s="39"/>
      <c r="AC359" s="132" t="e">
        <f>VLOOKUP(A359,마스타파일!$D$2:$J$1227,2,0)</f>
        <v>#N/A</v>
      </c>
      <c r="AD359" s="133">
        <f>secoo주문영문!V309/67*100</f>
        <v>0</v>
      </c>
      <c r="AE359" s="94" t="e">
        <f>VLOOKUP($A359,마스타파일!$D$3:$F$1142,6,0)</f>
        <v>#N/A</v>
      </c>
      <c r="AF359" s="134" t="e">
        <f t="shared" si="29"/>
        <v>#N/A</v>
      </c>
      <c r="AG359" s="94" t="e">
        <f t="shared" si="30"/>
        <v>#N/A</v>
      </c>
      <c r="AH359" s="135" t="e">
        <f t="shared" si="31"/>
        <v>#N/A</v>
      </c>
    </row>
    <row r="360" spans="1:34" s="3" customFormat="1" ht="13.5">
      <c r="A360" s="10" t="str">
        <f>LEFT(secoo주문영문!S360,11)</f>
        <v/>
      </c>
      <c r="B360" s="11" t="str">
        <f>RIGHT(secoo주문영문!O360,3)</f>
        <v/>
      </c>
      <c r="C360" s="82">
        <f>secoo주문영문!U360</f>
        <v>0</v>
      </c>
      <c r="D360" s="19">
        <f>secoo주문영문!A360</f>
        <v>0</v>
      </c>
      <c r="E360" s="84" t="e">
        <f t="shared" si="32"/>
        <v>#N/A</v>
      </c>
      <c r="F360" s="13" t="str">
        <f>LEFT(secoo주문영문!B360,10)</f>
        <v/>
      </c>
      <c r="G360" s="14" t="s">
        <v>427</v>
      </c>
      <c r="H360" s="22" t="s">
        <v>1006</v>
      </c>
      <c r="I360" s="24" t="s">
        <v>404</v>
      </c>
      <c r="J360" s="24" t="s">
        <v>404</v>
      </c>
      <c r="K360" s="21" t="s">
        <v>403</v>
      </c>
      <c r="L360" s="87" t="s">
        <v>1008</v>
      </c>
      <c r="M360" s="93" t="s">
        <v>2967</v>
      </c>
      <c r="N360" s="15" t="s">
        <v>2246</v>
      </c>
      <c r="O360" s="16" t="s">
        <v>1006</v>
      </c>
      <c r="P360" s="20" t="s">
        <v>1007</v>
      </c>
      <c r="Q360" s="20" t="s">
        <v>1007</v>
      </c>
      <c r="R360" s="16"/>
      <c r="S360" s="87" t="s">
        <v>1008</v>
      </c>
      <c r="T360" s="93" t="s">
        <v>1019</v>
      </c>
      <c r="U360" s="15" t="s">
        <v>2246</v>
      </c>
      <c r="V360" s="17">
        <f>secoo주문영문!A360</f>
        <v>0</v>
      </c>
      <c r="W360" s="14">
        <v>96</v>
      </c>
      <c r="X360" s="12"/>
      <c r="Z360" s="39"/>
      <c r="AC360" s="132" t="e">
        <f>VLOOKUP(A360,마스타파일!$D$2:$J$1227,2,0)</f>
        <v>#N/A</v>
      </c>
      <c r="AD360" s="133">
        <f>secoo주문영문!V310/67*100</f>
        <v>0</v>
      </c>
      <c r="AE360" s="94" t="e">
        <f>VLOOKUP($A360,마스타파일!$D$3:$F$1142,6,0)</f>
        <v>#N/A</v>
      </c>
      <c r="AF360" s="134" t="e">
        <f t="shared" si="29"/>
        <v>#N/A</v>
      </c>
      <c r="AG360" s="94" t="e">
        <f t="shared" si="30"/>
        <v>#N/A</v>
      </c>
      <c r="AH360" s="135" t="e">
        <f t="shared" si="31"/>
        <v>#N/A</v>
      </c>
    </row>
    <row r="361" spans="1:34" s="3" customFormat="1" ht="13.5">
      <c r="A361" s="10" t="str">
        <f>LEFT(secoo주문영문!S361,11)</f>
        <v/>
      </c>
      <c r="B361" s="11" t="str">
        <f>RIGHT(secoo주문영문!O361,3)</f>
        <v/>
      </c>
      <c r="C361" s="82">
        <f>secoo주문영문!U361</f>
        <v>0</v>
      </c>
      <c r="D361" s="19">
        <f>secoo주문영문!A361</f>
        <v>0</v>
      </c>
      <c r="E361" s="84" t="e">
        <f t="shared" si="32"/>
        <v>#N/A</v>
      </c>
      <c r="F361" s="13" t="str">
        <f>LEFT(secoo주문영문!B361,10)</f>
        <v/>
      </c>
      <c r="G361" s="14" t="s">
        <v>427</v>
      </c>
      <c r="H361" s="22" t="s">
        <v>1006</v>
      </c>
      <c r="I361" s="24" t="s">
        <v>404</v>
      </c>
      <c r="J361" s="24" t="s">
        <v>404</v>
      </c>
      <c r="K361" s="21" t="s">
        <v>403</v>
      </c>
      <c r="L361" s="87" t="s">
        <v>1008</v>
      </c>
      <c r="M361" s="93" t="s">
        <v>2967</v>
      </c>
      <c r="N361" s="15" t="s">
        <v>2246</v>
      </c>
      <c r="O361" s="16" t="s">
        <v>1006</v>
      </c>
      <c r="P361" s="20" t="s">
        <v>1007</v>
      </c>
      <c r="Q361" s="20" t="s">
        <v>1007</v>
      </c>
      <c r="R361" s="16"/>
      <c r="S361" s="87" t="s">
        <v>1008</v>
      </c>
      <c r="T361" s="93" t="s">
        <v>1019</v>
      </c>
      <c r="U361" s="15" t="s">
        <v>2246</v>
      </c>
      <c r="V361" s="17">
        <f>secoo주문영문!A361</f>
        <v>0</v>
      </c>
      <c r="W361" s="14">
        <v>96</v>
      </c>
      <c r="X361" s="12"/>
      <c r="Z361" s="39"/>
      <c r="AC361" s="132" t="e">
        <f>VLOOKUP(A361,마스타파일!$D$2:$J$1227,2,0)</f>
        <v>#N/A</v>
      </c>
      <c r="AD361" s="133">
        <f>secoo주문영문!V311/67*100</f>
        <v>0</v>
      </c>
      <c r="AE361" s="94" t="e">
        <f>VLOOKUP($A361,마스타파일!$D$3:$F$1142,6,0)</f>
        <v>#N/A</v>
      </c>
      <c r="AF361" s="134" t="e">
        <f t="shared" si="29"/>
        <v>#N/A</v>
      </c>
      <c r="AG361" s="94" t="e">
        <f t="shared" si="30"/>
        <v>#N/A</v>
      </c>
      <c r="AH361" s="135" t="e">
        <f t="shared" si="31"/>
        <v>#N/A</v>
      </c>
    </row>
    <row r="362" spans="1:34" s="3" customFormat="1" ht="13.5">
      <c r="A362" s="10" t="str">
        <f>LEFT(secoo주문영문!S362,11)</f>
        <v/>
      </c>
      <c r="B362" s="11" t="str">
        <f>RIGHT(secoo주문영문!O362,3)</f>
        <v/>
      </c>
      <c r="C362" s="82">
        <f>secoo주문영문!U362</f>
        <v>0</v>
      </c>
      <c r="D362" s="19">
        <f>secoo주문영문!A362</f>
        <v>0</v>
      </c>
      <c r="E362" s="84" t="e">
        <f t="shared" si="32"/>
        <v>#N/A</v>
      </c>
      <c r="F362" s="13" t="str">
        <f>LEFT(secoo주문영문!B362,10)</f>
        <v/>
      </c>
      <c r="G362" s="14" t="s">
        <v>427</v>
      </c>
      <c r="H362" s="22" t="s">
        <v>1006</v>
      </c>
      <c r="I362" s="24" t="s">
        <v>404</v>
      </c>
      <c r="J362" s="24" t="s">
        <v>404</v>
      </c>
      <c r="K362" s="21" t="s">
        <v>403</v>
      </c>
      <c r="L362" s="87" t="s">
        <v>1008</v>
      </c>
      <c r="M362" s="93" t="s">
        <v>2967</v>
      </c>
      <c r="N362" s="15" t="s">
        <v>2246</v>
      </c>
      <c r="O362" s="16" t="s">
        <v>1006</v>
      </c>
      <c r="P362" s="20" t="s">
        <v>1007</v>
      </c>
      <c r="Q362" s="20" t="s">
        <v>1007</v>
      </c>
      <c r="R362" s="16"/>
      <c r="S362" s="87" t="s">
        <v>1008</v>
      </c>
      <c r="T362" s="93" t="s">
        <v>1019</v>
      </c>
      <c r="U362" s="15" t="s">
        <v>2246</v>
      </c>
      <c r="V362" s="17">
        <f>secoo주문영문!A362</f>
        <v>0</v>
      </c>
      <c r="W362" s="14">
        <v>96</v>
      </c>
      <c r="X362" s="12"/>
      <c r="Z362" s="39"/>
      <c r="AC362" s="132" t="e">
        <f>VLOOKUP(A362,마스타파일!$D$2:$J$1227,2,0)</f>
        <v>#N/A</v>
      </c>
      <c r="AD362" s="133">
        <f>secoo주문영문!V312/67*100</f>
        <v>0</v>
      </c>
      <c r="AE362" s="94" t="e">
        <f>VLOOKUP($A362,마스타파일!$D$3:$F$1142,6,0)</f>
        <v>#N/A</v>
      </c>
      <c r="AF362" s="134" t="e">
        <f t="shared" si="29"/>
        <v>#N/A</v>
      </c>
      <c r="AG362" s="94" t="e">
        <f t="shared" si="30"/>
        <v>#N/A</v>
      </c>
      <c r="AH362" s="135" t="e">
        <f t="shared" si="31"/>
        <v>#N/A</v>
      </c>
    </row>
    <row r="363" spans="1:34" s="3" customFormat="1" ht="13.5">
      <c r="A363" s="10" t="str">
        <f>LEFT(secoo주문영문!S363,11)</f>
        <v/>
      </c>
      <c r="B363" s="11" t="str">
        <f>RIGHT(secoo주문영문!O363,3)</f>
        <v/>
      </c>
      <c r="C363" s="82">
        <f>secoo주문영문!U363</f>
        <v>0</v>
      </c>
      <c r="D363" s="19">
        <f>secoo주문영문!A363</f>
        <v>0</v>
      </c>
      <c r="E363" s="84" t="e">
        <f t="shared" si="32"/>
        <v>#N/A</v>
      </c>
      <c r="F363" s="13" t="str">
        <f>LEFT(secoo주문영문!B363,10)</f>
        <v/>
      </c>
      <c r="G363" s="14" t="s">
        <v>427</v>
      </c>
      <c r="H363" s="22" t="s">
        <v>1006</v>
      </c>
      <c r="I363" s="24" t="s">
        <v>404</v>
      </c>
      <c r="J363" s="24" t="s">
        <v>404</v>
      </c>
      <c r="K363" s="21" t="s">
        <v>403</v>
      </c>
      <c r="L363" s="87" t="s">
        <v>1008</v>
      </c>
      <c r="M363" s="93" t="s">
        <v>1019</v>
      </c>
      <c r="N363" s="15" t="s">
        <v>2246</v>
      </c>
      <c r="O363" s="16" t="s">
        <v>1006</v>
      </c>
      <c r="P363" s="20" t="s">
        <v>1007</v>
      </c>
      <c r="Q363" s="20" t="s">
        <v>1007</v>
      </c>
      <c r="R363" s="16"/>
      <c r="S363" s="87" t="s">
        <v>1008</v>
      </c>
      <c r="T363" s="93" t="s">
        <v>1019</v>
      </c>
      <c r="U363" s="15" t="s">
        <v>2246</v>
      </c>
      <c r="V363" s="17">
        <f>secoo주문영문!A363</f>
        <v>0</v>
      </c>
      <c r="W363" s="14">
        <v>96</v>
      </c>
      <c r="X363" s="12"/>
      <c r="Z363" s="39"/>
      <c r="AC363" s="132" t="e">
        <f>VLOOKUP(A363,마스타파일!$D$2:$J$1227,2,0)</f>
        <v>#N/A</v>
      </c>
      <c r="AD363" s="133">
        <f>secoo주문영문!V313/67*100</f>
        <v>0</v>
      </c>
      <c r="AE363" s="94" t="e">
        <f>VLOOKUP($A363,마스타파일!$D$3:$F$1142,6,0)</f>
        <v>#N/A</v>
      </c>
      <c r="AF363" s="134" t="e">
        <f t="shared" si="29"/>
        <v>#N/A</v>
      </c>
      <c r="AG363" s="94" t="e">
        <f t="shared" si="30"/>
        <v>#N/A</v>
      </c>
      <c r="AH363" s="135" t="e">
        <f t="shared" si="31"/>
        <v>#N/A</v>
      </c>
    </row>
    <row r="364" spans="1:34" s="3" customFormat="1" ht="13.5">
      <c r="A364" s="10" t="str">
        <f>LEFT(secoo주문영문!S364,11)</f>
        <v/>
      </c>
      <c r="B364" s="11" t="str">
        <f>RIGHT(secoo주문영문!O364,3)</f>
        <v/>
      </c>
      <c r="C364" s="82">
        <f>secoo주문영문!U364</f>
        <v>0</v>
      </c>
      <c r="D364" s="19">
        <f>secoo주문영문!A364</f>
        <v>0</v>
      </c>
      <c r="E364" s="84" t="e">
        <f t="shared" si="32"/>
        <v>#N/A</v>
      </c>
      <c r="F364" s="13" t="str">
        <f>LEFT(secoo주문영문!B364,10)</f>
        <v/>
      </c>
      <c r="G364" s="14" t="s">
        <v>427</v>
      </c>
      <c r="H364" s="22" t="s">
        <v>1006</v>
      </c>
      <c r="I364" s="24" t="s">
        <v>404</v>
      </c>
      <c r="J364" s="24" t="s">
        <v>404</v>
      </c>
      <c r="K364" s="21" t="s">
        <v>403</v>
      </c>
      <c r="L364" s="87" t="s">
        <v>1008</v>
      </c>
      <c r="M364" s="93" t="s">
        <v>1019</v>
      </c>
      <c r="N364" s="15" t="s">
        <v>2246</v>
      </c>
      <c r="O364" s="16" t="s">
        <v>1006</v>
      </c>
      <c r="P364" s="20" t="s">
        <v>1007</v>
      </c>
      <c r="Q364" s="20" t="s">
        <v>1007</v>
      </c>
      <c r="R364" s="16"/>
      <c r="S364" s="87" t="s">
        <v>1008</v>
      </c>
      <c r="T364" s="93" t="s">
        <v>1019</v>
      </c>
      <c r="U364" s="15" t="s">
        <v>2246</v>
      </c>
      <c r="V364" s="17">
        <f>secoo주문영문!A364</f>
        <v>0</v>
      </c>
      <c r="W364" s="14">
        <v>96</v>
      </c>
      <c r="X364" s="12"/>
      <c r="Z364" s="39"/>
      <c r="AC364" s="132" t="e">
        <f>VLOOKUP(A364,마스타파일!$D$2:$J$1227,2,0)</f>
        <v>#N/A</v>
      </c>
      <c r="AD364" s="133">
        <f>secoo주문영문!V314/67*100</f>
        <v>0</v>
      </c>
      <c r="AE364" s="94" t="e">
        <f>VLOOKUP($A364,마스타파일!$D$3:$F$1142,6,0)</f>
        <v>#N/A</v>
      </c>
      <c r="AF364" s="134" t="e">
        <f t="shared" si="29"/>
        <v>#N/A</v>
      </c>
      <c r="AG364" s="94" t="e">
        <f t="shared" si="30"/>
        <v>#N/A</v>
      </c>
      <c r="AH364" s="135" t="e">
        <f t="shared" si="31"/>
        <v>#N/A</v>
      </c>
    </row>
    <row r="365" spans="1:34" s="3" customFormat="1" ht="13.5">
      <c r="A365" s="10" t="str">
        <f>LEFT(secoo주문영문!S365,11)</f>
        <v/>
      </c>
      <c r="B365" s="11" t="str">
        <f>RIGHT(secoo주문영문!O365,3)</f>
        <v/>
      </c>
      <c r="C365" s="82">
        <f>secoo주문영문!U365</f>
        <v>0</v>
      </c>
      <c r="D365" s="19">
        <f>secoo주문영문!A365</f>
        <v>0</v>
      </c>
      <c r="E365" s="84" t="e">
        <f t="shared" si="32"/>
        <v>#N/A</v>
      </c>
      <c r="F365" s="13" t="str">
        <f>LEFT(secoo주문영문!B365,10)</f>
        <v/>
      </c>
      <c r="G365" s="14" t="s">
        <v>427</v>
      </c>
      <c r="H365" s="22" t="s">
        <v>1006</v>
      </c>
      <c r="I365" s="24" t="s">
        <v>404</v>
      </c>
      <c r="J365" s="24" t="s">
        <v>404</v>
      </c>
      <c r="K365" s="21" t="s">
        <v>403</v>
      </c>
      <c r="L365" s="87" t="s">
        <v>1008</v>
      </c>
      <c r="M365" s="93" t="s">
        <v>1019</v>
      </c>
      <c r="N365" s="15" t="s">
        <v>2246</v>
      </c>
      <c r="O365" s="16" t="s">
        <v>1006</v>
      </c>
      <c r="P365" s="20" t="s">
        <v>1007</v>
      </c>
      <c r="Q365" s="20" t="s">
        <v>1007</v>
      </c>
      <c r="R365" s="16"/>
      <c r="S365" s="87" t="s">
        <v>1008</v>
      </c>
      <c r="T365" s="93" t="s">
        <v>1019</v>
      </c>
      <c r="U365" s="15" t="s">
        <v>2246</v>
      </c>
      <c r="V365" s="17">
        <f>secoo주문영문!A365</f>
        <v>0</v>
      </c>
      <c r="W365" s="14">
        <v>96</v>
      </c>
      <c r="X365" s="12"/>
      <c r="Z365" s="39"/>
      <c r="AC365" s="132" t="e">
        <f>VLOOKUP(A365,마스타파일!$D$2:$J$1227,2,0)</f>
        <v>#N/A</v>
      </c>
      <c r="AD365" s="133">
        <f>secoo주문영문!V315/67*100</f>
        <v>0</v>
      </c>
      <c r="AE365" s="94" t="e">
        <f>VLOOKUP($A365,마스타파일!$D$3:$F$1142,6,0)</f>
        <v>#N/A</v>
      </c>
      <c r="AF365" s="134" t="e">
        <f t="shared" si="29"/>
        <v>#N/A</v>
      </c>
      <c r="AG365" s="94" t="e">
        <f t="shared" si="30"/>
        <v>#N/A</v>
      </c>
      <c r="AH365" s="135" t="e">
        <f t="shared" si="31"/>
        <v>#N/A</v>
      </c>
    </row>
    <row r="366" spans="1:34" s="3" customFormat="1" ht="13.5">
      <c r="A366" s="10" t="str">
        <f>LEFT(secoo주문영문!S366,11)</f>
        <v/>
      </c>
      <c r="B366" s="11" t="str">
        <f>RIGHT(secoo주문영문!O366,3)</f>
        <v/>
      </c>
      <c r="C366" s="82">
        <f>secoo주문영문!U366</f>
        <v>0</v>
      </c>
      <c r="D366" s="19">
        <f>secoo주문영문!A366</f>
        <v>0</v>
      </c>
      <c r="E366" s="84" t="e">
        <f t="shared" si="32"/>
        <v>#N/A</v>
      </c>
      <c r="F366" s="13" t="str">
        <f>LEFT(secoo주문영문!B366,10)</f>
        <v/>
      </c>
      <c r="G366" s="14" t="s">
        <v>427</v>
      </c>
      <c r="H366" s="22" t="s">
        <v>1006</v>
      </c>
      <c r="I366" s="24" t="s">
        <v>404</v>
      </c>
      <c r="J366" s="24" t="s">
        <v>404</v>
      </c>
      <c r="K366" s="21" t="s">
        <v>403</v>
      </c>
      <c r="L366" s="87" t="s">
        <v>1008</v>
      </c>
      <c r="M366" s="93" t="s">
        <v>1019</v>
      </c>
      <c r="N366" s="15" t="s">
        <v>2246</v>
      </c>
      <c r="O366" s="16" t="s">
        <v>1006</v>
      </c>
      <c r="P366" s="20" t="s">
        <v>1007</v>
      </c>
      <c r="Q366" s="20" t="s">
        <v>1007</v>
      </c>
      <c r="R366" s="16"/>
      <c r="S366" s="87" t="s">
        <v>1008</v>
      </c>
      <c r="T366" s="93" t="s">
        <v>1019</v>
      </c>
      <c r="U366" s="15" t="s">
        <v>2246</v>
      </c>
      <c r="V366" s="17">
        <f>secoo주문영문!A366</f>
        <v>0</v>
      </c>
      <c r="W366" s="14">
        <v>96</v>
      </c>
      <c r="X366" s="12"/>
      <c r="Z366" s="39"/>
      <c r="AC366" s="132" t="e">
        <f>VLOOKUP(A366,마스타파일!$D$2:$J$1227,2,0)</f>
        <v>#N/A</v>
      </c>
      <c r="AD366" s="133">
        <f>secoo주문영문!V316/67*100</f>
        <v>0</v>
      </c>
      <c r="AE366" s="94" t="e">
        <f>VLOOKUP($A366,마스타파일!$D$3:$F$1142,6,0)</f>
        <v>#N/A</v>
      </c>
      <c r="AF366" s="134" t="e">
        <f t="shared" si="29"/>
        <v>#N/A</v>
      </c>
      <c r="AG366" s="94" t="e">
        <f t="shared" si="30"/>
        <v>#N/A</v>
      </c>
      <c r="AH366" s="135" t="e">
        <f t="shared" si="31"/>
        <v>#N/A</v>
      </c>
    </row>
  </sheetData>
  <phoneticPr fontId="9" type="noConversion"/>
  <conditionalFormatting sqref="D367:D64694 D1">
    <cfRule type="duplicateValues" dxfId="49" priority="623"/>
  </conditionalFormatting>
  <conditionalFormatting sqref="D2:D366">
    <cfRule type="duplicateValues" dxfId="48" priority="650"/>
  </conditionalFormatting>
  <hyperlinks>
    <hyperlink ref="K2" r:id="rId1"/>
    <hyperlink ref="K3" r:id="rId2"/>
    <hyperlink ref="K4" r:id="rId3"/>
    <hyperlink ref="K5" r:id="rId4"/>
    <hyperlink ref="K6" r:id="rId5"/>
    <hyperlink ref="K7" r:id="rId6"/>
    <hyperlink ref="K8" r:id="rId7"/>
    <hyperlink ref="K9" r:id="rId8"/>
    <hyperlink ref="K10" r:id="rId9"/>
    <hyperlink ref="K11" r:id="rId10"/>
    <hyperlink ref="K12" r:id="rId11"/>
    <hyperlink ref="K13" r:id="rId12"/>
    <hyperlink ref="K14" r:id="rId13"/>
    <hyperlink ref="K15" r:id="rId14"/>
    <hyperlink ref="K16" r:id="rId15"/>
    <hyperlink ref="K17" r:id="rId16"/>
    <hyperlink ref="K18" r:id="rId17"/>
    <hyperlink ref="K19" r:id="rId18"/>
    <hyperlink ref="K20" r:id="rId19"/>
    <hyperlink ref="K21" r:id="rId20"/>
    <hyperlink ref="K22" r:id="rId21"/>
    <hyperlink ref="K23" r:id="rId22"/>
    <hyperlink ref="K24" r:id="rId23"/>
    <hyperlink ref="K25" r:id="rId24"/>
    <hyperlink ref="K26" r:id="rId25"/>
    <hyperlink ref="K27" r:id="rId26"/>
    <hyperlink ref="K28" r:id="rId27"/>
    <hyperlink ref="K29" r:id="rId28"/>
    <hyperlink ref="K30" r:id="rId29"/>
    <hyperlink ref="K31" r:id="rId30"/>
    <hyperlink ref="K32" r:id="rId31"/>
    <hyperlink ref="K33" r:id="rId32"/>
    <hyperlink ref="K67" r:id="rId33"/>
    <hyperlink ref="K101" r:id="rId34"/>
    <hyperlink ref="K169" r:id="rId35"/>
    <hyperlink ref="K203" r:id="rId36"/>
    <hyperlink ref="K237" r:id="rId37"/>
    <hyperlink ref="K271" r:id="rId38"/>
    <hyperlink ref="K305" r:id="rId39"/>
    <hyperlink ref="K339" r:id="rId40"/>
    <hyperlink ref="K34" r:id="rId41"/>
    <hyperlink ref="K68" r:id="rId42"/>
    <hyperlink ref="K102" r:id="rId43"/>
    <hyperlink ref="K170" r:id="rId44"/>
    <hyperlink ref="K204" r:id="rId45"/>
    <hyperlink ref="K238" r:id="rId46"/>
    <hyperlink ref="K272" r:id="rId47"/>
    <hyperlink ref="K306" r:id="rId48"/>
    <hyperlink ref="K340" r:id="rId49"/>
    <hyperlink ref="K35" r:id="rId50"/>
    <hyperlink ref="K69" r:id="rId51"/>
    <hyperlink ref="K103" r:id="rId52"/>
    <hyperlink ref="K171" r:id="rId53"/>
    <hyperlink ref="K205" r:id="rId54"/>
    <hyperlink ref="K239" r:id="rId55"/>
    <hyperlink ref="K273" r:id="rId56"/>
    <hyperlink ref="K307" r:id="rId57"/>
    <hyperlink ref="K341" r:id="rId58"/>
    <hyperlink ref="K36" r:id="rId59"/>
    <hyperlink ref="K70" r:id="rId60"/>
    <hyperlink ref="K172" r:id="rId61"/>
    <hyperlink ref="K206" r:id="rId62"/>
    <hyperlink ref="K240" r:id="rId63"/>
    <hyperlink ref="K274" r:id="rId64"/>
    <hyperlink ref="K308" r:id="rId65"/>
    <hyperlink ref="K342" r:id="rId66"/>
    <hyperlink ref="K37" r:id="rId67"/>
    <hyperlink ref="K71" r:id="rId68"/>
    <hyperlink ref="K173" r:id="rId69"/>
    <hyperlink ref="K207" r:id="rId70"/>
    <hyperlink ref="K241" r:id="rId71"/>
    <hyperlink ref="K275" r:id="rId72"/>
    <hyperlink ref="K309" r:id="rId73"/>
    <hyperlink ref="K343" r:id="rId74"/>
    <hyperlink ref="K38" r:id="rId75"/>
    <hyperlink ref="K72" r:id="rId76"/>
    <hyperlink ref="K174" r:id="rId77"/>
    <hyperlink ref="K208" r:id="rId78"/>
    <hyperlink ref="K242" r:id="rId79"/>
    <hyperlink ref="K276" r:id="rId80"/>
    <hyperlink ref="K310" r:id="rId81"/>
    <hyperlink ref="K344" r:id="rId82"/>
    <hyperlink ref="K39" r:id="rId83"/>
    <hyperlink ref="K73" r:id="rId84"/>
    <hyperlink ref="K175" r:id="rId85"/>
    <hyperlink ref="K209" r:id="rId86"/>
    <hyperlink ref="K243" r:id="rId87"/>
    <hyperlink ref="K277" r:id="rId88"/>
    <hyperlink ref="K311" r:id="rId89"/>
    <hyperlink ref="K345" r:id="rId90"/>
    <hyperlink ref="K40" r:id="rId91"/>
    <hyperlink ref="K74" r:id="rId92"/>
    <hyperlink ref="K142" r:id="rId93"/>
    <hyperlink ref="K176" r:id="rId94"/>
    <hyperlink ref="K210" r:id="rId95"/>
    <hyperlink ref="K244" r:id="rId96"/>
    <hyperlink ref="K278" r:id="rId97"/>
    <hyperlink ref="K312" r:id="rId98"/>
    <hyperlink ref="K346" r:id="rId99"/>
    <hyperlink ref="K41" r:id="rId100"/>
    <hyperlink ref="K75" r:id="rId101"/>
    <hyperlink ref="K143" r:id="rId102"/>
    <hyperlink ref="K177" r:id="rId103"/>
    <hyperlink ref="K211" r:id="rId104"/>
    <hyperlink ref="K245" r:id="rId105"/>
    <hyperlink ref="K279" r:id="rId106"/>
    <hyperlink ref="K313" r:id="rId107"/>
    <hyperlink ref="K347" r:id="rId108"/>
    <hyperlink ref="K42" r:id="rId109"/>
    <hyperlink ref="K76" r:id="rId110"/>
    <hyperlink ref="K144" r:id="rId111"/>
    <hyperlink ref="K178" r:id="rId112"/>
    <hyperlink ref="K212" r:id="rId113"/>
    <hyperlink ref="K246" r:id="rId114"/>
    <hyperlink ref="K280" r:id="rId115"/>
    <hyperlink ref="K314" r:id="rId116"/>
    <hyperlink ref="K348" r:id="rId117"/>
    <hyperlink ref="K43" r:id="rId118"/>
    <hyperlink ref="K77" r:id="rId119"/>
    <hyperlink ref="K145" r:id="rId120"/>
    <hyperlink ref="K179" r:id="rId121"/>
    <hyperlink ref="K213" r:id="rId122"/>
    <hyperlink ref="K247" r:id="rId123"/>
    <hyperlink ref="K281" r:id="rId124"/>
    <hyperlink ref="K315" r:id="rId125"/>
    <hyperlink ref="K349" r:id="rId126"/>
    <hyperlink ref="K44" r:id="rId127"/>
    <hyperlink ref="K78" r:id="rId128"/>
    <hyperlink ref="K146" r:id="rId129"/>
    <hyperlink ref="K180" r:id="rId130"/>
    <hyperlink ref="K214" r:id="rId131"/>
    <hyperlink ref="K248" r:id="rId132"/>
    <hyperlink ref="K282" r:id="rId133"/>
    <hyperlink ref="K316" r:id="rId134"/>
    <hyperlink ref="K350" r:id="rId135"/>
    <hyperlink ref="K45" r:id="rId136"/>
    <hyperlink ref="K79" r:id="rId137"/>
    <hyperlink ref="K147" r:id="rId138"/>
    <hyperlink ref="K181" r:id="rId139"/>
    <hyperlink ref="K215" r:id="rId140"/>
    <hyperlink ref="K249" r:id="rId141"/>
    <hyperlink ref="K283" r:id="rId142"/>
    <hyperlink ref="K317" r:id="rId143"/>
    <hyperlink ref="K351" r:id="rId144"/>
    <hyperlink ref="K46" r:id="rId145"/>
    <hyperlink ref="K148" r:id="rId146"/>
    <hyperlink ref="K182" r:id="rId147"/>
    <hyperlink ref="K216" r:id="rId148"/>
    <hyperlink ref="K250" r:id="rId149"/>
    <hyperlink ref="K284" r:id="rId150"/>
    <hyperlink ref="K318" r:id="rId151"/>
    <hyperlink ref="K352" r:id="rId152"/>
    <hyperlink ref="K47" r:id="rId153"/>
    <hyperlink ref="K115" r:id="rId154"/>
    <hyperlink ref="K149" r:id="rId155"/>
    <hyperlink ref="K183" r:id="rId156"/>
    <hyperlink ref="K217" r:id="rId157"/>
    <hyperlink ref="K251" r:id="rId158"/>
    <hyperlink ref="K285" r:id="rId159"/>
    <hyperlink ref="K319" r:id="rId160"/>
    <hyperlink ref="K353" r:id="rId161"/>
    <hyperlink ref="K48" r:id="rId162"/>
    <hyperlink ref="K116" r:id="rId163"/>
    <hyperlink ref="K150" r:id="rId164"/>
    <hyperlink ref="K184" r:id="rId165"/>
    <hyperlink ref="K218" r:id="rId166"/>
    <hyperlink ref="K252" r:id="rId167"/>
    <hyperlink ref="K286" r:id="rId168"/>
    <hyperlink ref="K320" r:id="rId169"/>
    <hyperlink ref="K354" r:id="rId170"/>
    <hyperlink ref="K49" r:id="rId171"/>
    <hyperlink ref="K117" r:id="rId172"/>
    <hyperlink ref="K151" r:id="rId173"/>
    <hyperlink ref="K185" r:id="rId174"/>
    <hyperlink ref="K219" r:id="rId175"/>
    <hyperlink ref="K253" r:id="rId176"/>
    <hyperlink ref="K287" r:id="rId177"/>
    <hyperlink ref="K321" r:id="rId178"/>
    <hyperlink ref="K355" r:id="rId179"/>
    <hyperlink ref="K50" r:id="rId180"/>
    <hyperlink ref="K84" r:id="rId181"/>
    <hyperlink ref="K118" r:id="rId182"/>
    <hyperlink ref="K152" r:id="rId183"/>
    <hyperlink ref="K186" r:id="rId184"/>
    <hyperlink ref="K220" r:id="rId185"/>
    <hyperlink ref="K254" r:id="rId186"/>
    <hyperlink ref="K288" r:id="rId187"/>
    <hyperlink ref="K322" r:id="rId188"/>
    <hyperlink ref="K356" r:id="rId189"/>
    <hyperlink ref="K51" r:id="rId190"/>
    <hyperlink ref="K85" r:id="rId191"/>
    <hyperlink ref="K119" r:id="rId192"/>
    <hyperlink ref="K153" r:id="rId193"/>
    <hyperlink ref="K187" r:id="rId194"/>
    <hyperlink ref="K221" r:id="rId195"/>
    <hyperlink ref="K255" r:id="rId196"/>
    <hyperlink ref="K289" r:id="rId197"/>
    <hyperlink ref="K323" r:id="rId198"/>
    <hyperlink ref="K357" r:id="rId199"/>
    <hyperlink ref="K52" r:id="rId200"/>
    <hyperlink ref="K86" r:id="rId201"/>
    <hyperlink ref="K120" r:id="rId202"/>
    <hyperlink ref="K154" r:id="rId203"/>
    <hyperlink ref="K188" r:id="rId204"/>
    <hyperlink ref="K222" r:id="rId205"/>
    <hyperlink ref="K256" r:id="rId206"/>
    <hyperlink ref="K290" r:id="rId207"/>
    <hyperlink ref="K324" r:id="rId208"/>
    <hyperlink ref="K358" r:id="rId209"/>
    <hyperlink ref="K53" r:id="rId210"/>
    <hyperlink ref="K87" r:id="rId211"/>
    <hyperlink ref="K121" r:id="rId212"/>
    <hyperlink ref="K155" r:id="rId213"/>
    <hyperlink ref="K189" r:id="rId214"/>
    <hyperlink ref="K223" r:id="rId215"/>
    <hyperlink ref="K257" r:id="rId216"/>
    <hyperlink ref="K291" r:id="rId217"/>
    <hyperlink ref="K325" r:id="rId218"/>
    <hyperlink ref="K359" r:id="rId219"/>
    <hyperlink ref="K54" r:id="rId220"/>
    <hyperlink ref="K88" r:id="rId221"/>
    <hyperlink ref="K122" r:id="rId222"/>
    <hyperlink ref="K156" r:id="rId223"/>
    <hyperlink ref="K190" r:id="rId224"/>
    <hyperlink ref="K224" r:id="rId225"/>
    <hyperlink ref="K258" r:id="rId226"/>
    <hyperlink ref="K292" r:id="rId227"/>
    <hyperlink ref="K326" r:id="rId228"/>
    <hyperlink ref="K360" r:id="rId229"/>
    <hyperlink ref="K55" r:id="rId230"/>
    <hyperlink ref="K89" r:id="rId231"/>
    <hyperlink ref="K123" r:id="rId232"/>
    <hyperlink ref="K157" r:id="rId233"/>
    <hyperlink ref="K191" r:id="rId234"/>
    <hyperlink ref="K225" r:id="rId235"/>
    <hyperlink ref="K259" r:id="rId236"/>
    <hyperlink ref="K293" r:id="rId237"/>
    <hyperlink ref="K327" r:id="rId238"/>
    <hyperlink ref="K361" r:id="rId239"/>
    <hyperlink ref="K56" r:id="rId240"/>
    <hyperlink ref="K90" r:id="rId241"/>
    <hyperlink ref="K124" r:id="rId242"/>
    <hyperlink ref="K158" r:id="rId243"/>
    <hyperlink ref="K192" r:id="rId244"/>
    <hyperlink ref="K226" r:id="rId245"/>
    <hyperlink ref="K260" r:id="rId246"/>
    <hyperlink ref="K294" r:id="rId247"/>
    <hyperlink ref="K328" r:id="rId248"/>
    <hyperlink ref="K362" r:id="rId249"/>
    <hyperlink ref="K57" r:id="rId250"/>
    <hyperlink ref="K91" r:id="rId251"/>
    <hyperlink ref="K125" r:id="rId252"/>
    <hyperlink ref="K159" r:id="rId253"/>
    <hyperlink ref="K193" r:id="rId254"/>
    <hyperlink ref="K227" r:id="rId255"/>
    <hyperlink ref="K261" r:id="rId256"/>
    <hyperlink ref="K295" r:id="rId257"/>
    <hyperlink ref="K329" r:id="rId258"/>
    <hyperlink ref="K363" r:id="rId259"/>
    <hyperlink ref="K58" r:id="rId260"/>
    <hyperlink ref="K92" r:id="rId261"/>
    <hyperlink ref="K126" r:id="rId262"/>
    <hyperlink ref="K160" r:id="rId263"/>
    <hyperlink ref="K194" r:id="rId264"/>
    <hyperlink ref="K228" r:id="rId265"/>
    <hyperlink ref="K262" r:id="rId266"/>
    <hyperlink ref="K296" r:id="rId267"/>
    <hyperlink ref="K330" r:id="rId268"/>
    <hyperlink ref="K364" r:id="rId269"/>
    <hyperlink ref="K59" r:id="rId270"/>
    <hyperlink ref="K93" r:id="rId271"/>
    <hyperlink ref="K127" r:id="rId272"/>
    <hyperlink ref="K161" r:id="rId273"/>
    <hyperlink ref="K195" r:id="rId274"/>
    <hyperlink ref="K229" r:id="rId275"/>
    <hyperlink ref="K263" r:id="rId276"/>
    <hyperlink ref="K297" r:id="rId277"/>
    <hyperlink ref="K331" r:id="rId278"/>
    <hyperlink ref="K365" r:id="rId279"/>
    <hyperlink ref="K60" r:id="rId280"/>
    <hyperlink ref="K94" r:id="rId281"/>
    <hyperlink ref="K128" r:id="rId282"/>
    <hyperlink ref="K162" r:id="rId283"/>
    <hyperlink ref="K196" r:id="rId284"/>
    <hyperlink ref="K230" r:id="rId285"/>
    <hyperlink ref="K264" r:id="rId286"/>
    <hyperlink ref="K298" r:id="rId287"/>
    <hyperlink ref="K332" r:id="rId288"/>
    <hyperlink ref="K366" r:id="rId289"/>
    <hyperlink ref="K61" r:id="rId290"/>
    <hyperlink ref="K95" r:id="rId291"/>
    <hyperlink ref="K163" r:id="rId292"/>
    <hyperlink ref="K197" r:id="rId293"/>
    <hyperlink ref="K231" r:id="rId294"/>
    <hyperlink ref="K265" r:id="rId295"/>
    <hyperlink ref="K299" r:id="rId296"/>
    <hyperlink ref="K333" r:id="rId297"/>
    <hyperlink ref="K62" r:id="rId298"/>
    <hyperlink ref="K96" r:id="rId299"/>
    <hyperlink ref="K164" r:id="rId300"/>
    <hyperlink ref="K198" r:id="rId301"/>
    <hyperlink ref="K232" r:id="rId302"/>
    <hyperlink ref="K266" r:id="rId303"/>
    <hyperlink ref="K300" r:id="rId304"/>
    <hyperlink ref="K334" r:id="rId305"/>
    <hyperlink ref="K97" r:id="rId306"/>
    <hyperlink ref="K131" r:id="rId307"/>
    <hyperlink ref="K165" r:id="rId308"/>
    <hyperlink ref="K199" r:id="rId309"/>
    <hyperlink ref="K233" r:id="rId310"/>
    <hyperlink ref="K267" r:id="rId311"/>
    <hyperlink ref="K301" r:id="rId312"/>
    <hyperlink ref="K335" r:id="rId313"/>
    <hyperlink ref="K98" r:id="rId314"/>
    <hyperlink ref="K132" r:id="rId315"/>
    <hyperlink ref="K166" r:id="rId316"/>
    <hyperlink ref="K200" r:id="rId317"/>
    <hyperlink ref="K234" r:id="rId318"/>
    <hyperlink ref="K268" r:id="rId319"/>
    <hyperlink ref="K302" r:id="rId320"/>
    <hyperlink ref="K336" r:id="rId321"/>
    <hyperlink ref="K65" r:id="rId322"/>
    <hyperlink ref="K99" r:id="rId323"/>
    <hyperlink ref="K133" r:id="rId324"/>
    <hyperlink ref="K167" r:id="rId325"/>
    <hyperlink ref="K201" r:id="rId326"/>
    <hyperlink ref="K235" r:id="rId327"/>
    <hyperlink ref="K269" r:id="rId328"/>
    <hyperlink ref="K303" r:id="rId329"/>
    <hyperlink ref="K337" r:id="rId330"/>
    <hyperlink ref="K66" r:id="rId331"/>
    <hyperlink ref="K100" r:id="rId332"/>
    <hyperlink ref="K168" r:id="rId333"/>
    <hyperlink ref="K202" r:id="rId334"/>
    <hyperlink ref="K236" r:id="rId335"/>
    <hyperlink ref="K270" r:id="rId336"/>
    <hyperlink ref="K304" r:id="rId337"/>
    <hyperlink ref="K338" r:id="rId338"/>
    <hyperlink ref="K64" r:id="rId339"/>
    <hyperlink ref="K63" r:id="rId340"/>
    <hyperlink ref="K82" r:id="rId341"/>
    <hyperlink ref="K81" r:id="rId342"/>
    <hyperlink ref="K80" r:id="rId343"/>
    <hyperlink ref="K83" r:id="rId344"/>
    <hyperlink ref="K109" r:id="rId345"/>
    <hyperlink ref="K108" r:id="rId346"/>
    <hyperlink ref="K107" r:id="rId347"/>
    <hyperlink ref="K106" r:id="rId348"/>
    <hyperlink ref="K105" r:id="rId349"/>
    <hyperlink ref="K104" r:id="rId350"/>
    <hyperlink ref="K110" r:id="rId351"/>
    <hyperlink ref="K114" r:id="rId352"/>
    <hyperlink ref="K113" r:id="rId353"/>
    <hyperlink ref="K112" r:id="rId354"/>
    <hyperlink ref="K111" r:id="rId355"/>
    <hyperlink ref="K129" r:id="rId356"/>
    <hyperlink ref="K130" r:id="rId357"/>
    <hyperlink ref="K134" r:id="rId358"/>
    <hyperlink ref="K141" r:id="rId359"/>
    <hyperlink ref="K140" r:id="rId360"/>
    <hyperlink ref="K139" r:id="rId361"/>
    <hyperlink ref="K138" r:id="rId362"/>
    <hyperlink ref="K137" r:id="rId363"/>
    <hyperlink ref="K136" r:id="rId364"/>
    <hyperlink ref="K135" r:id="rId365"/>
  </hyperlinks>
  <pageMargins left="0.75" right="0.75" top="1" bottom="1" header="0.5" footer="0.5"/>
  <pageSetup paperSize="9" orientation="portrait" r:id="rId366"/>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Q171"/>
  <sheetViews>
    <sheetView tabSelected="1" topLeftCell="A16" workbookViewId="0">
      <selection activeCell="S21" sqref="S21"/>
    </sheetView>
  </sheetViews>
  <sheetFormatPr defaultRowHeight="13.5"/>
  <cols>
    <col min="1" max="1" width="17.5546875" customWidth="1"/>
    <col min="2" max="2" width="17.21875" hidden="1" customWidth="1"/>
    <col min="3" max="4" width="0" hidden="1" customWidth="1"/>
    <col min="5" max="5" width="12.109375" hidden="1" customWidth="1"/>
    <col min="6" max="6" width="16.21875" style="1" hidden="1" customWidth="1"/>
    <col min="7" max="7" width="34.109375" hidden="1" customWidth="1"/>
    <col min="8" max="8" width="12.6640625" style="1" hidden="1" customWidth="1"/>
    <col min="9" max="9" width="11" style="1" hidden="1" customWidth="1"/>
    <col min="10" max="10" width="12.77734375" hidden="1" customWidth="1"/>
    <col min="11" max="11" width="0" hidden="1" customWidth="1"/>
    <col min="12" max="12" width="0" style="78" hidden="1" customWidth="1"/>
    <col min="13" max="14" width="0" hidden="1" customWidth="1"/>
    <col min="15" max="15" width="8.88671875" hidden="1" customWidth="1"/>
    <col min="16" max="16" width="12.21875" customWidth="1"/>
    <col min="18" max="18" width="20.21875" customWidth="1"/>
    <col min="19" max="19" width="53.109375" customWidth="1"/>
    <col min="21" max="21" width="8.88671875" customWidth="1"/>
    <col min="25" max="25" width="21.6640625" customWidth="1"/>
    <col min="26" max="26" width="14" style="2" customWidth="1"/>
    <col min="28" max="28" width="37.44140625" customWidth="1"/>
    <col min="56" max="56" width="11.6640625" bestFit="1" customWidth="1"/>
    <col min="61" max="61" width="8.88671875" customWidth="1"/>
    <col min="63" max="63" width="24.5546875" customWidth="1"/>
    <col min="64" max="64" width="10.5546875" customWidth="1"/>
    <col min="66" max="66" width="12.44140625" customWidth="1"/>
    <col min="67" max="67" width="18.109375" customWidth="1"/>
    <col min="69" max="69" width="15" customWidth="1"/>
  </cols>
  <sheetData>
    <row r="1" spans="1:69" s="30" customFormat="1" ht="27" customHeight="1" thickBot="1">
      <c r="A1" s="26" t="s">
        <v>793</v>
      </c>
      <c r="B1" s="27"/>
      <c r="C1" s="154" t="s">
        <v>794</v>
      </c>
      <c r="D1" s="155"/>
      <c r="E1" s="155"/>
      <c r="F1" s="155"/>
      <c r="G1" s="155"/>
      <c r="H1" s="155"/>
      <c r="I1" s="155"/>
      <c r="J1" s="155"/>
      <c r="K1" s="155"/>
      <c r="L1" s="156"/>
      <c r="M1" s="154" t="s">
        <v>795</v>
      </c>
      <c r="N1" s="155"/>
      <c r="O1" s="155"/>
      <c r="P1" s="155"/>
      <c r="Q1" s="155"/>
      <c r="R1" s="155"/>
      <c r="S1" s="155"/>
      <c r="T1" s="155"/>
      <c r="U1" s="155"/>
      <c r="V1" s="155"/>
      <c r="W1" s="155"/>
      <c r="X1" s="155"/>
      <c r="Y1" s="155"/>
      <c r="Z1" s="156"/>
      <c r="AA1" s="26" t="s">
        <v>796</v>
      </c>
      <c r="AB1" s="26" t="s">
        <v>797</v>
      </c>
      <c r="AC1" s="28" t="s">
        <v>798</v>
      </c>
      <c r="AD1" s="28"/>
      <c r="AE1" s="28"/>
      <c r="AF1" s="28"/>
      <c r="AG1" s="28"/>
      <c r="AH1" s="27"/>
      <c r="AI1" s="29" t="s">
        <v>799</v>
      </c>
      <c r="AJ1" s="40" t="s">
        <v>800</v>
      </c>
      <c r="AK1" s="157" t="s">
        <v>801</v>
      </c>
      <c r="AL1" s="158"/>
      <c r="AM1" s="158"/>
      <c r="AN1" s="159"/>
      <c r="AO1" s="154" t="s">
        <v>802</v>
      </c>
      <c r="AP1" s="155"/>
      <c r="AQ1" s="155"/>
      <c r="AR1" s="155"/>
      <c r="AS1" s="154" t="s">
        <v>803</v>
      </c>
      <c r="AT1" s="155"/>
      <c r="AU1" s="155"/>
      <c r="AV1" s="155"/>
      <c r="AW1" s="29" t="s">
        <v>804</v>
      </c>
      <c r="BK1" s="41"/>
    </row>
    <row r="2" spans="1:69" s="32" customFormat="1" ht="45" customHeight="1">
      <c r="A2" s="42" t="s">
        <v>805</v>
      </c>
      <c r="B2" s="31" t="s">
        <v>806</v>
      </c>
      <c r="C2" s="43" t="s">
        <v>807</v>
      </c>
      <c r="D2" s="32" t="s">
        <v>808</v>
      </c>
      <c r="E2" s="44" t="s">
        <v>809</v>
      </c>
      <c r="F2" s="44" t="s">
        <v>810</v>
      </c>
      <c r="G2" s="44" t="s">
        <v>811</v>
      </c>
      <c r="H2" s="44" t="s">
        <v>812</v>
      </c>
      <c r="I2" s="44" t="s">
        <v>813</v>
      </c>
      <c r="J2" s="44" t="s">
        <v>814</v>
      </c>
      <c r="K2" s="35" t="s">
        <v>815</v>
      </c>
      <c r="L2" s="79" t="s">
        <v>816</v>
      </c>
      <c r="M2" s="33" t="s">
        <v>817</v>
      </c>
      <c r="N2" s="32" t="s">
        <v>818</v>
      </c>
      <c r="O2" s="32" t="s">
        <v>819</v>
      </c>
      <c r="P2" s="44" t="s">
        <v>820</v>
      </c>
      <c r="Q2" s="45" t="s">
        <v>821</v>
      </c>
      <c r="R2" s="44" t="s">
        <v>822</v>
      </c>
      <c r="S2" s="44" t="s">
        <v>823</v>
      </c>
      <c r="T2" s="44" t="s">
        <v>824</v>
      </c>
      <c r="U2" s="44" t="s">
        <v>825</v>
      </c>
      <c r="V2" s="35" t="s">
        <v>826</v>
      </c>
      <c r="W2" s="44" t="s">
        <v>827</v>
      </c>
      <c r="X2" s="44" t="s">
        <v>828</v>
      </c>
      <c r="Y2" s="44" t="s">
        <v>829</v>
      </c>
      <c r="Z2" s="75" t="s">
        <v>830</v>
      </c>
      <c r="AA2" s="46" t="s">
        <v>831</v>
      </c>
      <c r="AB2" s="46" t="s">
        <v>832</v>
      </c>
      <c r="AC2" s="32" t="s">
        <v>833</v>
      </c>
      <c r="AD2" s="32" t="s">
        <v>834</v>
      </c>
      <c r="AE2" s="32" t="s">
        <v>835</v>
      </c>
      <c r="AF2" s="32" t="s">
        <v>836</v>
      </c>
      <c r="AG2" s="32" t="s">
        <v>837</v>
      </c>
      <c r="AH2" s="32" t="s">
        <v>838</v>
      </c>
      <c r="AI2" s="47" t="s">
        <v>839</v>
      </c>
      <c r="AJ2" s="48" t="s">
        <v>840</v>
      </c>
      <c r="AK2" s="46" t="s">
        <v>841</v>
      </c>
      <c r="AL2" s="49" t="s">
        <v>842</v>
      </c>
      <c r="AM2" s="32" t="s">
        <v>843</v>
      </c>
      <c r="AN2" s="43" t="s">
        <v>844</v>
      </c>
      <c r="AO2" s="33" t="s">
        <v>845</v>
      </c>
      <c r="AP2" s="32" t="s">
        <v>846</v>
      </c>
      <c r="AQ2" s="32" t="s">
        <v>847</v>
      </c>
      <c r="AR2" s="34" t="s">
        <v>848</v>
      </c>
      <c r="AS2" s="33" t="s">
        <v>849</v>
      </c>
      <c r="AT2" s="32" t="s">
        <v>850</v>
      </c>
      <c r="AU2" s="32" t="s">
        <v>851</v>
      </c>
      <c r="AV2" s="32" t="s">
        <v>852</v>
      </c>
      <c r="AW2" s="31" t="s">
        <v>804</v>
      </c>
      <c r="AX2" s="32" t="s">
        <v>853</v>
      </c>
      <c r="AY2" s="32" t="s">
        <v>854</v>
      </c>
      <c r="AZ2" s="32" t="s">
        <v>855</v>
      </c>
      <c r="BA2" s="32" t="s">
        <v>856</v>
      </c>
      <c r="BB2" s="32" t="s">
        <v>857</v>
      </c>
      <c r="BC2" s="32" t="s">
        <v>858</v>
      </c>
      <c r="BD2" s="32" t="s">
        <v>859</v>
      </c>
      <c r="BE2" s="32" t="s">
        <v>860</v>
      </c>
      <c r="BF2" s="32" t="s">
        <v>861</v>
      </c>
      <c r="BG2" s="32" t="s">
        <v>862</v>
      </c>
      <c r="BH2" s="32" t="s">
        <v>863</v>
      </c>
      <c r="BI2" s="32" t="s">
        <v>864</v>
      </c>
      <c r="BJ2" s="32" t="s">
        <v>405</v>
      </c>
      <c r="BK2" s="32" t="s">
        <v>865</v>
      </c>
      <c r="BL2" s="32" t="s">
        <v>866</v>
      </c>
      <c r="BM2" s="32" t="s">
        <v>867</v>
      </c>
      <c r="BN2" s="32" t="s">
        <v>868</v>
      </c>
      <c r="BO2" s="32" t="s">
        <v>869</v>
      </c>
      <c r="BP2" s="32" t="s">
        <v>870</v>
      </c>
      <c r="BQ2" s="32" t="s">
        <v>871</v>
      </c>
    </row>
    <row r="3" spans="1:69" s="59" customFormat="1" ht="17.25" customHeight="1" thickBot="1">
      <c r="A3" s="56" t="s">
        <v>872</v>
      </c>
      <c r="B3" s="57" t="s">
        <v>406</v>
      </c>
      <c r="C3" s="36" t="s">
        <v>407</v>
      </c>
      <c r="D3" s="57" t="s">
        <v>408</v>
      </c>
      <c r="E3" s="57" t="s">
        <v>873</v>
      </c>
      <c r="F3" s="57" t="s">
        <v>410</v>
      </c>
      <c r="G3" s="37" t="s">
        <v>874</v>
      </c>
      <c r="H3" s="57" t="s">
        <v>410</v>
      </c>
      <c r="I3" s="57" t="s">
        <v>875</v>
      </c>
      <c r="J3" s="57" t="s">
        <v>876</v>
      </c>
      <c r="K3" s="57" t="s">
        <v>411</v>
      </c>
      <c r="L3" s="77" t="s">
        <v>877</v>
      </c>
      <c r="M3" s="36" t="s">
        <v>407</v>
      </c>
      <c r="N3" s="59" t="s">
        <v>878</v>
      </c>
      <c r="O3" s="59" t="s">
        <v>408</v>
      </c>
      <c r="P3" s="59" t="s">
        <v>409</v>
      </c>
      <c r="Q3" s="59" t="s">
        <v>879</v>
      </c>
      <c r="R3" s="59" t="s">
        <v>410</v>
      </c>
      <c r="S3" s="60" t="s">
        <v>880</v>
      </c>
      <c r="T3" s="59" t="s">
        <v>410</v>
      </c>
      <c r="U3" s="59" t="s">
        <v>410</v>
      </c>
      <c r="V3" s="59" t="s">
        <v>414</v>
      </c>
      <c r="W3" s="61" t="s">
        <v>881</v>
      </c>
      <c r="X3" s="59" t="s">
        <v>882</v>
      </c>
      <c r="Y3" s="59" t="s">
        <v>413</v>
      </c>
      <c r="Z3" s="76" t="s">
        <v>412</v>
      </c>
      <c r="AA3" s="36" t="s">
        <v>416</v>
      </c>
      <c r="AB3" s="62" t="s">
        <v>883</v>
      </c>
      <c r="AC3" s="59" t="s">
        <v>417</v>
      </c>
      <c r="AD3" s="59" t="s">
        <v>409</v>
      </c>
      <c r="AE3" s="59" t="s">
        <v>884</v>
      </c>
      <c r="AF3" s="59" t="s">
        <v>418</v>
      </c>
      <c r="AG3" s="59" t="s">
        <v>885</v>
      </c>
      <c r="AH3" s="58" t="s">
        <v>409</v>
      </c>
      <c r="AI3" s="56" t="s">
        <v>886</v>
      </c>
      <c r="AJ3" s="58" t="s">
        <v>887</v>
      </c>
      <c r="AK3" s="36" t="s">
        <v>888</v>
      </c>
      <c r="AL3" s="59" t="s">
        <v>877</v>
      </c>
      <c r="AM3" s="59" t="s">
        <v>889</v>
      </c>
      <c r="AN3" s="59" t="s">
        <v>888</v>
      </c>
      <c r="AO3" s="36" t="s">
        <v>890</v>
      </c>
      <c r="AP3" s="59" t="s">
        <v>890</v>
      </c>
      <c r="AQ3" s="59" t="s">
        <v>890</v>
      </c>
      <c r="AR3" s="63" t="s">
        <v>419</v>
      </c>
      <c r="AS3" s="36" t="s">
        <v>420</v>
      </c>
      <c r="AT3" s="59" t="s">
        <v>891</v>
      </c>
      <c r="AU3" s="59" t="s">
        <v>892</v>
      </c>
      <c r="AV3" s="59" t="s">
        <v>421</v>
      </c>
      <c r="AW3" s="56" t="s">
        <v>422</v>
      </c>
      <c r="AX3" s="59" t="s">
        <v>423</v>
      </c>
      <c r="AY3" s="59" t="s">
        <v>424</v>
      </c>
      <c r="AZ3" s="59" t="s">
        <v>893</v>
      </c>
      <c r="BA3" s="59" t="s">
        <v>894</v>
      </c>
      <c r="BB3" s="59" t="s">
        <v>895</v>
      </c>
      <c r="BC3" s="59" t="s">
        <v>896</v>
      </c>
      <c r="BD3" s="59" t="s">
        <v>897</v>
      </c>
      <c r="BE3" s="59" t="s">
        <v>425</v>
      </c>
      <c r="BG3" s="64" t="s">
        <v>898</v>
      </c>
      <c r="BH3" s="64" t="s">
        <v>899</v>
      </c>
      <c r="BI3" s="64" t="s">
        <v>426</v>
      </c>
      <c r="BJ3" s="65" t="s">
        <v>900</v>
      </c>
      <c r="BK3" s="59" t="s">
        <v>901</v>
      </c>
      <c r="BL3" s="59" t="s">
        <v>902</v>
      </c>
      <c r="BM3" s="59" t="s">
        <v>903</v>
      </c>
      <c r="BN3" s="59" t="s">
        <v>882</v>
      </c>
      <c r="BO3" s="59" t="s">
        <v>415</v>
      </c>
      <c r="BP3" s="59" t="s">
        <v>904</v>
      </c>
    </row>
    <row r="4" spans="1:69" ht="16.5">
      <c r="A4" s="50" t="str">
        <f>secoo주문영문!A2</f>
        <v>60213543272054</v>
      </c>
      <c r="B4" s="50" t="str">
        <f>secoo주문영문!A2</f>
        <v>60213543272054</v>
      </c>
      <c r="C4" s="51" t="s">
        <v>1003</v>
      </c>
      <c r="D4" s="90" t="s">
        <v>1015</v>
      </c>
      <c r="E4" s="53" t="s">
        <v>1021</v>
      </c>
      <c r="F4" s="54">
        <v>821033117252</v>
      </c>
      <c r="G4" s="50" t="s">
        <v>1018</v>
      </c>
      <c r="H4" s="86" t="s">
        <v>1004</v>
      </c>
      <c r="I4" s="86" t="s">
        <v>1005</v>
      </c>
      <c r="J4" s="55" t="s">
        <v>905</v>
      </c>
      <c r="L4" s="88" t="s">
        <v>1002</v>
      </c>
      <c r="P4" s="50" t="str">
        <f>secoo주문영문!E2</f>
        <v>李科良</v>
      </c>
      <c r="R4" s="50" t="str">
        <f>secoo주문영문!F2</f>
        <v>15108461562</v>
      </c>
      <c r="S4" s="50" t="str">
        <f>secoo주문영문!J2</f>
        <v>1406, Unit 1, Building 2, Kaixuan Tianji Bay, No.339 Dongpo Avenue,</v>
      </c>
      <c r="T4" s="52" t="str">
        <f>secoo주문영문!H2</f>
        <v>Chengdu City</v>
      </c>
      <c r="U4" s="50" t="str">
        <f>secoo주문영문!G2</f>
        <v>Sichuan Province</v>
      </c>
      <c r="W4" s="55" t="s">
        <v>906</v>
      </c>
      <c r="X4" s="55" t="s">
        <v>882</v>
      </c>
      <c r="Y4" s="50" t="str">
        <f>secoo주문영문!AE2</f>
        <v>511325198708270016</v>
      </c>
      <c r="Z4" s="80">
        <f>secoo주문영문!Z2</f>
        <v>610031</v>
      </c>
      <c r="AA4" s="55" t="s">
        <v>416</v>
      </c>
      <c r="AB4" s="92" t="s">
        <v>1016</v>
      </c>
      <c r="AI4" s="55">
        <v>1</v>
      </c>
      <c r="AK4" s="55" t="s">
        <v>888</v>
      </c>
      <c r="AL4" s="51" t="s">
        <v>1009</v>
      </c>
      <c r="AM4" s="55"/>
      <c r="AN4" s="55" t="s">
        <v>888</v>
      </c>
      <c r="BP4" s="55" t="s">
        <v>1017</v>
      </c>
    </row>
    <row r="5" spans="1:69" ht="16.5">
      <c r="A5" s="50" t="str">
        <f>secoo주문영문!A3</f>
        <v>60213646562082</v>
      </c>
      <c r="B5" s="50" t="str">
        <f>secoo주문영문!A3</f>
        <v>60213646562082</v>
      </c>
      <c r="C5" s="51" t="s">
        <v>1003</v>
      </c>
      <c r="D5" s="90" t="s">
        <v>1015</v>
      </c>
      <c r="E5" s="53" t="s">
        <v>1021</v>
      </c>
      <c r="F5" s="54">
        <v>821033117252</v>
      </c>
      <c r="G5" s="50" t="s">
        <v>1018</v>
      </c>
      <c r="H5" s="86" t="s">
        <v>1004</v>
      </c>
      <c r="I5" s="86" t="s">
        <v>1005</v>
      </c>
      <c r="J5" s="55" t="s">
        <v>905</v>
      </c>
      <c r="L5" s="88" t="s">
        <v>1002</v>
      </c>
      <c r="P5" s="50" t="str">
        <f>secoo주문영문!E3</f>
        <v>艾子杰</v>
      </c>
      <c r="R5" s="50" t="str">
        <f>secoo주문영문!F3</f>
        <v>18920158996</v>
      </c>
      <c r="S5" s="50" t="str">
        <f>secoo주문영문!J3</f>
        <v>No. 18, Area B, Qiaoxinyuan Logistics, No. 14 Outer Ring Road</v>
      </c>
      <c r="T5" s="52" t="str">
        <f>secoo주문영문!H3</f>
        <v>Tianjin</v>
      </c>
      <c r="U5" s="50" t="str">
        <f>secoo주문영문!G3</f>
        <v>Tianjin</v>
      </c>
      <c r="W5" s="55" t="s">
        <v>906</v>
      </c>
      <c r="X5" s="55" t="s">
        <v>882</v>
      </c>
      <c r="Y5" s="50" t="str">
        <f>secoo주문영문!AE3</f>
        <v>120103198610223518</v>
      </c>
      <c r="Z5" s="80">
        <f>secoo주문영문!Z3</f>
        <v>300392</v>
      </c>
      <c r="AA5" s="55" t="s">
        <v>416</v>
      </c>
      <c r="AB5" s="92" t="s">
        <v>1016</v>
      </c>
      <c r="AI5" s="55">
        <v>1</v>
      </c>
      <c r="AK5" s="55" t="s">
        <v>888</v>
      </c>
      <c r="AL5" s="51" t="s">
        <v>1009</v>
      </c>
      <c r="AM5" s="55"/>
      <c r="AN5" s="55" t="s">
        <v>888</v>
      </c>
      <c r="BP5" s="55" t="s">
        <v>1017</v>
      </c>
    </row>
    <row r="6" spans="1:69" ht="16.5">
      <c r="A6" s="50" t="str">
        <f>secoo주문영문!A4</f>
        <v>60213794732093</v>
      </c>
      <c r="B6" s="50" t="str">
        <f>secoo주문영문!A4</f>
        <v>60213794732093</v>
      </c>
      <c r="C6" s="51" t="s">
        <v>1003</v>
      </c>
      <c r="D6" s="90" t="s">
        <v>1015</v>
      </c>
      <c r="E6" s="53" t="s">
        <v>1021</v>
      </c>
      <c r="F6" s="54">
        <v>821033117252</v>
      </c>
      <c r="G6" s="50" t="s">
        <v>1018</v>
      </c>
      <c r="H6" s="86" t="s">
        <v>1004</v>
      </c>
      <c r="I6" s="86" t="s">
        <v>1005</v>
      </c>
      <c r="J6" s="55" t="s">
        <v>905</v>
      </c>
      <c r="L6" s="88" t="s">
        <v>1002</v>
      </c>
      <c r="P6" s="50" t="str">
        <f>secoo주문영문!E4</f>
        <v>高群</v>
      </c>
      <c r="R6" s="50" t="str">
        <f>secoo주문영문!F4</f>
        <v>13703027123</v>
      </c>
      <c r="S6" s="50" t="str">
        <f>secoo주문영문!J4</f>
        <v>No. 28, Yuyou Road, Yongkou Industrial Zone, Longjiang Town (Kanggao Company)</v>
      </c>
      <c r="T6" s="52" t="str">
        <f>secoo주문영문!H4</f>
        <v>Foshan City</v>
      </c>
      <c r="U6" s="50" t="str">
        <f>secoo주문영문!G4</f>
        <v>Guangdong Province</v>
      </c>
      <c r="W6" s="55" t="s">
        <v>906</v>
      </c>
      <c r="X6" s="55" t="s">
        <v>882</v>
      </c>
      <c r="Y6" s="50" t="str">
        <f>secoo주문영문!AE4</f>
        <v>350181197811051633</v>
      </c>
      <c r="Z6" s="80">
        <f>secoo주문영문!Z4</f>
        <v>528300</v>
      </c>
      <c r="AA6" s="55" t="s">
        <v>416</v>
      </c>
      <c r="AB6" s="92" t="s">
        <v>1016</v>
      </c>
      <c r="AI6" s="55">
        <v>1</v>
      </c>
      <c r="AK6" s="55" t="s">
        <v>888</v>
      </c>
      <c r="AL6" s="51" t="s">
        <v>1009</v>
      </c>
      <c r="AM6" s="55"/>
      <c r="AN6" s="55" t="s">
        <v>888</v>
      </c>
      <c r="BP6" s="55" t="s">
        <v>1017</v>
      </c>
    </row>
    <row r="7" spans="1:69" ht="16.5">
      <c r="A7" s="50" t="str">
        <f>secoo주문영문!A5</f>
        <v>60213803752093</v>
      </c>
      <c r="B7" s="50" t="str">
        <f>secoo주문영문!A5</f>
        <v>60213803752093</v>
      </c>
      <c r="C7" s="51" t="s">
        <v>1003</v>
      </c>
      <c r="D7" s="90" t="s">
        <v>1015</v>
      </c>
      <c r="E7" s="53" t="s">
        <v>1021</v>
      </c>
      <c r="F7" s="54">
        <v>821033117252</v>
      </c>
      <c r="G7" s="50" t="s">
        <v>1018</v>
      </c>
      <c r="H7" s="86" t="s">
        <v>1004</v>
      </c>
      <c r="I7" s="86" t="s">
        <v>1005</v>
      </c>
      <c r="J7" s="55" t="s">
        <v>905</v>
      </c>
      <c r="L7" s="88" t="s">
        <v>1002</v>
      </c>
      <c r="P7" s="50" t="str">
        <f>secoo주문영문!E5</f>
        <v>高群</v>
      </c>
      <c r="R7" s="50" t="str">
        <f>secoo주문영문!F5</f>
        <v>13703027123</v>
      </c>
      <c r="S7" s="50" t="str">
        <f>secoo주문영문!J5</f>
        <v>No. 28, Yuyou Road, Yongkou Industrial Zone, Longjiang Town (Kanggao Company)</v>
      </c>
      <c r="T7" s="52" t="str">
        <f>secoo주문영문!H5</f>
        <v>Foshan City</v>
      </c>
      <c r="U7" s="50" t="str">
        <f>secoo주문영문!G5</f>
        <v>Guangdong Province</v>
      </c>
      <c r="W7" s="55" t="s">
        <v>906</v>
      </c>
      <c r="X7" s="55" t="s">
        <v>882</v>
      </c>
      <c r="Y7" s="50" t="str">
        <f>secoo주문영문!AE5</f>
        <v>350181197811051633</v>
      </c>
      <c r="Z7" s="80">
        <f>secoo주문영문!Z5</f>
        <v>528300</v>
      </c>
      <c r="AA7" s="55" t="s">
        <v>416</v>
      </c>
      <c r="AB7" s="92" t="s">
        <v>1016</v>
      </c>
      <c r="AI7" s="55">
        <v>1</v>
      </c>
      <c r="AK7" s="55" t="s">
        <v>888</v>
      </c>
      <c r="AL7" s="51" t="s">
        <v>1009</v>
      </c>
      <c r="AM7" s="55"/>
      <c r="AN7" s="55" t="s">
        <v>888</v>
      </c>
      <c r="BP7" s="55" t="s">
        <v>1017</v>
      </c>
    </row>
    <row r="8" spans="1:69" ht="16.5">
      <c r="A8" s="50" t="str">
        <f>secoo주문영문!A6</f>
        <v>60213794732093</v>
      </c>
      <c r="B8" s="50" t="str">
        <f>secoo주문영문!A6</f>
        <v>60213794732093</v>
      </c>
      <c r="C8" s="51" t="s">
        <v>1003</v>
      </c>
      <c r="D8" s="90" t="s">
        <v>1015</v>
      </c>
      <c r="E8" s="53" t="s">
        <v>1021</v>
      </c>
      <c r="F8" s="54">
        <v>821033117252</v>
      </c>
      <c r="G8" s="50" t="s">
        <v>1018</v>
      </c>
      <c r="H8" s="86" t="s">
        <v>1004</v>
      </c>
      <c r="I8" s="86" t="s">
        <v>1005</v>
      </c>
      <c r="J8" s="55" t="s">
        <v>905</v>
      </c>
      <c r="L8" s="88" t="s">
        <v>1002</v>
      </c>
      <c r="P8" s="50" t="str">
        <f>secoo주문영문!E6</f>
        <v>高群</v>
      </c>
      <c r="R8" s="50" t="str">
        <f>secoo주문영문!F6</f>
        <v>13703027123</v>
      </c>
      <c r="S8" s="50" t="str">
        <f>secoo주문영문!J6</f>
        <v>No. 28, Yuyou Road, Yongkou Industrial Zone, Longjiang Town (Kanggao Company)</v>
      </c>
      <c r="T8" s="52" t="str">
        <f>secoo주문영문!H6</f>
        <v>Foshan City</v>
      </c>
      <c r="U8" s="50" t="str">
        <f>secoo주문영문!G6</f>
        <v>Guangdong Province</v>
      </c>
      <c r="W8" s="55" t="s">
        <v>906</v>
      </c>
      <c r="X8" s="55" t="s">
        <v>882</v>
      </c>
      <c r="Y8" s="50" t="str">
        <f>secoo주문영문!AE6</f>
        <v>350181197811051633</v>
      </c>
      <c r="Z8" s="80">
        <f>secoo주문영문!Z6</f>
        <v>528300</v>
      </c>
      <c r="AA8" s="55" t="s">
        <v>416</v>
      </c>
      <c r="AB8" s="92" t="s">
        <v>1016</v>
      </c>
      <c r="AI8" s="55">
        <v>1</v>
      </c>
      <c r="AK8" s="55" t="s">
        <v>888</v>
      </c>
      <c r="AL8" s="51" t="s">
        <v>1009</v>
      </c>
      <c r="AM8" s="55"/>
      <c r="AN8" s="55" t="s">
        <v>888</v>
      </c>
      <c r="BP8" s="55" t="s">
        <v>1017</v>
      </c>
    </row>
    <row r="9" spans="1:69" ht="16.5">
      <c r="A9" s="50" t="str">
        <f>secoo주문영문!A7</f>
        <v>60213803752093</v>
      </c>
      <c r="B9" s="50" t="str">
        <f>secoo주문영문!A7</f>
        <v>60213803752093</v>
      </c>
      <c r="C9" s="51" t="s">
        <v>1003</v>
      </c>
      <c r="D9" s="90" t="s">
        <v>1015</v>
      </c>
      <c r="E9" s="53" t="s">
        <v>1021</v>
      </c>
      <c r="F9" s="54">
        <v>821033117252</v>
      </c>
      <c r="G9" s="50" t="s">
        <v>1018</v>
      </c>
      <c r="H9" s="86" t="s">
        <v>1004</v>
      </c>
      <c r="I9" s="86" t="s">
        <v>1005</v>
      </c>
      <c r="J9" s="55" t="s">
        <v>905</v>
      </c>
      <c r="L9" s="88" t="s">
        <v>1002</v>
      </c>
      <c r="P9" s="50" t="str">
        <f>secoo주문영문!E7</f>
        <v>高群</v>
      </c>
      <c r="R9" s="50" t="str">
        <f>secoo주문영문!F7</f>
        <v>13703027123</v>
      </c>
      <c r="S9" s="50" t="str">
        <f>secoo주문영문!J7</f>
        <v>No. 28, Yuyou Road, Yongkou Industrial Zone, Longjiang Town (Kanggao Company)</v>
      </c>
      <c r="T9" s="52" t="str">
        <f>secoo주문영문!H7</f>
        <v>Foshan City</v>
      </c>
      <c r="U9" s="50" t="str">
        <f>secoo주문영문!G7</f>
        <v>Guangdong Province</v>
      </c>
      <c r="W9" s="55" t="s">
        <v>906</v>
      </c>
      <c r="X9" s="55" t="s">
        <v>882</v>
      </c>
      <c r="Y9" s="50" t="str">
        <f>secoo주문영문!AE7</f>
        <v>350181197811051633</v>
      </c>
      <c r="Z9" s="80">
        <f>secoo주문영문!Z7</f>
        <v>528300</v>
      </c>
      <c r="AA9" s="55" t="s">
        <v>416</v>
      </c>
      <c r="AB9" s="92" t="s">
        <v>1016</v>
      </c>
      <c r="AI9" s="55">
        <v>1</v>
      </c>
      <c r="AK9" s="55" t="s">
        <v>888</v>
      </c>
      <c r="AL9" s="51" t="s">
        <v>1009</v>
      </c>
      <c r="AM9" s="55"/>
      <c r="AN9" s="55" t="s">
        <v>888</v>
      </c>
      <c r="BP9" s="55" t="s">
        <v>1017</v>
      </c>
    </row>
    <row r="10" spans="1:69" ht="16.5">
      <c r="A10" s="50" t="str">
        <f>secoo주문영문!A8</f>
        <v>60213853592077</v>
      </c>
      <c r="B10" s="50" t="str">
        <f>secoo주문영문!A8</f>
        <v>60213853592077</v>
      </c>
      <c r="C10" s="51" t="s">
        <v>1003</v>
      </c>
      <c r="D10" s="90" t="s">
        <v>1015</v>
      </c>
      <c r="E10" s="53" t="s">
        <v>1021</v>
      </c>
      <c r="F10" s="54">
        <v>821033117252</v>
      </c>
      <c r="G10" s="50" t="s">
        <v>1018</v>
      </c>
      <c r="H10" s="86" t="s">
        <v>1004</v>
      </c>
      <c r="I10" s="86" t="s">
        <v>1005</v>
      </c>
      <c r="J10" s="55" t="s">
        <v>905</v>
      </c>
      <c r="L10" s="88" t="s">
        <v>1002</v>
      </c>
      <c r="P10" s="50" t="str">
        <f>secoo주문영문!E8</f>
        <v>江涛</v>
      </c>
      <c r="R10" s="50" t="str">
        <f>secoo주문영문!F8</f>
        <v>13905815501</v>
      </c>
      <c r="S10" s="50" t="str">
        <f>secoo주문영문!J8</f>
        <v>Meiyang Financial Communications, 4th Floor, Annex Building, No. 139, Huancheng North Road</v>
      </c>
      <c r="T10" s="52" t="str">
        <f>secoo주문영문!H8</f>
        <v>Hangzhou City,</v>
      </c>
      <c r="U10" s="50" t="str">
        <f>secoo주문영문!G8</f>
        <v>Zhejiang Province</v>
      </c>
      <c r="W10" s="55" t="s">
        <v>906</v>
      </c>
      <c r="X10" s="55" t="s">
        <v>882</v>
      </c>
      <c r="Y10" s="50" t="str">
        <f>secoo주문영문!AE8</f>
        <v>330103197308070412</v>
      </c>
      <c r="Z10" s="80">
        <f>secoo주문영문!Z8</f>
        <v>310000</v>
      </c>
      <c r="AA10" s="55" t="s">
        <v>416</v>
      </c>
      <c r="AB10" s="92" t="s">
        <v>1016</v>
      </c>
      <c r="AI10" s="55">
        <v>1</v>
      </c>
      <c r="AK10" s="55" t="s">
        <v>888</v>
      </c>
      <c r="AL10" s="51" t="s">
        <v>1009</v>
      </c>
      <c r="AM10" s="55"/>
      <c r="AN10" s="55" t="s">
        <v>888</v>
      </c>
      <c r="BP10" s="55" t="s">
        <v>1017</v>
      </c>
    </row>
    <row r="11" spans="1:69" ht="16.5">
      <c r="A11" s="50" t="str">
        <f>secoo주문영문!A9</f>
        <v>60214114672077</v>
      </c>
      <c r="B11" s="50" t="str">
        <f>secoo주문영문!A9</f>
        <v>60214114672077</v>
      </c>
      <c r="C11" s="51" t="s">
        <v>1003</v>
      </c>
      <c r="D11" s="90" t="s">
        <v>1015</v>
      </c>
      <c r="E11" s="53" t="s">
        <v>1021</v>
      </c>
      <c r="F11" s="54">
        <v>821033117252</v>
      </c>
      <c r="G11" s="50" t="s">
        <v>1018</v>
      </c>
      <c r="H11" s="86" t="s">
        <v>1004</v>
      </c>
      <c r="I11" s="86" t="s">
        <v>1005</v>
      </c>
      <c r="J11" s="55" t="s">
        <v>905</v>
      </c>
      <c r="L11" s="88" t="s">
        <v>1002</v>
      </c>
      <c r="P11" s="50" t="str">
        <f>secoo주문영문!E9</f>
        <v>孟祥光</v>
      </c>
      <c r="R11" s="50" t="str">
        <f>secoo주문영문!F9</f>
        <v>13898703666</v>
      </c>
      <c r="S11" s="50" t="str">
        <f>secoo주문영문!J9</f>
        <v>Patriot Fruit Shop, North Gate of Hanxin Zirun Mingdu</v>
      </c>
      <c r="T11" s="52" t="str">
        <f>secoo주문영문!H9</f>
        <v>Panjin City</v>
      </c>
      <c r="U11" s="50" t="str">
        <f>secoo주문영문!G9</f>
        <v>Liaoning Province</v>
      </c>
      <c r="W11" s="55" t="s">
        <v>906</v>
      </c>
      <c r="X11" s="55" t="s">
        <v>882</v>
      </c>
      <c r="Y11" s="50" t="str">
        <f>secoo주문영문!AE9</f>
        <v>211122197812271312</v>
      </c>
      <c r="Z11" s="80">
        <f>secoo주문영문!Z9</f>
        <v>124000</v>
      </c>
      <c r="AA11" s="55" t="s">
        <v>416</v>
      </c>
      <c r="AB11" s="92" t="s">
        <v>1016</v>
      </c>
      <c r="AI11" s="55">
        <v>1</v>
      </c>
      <c r="AK11" s="55" t="s">
        <v>888</v>
      </c>
      <c r="AL11" s="51" t="s">
        <v>1009</v>
      </c>
      <c r="AM11" s="55"/>
      <c r="AN11" s="55" t="s">
        <v>888</v>
      </c>
      <c r="BP11" s="55" t="s">
        <v>1017</v>
      </c>
    </row>
    <row r="12" spans="1:69" ht="16.5">
      <c r="A12" s="50" t="str">
        <f>secoo주문영문!A10</f>
        <v>60214028232092</v>
      </c>
      <c r="B12" s="50" t="str">
        <f>secoo주문영문!A10</f>
        <v>60214028232092</v>
      </c>
      <c r="C12" s="51" t="s">
        <v>1003</v>
      </c>
      <c r="D12" s="90" t="s">
        <v>1015</v>
      </c>
      <c r="E12" s="53" t="s">
        <v>1021</v>
      </c>
      <c r="F12" s="54">
        <v>821033117252</v>
      </c>
      <c r="G12" s="50" t="s">
        <v>1018</v>
      </c>
      <c r="H12" s="86" t="s">
        <v>1004</v>
      </c>
      <c r="I12" s="86" t="s">
        <v>1005</v>
      </c>
      <c r="J12" s="55" t="s">
        <v>905</v>
      </c>
      <c r="L12" s="88" t="s">
        <v>1002</v>
      </c>
      <c r="P12" s="50" t="str">
        <f>secoo주문영문!E10</f>
        <v>陈隆森</v>
      </c>
      <c r="R12" s="50" t="str">
        <f>secoo주문영문!F10</f>
        <v>18616680903</v>
      </c>
      <c r="S12" s="50" t="str">
        <f>secoo주문영문!J10</f>
        <v>2-1-602, Left and Right House, Jinbao Street</v>
      </c>
      <c r="T12" s="52" t="str">
        <f>secoo주문영문!H10</f>
        <v>Hangzhou City</v>
      </c>
      <c r="U12" s="50" t="str">
        <f>secoo주문영문!G10</f>
        <v>Zhejiang Province</v>
      </c>
      <c r="W12" s="55" t="s">
        <v>906</v>
      </c>
      <c r="X12" s="55" t="s">
        <v>882</v>
      </c>
      <c r="Y12" s="50" t="str">
        <f>secoo주문영문!AE10</f>
        <v>410422199009032250</v>
      </c>
      <c r="Z12" s="80">
        <f>secoo주문영문!Z10</f>
        <v>310000</v>
      </c>
      <c r="AA12" s="55" t="s">
        <v>416</v>
      </c>
      <c r="AB12" s="92" t="s">
        <v>1016</v>
      </c>
      <c r="AI12" s="55">
        <v>1</v>
      </c>
      <c r="AK12" s="55" t="s">
        <v>888</v>
      </c>
      <c r="AL12" s="51" t="s">
        <v>1009</v>
      </c>
      <c r="AM12" s="55"/>
      <c r="AN12" s="55" t="s">
        <v>888</v>
      </c>
      <c r="BP12" s="55" t="s">
        <v>1017</v>
      </c>
    </row>
    <row r="13" spans="1:69" ht="16.5">
      <c r="A13" s="50" t="str">
        <f>secoo주문영문!A11</f>
        <v>60213941052098</v>
      </c>
      <c r="B13" s="50" t="str">
        <f>secoo주문영문!A11</f>
        <v>60213941052098</v>
      </c>
      <c r="C13" s="51" t="s">
        <v>1003</v>
      </c>
      <c r="D13" s="90" t="s">
        <v>1015</v>
      </c>
      <c r="E13" s="53" t="s">
        <v>1021</v>
      </c>
      <c r="F13" s="54">
        <v>821033117252</v>
      </c>
      <c r="G13" s="50" t="s">
        <v>1018</v>
      </c>
      <c r="H13" s="86" t="s">
        <v>1004</v>
      </c>
      <c r="I13" s="86" t="s">
        <v>1005</v>
      </c>
      <c r="J13" s="55" t="s">
        <v>905</v>
      </c>
      <c r="L13" s="88" t="s">
        <v>1002</v>
      </c>
      <c r="P13" s="50" t="str">
        <f>secoo주문영문!E11</f>
        <v>李锋</v>
      </c>
      <c r="R13" s="50" t="str">
        <f>secoo주문영문!F11</f>
        <v>13701572905</v>
      </c>
      <c r="S13" s="50" t="str">
        <f>secoo주문영문!J11</f>
        <v>Changshu Changrun Chemical Fiber Co., Ltd. No. 3, Bizhou Road, Bixi New District</v>
      </c>
      <c r="T13" s="52" t="str">
        <f>secoo주문영문!H11</f>
        <v>Suzhou City</v>
      </c>
      <c r="U13" s="50" t="str">
        <f>secoo주문영문!G11</f>
        <v>Jiangsu Province</v>
      </c>
      <c r="W13" s="55" t="s">
        <v>906</v>
      </c>
      <c r="X13" s="55" t="s">
        <v>882</v>
      </c>
      <c r="Y13" s="50" t="str">
        <f>secoo주문영문!AE11</f>
        <v>320520197712013213</v>
      </c>
      <c r="Z13" s="80">
        <f>secoo주문영문!Z11</f>
        <v>215500</v>
      </c>
      <c r="AA13" s="55" t="s">
        <v>416</v>
      </c>
      <c r="AB13" s="92" t="s">
        <v>1016</v>
      </c>
      <c r="AI13" s="55">
        <v>1</v>
      </c>
      <c r="AK13" s="55" t="s">
        <v>888</v>
      </c>
      <c r="AL13" s="51" t="s">
        <v>1009</v>
      </c>
      <c r="AM13" s="55"/>
      <c r="AN13" s="55" t="s">
        <v>888</v>
      </c>
      <c r="BP13" s="55" t="s">
        <v>1017</v>
      </c>
    </row>
    <row r="14" spans="1:69" ht="16.5">
      <c r="A14" s="50" t="str">
        <f>secoo주문영문!A12</f>
        <v>60213926552093</v>
      </c>
      <c r="B14" s="50" t="str">
        <f>secoo주문영문!A12</f>
        <v>60213926552093</v>
      </c>
      <c r="C14" s="51" t="s">
        <v>1003</v>
      </c>
      <c r="D14" s="90" t="s">
        <v>1015</v>
      </c>
      <c r="E14" s="53" t="s">
        <v>1021</v>
      </c>
      <c r="F14" s="54">
        <v>821033117252</v>
      </c>
      <c r="G14" s="50" t="s">
        <v>1018</v>
      </c>
      <c r="H14" s="86" t="s">
        <v>1004</v>
      </c>
      <c r="I14" s="86" t="s">
        <v>1005</v>
      </c>
      <c r="J14" s="55" t="s">
        <v>905</v>
      </c>
      <c r="L14" s="88" t="s">
        <v>1002</v>
      </c>
      <c r="P14" s="50" t="str">
        <f>secoo주문영문!E12</f>
        <v>高群</v>
      </c>
      <c r="R14" s="50" t="str">
        <f>secoo주문영문!F12</f>
        <v>13703027123</v>
      </c>
      <c r="S14" s="50" t="str">
        <f>secoo주문영문!J12</f>
        <v>No. 28, Yuyou Road, Yongkou Industrial Zone, Longjiang Town</v>
      </c>
      <c r="T14" s="52" t="str">
        <f>secoo주문영문!H12</f>
        <v>Foshan City</v>
      </c>
      <c r="U14" s="50" t="str">
        <f>secoo주문영문!G12</f>
        <v xml:space="preserve">Guangdong Province </v>
      </c>
      <c r="W14" s="55" t="s">
        <v>906</v>
      </c>
      <c r="X14" s="55" t="s">
        <v>882</v>
      </c>
      <c r="Y14" s="50" t="str">
        <f>secoo주문영문!AE12</f>
        <v>350181197811051633</v>
      </c>
      <c r="Z14" s="80">
        <f>secoo주문영문!Z12</f>
        <v>528000</v>
      </c>
      <c r="AA14" s="55" t="s">
        <v>416</v>
      </c>
      <c r="AB14" s="92" t="s">
        <v>1016</v>
      </c>
      <c r="AI14" s="55">
        <v>1</v>
      </c>
      <c r="AK14" s="55" t="s">
        <v>888</v>
      </c>
      <c r="AL14" s="51" t="s">
        <v>1009</v>
      </c>
      <c r="AM14" s="55"/>
      <c r="AN14" s="55" t="s">
        <v>888</v>
      </c>
      <c r="BP14" s="55" t="s">
        <v>1017</v>
      </c>
    </row>
    <row r="15" spans="1:69" ht="16.5">
      <c r="A15" s="50" t="str">
        <f>secoo주문영문!A13</f>
        <v>60201151341005</v>
      </c>
      <c r="B15" s="50" t="str">
        <f>secoo주문영문!A13</f>
        <v>60201151341005</v>
      </c>
      <c r="C15" s="51" t="s">
        <v>1003</v>
      </c>
      <c r="D15" s="90" t="s">
        <v>1015</v>
      </c>
      <c r="E15" s="53" t="s">
        <v>1021</v>
      </c>
      <c r="F15" s="54">
        <v>821033117252</v>
      </c>
      <c r="G15" s="50" t="s">
        <v>1018</v>
      </c>
      <c r="H15" s="86" t="s">
        <v>1004</v>
      </c>
      <c r="I15" s="86" t="s">
        <v>1005</v>
      </c>
      <c r="J15" s="55" t="s">
        <v>905</v>
      </c>
      <c r="L15" s="88" t="s">
        <v>1002</v>
      </c>
      <c r="P15" s="50" t="str">
        <f>secoo주문영문!E13</f>
        <v>刘金培</v>
      </c>
      <c r="R15" s="50" t="str">
        <f>secoo주문영문!F13</f>
        <v>13502368623</v>
      </c>
      <c r="S15" s="50" t="str">
        <f>secoo주문영문!J13</f>
        <v>No. 11, Lane 12, Ji'an New District, Liangdong, Jiazi Town</v>
      </c>
      <c r="T15" s="52" t="str">
        <f>secoo주문영문!H13</f>
        <v>Shanwei City</v>
      </c>
      <c r="U15" s="50" t="str">
        <f>secoo주문영문!G13</f>
        <v>Guangdong Province</v>
      </c>
      <c r="W15" s="55" t="s">
        <v>906</v>
      </c>
      <c r="X15" s="55" t="s">
        <v>882</v>
      </c>
      <c r="Y15" s="50" t="str">
        <f>secoo주문영문!AE13</f>
        <v>442530196903160651</v>
      </c>
      <c r="Z15" s="80">
        <f>secoo주문영문!Z13</f>
        <v>516500</v>
      </c>
      <c r="AA15" s="55" t="s">
        <v>416</v>
      </c>
      <c r="AB15" s="92" t="s">
        <v>1016</v>
      </c>
      <c r="AI15" s="55">
        <v>1</v>
      </c>
      <c r="AK15" s="55" t="s">
        <v>888</v>
      </c>
      <c r="AL15" s="51" t="s">
        <v>1009</v>
      </c>
      <c r="AM15" s="55"/>
      <c r="AN15" s="55" t="s">
        <v>888</v>
      </c>
      <c r="BP15" s="55" t="s">
        <v>1017</v>
      </c>
    </row>
    <row r="16" spans="1:69" ht="16.5">
      <c r="A16" s="50" t="str">
        <f>secoo주문영문!A14</f>
        <v>60214682842080</v>
      </c>
      <c r="B16" s="50" t="str">
        <f>secoo주문영문!A14</f>
        <v>60214682842080</v>
      </c>
      <c r="C16" s="51" t="s">
        <v>1003</v>
      </c>
      <c r="D16" s="90" t="s">
        <v>1015</v>
      </c>
      <c r="E16" s="53" t="s">
        <v>1021</v>
      </c>
      <c r="F16" s="54">
        <v>821033117252</v>
      </c>
      <c r="G16" s="50" t="s">
        <v>1018</v>
      </c>
      <c r="H16" s="86" t="s">
        <v>1004</v>
      </c>
      <c r="I16" s="86" t="s">
        <v>1005</v>
      </c>
      <c r="J16" s="55" t="s">
        <v>905</v>
      </c>
      <c r="L16" s="88" t="s">
        <v>1002</v>
      </c>
      <c r="P16" s="50" t="str">
        <f>secoo주문영문!E14</f>
        <v>苑靖</v>
      </c>
      <c r="R16" s="50" t="str">
        <f>secoo주문영문!F14</f>
        <v>18611924588</v>
      </c>
      <c r="S16" s="50" t="str">
        <f>secoo주문영문!J14</f>
        <v>Room 2303, Building 1, Country Garden Capital, North Culture Road</v>
      </c>
      <c r="T16" s="52" t="str">
        <f>secoo주문영문!H14</f>
        <v>Cangzhou City</v>
      </c>
      <c r="U16" s="50" t="str">
        <f>secoo주문영문!G14</f>
        <v>Hebei Province</v>
      </c>
      <c r="W16" s="55" t="s">
        <v>906</v>
      </c>
      <c r="X16" s="55" t="s">
        <v>882</v>
      </c>
      <c r="Y16" s="50" t="str">
        <f>secoo주문영문!AE14</f>
        <v>232625197606201314</v>
      </c>
      <c r="Z16" s="80" t="str">
        <f>secoo주문영문!Z14</f>
        <v>‘062562</v>
      </c>
      <c r="AA16" s="55" t="s">
        <v>416</v>
      </c>
      <c r="AB16" s="92" t="s">
        <v>1016</v>
      </c>
      <c r="AI16" s="55">
        <v>1</v>
      </c>
      <c r="AK16" s="55" t="s">
        <v>888</v>
      </c>
      <c r="AL16" s="51" t="s">
        <v>1009</v>
      </c>
      <c r="AM16" s="55"/>
      <c r="AN16" s="55" t="s">
        <v>888</v>
      </c>
      <c r="BP16" s="55" t="s">
        <v>1017</v>
      </c>
    </row>
    <row r="17" spans="1:68" ht="16.5">
      <c r="A17" s="50" t="str">
        <f>secoo주문영문!A15</f>
        <v>60214846622054</v>
      </c>
      <c r="B17" s="50" t="str">
        <f>secoo주문영문!A15</f>
        <v>60214846622054</v>
      </c>
      <c r="C17" s="51" t="s">
        <v>1003</v>
      </c>
      <c r="D17" s="90" t="s">
        <v>1015</v>
      </c>
      <c r="E17" s="53" t="s">
        <v>1021</v>
      </c>
      <c r="F17" s="54">
        <v>821033117252</v>
      </c>
      <c r="G17" s="50" t="s">
        <v>1018</v>
      </c>
      <c r="H17" s="86" t="s">
        <v>1004</v>
      </c>
      <c r="I17" s="86" t="s">
        <v>1005</v>
      </c>
      <c r="J17" s="55" t="s">
        <v>905</v>
      </c>
      <c r="L17" s="88" t="s">
        <v>1002</v>
      </c>
      <c r="P17" s="50" t="str">
        <f>secoo주문영문!E15</f>
        <v>李科良</v>
      </c>
      <c r="R17" s="50" t="str">
        <f>secoo주문영문!F15</f>
        <v>15108461562</v>
      </c>
      <c r="S17" s="50" t="str">
        <f>secoo주문영문!J15</f>
        <v>1406, Unit 1, Building 2, Kaixuan Tianji Bay, No.339 Dongpo Avenue</v>
      </c>
      <c r="T17" s="52" t="str">
        <f>secoo주문영문!H15</f>
        <v>Chengdu City</v>
      </c>
      <c r="U17" s="50" t="str">
        <f>secoo주문영문!G15</f>
        <v>Sichuan Province</v>
      </c>
      <c r="W17" s="55" t="s">
        <v>906</v>
      </c>
      <c r="X17" s="55" t="s">
        <v>882</v>
      </c>
      <c r="Y17" s="50" t="str">
        <f>secoo주문영문!AE15</f>
        <v>511325198708270016</v>
      </c>
      <c r="Z17" s="80">
        <f>secoo주문영문!Z15</f>
        <v>610000</v>
      </c>
      <c r="AA17" s="55" t="s">
        <v>416</v>
      </c>
      <c r="AB17" s="92" t="s">
        <v>1016</v>
      </c>
      <c r="AI17" s="55">
        <v>1</v>
      </c>
      <c r="AK17" s="55" t="s">
        <v>888</v>
      </c>
      <c r="AL17" s="51" t="s">
        <v>1009</v>
      </c>
      <c r="AM17" s="55"/>
      <c r="AN17" s="55" t="s">
        <v>888</v>
      </c>
      <c r="BP17" s="55" t="s">
        <v>1017</v>
      </c>
    </row>
    <row r="18" spans="1:68" ht="16.5">
      <c r="A18" s="50" t="str">
        <f>secoo주문영문!A16</f>
        <v>60214718652082</v>
      </c>
      <c r="B18" s="50" t="str">
        <f>secoo주문영문!A16</f>
        <v>60214718652082</v>
      </c>
      <c r="C18" s="51" t="s">
        <v>1003</v>
      </c>
      <c r="D18" s="90" t="s">
        <v>1015</v>
      </c>
      <c r="E18" s="53" t="s">
        <v>1021</v>
      </c>
      <c r="F18" s="54">
        <v>821033117252</v>
      </c>
      <c r="G18" s="50" t="s">
        <v>1018</v>
      </c>
      <c r="H18" s="86" t="s">
        <v>1004</v>
      </c>
      <c r="I18" s="86" t="s">
        <v>1005</v>
      </c>
      <c r="J18" s="55" t="s">
        <v>905</v>
      </c>
      <c r="L18" s="88" t="s">
        <v>1002</v>
      </c>
      <c r="P18" s="50" t="str">
        <f>secoo주문영문!E16</f>
        <v>艾子杰</v>
      </c>
      <c r="R18" s="50" t="str">
        <f>secoo주문영문!F16</f>
        <v>18920158996</v>
      </c>
      <c r="S18" s="50" t="str">
        <f>secoo주문영문!J16</f>
        <v>No. 18, Area B, Qiaoxinyuan Logistics, No. 14 Outer Ring Road</v>
      </c>
      <c r="T18" s="52" t="str">
        <f>secoo주문영문!H16</f>
        <v>Tianjin</v>
      </c>
      <c r="U18" s="50" t="str">
        <f>secoo주문영문!G16</f>
        <v>Tianjin</v>
      </c>
      <c r="W18" s="55" t="s">
        <v>906</v>
      </c>
      <c r="X18" s="55" t="s">
        <v>882</v>
      </c>
      <c r="Y18" s="50" t="str">
        <f>secoo주문영문!AE16</f>
        <v>120103198610223518</v>
      </c>
      <c r="Z18" s="80">
        <f>secoo주문영문!Z16</f>
        <v>300392</v>
      </c>
      <c r="AA18" s="55" t="s">
        <v>416</v>
      </c>
      <c r="AB18" s="92" t="s">
        <v>1016</v>
      </c>
      <c r="AI18" s="55">
        <v>1</v>
      </c>
      <c r="AK18" s="55" t="s">
        <v>888</v>
      </c>
      <c r="AL18" s="51" t="s">
        <v>1009</v>
      </c>
      <c r="AM18" s="55"/>
      <c r="AN18" s="55" t="s">
        <v>888</v>
      </c>
      <c r="BP18" s="55" t="s">
        <v>1017</v>
      </c>
    </row>
    <row r="19" spans="1:68" ht="16.5">
      <c r="A19" s="50" t="str">
        <f>secoo주문영문!A17</f>
        <v>60201450651040</v>
      </c>
      <c r="B19" s="50" t="str">
        <f>secoo주문영문!A17</f>
        <v>60201450651040</v>
      </c>
      <c r="C19" s="51" t="s">
        <v>1791</v>
      </c>
      <c r="D19" s="90" t="s">
        <v>1015</v>
      </c>
      <c r="E19" s="53" t="s">
        <v>1021</v>
      </c>
      <c r="F19" s="54">
        <v>821033117253</v>
      </c>
      <c r="G19" s="50" t="s">
        <v>1792</v>
      </c>
      <c r="H19" s="86" t="s">
        <v>1004</v>
      </c>
      <c r="I19" s="86" t="s">
        <v>1005</v>
      </c>
      <c r="J19" s="55" t="s">
        <v>905</v>
      </c>
      <c r="L19" s="88" t="s">
        <v>1793</v>
      </c>
      <c r="P19" s="50" t="str">
        <f>secoo주문영문!E17</f>
        <v>李洪勇</v>
      </c>
      <c r="R19" s="50" t="str">
        <f>secoo주문영문!F17</f>
        <v>13976976988</v>
      </c>
      <c r="S19" s="50" t="str">
        <f>secoo주문영문!J17</f>
        <v>8-2-802, East District, Central Park, District 24, Luneng Lingxiu City</v>
      </c>
      <c r="T19" s="52" t="str">
        <f>secoo주문영문!H17</f>
        <v>Jinan City</v>
      </c>
      <c r="U19" s="50" t="str">
        <f>secoo주문영문!G17</f>
        <v>Shandong Province</v>
      </c>
      <c r="W19" s="55" t="s">
        <v>906</v>
      </c>
      <c r="X19" s="55" t="s">
        <v>882</v>
      </c>
      <c r="Y19" s="50" t="str">
        <f>secoo주문영문!AE17</f>
        <v>342221198406268218</v>
      </c>
      <c r="Z19" s="80">
        <f>secoo주문영문!Z17</f>
        <v>250002</v>
      </c>
      <c r="AA19" s="55" t="s">
        <v>416</v>
      </c>
      <c r="AB19" s="92" t="s">
        <v>1016</v>
      </c>
      <c r="AI19" s="55">
        <v>1</v>
      </c>
      <c r="AK19" s="55" t="s">
        <v>888</v>
      </c>
      <c r="AL19" s="51" t="s">
        <v>1009</v>
      </c>
      <c r="AM19" s="55"/>
      <c r="AN19" s="55" t="s">
        <v>888</v>
      </c>
      <c r="BP19" s="55" t="s">
        <v>1017</v>
      </c>
    </row>
    <row r="20" spans="1:68" ht="16.5">
      <c r="A20" s="50" t="str">
        <f>secoo주문영문!A18</f>
        <v>60214965392060</v>
      </c>
      <c r="B20" s="50" t="str">
        <f>secoo주문영문!A18</f>
        <v>60214965392060</v>
      </c>
      <c r="C20" s="51" t="s">
        <v>1794</v>
      </c>
      <c r="D20" s="90" t="s">
        <v>1015</v>
      </c>
      <c r="E20" s="53" t="s">
        <v>1021</v>
      </c>
      <c r="F20" s="54">
        <v>821033117254</v>
      </c>
      <c r="G20" s="50" t="s">
        <v>1795</v>
      </c>
      <c r="H20" s="86" t="s">
        <v>1004</v>
      </c>
      <c r="I20" s="86" t="s">
        <v>1005</v>
      </c>
      <c r="J20" s="55" t="s">
        <v>905</v>
      </c>
      <c r="L20" s="88" t="s">
        <v>1796</v>
      </c>
      <c r="P20" s="50" t="str">
        <f>secoo주문영문!E18</f>
        <v>王勇</v>
      </c>
      <c r="R20" s="50" t="str">
        <f>secoo주문영문!F18</f>
        <v>13515461777</v>
      </c>
      <c r="S20" s="50" t="str">
        <f>secoo주문영문!J18</f>
        <v>Room 101, Unit 1, Building 11, Zhongxing Mingju, Juzhou Road</v>
      </c>
      <c r="T20" s="52" t="str">
        <f>secoo주문영문!H18</f>
        <v>Dongying City</v>
      </c>
      <c r="U20" s="50" t="str">
        <f>secoo주문영문!G18</f>
        <v>Shandong Province</v>
      </c>
      <c r="W20" s="55" t="s">
        <v>906</v>
      </c>
      <c r="X20" s="55" t="s">
        <v>882</v>
      </c>
      <c r="Y20" s="50" t="str">
        <f>secoo주문영문!AE18</f>
        <v>370522197110020012</v>
      </c>
      <c r="Z20" s="80">
        <f>secoo주문영문!Z18</f>
        <v>257100</v>
      </c>
      <c r="AA20" s="55" t="s">
        <v>416</v>
      </c>
      <c r="AB20" s="92" t="s">
        <v>1016</v>
      </c>
      <c r="AI20" s="55">
        <v>1</v>
      </c>
      <c r="AK20" s="55" t="s">
        <v>888</v>
      </c>
      <c r="AL20" s="51" t="s">
        <v>1009</v>
      </c>
      <c r="AM20" s="55"/>
      <c r="AN20" s="55" t="s">
        <v>888</v>
      </c>
      <c r="BP20" s="55" t="s">
        <v>1017</v>
      </c>
    </row>
    <row r="21" spans="1:68" ht="16.5">
      <c r="A21" s="50" t="str">
        <f>secoo주문영문!A19</f>
        <v>60202001631005</v>
      </c>
      <c r="B21" s="50" t="str">
        <f>secoo주문영문!A19</f>
        <v>60202001631005</v>
      </c>
      <c r="C21" s="51" t="s">
        <v>1797</v>
      </c>
      <c r="D21" s="90" t="s">
        <v>1015</v>
      </c>
      <c r="E21" s="53" t="s">
        <v>1021</v>
      </c>
      <c r="F21" s="54">
        <v>821033117255</v>
      </c>
      <c r="G21" s="50" t="s">
        <v>1798</v>
      </c>
      <c r="H21" s="86" t="s">
        <v>1004</v>
      </c>
      <c r="I21" s="86" t="s">
        <v>1005</v>
      </c>
      <c r="J21" s="55" t="s">
        <v>905</v>
      </c>
      <c r="L21" s="88" t="s">
        <v>1799</v>
      </c>
      <c r="P21" s="50" t="str">
        <f>secoo주문영문!E19</f>
        <v>唐柠</v>
      </c>
      <c r="R21" s="50" t="str">
        <f>secoo주문영문!F19</f>
        <v>13355988059</v>
      </c>
      <c r="S21" s="50" t="str">
        <f>secoo주문영문!J19</f>
        <v>Room 109-2, Hopson International City, No. 1 Zhongbao Road, Zhuangshi Street</v>
      </c>
      <c r="T21" s="52" t="str">
        <f>secoo주문영문!H19</f>
        <v>Ningbo City,</v>
      </c>
      <c r="U21" s="50" t="str">
        <f>secoo주문영문!G19</f>
        <v>Zhejiang Province</v>
      </c>
      <c r="W21" s="55" t="s">
        <v>906</v>
      </c>
      <c r="X21" s="55" t="s">
        <v>882</v>
      </c>
      <c r="Y21" s="50" t="str">
        <f>secoo주문영문!AE19</f>
        <v>510281197912094013</v>
      </c>
      <c r="Z21" s="80">
        <f>secoo주문영문!Z19</f>
        <v>315200</v>
      </c>
      <c r="AA21" s="55" t="s">
        <v>416</v>
      </c>
      <c r="AB21" s="92" t="s">
        <v>1016</v>
      </c>
      <c r="AI21" s="55">
        <v>1</v>
      </c>
      <c r="AK21" s="55" t="s">
        <v>888</v>
      </c>
      <c r="AL21" s="51" t="s">
        <v>1009</v>
      </c>
      <c r="AM21" s="55"/>
      <c r="AN21" s="55" t="s">
        <v>888</v>
      </c>
      <c r="BP21" s="55" t="s">
        <v>1017</v>
      </c>
    </row>
    <row r="22" spans="1:68" ht="16.5">
      <c r="A22" s="50" t="str">
        <f>secoo주문영문!A20</f>
        <v>60215548582078</v>
      </c>
      <c r="B22" s="50" t="str">
        <f>secoo주문영문!A20</f>
        <v>60215548582078</v>
      </c>
      <c r="C22" s="51" t="s">
        <v>1003</v>
      </c>
      <c r="D22" s="90" t="s">
        <v>1015</v>
      </c>
      <c r="E22" s="53" t="s">
        <v>1021</v>
      </c>
      <c r="F22" s="54">
        <v>821033117252</v>
      </c>
      <c r="G22" s="50" t="s">
        <v>1018</v>
      </c>
      <c r="H22" s="86" t="s">
        <v>1004</v>
      </c>
      <c r="I22" s="86" t="s">
        <v>1005</v>
      </c>
      <c r="J22" s="55" t="s">
        <v>905</v>
      </c>
      <c r="L22" s="88" t="s">
        <v>1002</v>
      </c>
      <c r="P22" s="50" t="str">
        <f>secoo주문영문!E20</f>
        <v>叶利明</v>
      </c>
      <c r="R22" s="50" t="str">
        <f>secoo주문영문!F20</f>
        <v>13705703381</v>
      </c>
      <c r="S22" s="50" t="str">
        <f>secoo주문영문!J20</f>
        <v>Unit 902, Building 15, Shitong Huating,</v>
      </c>
      <c r="T22" s="52" t="str">
        <f>secoo주문영문!H20</f>
        <v>Quzhou City,</v>
      </c>
      <c r="U22" s="50" t="str">
        <f>secoo주문영문!G20</f>
        <v>Zhejiang Province</v>
      </c>
      <c r="W22" s="55" t="s">
        <v>906</v>
      </c>
      <c r="X22" s="55" t="s">
        <v>882</v>
      </c>
      <c r="Y22" s="50" t="str">
        <f>secoo주문영문!AE20</f>
        <v>330821197210066897</v>
      </c>
      <c r="Z22" s="80">
        <f>secoo주문영문!Z20</f>
        <v>324000</v>
      </c>
      <c r="AA22" s="55" t="s">
        <v>416</v>
      </c>
      <c r="AB22" s="92" t="s">
        <v>1016</v>
      </c>
      <c r="AI22" s="55">
        <v>1</v>
      </c>
      <c r="AK22" s="55" t="s">
        <v>888</v>
      </c>
      <c r="AL22" s="51" t="s">
        <v>1009</v>
      </c>
      <c r="AM22" s="55"/>
      <c r="AN22" s="55" t="s">
        <v>888</v>
      </c>
      <c r="BP22" s="55" t="s">
        <v>1017</v>
      </c>
    </row>
    <row r="23" spans="1:68" ht="16.5">
      <c r="A23" s="50" t="str">
        <f>secoo주문영문!A21</f>
        <v>60215720512091</v>
      </c>
      <c r="B23" s="50" t="str">
        <f>secoo주문영문!A21</f>
        <v>60215720512091</v>
      </c>
      <c r="C23" s="51" t="s">
        <v>1003</v>
      </c>
      <c r="D23" s="90" t="s">
        <v>1015</v>
      </c>
      <c r="E23" s="53" t="s">
        <v>1021</v>
      </c>
      <c r="F23" s="54">
        <v>821033117252</v>
      </c>
      <c r="G23" s="50" t="s">
        <v>1018</v>
      </c>
      <c r="H23" s="86" t="s">
        <v>1004</v>
      </c>
      <c r="I23" s="86" t="s">
        <v>1005</v>
      </c>
      <c r="J23" s="55" t="s">
        <v>905</v>
      </c>
      <c r="L23" s="88" t="s">
        <v>1002</v>
      </c>
      <c r="P23" s="50" t="str">
        <f>secoo주문영문!E21</f>
        <v>刘渝川</v>
      </c>
      <c r="R23" s="50" t="str">
        <f>secoo주문영문!F21</f>
        <v>13708082219</v>
      </c>
      <c r="S23" s="50" t="str">
        <f>secoo주문영문!J21</f>
        <v>No. 03, 04, 41st Floor, T3, No. 88, Jitai 5 Road, High-tech Zone</v>
      </c>
      <c r="T23" s="52" t="str">
        <f>secoo주문영문!H21</f>
        <v>Chengdu City</v>
      </c>
      <c r="U23" s="50" t="str">
        <f>secoo주문영문!G21</f>
        <v>Sichuan Province</v>
      </c>
      <c r="W23" s="55" t="s">
        <v>906</v>
      </c>
      <c r="X23" s="55" t="s">
        <v>882</v>
      </c>
      <c r="Y23" s="50" t="str">
        <f>secoo주문영문!AE21</f>
        <v>512323197006010010</v>
      </c>
      <c r="Z23" s="80">
        <f>secoo주문영문!Z21</f>
        <v>610000</v>
      </c>
      <c r="AA23" s="55" t="s">
        <v>416</v>
      </c>
      <c r="AB23" s="92" t="s">
        <v>1016</v>
      </c>
      <c r="AI23" s="55">
        <v>1</v>
      </c>
      <c r="AK23" s="55" t="s">
        <v>888</v>
      </c>
      <c r="AL23" s="51" t="s">
        <v>1009</v>
      </c>
      <c r="AM23" s="55"/>
      <c r="AN23" s="55" t="s">
        <v>888</v>
      </c>
      <c r="BP23" s="55" t="s">
        <v>1017</v>
      </c>
    </row>
    <row r="24" spans="1:68" ht="12.6" customHeight="1">
      <c r="A24" s="50" t="str">
        <f>secoo주문영문!A22</f>
        <v>60202204901027</v>
      </c>
      <c r="B24" s="50" t="str">
        <f>secoo주문영문!A22</f>
        <v>60202204901027</v>
      </c>
      <c r="C24" s="51" t="s">
        <v>1003</v>
      </c>
      <c r="D24" s="90" t="s">
        <v>1015</v>
      </c>
      <c r="E24" s="53" t="s">
        <v>1021</v>
      </c>
      <c r="F24" s="54">
        <v>821033117252</v>
      </c>
      <c r="G24" s="50" t="s">
        <v>1018</v>
      </c>
      <c r="H24" s="86" t="s">
        <v>1004</v>
      </c>
      <c r="I24" s="86" t="s">
        <v>1005</v>
      </c>
      <c r="J24" s="55" t="s">
        <v>905</v>
      </c>
      <c r="L24" s="88" t="s">
        <v>1002</v>
      </c>
      <c r="P24" s="50" t="str">
        <f>secoo주문영문!E22</f>
        <v>吕仲琦</v>
      </c>
      <c r="R24" s="50" t="str">
        <f>secoo주문영문!F22</f>
        <v>18650311299</v>
      </c>
      <c r="S24" s="50" t="str">
        <f>secoo주문영문!J22</f>
        <v>Room 802, Block A, Shida Hot Spring Garden, No. 8 Chayuan Road</v>
      </c>
      <c r="T24" s="52" t="str">
        <f>secoo주문영문!H22</f>
        <v>Fuzhou City</v>
      </c>
      <c r="U24" s="50" t="str">
        <f>secoo주문영문!G22</f>
        <v>Fujian Province</v>
      </c>
      <c r="W24" s="55" t="s">
        <v>906</v>
      </c>
      <c r="X24" s="55" t="s">
        <v>882</v>
      </c>
      <c r="Y24" s="50" t="str">
        <f>secoo주문영문!AE22</f>
        <v>310105197112062831</v>
      </c>
      <c r="Z24" s="80">
        <f>secoo주문영문!Z22</f>
        <v>350000</v>
      </c>
      <c r="AA24" s="55" t="s">
        <v>416</v>
      </c>
      <c r="AB24" s="92" t="s">
        <v>1016</v>
      </c>
      <c r="AI24" s="55">
        <v>1</v>
      </c>
      <c r="AK24" s="55" t="s">
        <v>888</v>
      </c>
      <c r="AL24" s="51" t="s">
        <v>1009</v>
      </c>
      <c r="AM24" s="55"/>
      <c r="AN24" s="55" t="s">
        <v>888</v>
      </c>
      <c r="BP24" s="55" t="s">
        <v>1017</v>
      </c>
    </row>
    <row r="25" spans="1:68" ht="16.5">
      <c r="A25" s="50" t="str">
        <f>secoo주문영문!A23</f>
        <v>60202187501044</v>
      </c>
      <c r="B25" s="50" t="str">
        <f>secoo주문영문!A23</f>
        <v>60202187501044</v>
      </c>
      <c r="C25" s="51" t="s">
        <v>1003</v>
      </c>
      <c r="D25" s="90" t="s">
        <v>1015</v>
      </c>
      <c r="E25" s="53" t="s">
        <v>1021</v>
      </c>
      <c r="F25" s="54">
        <v>821033117252</v>
      </c>
      <c r="G25" s="50" t="s">
        <v>1018</v>
      </c>
      <c r="H25" s="86" t="s">
        <v>1004</v>
      </c>
      <c r="I25" s="86" t="s">
        <v>1005</v>
      </c>
      <c r="J25" s="55" t="s">
        <v>905</v>
      </c>
      <c r="L25" s="88" t="s">
        <v>1002</v>
      </c>
      <c r="P25" s="50" t="str">
        <f>secoo주문영문!E23</f>
        <v>林意</v>
      </c>
      <c r="R25" s="50" t="str">
        <f>secoo주문영문!F23</f>
        <v>13826188259</v>
      </c>
      <c r="S25" s="50" t="str">
        <f>secoo주문영문!J23</f>
        <v>Room 401, Building 5, Times E-park, Gaotang Road</v>
      </c>
      <c r="T25" s="52" t="str">
        <f>secoo주문영문!H23</f>
        <v>Guangzhou City,</v>
      </c>
      <c r="U25" s="50" t="str">
        <f>secoo주문영문!G23</f>
        <v>Guangdong Province</v>
      </c>
      <c r="W25" s="55" t="s">
        <v>906</v>
      </c>
      <c r="X25" s="55" t="s">
        <v>882</v>
      </c>
      <c r="Y25" s="50" t="str">
        <f>secoo주문영문!AE23</f>
        <v>445102197609010011</v>
      </c>
      <c r="Z25" s="80">
        <f>secoo주문영문!Z23</f>
        <v>510000</v>
      </c>
      <c r="AA25" s="55" t="s">
        <v>416</v>
      </c>
      <c r="AB25" s="92" t="s">
        <v>1016</v>
      </c>
      <c r="AI25" s="55">
        <v>1</v>
      </c>
      <c r="AK25" s="55" t="s">
        <v>888</v>
      </c>
      <c r="AL25" s="51" t="s">
        <v>1009</v>
      </c>
      <c r="AM25" s="55"/>
      <c r="AN25" s="55" t="s">
        <v>888</v>
      </c>
      <c r="BP25" s="55" t="s">
        <v>1017</v>
      </c>
    </row>
    <row r="26" spans="1:68" ht="16.5">
      <c r="A26" s="50" t="str">
        <f>secoo주문영문!A24</f>
        <v>60202145051003</v>
      </c>
      <c r="B26" s="50" t="str">
        <f>secoo주문영문!A24</f>
        <v>60202145051003</v>
      </c>
      <c r="C26" s="51" t="s">
        <v>1003</v>
      </c>
      <c r="D26" s="90" t="s">
        <v>1015</v>
      </c>
      <c r="E26" s="53" t="s">
        <v>1021</v>
      </c>
      <c r="F26" s="54">
        <v>821033117252</v>
      </c>
      <c r="G26" s="50" t="s">
        <v>1018</v>
      </c>
      <c r="H26" s="86" t="s">
        <v>1004</v>
      </c>
      <c r="I26" s="86" t="s">
        <v>1005</v>
      </c>
      <c r="J26" s="55" t="s">
        <v>905</v>
      </c>
      <c r="L26" s="88" t="s">
        <v>1002</v>
      </c>
      <c r="P26" s="50" t="str">
        <f>secoo주문영문!E24</f>
        <v>田野</v>
      </c>
      <c r="R26" s="50" t="str">
        <f>secoo주문영문!F24</f>
        <v>19904961111</v>
      </c>
      <c r="S26" s="50" t="str">
        <f>secoo주문영문!J24</f>
        <v>No. 22, South Section of Chaihe Street, Yinzhou District, Tieling City</v>
      </c>
      <c r="T26" s="52" t="str">
        <f>secoo주문영문!H24</f>
        <v>Tieling City</v>
      </c>
      <c r="U26" s="50" t="str">
        <f>secoo주문영문!G24</f>
        <v>Liaoning Province</v>
      </c>
      <c r="W26" s="55" t="s">
        <v>906</v>
      </c>
      <c r="X26" s="55" t="s">
        <v>882</v>
      </c>
      <c r="Y26" s="50" t="str">
        <f>secoo주문영문!AE24</f>
        <v>211202197011050114</v>
      </c>
      <c r="Z26" s="80">
        <f>secoo주문영문!Z24</f>
        <v>112000</v>
      </c>
      <c r="AA26" s="55" t="s">
        <v>416</v>
      </c>
      <c r="AB26" s="92" t="s">
        <v>1016</v>
      </c>
      <c r="AI26" s="55">
        <v>1</v>
      </c>
      <c r="AK26" s="55" t="s">
        <v>888</v>
      </c>
      <c r="AL26" s="51" t="s">
        <v>1009</v>
      </c>
      <c r="AM26" s="55"/>
      <c r="AN26" s="55" t="s">
        <v>888</v>
      </c>
      <c r="BP26" s="55" t="s">
        <v>1017</v>
      </c>
    </row>
    <row r="27" spans="1:68" ht="16.5">
      <c r="A27" s="50" t="str">
        <f>secoo주문영문!A25</f>
        <v>60202288811038</v>
      </c>
      <c r="B27" s="50" t="str">
        <f>secoo주문영문!A25</f>
        <v>60202288811038</v>
      </c>
      <c r="C27" s="51" t="s">
        <v>1003</v>
      </c>
      <c r="D27" s="90" t="s">
        <v>1015</v>
      </c>
      <c r="E27" s="53" t="s">
        <v>1021</v>
      </c>
      <c r="F27" s="54">
        <v>821033117252</v>
      </c>
      <c r="G27" s="50" t="s">
        <v>1018</v>
      </c>
      <c r="H27" s="86" t="s">
        <v>1004</v>
      </c>
      <c r="I27" s="86" t="s">
        <v>1005</v>
      </c>
      <c r="J27" s="55" t="s">
        <v>905</v>
      </c>
      <c r="L27" s="88" t="s">
        <v>1002</v>
      </c>
      <c r="P27" s="50" t="str">
        <f>secoo주문영문!E25</f>
        <v>彭兴波</v>
      </c>
      <c r="R27" s="50" t="str">
        <f>secoo주문영문!F25</f>
        <v>18620038600</v>
      </c>
      <c r="S27" s="50" t="str">
        <f>secoo주문영문!J25</f>
        <v>Fourth Floor, Building 2, Dayou Industrial Park, Jinghe Street</v>
      </c>
      <c r="T27" s="52" t="str">
        <f>secoo주문영문!H25</f>
        <v>Wuhan City</v>
      </c>
      <c r="U27" s="50" t="str">
        <f>secoo주문영문!G25</f>
        <v>Hubei Province</v>
      </c>
      <c r="W27" s="55" t="s">
        <v>906</v>
      </c>
      <c r="X27" s="55" t="s">
        <v>882</v>
      </c>
      <c r="Y27" s="50" t="str">
        <f>secoo주문영문!AE25</f>
        <v>420982197310077833</v>
      </c>
      <c r="Z27" s="80">
        <f>secoo주문영문!Z25</f>
        <v>430040</v>
      </c>
      <c r="AA27" s="55" t="s">
        <v>416</v>
      </c>
      <c r="AB27" s="92" t="s">
        <v>1016</v>
      </c>
      <c r="AI27" s="55">
        <v>1</v>
      </c>
      <c r="AK27" s="55" t="s">
        <v>888</v>
      </c>
      <c r="AL27" s="51" t="s">
        <v>1009</v>
      </c>
      <c r="AM27" s="55"/>
      <c r="AN27" s="55" t="s">
        <v>888</v>
      </c>
      <c r="BP27" s="55" t="s">
        <v>1017</v>
      </c>
    </row>
    <row r="28" spans="1:68" ht="16.5">
      <c r="A28" s="50" t="str">
        <f>secoo주문영문!A26</f>
        <v>60215808192093</v>
      </c>
      <c r="B28" s="50" t="str">
        <f>secoo주문영문!A26</f>
        <v>60215808192093</v>
      </c>
      <c r="C28" s="51" t="s">
        <v>1003</v>
      </c>
      <c r="D28" s="90" t="s">
        <v>1015</v>
      </c>
      <c r="E28" s="53" t="s">
        <v>1021</v>
      </c>
      <c r="F28" s="54">
        <v>821033117252</v>
      </c>
      <c r="G28" s="50" t="s">
        <v>1018</v>
      </c>
      <c r="H28" s="86" t="s">
        <v>1004</v>
      </c>
      <c r="I28" s="86" t="s">
        <v>1005</v>
      </c>
      <c r="J28" s="55" t="s">
        <v>905</v>
      </c>
      <c r="L28" s="88" t="s">
        <v>1002</v>
      </c>
      <c r="P28" s="50" t="str">
        <f>secoo주문영문!E26</f>
        <v>高群</v>
      </c>
      <c r="R28" s="50" t="str">
        <f>secoo주문영문!F26</f>
        <v>13703027123</v>
      </c>
      <c r="S28" s="50" t="str">
        <f>secoo주문영문!J26</f>
        <v>No. 28, Yuyou Road, Yongkou Industrial Zone, Longjiang Town</v>
      </c>
      <c r="T28" s="52" t="str">
        <f>secoo주문영문!H26</f>
        <v>Foshan City</v>
      </c>
      <c r="U28" s="50" t="str">
        <f>secoo주문영문!G26</f>
        <v xml:space="preserve">Guangdong Province </v>
      </c>
      <c r="W28" s="55" t="s">
        <v>906</v>
      </c>
      <c r="X28" s="55" t="s">
        <v>882</v>
      </c>
      <c r="Y28" s="50" t="str">
        <f>secoo주문영문!AE26</f>
        <v>350181197811051633</v>
      </c>
      <c r="Z28" s="80">
        <f>secoo주문영문!Z26</f>
        <v>528300</v>
      </c>
      <c r="AA28" s="55" t="s">
        <v>416</v>
      </c>
      <c r="AB28" s="92" t="s">
        <v>1016</v>
      </c>
      <c r="AI28" s="55">
        <v>1</v>
      </c>
      <c r="AK28" s="55" t="s">
        <v>888</v>
      </c>
      <c r="AL28" s="51" t="s">
        <v>1009</v>
      </c>
      <c r="AM28" s="55"/>
      <c r="AN28" s="55" t="s">
        <v>888</v>
      </c>
      <c r="BP28" s="55" t="s">
        <v>1017</v>
      </c>
    </row>
    <row r="29" spans="1:68" ht="16.5">
      <c r="A29" s="50" t="str">
        <f>secoo주문영문!A27</f>
        <v>60215792782093</v>
      </c>
      <c r="B29" s="50" t="str">
        <f>secoo주문영문!A27</f>
        <v>60215792782093</v>
      </c>
      <c r="C29" s="51" t="s">
        <v>1003</v>
      </c>
      <c r="D29" s="90" t="s">
        <v>1015</v>
      </c>
      <c r="E29" s="53" t="s">
        <v>1021</v>
      </c>
      <c r="F29" s="54">
        <v>821033117252</v>
      </c>
      <c r="G29" s="50" t="s">
        <v>1018</v>
      </c>
      <c r="H29" s="86" t="s">
        <v>1004</v>
      </c>
      <c r="I29" s="86" t="s">
        <v>1005</v>
      </c>
      <c r="J29" s="55" t="s">
        <v>905</v>
      </c>
      <c r="L29" s="88" t="s">
        <v>1002</v>
      </c>
      <c r="P29" s="50" t="str">
        <f>secoo주문영문!E27</f>
        <v>高群</v>
      </c>
      <c r="R29" s="50" t="str">
        <f>secoo주문영문!F27</f>
        <v>13703027123</v>
      </c>
      <c r="S29" s="50" t="str">
        <f>secoo주문영문!J27</f>
        <v>No. 28, Yuyou Road, Yongkou Industrial Zone, Longjiang Town</v>
      </c>
      <c r="T29" s="52" t="str">
        <f>secoo주문영문!H27</f>
        <v>Foshan City</v>
      </c>
      <c r="U29" s="50" t="str">
        <f>secoo주문영문!G27</f>
        <v xml:space="preserve">Guangdong Province </v>
      </c>
      <c r="W29" s="55" t="s">
        <v>906</v>
      </c>
      <c r="X29" s="55" t="s">
        <v>882</v>
      </c>
      <c r="Y29" s="50" t="str">
        <f>secoo주문영문!AE27</f>
        <v>350181197811051633</v>
      </c>
      <c r="Z29" s="80">
        <f>secoo주문영문!Z27</f>
        <v>528300</v>
      </c>
      <c r="AA29" s="55" t="s">
        <v>416</v>
      </c>
      <c r="AB29" s="92" t="s">
        <v>1016</v>
      </c>
      <c r="AI29" s="55">
        <v>1</v>
      </c>
      <c r="AK29" s="55" t="s">
        <v>888</v>
      </c>
      <c r="AL29" s="51" t="s">
        <v>1009</v>
      </c>
      <c r="AM29" s="55"/>
      <c r="AN29" s="55" t="s">
        <v>888</v>
      </c>
      <c r="BP29" s="55" t="s">
        <v>1017</v>
      </c>
    </row>
    <row r="30" spans="1:68" ht="16.5">
      <c r="A30" s="50" t="str">
        <f>secoo주문영문!A28</f>
        <v>60215792782093</v>
      </c>
      <c r="B30" s="50" t="str">
        <f>secoo주문영문!A28</f>
        <v>60215792782093</v>
      </c>
      <c r="C30" s="51" t="s">
        <v>1003</v>
      </c>
      <c r="D30" s="90" t="s">
        <v>1015</v>
      </c>
      <c r="E30" s="53" t="s">
        <v>1021</v>
      </c>
      <c r="F30" s="54">
        <v>821033117252</v>
      </c>
      <c r="G30" s="50" t="s">
        <v>1018</v>
      </c>
      <c r="H30" s="86" t="s">
        <v>1004</v>
      </c>
      <c r="I30" s="86" t="s">
        <v>1005</v>
      </c>
      <c r="J30" s="55" t="s">
        <v>905</v>
      </c>
      <c r="L30" s="88" t="s">
        <v>1002</v>
      </c>
      <c r="P30" s="50" t="str">
        <f>secoo주문영문!E28</f>
        <v>高群</v>
      </c>
      <c r="R30" s="50" t="str">
        <f>secoo주문영문!F28</f>
        <v>13703027123</v>
      </c>
      <c r="S30" s="50" t="str">
        <f>secoo주문영문!J28</f>
        <v>No. 28, Yuyou Road, Yongkou Industrial Zone, Longjiang Town</v>
      </c>
      <c r="T30" s="52" t="str">
        <f>secoo주문영문!H28</f>
        <v>Foshan City</v>
      </c>
      <c r="U30" s="50" t="str">
        <f>secoo주문영문!G28</f>
        <v xml:space="preserve">Guangdong Province </v>
      </c>
      <c r="W30" s="55" t="s">
        <v>906</v>
      </c>
      <c r="X30" s="55" t="s">
        <v>882</v>
      </c>
      <c r="Y30" s="50" t="str">
        <f>secoo주문영문!AE28</f>
        <v>350181197811051633</v>
      </c>
      <c r="Z30" s="80">
        <f>secoo주문영문!Z28</f>
        <v>528300</v>
      </c>
      <c r="AA30" s="55" t="s">
        <v>416</v>
      </c>
      <c r="AB30" s="92" t="s">
        <v>1016</v>
      </c>
      <c r="AI30" s="55">
        <v>1</v>
      </c>
      <c r="AK30" s="55" t="s">
        <v>888</v>
      </c>
      <c r="AL30" s="51" t="s">
        <v>1009</v>
      </c>
      <c r="AM30" s="55"/>
      <c r="AN30" s="55" t="s">
        <v>888</v>
      </c>
      <c r="BP30" s="55" t="s">
        <v>1017</v>
      </c>
    </row>
    <row r="31" spans="1:68" ht="16.5">
      <c r="A31" s="50" t="str">
        <f>secoo주문영문!A29</f>
        <v>60215787902093</v>
      </c>
      <c r="B31" s="50" t="str">
        <f>secoo주문영문!A29</f>
        <v>60215787902093</v>
      </c>
      <c r="C31" s="51" t="s">
        <v>1003</v>
      </c>
      <c r="D31" s="90" t="s">
        <v>1015</v>
      </c>
      <c r="E31" s="53" t="s">
        <v>1021</v>
      </c>
      <c r="F31" s="54">
        <v>821033117252</v>
      </c>
      <c r="G31" s="50" t="s">
        <v>1018</v>
      </c>
      <c r="H31" s="86" t="s">
        <v>1004</v>
      </c>
      <c r="I31" s="86" t="s">
        <v>1005</v>
      </c>
      <c r="J31" s="55" t="s">
        <v>905</v>
      </c>
      <c r="L31" s="88" t="s">
        <v>1002</v>
      </c>
      <c r="P31" s="50" t="str">
        <f>secoo주문영문!E29</f>
        <v>高群</v>
      </c>
      <c r="R31" s="50" t="str">
        <f>secoo주문영문!F29</f>
        <v>13703027123</v>
      </c>
      <c r="S31" s="50" t="str">
        <f>secoo주문영문!J29</f>
        <v>No. 28, Yuyou Road, Yongkou Industrial Zone, Longjiang Town</v>
      </c>
      <c r="T31" s="52" t="str">
        <f>secoo주문영문!H29</f>
        <v>Foshan City</v>
      </c>
      <c r="U31" s="50" t="str">
        <f>secoo주문영문!G29</f>
        <v xml:space="preserve">Guangdong Province </v>
      </c>
      <c r="W31" s="55" t="s">
        <v>906</v>
      </c>
      <c r="X31" s="55" t="s">
        <v>882</v>
      </c>
      <c r="Y31" s="50" t="str">
        <f>secoo주문영문!AE29</f>
        <v>350181197811051633</v>
      </c>
      <c r="Z31" s="80">
        <f>secoo주문영문!Z29</f>
        <v>528300</v>
      </c>
      <c r="AA31" s="55" t="s">
        <v>416</v>
      </c>
      <c r="AB31" s="92" t="s">
        <v>1016</v>
      </c>
      <c r="AI31" s="55">
        <v>1</v>
      </c>
      <c r="AK31" s="55" t="s">
        <v>888</v>
      </c>
      <c r="AL31" s="51" t="s">
        <v>1009</v>
      </c>
      <c r="AM31" s="55"/>
      <c r="AN31" s="55" t="s">
        <v>888</v>
      </c>
      <c r="BP31" s="55" t="s">
        <v>1017</v>
      </c>
    </row>
    <row r="32" spans="1:68" ht="16.5">
      <c r="A32" s="50" t="str">
        <f>secoo주문영문!A30</f>
        <v>60215787902093</v>
      </c>
      <c r="B32" s="50" t="str">
        <f>secoo주문영문!A30</f>
        <v>60215787902093</v>
      </c>
      <c r="C32" s="51" t="s">
        <v>1003</v>
      </c>
      <c r="D32" s="90" t="s">
        <v>1015</v>
      </c>
      <c r="E32" s="53" t="s">
        <v>1021</v>
      </c>
      <c r="F32" s="54">
        <v>821033117252</v>
      </c>
      <c r="G32" s="50" t="s">
        <v>1018</v>
      </c>
      <c r="H32" s="86" t="s">
        <v>1004</v>
      </c>
      <c r="I32" s="86" t="s">
        <v>1005</v>
      </c>
      <c r="J32" s="55" t="s">
        <v>905</v>
      </c>
      <c r="L32" s="88" t="s">
        <v>1002</v>
      </c>
      <c r="P32" s="50" t="str">
        <f>secoo주문영문!E30</f>
        <v>高群</v>
      </c>
      <c r="R32" s="50" t="str">
        <f>secoo주문영문!F30</f>
        <v>13703027123</v>
      </c>
      <c r="S32" s="50" t="str">
        <f>secoo주문영문!J30</f>
        <v>No. 28, Yuyou Road, Yongkou Industrial Zone, Longjiang Town</v>
      </c>
      <c r="T32" s="52" t="str">
        <f>secoo주문영문!H30</f>
        <v>Foshan City</v>
      </c>
      <c r="U32" s="50" t="str">
        <f>secoo주문영문!G30</f>
        <v xml:space="preserve">Guangdong Province </v>
      </c>
      <c r="W32" s="55" t="s">
        <v>906</v>
      </c>
      <c r="X32" s="55" t="s">
        <v>882</v>
      </c>
      <c r="Y32" s="50" t="str">
        <f>secoo주문영문!AE30</f>
        <v>350181197811051633</v>
      </c>
      <c r="Z32" s="80">
        <f>secoo주문영문!Z30</f>
        <v>528300</v>
      </c>
      <c r="AA32" s="55" t="s">
        <v>416</v>
      </c>
      <c r="AB32" s="92" t="s">
        <v>1016</v>
      </c>
      <c r="AI32" s="55">
        <v>1</v>
      </c>
      <c r="AK32" s="55" t="s">
        <v>888</v>
      </c>
      <c r="AL32" s="51" t="s">
        <v>1009</v>
      </c>
      <c r="AM32" s="55"/>
      <c r="AN32" s="55" t="s">
        <v>888</v>
      </c>
      <c r="BP32" s="55" t="s">
        <v>1017</v>
      </c>
    </row>
    <row r="33" spans="1:68" ht="16.5">
      <c r="A33" s="50" t="str">
        <f>secoo주문영문!A31</f>
        <v>60215792782093</v>
      </c>
      <c r="B33" s="50" t="str">
        <f>secoo주문영문!A31</f>
        <v>60215792782093</v>
      </c>
      <c r="C33" s="51" t="s">
        <v>1003</v>
      </c>
      <c r="D33" s="90" t="s">
        <v>1015</v>
      </c>
      <c r="E33" s="53" t="s">
        <v>1021</v>
      </c>
      <c r="F33" s="54">
        <v>821033117252</v>
      </c>
      <c r="G33" s="50" t="s">
        <v>1018</v>
      </c>
      <c r="H33" s="86" t="s">
        <v>1004</v>
      </c>
      <c r="I33" s="86" t="s">
        <v>1005</v>
      </c>
      <c r="J33" s="55" t="s">
        <v>905</v>
      </c>
      <c r="L33" s="88" t="s">
        <v>1002</v>
      </c>
      <c r="P33" s="50" t="str">
        <f>secoo주문영문!E31</f>
        <v>高群</v>
      </c>
      <c r="R33" s="50" t="str">
        <f>secoo주문영문!F31</f>
        <v>13703027123</v>
      </c>
      <c r="S33" s="50" t="str">
        <f>secoo주문영문!J31</f>
        <v>No. 28, Yuyou Road, Yongkou Industrial Zone, Longjiang Town</v>
      </c>
      <c r="T33" s="52" t="str">
        <f>secoo주문영문!H31</f>
        <v>Foshan City</v>
      </c>
      <c r="U33" s="50" t="str">
        <f>secoo주문영문!G31</f>
        <v xml:space="preserve">Guangdong Province </v>
      </c>
      <c r="W33" s="55" t="s">
        <v>906</v>
      </c>
      <c r="X33" s="55" t="s">
        <v>882</v>
      </c>
      <c r="Y33" s="50" t="str">
        <f>secoo주문영문!AE31</f>
        <v>350181197811051633</v>
      </c>
      <c r="Z33" s="80">
        <f>secoo주문영문!Z31</f>
        <v>528300</v>
      </c>
      <c r="AA33" s="55" t="s">
        <v>416</v>
      </c>
      <c r="AB33" s="92" t="s">
        <v>1016</v>
      </c>
      <c r="AI33" s="55">
        <v>1</v>
      </c>
      <c r="AK33" s="55" t="s">
        <v>888</v>
      </c>
      <c r="AL33" s="51" t="s">
        <v>1009</v>
      </c>
      <c r="AM33" s="55"/>
      <c r="AN33" s="55" t="s">
        <v>888</v>
      </c>
      <c r="BP33" s="55" t="s">
        <v>1017</v>
      </c>
    </row>
    <row r="34" spans="1:68" ht="16.5">
      <c r="A34" s="50" t="str">
        <f>secoo주문영문!A32</f>
        <v>60215834252072</v>
      </c>
      <c r="B34" s="50" t="str">
        <f>secoo주문영문!A32</f>
        <v>60215834252072</v>
      </c>
      <c r="C34" s="51" t="s">
        <v>1003</v>
      </c>
      <c r="D34" s="90" t="s">
        <v>1015</v>
      </c>
      <c r="E34" s="53" t="s">
        <v>1021</v>
      </c>
      <c r="F34" s="54">
        <v>821033117252</v>
      </c>
      <c r="G34" s="50" t="s">
        <v>1018</v>
      </c>
      <c r="H34" s="86" t="s">
        <v>1004</v>
      </c>
      <c r="I34" s="86" t="s">
        <v>1005</v>
      </c>
      <c r="J34" s="55" t="s">
        <v>905</v>
      </c>
      <c r="L34" s="88" t="s">
        <v>1002</v>
      </c>
      <c r="P34" s="50" t="str">
        <f>secoo주문영문!E32</f>
        <v>裴安庆</v>
      </c>
      <c r="R34" s="50" t="str">
        <f>secoo주문영문!F32</f>
        <v>15546884744</v>
      </c>
      <c r="S34" s="50" t="str">
        <f>secoo주문영문!J32</f>
        <v>Shengshi Garden Sales Office, No.218 Chuangye Road, Wanping Community</v>
      </c>
      <c r="T34" s="52" t="str">
        <f>secoo주문영문!H32</f>
        <v>Suzhou City</v>
      </c>
      <c r="U34" s="50" t="str">
        <f>secoo주문영문!G32</f>
        <v>Jiangsu Province</v>
      </c>
      <c r="W34" s="55" t="s">
        <v>906</v>
      </c>
      <c r="X34" s="55" t="s">
        <v>882</v>
      </c>
      <c r="Y34" s="50" t="str">
        <f>secoo주문영문!AE32</f>
        <v>320503196406260514</v>
      </c>
      <c r="Z34" s="80">
        <f>secoo주문영문!Z32</f>
        <v>215200</v>
      </c>
      <c r="AA34" s="55" t="s">
        <v>416</v>
      </c>
      <c r="AB34" s="92" t="s">
        <v>1016</v>
      </c>
      <c r="AI34" s="55">
        <v>1</v>
      </c>
      <c r="AK34" s="55" t="s">
        <v>888</v>
      </c>
      <c r="AL34" s="51" t="s">
        <v>1009</v>
      </c>
      <c r="AM34" s="55"/>
      <c r="AN34" s="55" t="s">
        <v>888</v>
      </c>
      <c r="BP34" s="55" t="s">
        <v>1017</v>
      </c>
    </row>
    <row r="35" spans="1:68" ht="16.5">
      <c r="A35" s="50" t="str">
        <f>secoo주문영문!A33</f>
        <v>60215849452093</v>
      </c>
      <c r="B35" s="50" t="str">
        <f>secoo주문영문!A33</f>
        <v>60215849452093</v>
      </c>
      <c r="C35" s="51" t="s">
        <v>1003</v>
      </c>
      <c r="D35" s="90" t="s">
        <v>1015</v>
      </c>
      <c r="E35" s="53" t="s">
        <v>1021</v>
      </c>
      <c r="F35" s="54">
        <v>821033117252</v>
      </c>
      <c r="G35" s="50" t="s">
        <v>1018</v>
      </c>
      <c r="H35" s="86" t="s">
        <v>1004</v>
      </c>
      <c r="I35" s="86" t="s">
        <v>1005</v>
      </c>
      <c r="J35" s="55" t="s">
        <v>905</v>
      </c>
      <c r="L35" s="88" t="s">
        <v>1002</v>
      </c>
      <c r="P35" s="50" t="str">
        <f>secoo주문영문!E33</f>
        <v>高群</v>
      </c>
      <c r="R35" s="50" t="str">
        <f>secoo주문영문!F33</f>
        <v>13703027123</v>
      </c>
      <c r="S35" s="50" t="str">
        <f>secoo주문영문!J33</f>
        <v>No. 28, Yuyou Road, Yongkou Industrial Zone, Longjiang Town</v>
      </c>
      <c r="T35" s="52" t="str">
        <f>secoo주문영문!H33</f>
        <v>Foshan City</v>
      </c>
      <c r="U35" s="50" t="str">
        <f>secoo주문영문!G33</f>
        <v xml:space="preserve">Guangdong Province </v>
      </c>
      <c r="W35" s="55" t="s">
        <v>906</v>
      </c>
      <c r="X35" s="55" t="s">
        <v>882</v>
      </c>
      <c r="Y35" s="50" t="str">
        <f>secoo주문영문!AE33</f>
        <v>350181197811051633</v>
      </c>
      <c r="Z35" s="80">
        <f>secoo주문영문!Z33</f>
        <v>528300</v>
      </c>
      <c r="AA35" s="55" t="s">
        <v>416</v>
      </c>
      <c r="AB35" s="92" t="s">
        <v>1016</v>
      </c>
      <c r="AI35" s="55">
        <v>1</v>
      </c>
      <c r="AK35" s="55" t="s">
        <v>888</v>
      </c>
      <c r="AL35" s="51" t="s">
        <v>1009</v>
      </c>
      <c r="AM35" s="55"/>
      <c r="AN35" s="55" t="s">
        <v>888</v>
      </c>
      <c r="BP35" s="55" t="s">
        <v>1017</v>
      </c>
    </row>
    <row r="36" spans="1:68" ht="16.5">
      <c r="A36" s="50" t="str">
        <f>secoo주문영문!A34</f>
        <v>60215887982061</v>
      </c>
      <c r="B36" s="50" t="str">
        <f>secoo주문영문!A34</f>
        <v>60215887982061</v>
      </c>
      <c r="C36" s="51" t="s">
        <v>1003</v>
      </c>
      <c r="D36" s="90" t="s">
        <v>1015</v>
      </c>
      <c r="E36" s="53" t="s">
        <v>1021</v>
      </c>
      <c r="F36" s="54">
        <v>821033117252</v>
      </c>
      <c r="G36" s="50" t="s">
        <v>1018</v>
      </c>
      <c r="H36" s="86" t="s">
        <v>1004</v>
      </c>
      <c r="I36" s="86" t="s">
        <v>1005</v>
      </c>
      <c r="J36" s="55" t="s">
        <v>905</v>
      </c>
      <c r="L36" s="88" t="s">
        <v>1002</v>
      </c>
      <c r="P36" s="50" t="str">
        <f>secoo주문영문!E34</f>
        <v>许艺蓉</v>
      </c>
      <c r="R36" s="50" t="str">
        <f>secoo주문영문!F34</f>
        <v>18103593933</v>
      </c>
      <c r="S36" s="50" t="str">
        <f>secoo주문영문!J34</f>
        <v>Block 103, Block F, Jiahe Manor</v>
      </c>
      <c r="T36" s="52" t="str">
        <f>secoo주문영문!H34</f>
        <v>Yuncheng City</v>
      </c>
      <c r="U36" s="50" t="str">
        <f>secoo주문영문!G34</f>
        <v>Shanxi Province</v>
      </c>
      <c r="W36" s="55" t="s">
        <v>906</v>
      </c>
      <c r="X36" s="55" t="s">
        <v>882</v>
      </c>
      <c r="Y36" s="50" t="str">
        <f>secoo주문영문!AE34</f>
        <v>142727197402280328</v>
      </c>
      <c r="Z36" s="80" t="str">
        <f>secoo주문영문!Z34</f>
        <v>043200</v>
      </c>
      <c r="AA36" s="55" t="s">
        <v>416</v>
      </c>
      <c r="AB36" s="92" t="s">
        <v>1016</v>
      </c>
      <c r="AI36" s="55">
        <v>1</v>
      </c>
      <c r="AK36" s="55" t="s">
        <v>888</v>
      </c>
      <c r="AL36" s="51" t="s">
        <v>1009</v>
      </c>
      <c r="AM36" s="55"/>
      <c r="AN36" s="55" t="s">
        <v>888</v>
      </c>
      <c r="BP36" s="55" t="s">
        <v>1017</v>
      </c>
    </row>
    <row r="37" spans="1:68" ht="16.5">
      <c r="A37" s="50" t="str">
        <f>secoo주문영문!A35</f>
        <v>60202501241044</v>
      </c>
      <c r="B37" s="50" t="str">
        <f>secoo주문영문!A35</f>
        <v>60202501241044</v>
      </c>
      <c r="C37" s="51" t="s">
        <v>1003</v>
      </c>
      <c r="D37" s="90" t="s">
        <v>1015</v>
      </c>
      <c r="E37" s="53" t="s">
        <v>1021</v>
      </c>
      <c r="F37" s="54">
        <v>821033117252</v>
      </c>
      <c r="G37" s="50" t="s">
        <v>1018</v>
      </c>
      <c r="H37" s="86" t="s">
        <v>1004</v>
      </c>
      <c r="I37" s="86" t="s">
        <v>1005</v>
      </c>
      <c r="J37" s="55" t="s">
        <v>905</v>
      </c>
      <c r="L37" s="88" t="s">
        <v>1002</v>
      </c>
      <c r="P37" s="50" t="str">
        <f>secoo주문영문!E35</f>
        <v>赵强军</v>
      </c>
      <c r="R37" s="50" t="str">
        <f>secoo주문영문!F35</f>
        <v>18510553333</v>
      </c>
      <c r="S37" s="50" t="str">
        <f>secoo주문영문!J35</f>
        <v>1504, Building 1, Jun'an International, Yizhuang Development Zone</v>
      </c>
      <c r="T37" s="52" t="str">
        <f>secoo주문영문!H35</f>
        <v>Beijing</v>
      </c>
      <c r="U37" s="50" t="str">
        <f>secoo주문영문!G35</f>
        <v>Beijing</v>
      </c>
      <c r="W37" s="55" t="s">
        <v>906</v>
      </c>
      <c r="X37" s="55" t="s">
        <v>882</v>
      </c>
      <c r="Y37" s="50" t="str">
        <f>secoo주문영문!AE35</f>
        <v>13043419790404007X</v>
      </c>
      <c r="Z37" s="80" t="str">
        <f>secoo주문영문!Z35</f>
        <v/>
      </c>
      <c r="AA37" s="55" t="s">
        <v>416</v>
      </c>
      <c r="AB37" s="92" t="s">
        <v>1016</v>
      </c>
      <c r="AI37" s="55">
        <v>1</v>
      </c>
      <c r="AK37" s="55" t="s">
        <v>888</v>
      </c>
      <c r="AL37" s="51" t="s">
        <v>1009</v>
      </c>
      <c r="AM37" s="55"/>
      <c r="AN37" s="55" t="s">
        <v>888</v>
      </c>
      <c r="BP37" s="55" t="s">
        <v>1017</v>
      </c>
    </row>
    <row r="38" spans="1:68" ht="16.5">
      <c r="A38" s="50" t="str">
        <f>secoo주문영문!A36</f>
        <v>60216020252061</v>
      </c>
      <c r="B38" s="50" t="str">
        <f>secoo주문영문!A36</f>
        <v>60216020252061</v>
      </c>
      <c r="C38" s="51" t="s">
        <v>1003</v>
      </c>
      <c r="D38" s="90" t="s">
        <v>1015</v>
      </c>
      <c r="E38" s="53" t="s">
        <v>1021</v>
      </c>
      <c r="F38" s="54">
        <v>821033117252</v>
      </c>
      <c r="G38" s="50" t="s">
        <v>1018</v>
      </c>
      <c r="H38" s="86" t="s">
        <v>1004</v>
      </c>
      <c r="I38" s="86" t="s">
        <v>1005</v>
      </c>
      <c r="J38" s="55" t="s">
        <v>905</v>
      </c>
      <c r="L38" s="88" t="s">
        <v>1002</v>
      </c>
      <c r="P38" s="50" t="str">
        <f>secoo주문영문!E36</f>
        <v>许艺蓉</v>
      </c>
      <c r="R38" s="50" t="str">
        <f>secoo주문영문!F36</f>
        <v>18103593933</v>
      </c>
      <c r="S38" s="50" t="str">
        <f>secoo주문영문!J36</f>
        <v>Block 103, Block F, Jiahe Manor</v>
      </c>
      <c r="T38" s="52" t="str">
        <f>secoo주문영문!H36</f>
        <v>Yuncheng City</v>
      </c>
      <c r="U38" s="50" t="str">
        <f>secoo주문영문!G36</f>
        <v>Shanxi Province</v>
      </c>
      <c r="W38" s="55" t="s">
        <v>906</v>
      </c>
      <c r="X38" s="55" t="s">
        <v>882</v>
      </c>
      <c r="Y38" s="50" t="str">
        <f>secoo주문영문!AE36</f>
        <v>142727197402280328</v>
      </c>
      <c r="Z38" s="80" t="str">
        <f>secoo주문영문!Z36</f>
        <v>043200</v>
      </c>
      <c r="AA38" s="55" t="s">
        <v>416</v>
      </c>
      <c r="AB38" s="92" t="s">
        <v>1016</v>
      </c>
      <c r="AI38" s="55">
        <v>1</v>
      </c>
      <c r="AK38" s="55" t="s">
        <v>888</v>
      </c>
      <c r="AL38" s="51" t="s">
        <v>1009</v>
      </c>
      <c r="AM38" s="55"/>
      <c r="AN38" s="55" t="s">
        <v>888</v>
      </c>
      <c r="BP38" s="55" t="s">
        <v>1017</v>
      </c>
    </row>
    <row r="39" spans="1:68" ht="16.5">
      <c r="A39" s="50" t="str">
        <f>secoo주문영문!A37</f>
        <v>60202594291009</v>
      </c>
      <c r="B39" s="50" t="str">
        <f>secoo주문영문!A37</f>
        <v>60202594291009</v>
      </c>
      <c r="C39" s="51" t="s">
        <v>1003</v>
      </c>
      <c r="D39" s="90" t="s">
        <v>1015</v>
      </c>
      <c r="E39" s="53" t="s">
        <v>1021</v>
      </c>
      <c r="F39" s="54">
        <v>821033117252</v>
      </c>
      <c r="G39" s="50" t="s">
        <v>1018</v>
      </c>
      <c r="H39" s="86" t="s">
        <v>1004</v>
      </c>
      <c r="I39" s="86" t="s">
        <v>1005</v>
      </c>
      <c r="J39" s="55" t="s">
        <v>905</v>
      </c>
      <c r="L39" s="88" t="s">
        <v>1002</v>
      </c>
      <c r="P39" s="50" t="str">
        <f>secoo주문영문!E37</f>
        <v>刘家兴</v>
      </c>
      <c r="R39" s="50" t="str">
        <f>secoo주문영문!F37</f>
        <v>17513376068</v>
      </c>
      <c r="S39" s="50" t="str">
        <f>secoo주문영문!J37</f>
        <v xml:space="preserve">At the green gate 200 meters south of Ligou Primary School, Dufu Street, </v>
      </c>
      <c r="T39" s="52" t="str">
        <f>secoo주문영문!H37</f>
        <v>Zhengzhou City,</v>
      </c>
      <c r="U39" s="50" t="str">
        <f>secoo주문영문!G37</f>
        <v>Henan Province</v>
      </c>
      <c r="W39" s="55" t="s">
        <v>906</v>
      </c>
      <c r="X39" s="55" t="s">
        <v>882</v>
      </c>
      <c r="Y39" s="50" t="str">
        <f>secoo주문영문!AE37</f>
        <v>430522198803012737</v>
      </c>
      <c r="Z39" s="80">
        <f>secoo주문영문!Z37</f>
        <v>451200</v>
      </c>
      <c r="AA39" s="55" t="s">
        <v>416</v>
      </c>
      <c r="AB39" s="92" t="s">
        <v>1016</v>
      </c>
      <c r="AI39" s="55">
        <v>1</v>
      </c>
      <c r="AK39" s="55" t="s">
        <v>888</v>
      </c>
      <c r="AL39" s="51" t="s">
        <v>1009</v>
      </c>
      <c r="AM39" s="55"/>
      <c r="AN39" s="55" t="s">
        <v>888</v>
      </c>
      <c r="BP39" s="55" t="s">
        <v>1017</v>
      </c>
    </row>
    <row r="40" spans="1:68" ht="16.5">
      <c r="A40" s="50" t="str">
        <f>secoo주문영문!A38</f>
        <v>60202594051024</v>
      </c>
      <c r="B40" s="50" t="str">
        <f>secoo주문영문!A38</f>
        <v>60202594051024</v>
      </c>
      <c r="C40" s="51" t="s">
        <v>1003</v>
      </c>
      <c r="D40" s="90" t="s">
        <v>1015</v>
      </c>
      <c r="E40" s="53" t="s">
        <v>1021</v>
      </c>
      <c r="F40" s="54">
        <v>821033117252</v>
      </c>
      <c r="G40" s="50" t="s">
        <v>1018</v>
      </c>
      <c r="H40" s="86" t="s">
        <v>1004</v>
      </c>
      <c r="I40" s="86" t="s">
        <v>1005</v>
      </c>
      <c r="J40" s="55" t="s">
        <v>905</v>
      </c>
      <c r="L40" s="88" t="s">
        <v>1002</v>
      </c>
      <c r="P40" s="50" t="str">
        <f>secoo주문영문!E38</f>
        <v>周伟</v>
      </c>
      <c r="R40" s="50" t="str">
        <f>secoo주문영문!F38</f>
        <v>15751891999</v>
      </c>
      <c r="S40" s="50" t="str">
        <f>secoo주문영문!J38</f>
        <v>23rd Floor, Block B, Bai'an Yijia Building,</v>
      </c>
      <c r="T40" s="52" t="str">
        <f>secoo주문영문!H38</f>
        <v xml:space="preserve">Nantong City, </v>
      </c>
      <c r="U40" s="50" t="str">
        <f>secoo주문영문!G38</f>
        <v>Jiangsu Province</v>
      </c>
      <c r="W40" s="55" t="s">
        <v>906</v>
      </c>
      <c r="X40" s="55" t="s">
        <v>882</v>
      </c>
      <c r="Y40" s="50" t="str">
        <f>secoo주문영문!AE38</f>
        <v>320602197003034057</v>
      </c>
      <c r="Z40" s="80">
        <f>secoo주문영문!Z38</f>
        <v>226000</v>
      </c>
      <c r="AA40" s="55" t="s">
        <v>416</v>
      </c>
      <c r="AB40" s="92" t="s">
        <v>1016</v>
      </c>
      <c r="AI40" s="55">
        <v>1</v>
      </c>
      <c r="AK40" s="55" t="s">
        <v>888</v>
      </c>
      <c r="AL40" s="51" t="s">
        <v>1009</v>
      </c>
      <c r="AM40" s="55"/>
      <c r="AN40" s="55" t="s">
        <v>888</v>
      </c>
      <c r="BP40" s="55" t="s">
        <v>1017</v>
      </c>
    </row>
    <row r="41" spans="1:68" ht="16.5">
      <c r="A41" s="50" t="str">
        <f>secoo주문영문!A39</f>
        <v>60216290392093</v>
      </c>
      <c r="B41" s="50" t="str">
        <f>secoo주문영문!A39</f>
        <v>60216290392093</v>
      </c>
      <c r="C41" s="51" t="s">
        <v>1003</v>
      </c>
      <c r="D41" s="90" t="s">
        <v>1015</v>
      </c>
      <c r="E41" s="53" t="s">
        <v>1021</v>
      </c>
      <c r="F41" s="54">
        <v>821033117252</v>
      </c>
      <c r="G41" s="50" t="s">
        <v>1018</v>
      </c>
      <c r="H41" s="86" t="s">
        <v>1004</v>
      </c>
      <c r="I41" s="86" t="s">
        <v>1005</v>
      </c>
      <c r="J41" s="55" t="s">
        <v>905</v>
      </c>
      <c r="L41" s="88" t="s">
        <v>1002</v>
      </c>
      <c r="P41" s="50" t="str">
        <f>secoo주문영문!E39</f>
        <v>高群</v>
      </c>
      <c r="R41" s="50" t="str">
        <f>secoo주문영문!F39</f>
        <v>13703027123</v>
      </c>
      <c r="S41" s="50" t="str">
        <f>secoo주문영문!J39</f>
        <v>No. 28, Yuyou Road, Yongkou Industrial Zone, Longjiang Town</v>
      </c>
      <c r="T41" s="52" t="str">
        <f>secoo주문영문!H39</f>
        <v>Foshan City</v>
      </c>
      <c r="U41" s="50" t="str">
        <f>secoo주문영문!G39</f>
        <v xml:space="preserve">Guangdong Province </v>
      </c>
      <c r="W41" s="55" t="s">
        <v>906</v>
      </c>
      <c r="X41" s="55" t="s">
        <v>882</v>
      </c>
      <c r="Y41" s="50" t="str">
        <f>secoo주문영문!AE39</f>
        <v>350181197811051633</v>
      </c>
      <c r="Z41" s="80">
        <f>secoo주문영문!Z39</f>
        <v>528300</v>
      </c>
      <c r="AA41" s="55" t="s">
        <v>416</v>
      </c>
      <c r="AB41" s="92" t="s">
        <v>1016</v>
      </c>
      <c r="AI41" s="55">
        <v>1</v>
      </c>
      <c r="AK41" s="55" t="s">
        <v>888</v>
      </c>
      <c r="AL41" s="51" t="s">
        <v>1009</v>
      </c>
      <c r="AM41" s="55"/>
      <c r="AN41" s="55" t="s">
        <v>888</v>
      </c>
      <c r="BP41" s="55" t="s">
        <v>1017</v>
      </c>
    </row>
    <row r="42" spans="1:68" ht="16.5">
      <c r="A42" s="50" t="str">
        <f>secoo주문영문!A40</f>
        <v>60216222322093</v>
      </c>
      <c r="B42" s="50" t="str">
        <f>secoo주문영문!A40</f>
        <v>60216222322093</v>
      </c>
      <c r="C42" s="51" t="s">
        <v>1003</v>
      </c>
      <c r="D42" s="90" t="s">
        <v>1015</v>
      </c>
      <c r="E42" s="53" t="s">
        <v>1021</v>
      </c>
      <c r="F42" s="54">
        <v>821033117252</v>
      </c>
      <c r="G42" s="50" t="s">
        <v>1018</v>
      </c>
      <c r="H42" s="86" t="s">
        <v>1004</v>
      </c>
      <c r="I42" s="86" t="s">
        <v>1005</v>
      </c>
      <c r="J42" s="55" t="s">
        <v>905</v>
      </c>
      <c r="L42" s="88" t="s">
        <v>1002</v>
      </c>
      <c r="P42" s="50" t="str">
        <f>secoo주문영문!E40</f>
        <v>高群</v>
      </c>
      <c r="R42" s="50" t="str">
        <f>secoo주문영문!F40</f>
        <v>13703027123</v>
      </c>
      <c r="S42" s="50" t="str">
        <f>secoo주문영문!J40</f>
        <v>No. 28, Yuyou Road, Yongkou Industrial Zone, Longjiang Town</v>
      </c>
      <c r="T42" s="52" t="str">
        <f>secoo주문영문!H40</f>
        <v>Foshan City</v>
      </c>
      <c r="U42" s="50" t="str">
        <f>secoo주문영문!G40</f>
        <v xml:space="preserve">Guangdong Province </v>
      </c>
      <c r="W42" s="55" t="s">
        <v>906</v>
      </c>
      <c r="X42" s="55" t="s">
        <v>882</v>
      </c>
      <c r="Y42" s="50" t="str">
        <f>secoo주문영문!AE40</f>
        <v>350181197811051633</v>
      </c>
      <c r="Z42" s="80">
        <f>secoo주문영문!Z40</f>
        <v>528300</v>
      </c>
      <c r="AA42" s="55" t="s">
        <v>416</v>
      </c>
      <c r="AB42" s="92" t="s">
        <v>1016</v>
      </c>
      <c r="AI42" s="55">
        <v>1</v>
      </c>
      <c r="AK42" s="55" t="s">
        <v>888</v>
      </c>
      <c r="AL42" s="51" t="s">
        <v>1009</v>
      </c>
      <c r="AM42" s="55"/>
      <c r="AN42" s="55" t="s">
        <v>888</v>
      </c>
      <c r="BP42" s="55" t="s">
        <v>1017</v>
      </c>
    </row>
    <row r="43" spans="1:68" ht="16.5">
      <c r="A43" s="50" t="str">
        <f>secoo주문영문!A41</f>
        <v>60216236162093</v>
      </c>
      <c r="B43" s="50" t="str">
        <f>secoo주문영문!A41</f>
        <v>60216236162093</v>
      </c>
      <c r="C43" s="51" t="s">
        <v>1003</v>
      </c>
      <c r="D43" s="90" t="s">
        <v>1015</v>
      </c>
      <c r="E43" s="53" t="s">
        <v>1021</v>
      </c>
      <c r="F43" s="54">
        <v>821033117252</v>
      </c>
      <c r="G43" s="50" t="s">
        <v>1018</v>
      </c>
      <c r="H43" s="86" t="s">
        <v>1004</v>
      </c>
      <c r="I43" s="86" t="s">
        <v>1005</v>
      </c>
      <c r="J43" s="55" t="s">
        <v>905</v>
      </c>
      <c r="L43" s="88" t="s">
        <v>1002</v>
      </c>
      <c r="P43" s="50" t="str">
        <f>secoo주문영문!E41</f>
        <v>高群</v>
      </c>
      <c r="R43" s="50" t="str">
        <f>secoo주문영문!F41</f>
        <v>13703027123</v>
      </c>
      <c r="S43" s="50" t="str">
        <f>secoo주문영문!J41</f>
        <v>No. 28, Yuyou Road, Yongkou Industrial Zone, Longjiang Town</v>
      </c>
      <c r="T43" s="52" t="str">
        <f>secoo주문영문!H41</f>
        <v>Foshan City</v>
      </c>
      <c r="U43" s="50" t="str">
        <f>secoo주문영문!G41</f>
        <v xml:space="preserve">Guangdong Province </v>
      </c>
      <c r="W43" s="55" t="s">
        <v>906</v>
      </c>
      <c r="X43" s="55" t="s">
        <v>882</v>
      </c>
      <c r="Y43" s="50" t="str">
        <f>secoo주문영문!AE41</f>
        <v>350181197811051633</v>
      </c>
      <c r="Z43" s="80">
        <f>secoo주문영문!Z41</f>
        <v>528300</v>
      </c>
      <c r="AA43" s="55" t="s">
        <v>416</v>
      </c>
      <c r="AB43" s="92" t="s">
        <v>1016</v>
      </c>
      <c r="AI43" s="55">
        <v>1</v>
      </c>
      <c r="AK43" s="55" t="s">
        <v>888</v>
      </c>
      <c r="AL43" s="51" t="s">
        <v>1009</v>
      </c>
      <c r="AM43" s="55"/>
      <c r="AN43" s="55" t="s">
        <v>888</v>
      </c>
      <c r="BP43" s="55" t="s">
        <v>1017</v>
      </c>
    </row>
    <row r="44" spans="1:68" ht="16.5">
      <c r="A44" s="50" t="str">
        <f>secoo주문영문!A42</f>
        <v>60216236162093</v>
      </c>
      <c r="B44" s="50" t="str">
        <f>secoo주문영문!A42</f>
        <v>60216236162093</v>
      </c>
      <c r="C44" s="51" t="s">
        <v>1003</v>
      </c>
      <c r="D44" s="90" t="s">
        <v>1015</v>
      </c>
      <c r="E44" s="53" t="s">
        <v>1021</v>
      </c>
      <c r="F44" s="54">
        <v>821033117252</v>
      </c>
      <c r="G44" s="50" t="s">
        <v>1018</v>
      </c>
      <c r="H44" s="86" t="s">
        <v>1004</v>
      </c>
      <c r="I44" s="86" t="s">
        <v>1005</v>
      </c>
      <c r="J44" s="55" t="s">
        <v>905</v>
      </c>
      <c r="L44" s="88" t="s">
        <v>1002</v>
      </c>
      <c r="P44" s="50" t="str">
        <f>secoo주문영문!E42</f>
        <v>高群</v>
      </c>
      <c r="R44" s="50" t="str">
        <f>secoo주문영문!F42</f>
        <v>13703027123</v>
      </c>
      <c r="S44" s="50" t="str">
        <f>secoo주문영문!J42</f>
        <v>No. 28, Yuyou Road, Yongkou Industrial Zone, Longjiang Town</v>
      </c>
      <c r="T44" s="52" t="str">
        <f>secoo주문영문!H42</f>
        <v>Foshan City</v>
      </c>
      <c r="U44" s="50" t="str">
        <f>secoo주문영문!G42</f>
        <v xml:space="preserve">Guangdong Province </v>
      </c>
      <c r="W44" s="55" t="s">
        <v>906</v>
      </c>
      <c r="X44" s="55" t="s">
        <v>882</v>
      </c>
      <c r="Y44" s="50" t="str">
        <f>secoo주문영문!AE42</f>
        <v>350181197811051633</v>
      </c>
      <c r="Z44" s="80">
        <f>secoo주문영문!Z42</f>
        <v>528300</v>
      </c>
      <c r="AA44" s="55" t="s">
        <v>416</v>
      </c>
      <c r="AB44" s="92" t="s">
        <v>1016</v>
      </c>
      <c r="AI44" s="55">
        <v>1</v>
      </c>
      <c r="AK44" s="55" t="s">
        <v>888</v>
      </c>
      <c r="AL44" s="51" t="s">
        <v>1009</v>
      </c>
      <c r="AM44" s="55"/>
      <c r="AN44" s="55" t="s">
        <v>888</v>
      </c>
      <c r="BP44" s="55" t="s">
        <v>1017</v>
      </c>
    </row>
    <row r="45" spans="1:68" ht="16.5">
      <c r="A45" s="50" t="str">
        <f>secoo주문영문!A43</f>
        <v>60216384932092</v>
      </c>
      <c r="B45" s="50" t="str">
        <f>secoo주문영문!A43</f>
        <v>60216384932092</v>
      </c>
      <c r="C45" s="51" t="s">
        <v>1003</v>
      </c>
      <c r="D45" s="90" t="s">
        <v>1015</v>
      </c>
      <c r="E45" s="53" t="s">
        <v>1021</v>
      </c>
      <c r="F45" s="54">
        <v>821033117252</v>
      </c>
      <c r="G45" s="50" t="s">
        <v>1018</v>
      </c>
      <c r="H45" s="86" t="s">
        <v>1004</v>
      </c>
      <c r="I45" s="86" t="s">
        <v>1005</v>
      </c>
      <c r="J45" s="55" t="s">
        <v>905</v>
      </c>
      <c r="L45" s="88" t="s">
        <v>1002</v>
      </c>
      <c r="P45" s="50" t="str">
        <f>secoo주문영문!E43</f>
        <v>陈隆森</v>
      </c>
      <c r="R45" s="50" t="str">
        <f>secoo주문영문!F43</f>
        <v>18616680903</v>
      </c>
      <c r="S45" s="50" t="str">
        <f>secoo주문영문!J43</f>
        <v>2-1-602, Left and Right House, Jinbao Street,</v>
      </c>
      <c r="T45" s="52" t="str">
        <f>secoo주문영문!H43</f>
        <v>Hangzhou City</v>
      </c>
      <c r="U45" s="50" t="str">
        <f>secoo주문영문!G43</f>
        <v>Zhejiang Province</v>
      </c>
      <c r="W45" s="55" t="s">
        <v>906</v>
      </c>
      <c r="X45" s="55" t="s">
        <v>882</v>
      </c>
      <c r="Y45" s="50" t="str">
        <f>secoo주문영문!AE43</f>
        <v>410422199009032250</v>
      </c>
      <c r="Z45" s="80">
        <f>secoo주문영문!Z43</f>
        <v>310016</v>
      </c>
      <c r="AA45" s="55" t="s">
        <v>416</v>
      </c>
      <c r="AB45" s="92" t="s">
        <v>1016</v>
      </c>
      <c r="AI45" s="55">
        <v>1</v>
      </c>
      <c r="AK45" s="55" t="s">
        <v>888</v>
      </c>
      <c r="AL45" s="51" t="s">
        <v>1009</v>
      </c>
      <c r="AM45" s="55"/>
      <c r="AN45" s="55" t="s">
        <v>888</v>
      </c>
      <c r="BP45" s="55" t="s">
        <v>1017</v>
      </c>
    </row>
    <row r="46" spans="1:68" ht="16.5">
      <c r="A46" s="50" t="str">
        <f>secoo주문영문!A44</f>
        <v>60216384932092</v>
      </c>
      <c r="B46" s="50" t="str">
        <f>secoo주문영문!A44</f>
        <v>60216384932092</v>
      </c>
      <c r="C46" s="51" t="s">
        <v>1003</v>
      </c>
      <c r="D46" s="90" t="s">
        <v>1015</v>
      </c>
      <c r="E46" s="53" t="s">
        <v>1021</v>
      </c>
      <c r="F46" s="54">
        <v>821033117252</v>
      </c>
      <c r="G46" s="50" t="s">
        <v>1018</v>
      </c>
      <c r="H46" s="86" t="s">
        <v>1004</v>
      </c>
      <c r="I46" s="86" t="s">
        <v>1005</v>
      </c>
      <c r="J46" s="55" t="s">
        <v>905</v>
      </c>
      <c r="L46" s="88" t="s">
        <v>1002</v>
      </c>
      <c r="P46" s="50" t="str">
        <f>secoo주문영문!E44</f>
        <v>陈隆森</v>
      </c>
      <c r="R46" s="50" t="str">
        <f>secoo주문영문!F44</f>
        <v>18616680903</v>
      </c>
      <c r="S46" s="50" t="str">
        <f>secoo주문영문!J44</f>
        <v>2-1-602, Left and Right House, Jinbao Street,</v>
      </c>
      <c r="T46" s="52" t="str">
        <f>secoo주문영문!H44</f>
        <v>Hangzhou City</v>
      </c>
      <c r="U46" s="50" t="str">
        <f>secoo주문영문!G44</f>
        <v>Zhejiang Province</v>
      </c>
      <c r="W46" s="55" t="s">
        <v>906</v>
      </c>
      <c r="X46" s="55" t="s">
        <v>882</v>
      </c>
      <c r="Y46" s="50" t="str">
        <f>secoo주문영문!AE44</f>
        <v>410422199009032250</v>
      </c>
      <c r="Z46" s="80">
        <f>secoo주문영문!Z44</f>
        <v>310016</v>
      </c>
      <c r="AA46" s="55" t="s">
        <v>416</v>
      </c>
      <c r="AB46" s="92" t="s">
        <v>1016</v>
      </c>
      <c r="AI46" s="55">
        <v>1</v>
      </c>
      <c r="AK46" s="55" t="s">
        <v>888</v>
      </c>
      <c r="AL46" s="51" t="s">
        <v>1009</v>
      </c>
      <c r="AM46" s="55"/>
      <c r="AN46" s="55" t="s">
        <v>888</v>
      </c>
      <c r="BP46" s="55" t="s">
        <v>1017</v>
      </c>
    </row>
    <row r="47" spans="1:68" ht="16.5">
      <c r="A47" s="50" t="str">
        <f>secoo주문영문!A45</f>
        <v>60216349352061</v>
      </c>
      <c r="B47" s="50" t="str">
        <f>secoo주문영문!A45</f>
        <v>60216349352061</v>
      </c>
      <c r="C47" s="51" t="s">
        <v>1003</v>
      </c>
      <c r="D47" s="90" t="s">
        <v>1015</v>
      </c>
      <c r="E47" s="53" t="s">
        <v>1021</v>
      </c>
      <c r="F47" s="54">
        <v>821033117252</v>
      </c>
      <c r="G47" s="50" t="s">
        <v>1018</v>
      </c>
      <c r="H47" s="86" t="s">
        <v>1004</v>
      </c>
      <c r="I47" s="86" t="s">
        <v>1005</v>
      </c>
      <c r="J47" s="55" t="s">
        <v>905</v>
      </c>
      <c r="L47" s="88" t="s">
        <v>1002</v>
      </c>
      <c r="P47" s="50" t="str">
        <f>secoo주문영문!E45</f>
        <v>许艺蓉</v>
      </c>
      <c r="R47" s="50" t="str">
        <f>secoo주문영문!F45</f>
        <v>18103593933</v>
      </c>
      <c r="S47" s="50" t="str">
        <f>secoo주문영문!J45</f>
        <v>Block 103, Block F, Jiahe Manor</v>
      </c>
      <c r="T47" s="52" t="str">
        <f>secoo주문영문!H45</f>
        <v>Yuncheng City</v>
      </c>
      <c r="U47" s="50" t="str">
        <f>secoo주문영문!G45</f>
        <v>Shanxi Province</v>
      </c>
      <c r="W47" s="55" t="s">
        <v>906</v>
      </c>
      <c r="X47" s="55" t="s">
        <v>882</v>
      </c>
      <c r="Y47" s="50" t="str">
        <f>secoo주문영문!AE45</f>
        <v>142727197402280328</v>
      </c>
      <c r="Z47" s="80" t="str">
        <f>secoo주문영문!Z45</f>
        <v>043200</v>
      </c>
      <c r="AA47" s="55" t="s">
        <v>416</v>
      </c>
      <c r="AB47" s="92" t="s">
        <v>1016</v>
      </c>
      <c r="AI47" s="55">
        <v>1</v>
      </c>
      <c r="AK47" s="55" t="s">
        <v>888</v>
      </c>
      <c r="AL47" s="51" t="s">
        <v>1009</v>
      </c>
      <c r="AM47" s="55"/>
      <c r="AN47" s="55" t="s">
        <v>888</v>
      </c>
      <c r="BP47" s="55" t="s">
        <v>1017</v>
      </c>
    </row>
    <row r="48" spans="1:68" ht="16.5">
      <c r="A48" s="50" t="str">
        <f>secoo주문영문!A46</f>
        <v>60216455762066</v>
      </c>
      <c r="B48" s="50" t="str">
        <f>secoo주문영문!A46</f>
        <v>60216455762066</v>
      </c>
      <c r="C48" s="51" t="s">
        <v>1003</v>
      </c>
      <c r="D48" s="90" t="s">
        <v>1015</v>
      </c>
      <c r="E48" s="53" t="s">
        <v>1021</v>
      </c>
      <c r="F48" s="54">
        <v>821033117252</v>
      </c>
      <c r="G48" s="50" t="s">
        <v>1018</v>
      </c>
      <c r="H48" s="86" t="s">
        <v>1004</v>
      </c>
      <c r="I48" s="86" t="s">
        <v>1005</v>
      </c>
      <c r="J48" s="55" t="s">
        <v>905</v>
      </c>
      <c r="L48" s="88" t="s">
        <v>1002</v>
      </c>
      <c r="P48" s="50" t="str">
        <f>secoo주문영문!E46</f>
        <v>张鹏程</v>
      </c>
      <c r="R48" s="50" t="str">
        <f>secoo주문영문!F46</f>
        <v>13001509999</v>
      </c>
      <c r="S48" s="50" t="str">
        <f>secoo주문영문!J46</f>
        <v>China Overseas International Hotel,</v>
      </c>
      <c r="T48" s="52" t="str">
        <f>secoo주문영문!H46</f>
        <v>Zibo City</v>
      </c>
      <c r="U48" s="50" t="str">
        <f>secoo주문영문!G46</f>
        <v>Shandong Province</v>
      </c>
      <c r="W48" s="55" t="s">
        <v>906</v>
      </c>
      <c r="X48" s="55" t="s">
        <v>882</v>
      </c>
      <c r="Y48" s="50" t="str">
        <f>secoo주문영문!AE46</f>
        <v>370302196811120330</v>
      </c>
      <c r="Z48" s="80">
        <f>secoo주문영문!Z46</f>
        <v>255100</v>
      </c>
      <c r="AA48" s="55" t="s">
        <v>416</v>
      </c>
      <c r="AB48" s="92" t="s">
        <v>1016</v>
      </c>
      <c r="AI48" s="55">
        <v>1</v>
      </c>
      <c r="AK48" s="55" t="s">
        <v>888</v>
      </c>
      <c r="AL48" s="51" t="s">
        <v>1009</v>
      </c>
      <c r="AM48" s="55"/>
      <c r="AN48" s="55" t="s">
        <v>888</v>
      </c>
      <c r="BP48" s="55" t="s">
        <v>1017</v>
      </c>
    </row>
    <row r="49" spans="1:68" ht="16.5">
      <c r="A49" s="50" t="str">
        <f>secoo주문영문!A47</f>
        <v>60216489022059</v>
      </c>
      <c r="B49" s="50" t="str">
        <f>secoo주문영문!A47</f>
        <v>60216489022059</v>
      </c>
      <c r="C49" s="51" t="s">
        <v>1003</v>
      </c>
      <c r="D49" s="90" t="s">
        <v>1015</v>
      </c>
      <c r="E49" s="53" t="s">
        <v>1021</v>
      </c>
      <c r="F49" s="54">
        <v>821033117252</v>
      </c>
      <c r="G49" s="50" t="s">
        <v>1018</v>
      </c>
      <c r="H49" s="86" t="s">
        <v>1004</v>
      </c>
      <c r="I49" s="86" t="s">
        <v>1005</v>
      </c>
      <c r="J49" s="55" t="s">
        <v>905</v>
      </c>
      <c r="L49" s="88" t="s">
        <v>1002</v>
      </c>
      <c r="P49" s="50" t="str">
        <f>secoo주문영문!E47</f>
        <v>仇涛</v>
      </c>
      <c r="R49" s="50" t="str">
        <f>secoo주문영문!F47</f>
        <v>13483770000</v>
      </c>
      <c r="S49" s="50" t="str">
        <f>secoo주문영문!J47</f>
        <v>Zhonghua Jiayuan Community, Anxin County,</v>
      </c>
      <c r="T49" s="52" t="str">
        <f>secoo주문영문!H47</f>
        <v>Baoding City</v>
      </c>
      <c r="U49" s="50" t="str">
        <f>secoo주문영문!G47</f>
        <v>Hebei Province</v>
      </c>
      <c r="W49" s="55" t="s">
        <v>906</v>
      </c>
      <c r="X49" s="55" t="s">
        <v>882</v>
      </c>
      <c r="Y49" s="50" t="str">
        <f>secoo주문영문!AE47</f>
        <v>130632198709090031</v>
      </c>
      <c r="Z49" s="80" t="str">
        <f>secoo주문영문!Z47</f>
        <v>071600</v>
      </c>
      <c r="AA49" s="55" t="s">
        <v>416</v>
      </c>
      <c r="AB49" s="92" t="s">
        <v>1016</v>
      </c>
      <c r="AI49" s="55">
        <v>1</v>
      </c>
      <c r="AK49" s="55" t="s">
        <v>888</v>
      </c>
      <c r="AL49" s="51" t="s">
        <v>1009</v>
      </c>
      <c r="AM49" s="55"/>
      <c r="AN49" s="55" t="s">
        <v>888</v>
      </c>
      <c r="BP49" s="55" t="s">
        <v>1017</v>
      </c>
    </row>
    <row r="50" spans="1:68" ht="16.5">
      <c r="A50" s="50" t="str">
        <f>secoo주문영문!A48</f>
        <v>60203206871025</v>
      </c>
      <c r="B50" s="50" t="str">
        <f>secoo주문영문!A48</f>
        <v>60203206871025</v>
      </c>
      <c r="C50" s="51" t="s">
        <v>1003</v>
      </c>
      <c r="D50" s="90" t="s">
        <v>1015</v>
      </c>
      <c r="E50" s="53" t="s">
        <v>1021</v>
      </c>
      <c r="F50" s="54">
        <v>821033117252</v>
      </c>
      <c r="G50" s="50" t="s">
        <v>1018</v>
      </c>
      <c r="H50" s="86" t="s">
        <v>1004</v>
      </c>
      <c r="I50" s="86" t="s">
        <v>1005</v>
      </c>
      <c r="J50" s="55" t="s">
        <v>905</v>
      </c>
      <c r="L50" s="88" t="s">
        <v>1002</v>
      </c>
      <c r="P50" s="50" t="str">
        <f>secoo주문영문!E48</f>
        <v>李华</v>
      </c>
      <c r="R50" s="50" t="str">
        <f>secoo주문영문!F48</f>
        <v>13901791626</v>
      </c>
      <c r="S50" s="50" t="str">
        <f>secoo주문영문!J48</f>
        <v>Room 802, No. 4, Lane 58, Manao Road</v>
      </c>
      <c r="T50" s="52" t="str">
        <f>secoo주문영문!H48</f>
        <v>Shanghai</v>
      </c>
      <c r="U50" s="50" t="str">
        <f>secoo주문영문!G48</f>
        <v>Shanghai</v>
      </c>
      <c r="W50" s="55" t="s">
        <v>906</v>
      </c>
      <c r="X50" s="55" t="s">
        <v>882</v>
      </c>
      <c r="Y50" s="50" t="str">
        <f>secoo주문영문!AE48</f>
        <v>310109197805103611</v>
      </c>
      <c r="Z50" s="80">
        <f>secoo주문영문!Z48</f>
        <v>201103</v>
      </c>
      <c r="AA50" s="55" t="s">
        <v>416</v>
      </c>
      <c r="AB50" s="92" t="s">
        <v>1016</v>
      </c>
      <c r="AI50" s="55">
        <v>1</v>
      </c>
      <c r="AK50" s="55" t="s">
        <v>888</v>
      </c>
      <c r="AL50" s="51" t="s">
        <v>1009</v>
      </c>
      <c r="AM50" s="55"/>
      <c r="AN50" s="55" t="s">
        <v>888</v>
      </c>
      <c r="BP50" s="55" t="s">
        <v>1017</v>
      </c>
    </row>
    <row r="51" spans="1:68" ht="16.5">
      <c r="A51" s="50" t="str">
        <f>secoo주문영문!A49</f>
        <v>60203156481048</v>
      </c>
      <c r="B51" s="50" t="str">
        <f>secoo주문영문!A49</f>
        <v>60203156481048</v>
      </c>
      <c r="C51" s="51" t="s">
        <v>1003</v>
      </c>
      <c r="D51" s="90" t="s">
        <v>1015</v>
      </c>
      <c r="E51" s="53" t="s">
        <v>1021</v>
      </c>
      <c r="F51" s="54">
        <v>821033117252</v>
      </c>
      <c r="G51" s="50" t="s">
        <v>1018</v>
      </c>
      <c r="H51" s="86" t="s">
        <v>1004</v>
      </c>
      <c r="I51" s="86" t="s">
        <v>1005</v>
      </c>
      <c r="J51" s="55" t="s">
        <v>905</v>
      </c>
      <c r="L51" s="88" t="s">
        <v>1002</v>
      </c>
      <c r="P51" s="50" t="str">
        <f>secoo주문영문!E49</f>
        <v>李光哲</v>
      </c>
      <c r="R51" s="50" t="str">
        <f>secoo주문영문!F49</f>
        <v>15140342679</v>
      </c>
      <c r="S51" s="50" t="str">
        <f>secoo주문영문!J49</f>
        <v>Room 1103, Unit 3, Building 37, North Bank, Oasis Peninsula,</v>
      </c>
      <c r="T51" s="52" t="str">
        <f>secoo주문영문!H49</f>
        <v>Dalian City</v>
      </c>
      <c r="U51" s="50" t="str">
        <f>secoo주문영문!G49</f>
        <v>Liaoning Province</v>
      </c>
      <c r="W51" s="55" t="s">
        <v>906</v>
      </c>
      <c r="X51" s="55" t="s">
        <v>882</v>
      </c>
      <c r="Y51" s="50" t="str">
        <f>secoo주문영문!AE49</f>
        <v>230183198608253416</v>
      </c>
      <c r="Z51" s="80">
        <f>secoo주문영문!Z49</f>
        <v>116610</v>
      </c>
      <c r="AA51" s="55" t="s">
        <v>416</v>
      </c>
      <c r="AB51" s="92" t="s">
        <v>1016</v>
      </c>
      <c r="AI51" s="55">
        <v>1</v>
      </c>
      <c r="AK51" s="55" t="s">
        <v>888</v>
      </c>
      <c r="AL51" s="51" t="s">
        <v>1009</v>
      </c>
      <c r="AM51" s="55"/>
      <c r="AN51" s="55" t="s">
        <v>888</v>
      </c>
      <c r="BP51" s="55" t="s">
        <v>1017</v>
      </c>
    </row>
    <row r="52" spans="1:68" ht="16.5">
      <c r="A52" s="50" t="str">
        <f>secoo주문영문!A50</f>
        <v>60216545692093</v>
      </c>
      <c r="B52" s="50" t="str">
        <f>secoo주문영문!A50</f>
        <v>60216545692093</v>
      </c>
      <c r="C52" s="51" t="s">
        <v>1003</v>
      </c>
      <c r="D52" s="90" t="s">
        <v>1015</v>
      </c>
      <c r="E52" s="53" t="s">
        <v>1021</v>
      </c>
      <c r="F52" s="54">
        <v>821033117252</v>
      </c>
      <c r="G52" s="50" t="s">
        <v>1018</v>
      </c>
      <c r="H52" s="86" t="s">
        <v>1004</v>
      </c>
      <c r="I52" s="86" t="s">
        <v>1005</v>
      </c>
      <c r="J52" s="55" t="s">
        <v>905</v>
      </c>
      <c r="L52" s="88" t="s">
        <v>1002</v>
      </c>
      <c r="P52" s="50" t="str">
        <f>secoo주문영문!E50</f>
        <v>高群</v>
      </c>
      <c r="R52" s="50" t="str">
        <f>secoo주문영문!F50</f>
        <v>13703027123</v>
      </c>
      <c r="S52" s="50" t="str">
        <f>secoo주문영문!J50</f>
        <v>No. 28, Yuyou Road, Yongkou Industrial Zone, Longjiang Town</v>
      </c>
      <c r="T52" s="52" t="str">
        <f>secoo주문영문!H50</f>
        <v>Foshan City</v>
      </c>
      <c r="U52" s="50" t="str">
        <f>secoo주문영문!G50</f>
        <v xml:space="preserve">Guangdong Province </v>
      </c>
      <c r="W52" s="55" t="s">
        <v>906</v>
      </c>
      <c r="X52" s="55" t="s">
        <v>882</v>
      </c>
      <c r="Y52" s="50" t="str">
        <f>secoo주문영문!AE50</f>
        <v>350181197811051633</v>
      </c>
      <c r="Z52" s="80">
        <f>secoo주문영문!Z50</f>
        <v>528300</v>
      </c>
      <c r="AA52" s="55" t="s">
        <v>416</v>
      </c>
      <c r="AB52" s="92" t="s">
        <v>1016</v>
      </c>
      <c r="AI52" s="55">
        <v>1</v>
      </c>
      <c r="AK52" s="55" t="s">
        <v>888</v>
      </c>
      <c r="AL52" s="51" t="s">
        <v>1009</v>
      </c>
      <c r="AM52" s="55"/>
      <c r="AN52" s="55" t="s">
        <v>888</v>
      </c>
      <c r="BP52" s="55" t="s">
        <v>1017</v>
      </c>
    </row>
    <row r="53" spans="1:68" ht="16.5">
      <c r="A53" s="50" t="str">
        <f>secoo주문영문!A51</f>
        <v>60216545632093</v>
      </c>
      <c r="B53" s="50" t="str">
        <f>secoo주문영문!A51</f>
        <v>60216545632093</v>
      </c>
      <c r="C53" s="51" t="s">
        <v>1003</v>
      </c>
      <c r="D53" s="90" t="s">
        <v>1015</v>
      </c>
      <c r="E53" s="53" t="s">
        <v>1021</v>
      </c>
      <c r="F53" s="54">
        <v>821033117252</v>
      </c>
      <c r="G53" s="50" t="s">
        <v>1018</v>
      </c>
      <c r="H53" s="86" t="s">
        <v>1004</v>
      </c>
      <c r="I53" s="86" t="s">
        <v>1005</v>
      </c>
      <c r="J53" s="55" t="s">
        <v>905</v>
      </c>
      <c r="L53" s="88" t="s">
        <v>1002</v>
      </c>
      <c r="P53" s="50" t="str">
        <f>secoo주문영문!E51</f>
        <v>高群</v>
      </c>
      <c r="R53" s="50" t="str">
        <f>secoo주문영문!F51</f>
        <v>13703027123</v>
      </c>
      <c r="S53" s="50" t="str">
        <f>secoo주문영문!J51</f>
        <v>No. 28, Yuyou Road, Yongkou Industrial Zone, Longjiang Town</v>
      </c>
      <c r="T53" s="52" t="str">
        <f>secoo주문영문!H51</f>
        <v>Foshan City</v>
      </c>
      <c r="U53" s="50" t="str">
        <f>secoo주문영문!G51</f>
        <v xml:space="preserve">Guangdong Province </v>
      </c>
      <c r="W53" s="55" t="s">
        <v>906</v>
      </c>
      <c r="X53" s="55" t="s">
        <v>882</v>
      </c>
      <c r="Y53" s="50" t="str">
        <f>secoo주문영문!AE51</f>
        <v>350181197811051633</v>
      </c>
      <c r="Z53" s="80">
        <f>secoo주문영문!Z51</f>
        <v>528300</v>
      </c>
      <c r="AA53" s="55" t="s">
        <v>416</v>
      </c>
      <c r="AB53" s="92" t="s">
        <v>1016</v>
      </c>
      <c r="AI53" s="55">
        <v>1</v>
      </c>
      <c r="AK53" s="55" t="s">
        <v>888</v>
      </c>
      <c r="AL53" s="51" t="s">
        <v>1009</v>
      </c>
      <c r="AM53" s="55"/>
      <c r="AN53" s="55" t="s">
        <v>888</v>
      </c>
      <c r="BP53" s="55" t="s">
        <v>1017</v>
      </c>
    </row>
    <row r="54" spans="1:68" ht="16.5">
      <c r="A54" s="50" t="str">
        <f>secoo주문영문!A52</f>
        <v>60216541172093</v>
      </c>
      <c r="B54" s="50" t="str">
        <f>secoo주문영문!A52</f>
        <v>60216541172093</v>
      </c>
      <c r="C54" s="51" t="s">
        <v>1003</v>
      </c>
      <c r="D54" s="90" t="s">
        <v>1015</v>
      </c>
      <c r="E54" s="53" t="s">
        <v>1021</v>
      </c>
      <c r="F54" s="54">
        <v>821033117252</v>
      </c>
      <c r="G54" s="50" t="s">
        <v>1018</v>
      </c>
      <c r="H54" s="86" t="s">
        <v>1004</v>
      </c>
      <c r="I54" s="86" t="s">
        <v>1005</v>
      </c>
      <c r="J54" s="55" t="s">
        <v>905</v>
      </c>
      <c r="L54" s="88" t="s">
        <v>1002</v>
      </c>
      <c r="P54" s="50" t="str">
        <f>secoo주문영문!E52</f>
        <v>高群</v>
      </c>
      <c r="R54" s="50" t="str">
        <f>secoo주문영문!F52</f>
        <v>13703027123</v>
      </c>
      <c r="S54" s="50" t="str">
        <f>secoo주문영문!J52</f>
        <v>No. 28, Yuyou Road, Yongkou Industrial Zone, Longjiang Town</v>
      </c>
      <c r="T54" s="52" t="str">
        <f>secoo주문영문!H52</f>
        <v>Foshan City</v>
      </c>
      <c r="U54" s="50" t="str">
        <f>secoo주문영문!G52</f>
        <v xml:space="preserve">Guangdong Province </v>
      </c>
      <c r="W54" s="55" t="s">
        <v>906</v>
      </c>
      <c r="X54" s="55" t="s">
        <v>882</v>
      </c>
      <c r="Y54" s="50" t="str">
        <f>secoo주문영문!AE52</f>
        <v>350181197811051633</v>
      </c>
      <c r="Z54" s="80">
        <f>secoo주문영문!Z52</f>
        <v>528300</v>
      </c>
      <c r="AA54" s="55" t="s">
        <v>416</v>
      </c>
      <c r="AB54" s="92" t="s">
        <v>1016</v>
      </c>
      <c r="AI54" s="55">
        <v>1</v>
      </c>
      <c r="AK54" s="55" t="s">
        <v>888</v>
      </c>
      <c r="AL54" s="51" t="s">
        <v>1009</v>
      </c>
      <c r="AM54" s="55"/>
      <c r="AN54" s="55" t="s">
        <v>888</v>
      </c>
      <c r="BP54" s="55" t="s">
        <v>1017</v>
      </c>
    </row>
    <row r="55" spans="1:68" ht="16.5">
      <c r="A55" s="50" t="str">
        <f>secoo주문영문!A53</f>
        <v>60216821432093</v>
      </c>
      <c r="B55" s="50" t="str">
        <f>secoo주문영문!A53</f>
        <v>60216821432093</v>
      </c>
      <c r="C55" s="51" t="s">
        <v>1003</v>
      </c>
      <c r="D55" s="90" t="s">
        <v>1015</v>
      </c>
      <c r="E55" s="53" t="s">
        <v>1021</v>
      </c>
      <c r="F55" s="54">
        <v>821033117252</v>
      </c>
      <c r="G55" s="50" t="s">
        <v>1018</v>
      </c>
      <c r="H55" s="86" t="s">
        <v>1004</v>
      </c>
      <c r="I55" s="86" t="s">
        <v>1005</v>
      </c>
      <c r="J55" s="55" t="s">
        <v>905</v>
      </c>
      <c r="L55" s="88" t="s">
        <v>1002</v>
      </c>
      <c r="P55" s="50" t="str">
        <f>secoo주문영문!E53</f>
        <v>高群</v>
      </c>
      <c r="R55" s="50" t="str">
        <f>secoo주문영문!F53</f>
        <v>13703027123</v>
      </c>
      <c r="S55" s="50" t="str">
        <f>secoo주문영문!J53</f>
        <v>No. 28, Yuyou Road, Yongkou Industrial Zone, Longjiang Town</v>
      </c>
      <c r="T55" s="52" t="str">
        <f>secoo주문영문!H53</f>
        <v>Foshan City</v>
      </c>
      <c r="U55" s="50" t="str">
        <f>secoo주문영문!G53</f>
        <v xml:space="preserve">Guangdong Province </v>
      </c>
      <c r="W55" s="55" t="s">
        <v>906</v>
      </c>
      <c r="X55" s="55" t="s">
        <v>882</v>
      </c>
      <c r="Y55" s="50" t="str">
        <f>secoo주문영문!AE53</f>
        <v>350181197811051633</v>
      </c>
      <c r="Z55" s="80">
        <f>secoo주문영문!Z53</f>
        <v>528300</v>
      </c>
      <c r="AA55" s="55" t="s">
        <v>416</v>
      </c>
      <c r="AB55" s="92" t="s">
        <v>1016</v>
      </c>
      <c r="AI55" s="55">
        <v>1</v>
      </c>
      <c r="AK55" s="55" t="s">
        <v>888</v>
      </c>
      <c r="AL55" s="51" t="s">
        <v>1009</v>
      </c>
      <c r="AM55" s="55"/>
      <c r="AN55" s="55" t="s">
        <v>888</v>
      </c>
      <c r="BP55" s="55" t="s">
        <v>1017</v>
      </c>
    </row>
    <row r="56" spans="1:68" ht="16.5">
      <c r="A56" s="50" t="str">
        <f>secoo주문영문!A54</f>
        <v>60216815692093</v>
      </c>
      <c r="B56" s="50" t="str">
        <f>secoo주문영문!A54</f>
        <v>60216815692093</v>
      </c>
      <c r="C56" s="51" t="s">
        <v>1003</v>
      </c>
      <c r="D56" s="90" t="s">
        <v>1015</v>
      </c>
      <c r="E56" s="53" t="s">
        <v>1021</v>
      </c>
      <c r="F56" s="54">
        <v>821033117252</v>
      </c>
      <c r="G56" s="50" t="s">
        <v>1018</v>
      </c>
      <c r="H56" s="86" t="s">
        <v>1004</v>
      </c>
      <c r="I56" s="86" t="s">
        <v>1005</v>
      </c>
      <c r="J56" s="55" t="s">
        <v>905</v>
      </c>
      <c r="L56" s="88" t="s">
        <v>1002</v>
      </c>
      <c r="P56" s="50" t="str">
        <f>secoo주문영문!E54</f>
        <v>高群</v>
      </c>
      <c r="R56" s="50" t="str">
        <f>secoo주문영문!F54</f>
        <v>13703027123</v>
      </c>
      <c r="S56" s="50" t="str">
        <f>secoo주문영문!J54</f>
        <v>No. 28, Yuyou Road, Yongkou Industrial Zone, Longjiang Town</v>
      </c>
      <c r="T56" s="52" t="str">
        <f>secoo주문영문!H54</f>
        <v>Foshan City</v>
      </c>
      <c r="U56" s="50" t="str">
        <f>secoo주문영문!G54</f>
        <v xml:space="preserve">Guangdong Province </v>
      </c>
      <c r="W56" s="55" t="s">
        <v>906</v>
      </c>
      <c r="X56" s="55" t="s">
        <v>882</v>
      </c>
      <c r="Y56" s="50" t="str">
        <f>secoo주문영문!AE54</f>
        <v>350181197811051633</v>
      </c>
      <c r="Z56" s="80">
        <f>secoo주문영문!Z54</f>
        <v>528300</v>
      </c>
      <c r="AA56" s="55" t="s">
        <v>416</v>
      </c>
      <c r="AB56" s="92" t="s">
        <v>1016</v>
      </c>
      <c r="AI56" s="55">
        <v>1</v>
      </c>
      <c r="AK56" s="55" t="s">
        <v>888</v>
      </c>
      <c r="AL56" s="51" t="s">
        <v>1009</v>
      </c>
      <c r="AM56" s="55"/>
      <c r="AN56" s="55" t="s">
        <v>888</v>
      </c>
      <c r="BP56" s="55" t="s">
        <v>1017</v>
      </c>
    </row>
    <row r="57" spans="1:68" ht="16.5">
      <c r="A57" s="50" t="str">
        <f>secoo주문영문!A55</f>
        <v>60217034832072</v>
      </c>
      <c r="B57" s="50" t="str">
        <f>secoo주문영문!A55</f>
        <v>60217034832072</v>
      </c>
      <c r="C57" s="51" t="s">
        <v>1003</v>
      </c>
      <c r="D57" s="90" t="s">
        <v>1015</v>
      </c>
      <c r="E57" s="53" t="s">
        <v>1021</v>
      </c>
      <c r="F57" s="54">
        <v>821033117252</v>
      </c>
      <c r="G57" s="50" t="s">
        <v>1018</v>
      </c>
      <c r="H57" s="86" t="s">
        <v>1004</v>
      </c>
      <c r="I57" s="86" t="s">
        <v>1005</v>
      </c>
      <c r="J57" s="55" t="s">
        <v>905</v>
      </c>
      <c r="L57" s="88" t="s">
        <v>1002</v>
      </c>
      <c r="P57" s="50" t="str">
        <f>secoo주문영문!E55</f>
        <v>裴安庆</v>
      </c>
      <c r="R57" s="50" t="str">
        <f>secoo주문영문!F55</f>
        <v>15546884744</v>
      </c>
      <c r="S57" s="50" t="str">
        <f>secoo주문영문!J55</f>
        <v>Shengshi Garden Sales Office, No.218 Chuangye Road, Wanping Community, Taihu New City</v>
      </c>
      <c r="T57" s="52" t="str">
        <f>secoo주문영문!H55</f>
        <v>Suzhou City,</v>
      </c>
      <c r="U57" s="50" t="str">
        <f>secoo주문영문!G55</f>
        <v>Jiangsu Province</v>
      </c>
      <c r="W57" s="55" t="s">
        <v>906</v>
      </c>
      <c r="X57" s="55" t="s">
        <v>882</v>
      </c>
      <c r="Y57" s="50" t="str">
        <f>secoo주문영문!AE55</f>
        <v>320503196406260514</v>
      </c>
      <c r="Z57" s="80">
        <f>secoo주문영문!Z55</f>
        <v>215200</v>
      </c>
      <c r="AA57" s="55" t="s">
        <v>416</v>
      </c>
      <c r="AB57" s="92" t="s">
        <v>1016</v>
      </c>
      <c r="AI57" s="55">
        <v>1</v>
      </c>
      <c r="AK57" s="55" t="s">
        <v>888</v>
      </c>
      <c r="AL57" s="51" t="s">
        <v>1009</v>
      </c>
      <c r="AM57" s="55"/>
      <c r="AN57" s="55" t="s">
        <v>888</v>
      </c>
      <c r="BP57" s="55" t="s">
        <v>1017</v>
      </c>
    </row>
    <row r="58" spans="1:68" ht="16.5">
      <c r="A58" s="50" t="str">
        <f>secoo주문영문!A56</f>
        <v>60217034832072</v>
      </c>
      <c r="B58" s="50" t="str">
        <f>secoo주문영문!A56</f>
        <v>60217034832072</v>
      </c>
      <c r="C58" s="51" t="s">
        <v>1003</v>
      </c>
      <c r="D58" s="90" t="s">
        <v>1015</v>
      </c>
      <c r="E58" s="53" t="s">
        <v>1021</v>
      </c>
      <c r="F58" s="54">
        <v>821033117252</v>
      </c>
      <c r="G58" s="50" t="s">
        <v>1018</v>
      </c>
      <c r="H58" s="86" t="s">
        <v>1004</v>
      </c>
      <c r="I58" s="86" t="s">
        <v>1005</v>
      </c>
      <c r="J58" s="55" t="s">
        <v>905</v>
      </c>
      <c r="L58" s="88" t="s">
        <v>1002</v>
      </c>
      <c r="P58" s="50" t="str">
        <f>secoo주문영문!E56</f>
        <v>裴安庆</v>
      </c>
      <c r="R58" s="50" t="str">
        <f>secoo주문영문!F56</f>
        <v>15546884744</v>
      </c>
      <c r="S58" s="50" t="str">
        <f>secoo주문영문!J56</f>
        <v>Shengshi Garden Sales Office, No.218 Chuangye Road, Wanping Community, Taihu New City</v>
      </c>
      <c r="T58" s="52" t="str">
        <f>secoo주문영문!H56</f>
        <v>Suzhou City,</v>
      </c>
      <c r="U58" s="50" t="str">
        <f>secoo주문영문!G56</f>
        <v>Jiangsu Province</v>
      </c>
      <c r="W58" s="55" t="s">
        <v>906</v>
      </c>
      <c r="X58" s="55" t="s">
        <v>882</v>
      </c>
      <c r="Y58" s="50" t="str">
        <f>secoo주문영문!AE56</f>
        <v>320503196406260514</v>
      </c>
      <c r="Z58" s="80">
        <f>secoo주문영문!Z56</f>
        <v>215200</v>
      </c>
      <c r="AA58" s="55" t="s">
        <v>416</v>
      </c>
      <c r="AB58" s="92" t="s">
        <v>1016</v>
      </c>
      <c r="AI58" s="55">
        <v>1</v>
      </c>
      <c r="AK58" s="55" t="s">
        <v>888</v>
      </c>
      <c r="AL58" s="51" t="s">
        <v>1009</v>
      </c>
      <c r="AM58" s="55"/>
      <c r="AN58" s="55" t="s">
        <v>888</v>
      </c>
      <c r="BP58" s="55" t="s">
        <v>1017</v>
      </c>
    </row>
    <row r="59" spans="1:68" ht="16.5">
      <c r="A59" s="50" t="str">
        <f>secoo주문영문!A57</f>
        <v>60217036202072</v>
      </c>
      <c r="B59" s="50" t="str">
        <f>secoo주문영문!A57</f>
        <v>60217036202072</v>
      </c>
      <c r="C59" s="51" t="s">
        <v>1003</v>
      </c>
      <c r="D59" s="90" t="s">
        <v>1015</v>
      </c>
      <c r="E59" s="53" t="s">
        <v>1021</v>
      </c>
      <c r="F59" s="54">
        <v>821033117252</v>
      </c>
      <c r="G59" s="50" t="s">
        <v>1018</v>
      </c>
      <c r="H59" s="86" t="s">
        <v>1004</v>
      </c>
      <c r="I59" s="86" t="s">
        <v>1005</v>
      </c>
      <c r="J59" s="55" t="s">
        <v>905</v>
      </c>
      <c r="L59" s="88" t="s">
        <v>1002</v>
      </c>
      <c r="P59" s="50" t="str">
        <f>secoo주문영문!E57</f>
        <v>裴安庆</v>
      </c>
      <c r="R59" s="50" t="str">
        <f>secoo주문영문!F57</f>
        <v>15546884744</v>
      </c>
      <c r="S59" s="50" t="str">
        <f>secoo주문영문!J57</f>
        <v>Shengshi Garden Sales Office, No.218 Chuangye Road, Wanping Community, Taihu New City</v>
      </c>
      <c r="T59" s="52" t="str">
        <f>secoo주문영문!H57</f>
        <v>Suzhou City,</v>
      </c>
      <c r="U59" s="50" t="str">
        <f>secoo주문영문!G57</f>
        <v>Jiangsu Province</v>
      </c>
      <c r="W59" s="55" t="s">
        <v>906</v>
      </c>
      <c r="X59" s="55" t="s">
        <v>882</v>
      </c>
      <c r="Y59" s="50" t="str">
        <f>secoo주문영문!AE57</f>
        <v>320503196406260514</v>
      </c>
      <c r="Z59" s="80">
        <f>secoo주문영문!Z57</f>
        <v>215200</v>
      </c>
      <c r="AA59" s="55" t="s">
        <v>416</v>
      </c>
      <c r="AB59" s="92" t="s">
        <v>1016</v>
      </c>
      <c r="AI59" s="55">
        <v>1</v>
      </c>
      <c r="AK59" s="55" t="s">
        <v>888</v>
      </c>
      <c r="AL59" s="51" t="s">
        <v>1009</v>
      </c>
      <c r="AM59" s="55"/>
      <c r="AN59" s="55" t="s">
        <v>888</v>
      </c>
      <c r="BP59" s="55" t="s">
        <v>1017</v>
      </c>
    </row>
    <row r="60" spans="1:68" ht="16.5">
      <c r="A60" s="50" t="str">
        <f>secoo주문영문!A58</f>
        <v>60203540121024</v>
      </c>
      <c r="B60" s="50" t="str">
        <f>secoo주문영문!A58</f>
        <v>60203540121024</v>
      </c>
      <c r="C60" s="51" t="s">
        <v>1003</v>
      </c>
      <c r="D60" s="90" t="s">
        <v>1015</v>
      </c>
      <c r="E60" s="53" t="s">
        <v>1021</v>
      </c>
      <c r="F60" s="54">
        <v>821033117252</v>
      </c>
      <c r="G60" s="50" t="s">
        <v>1018</v>
      </c>
      <c r="H60" s="86" t="s">
        <v>1004</v>
      </c>
      <c r="I60" s="86" t="s">
        <v>1005</v>
      </c>
      <c r="J60" s="55" t="s">
        <v>905</v>
      </c>
      <c r="L60" s="88" t="s">
        <v>1002</v>
      </c>
      <c r="P60" s="50" t="str">
        <f>secoo주문영문!E58</f>
        <v>周伟</v>
      </c>
      <c r="R60" s="50" t="str">
        <f>secoo주문영문!F58</f>
        <v>15751891999</v>
      </c>
      <c r="S60" s="50" t="str">
        <f>secoo주문영문!J58</f>
        <v>23rd Floor, Block B, Bai'an Yijia Building,</v>
      </c>
      <c r="T60" s="52" t="str">
        <f>secoo주문영문!H58</f>
        <v xml:space="preserve">Nantong City, </v>
      </c>
      <c r="U60" s="50" t="str">
        <f>secoo주문영문!G58</f>
        <v>Jiangsu Province</v>
      </c>
      <c r="W60" s="55" t="s">
        <v>906</v>
      </c>
      <c r="X60" s="55" t="s">
        <v>882</v>
      </c>
      <c r="Y60" s="50" t="str">
        <f>secoo주문영문!AE58</f>
        <v>320602197003034057</v>
      </c>
      <c r="Z60" s="80">
        <f>secoo주문영문!Z58</f>
        <v>226000</v>
      </c>
      <c r="AA60" s="55" t="s">
        <v>416</v>
      </c>
      <c r="AB60" s="92" t="s">
        <v>1016</v>
      </c>
      <c r="AI60" s="55">
        <v>1</v>
      </c>
      <c r="AK60" s="55" t="s">
        <v>888</v>
      </c>
      <c r="AL60" s="51" t="s">
        <v>1009</v>
      </c>
      <c r="AM60" s="55"/>
      <c r="AN60" s="55" t="s">
        <v>888</v>
      </c>
      <c r="BP60" s="55" t="s">
        <v>1017</v>
      </c>
    </row>
    <row r="61" spans="1:68" ht="16.5">
      <c r="A61" s="50" t="str">
        <f>secoo주문영문!A59</f>
        <v>60203555341024</v>
      </c>
      <c r="B61" s="50" t="str">
        <f>secoo주문영문!A59</f>
        <v>60203555341024</v>
      </c>
      <c r="C61" s="51" t="s">
        <v>1003</v>
      </c>
      <c r="D61" s="90" t="s">
        <v>1015</v>
      </c>
      <c r="E61" s="53" t="s">
        <v>1021</v>
      </c>
      <c r="F61" s="54">
        <v>821033117252</v>
      </c>
      <c r="G61" s="50" t="s">
        <v>1018</v>
      </c>
      <c r="H61" s="86" t="s">
        <v>1004</v>
      </c>
      <c r="I61" s="86" t="s">
        <v>1005</v>
      </c>
      <c r="J61" s="55" t="s">
        <v>905</v>
      </c>
      <c r="L61" s="88" t="s">
        <v>1002</v>
      </c>
      <c r="P61" s="50" t="str">
        <f>secoo주문영문!E59</f>
        <v>周伟</v>
      </c>
      <c r="R61" s="50" t="str">
        <f>secoo주문영문!F59</f>
        <v>15751891999</v>
      </c>
      <c r="S61" s="50" t="str">
        <f>secoo주문영문!J59</f>
        <v>23rd Floor, Block B, Bai'an Yijia Building,</v>
      </c>
      <c r="T61" s="52" t="str">
        <f>secoo주문영문!H59</f>
        <v xml:space="preserve">Nantong City, </v>
      </c>
      <c r="U61" s="50" t="str">
        <f>secoo주문영문!G59</f>
        <v>Jiangsu Province</v>
      </c>
      <c r="W61" s="55" t="s">
        <v>906</v>
      </c>
      <c r="X61" s="55" t="s">
        <v>882</v>
      </c>
      <c r="Y61" s="50" t="str">
        <f>secoo주문영문!AE59</f>
        <v>320602197003034057</v>
      </c>
      <c r="Z61" s="80">
        <f>secoo주문영문!Z59</f>
        <v>226000</v>
      </c>
      <c r="AA61" s="55" t="s">
        <v>416</v>
      </c>
      <c r="AB61" s="92" t="s">
        <v>1016</v>
      </c>
      <c r="AI61" s="55">
        <v>1</v>
      </c>
      <c r="AK61" s="55" t="s">
        <v>888</v>
      </c>
      <c r="AL61" s="51" t="s">
        <v>1009</v>
      </c>
      <c r="AM61" s="55"/>
      <c r="AN61" s="55" t="s">
        <v>888</v>
      </c>
      <c r="BP61" s="55" t="s">
        <v>1017</v>
      </c>
    </row>
    <row r="62" spans="1:68" ht="16.5">
      <c r="A62" s="50" t="str">
        <f>secoo주문영문!A60</f>
        <v>60217521702053</v>
      </c>
      <c r="B62" s="50" t="str">
        <f>secoo주문영문!A60</f>
        <v>60217521702053</v>
      </c>
      <c r="C62" s="51" t="s">
        <v>1003</v>
      </c>
      <c r="D62" s="90" t="s">
        <v>1015</v>
      </c>
      <c r="E62" s="53" t="s">
        <v>1021</v>
      </c>
      <c r="F62" s="54">
        <v>821033117252</v>
      </c>
      <c r="G62" s="50" t="s">
        <v>1018</v>
      </c>
      <c r="H62" s="86" t="s">
        <v>1004</v>
      </c>
      <c r="I62" s="86" t="s">
        <v>1005</v>
      </c>
      <c r="J62" s="55" t="s">
        <v>905</v>
      </c>
      <c r="L62" s="88" t="s">
        <v>1002</v>
      </c>
      <c r="P62" s="50" t="str">
        <f>secoo주문영문!E60</f>
        <v>熊维康</v>
      </c>
      <c r="R62" s="50" t="str">
        <f>secoo주문영문!F60</f>
        <v>13829999969</v>
      </c>
      <c r="S62" s="50" t="str">
        <f>secoo주문영문!J60</f>
        <v>No. 48, East of Huixin Road, Pingshan Street,</v>
      </c>
      <c r="T62" s="52" t="str">
        <f>secoo주문영문!H60</f>
        <v>Huizhou City</v>
      </c>
      <c r="U62" s="50" t="str">
        <f>secoo주문영문!G60</f>
        <v>Guangdong Province</v>
      </c>
      <c r="W62" s="55" t="s">
        <v>906</v>
      </c>
      <c r="X62" s="55" t="s">
        <v>882</v>
      </c>
      <c r="Y62" s="50" t="str">
        <f>secoo주문영문!AE60</f>
        <v>513031197512086338</v>
      </c>
      <c r="Z62" s="80">
        <f>secoo주문영문!Z60</f>
        <v>516300</v>
      </c>
      <c r="AA62" s="55" t="s">
        <v>416</v>
      </c>
      <c r="AB62" s="92" t="s">
        <v>1016</v>
      </c>
      <c r="AI62" s="55">
        <v>1</v>
      </c>
      <c r="AK62" s="55" t="s">
        <v>888</v>
      </c>
      <c r="AL62" s="51" t="s">
        <v>1009</v>
      </c>
      <c r="AM62" s="55"/>
      <c r="AN62" s="55" t="s">
        <v>888</v>
      </c>
      <c r="BP62" s="55" t="s">
        <v>1017</v>
      </c>
    </row>
    <row r="63" spans="1:68" ht="16.5">
      <c r="A63" s="50" t="str">
        <f>secoo주문영문!A61</f>
        <v>60217531162054</v>
      </c>
      <c r="B63" s="50" t="str">
        <f>secoo주문영문!A61</f>
        <v>60217531162054</v>
      </c>
      <c r="C63" s="51" t="s">
        <v>1003</v>
      </c>
      <c r="D63" s="90" t="s">
        <v>1015</v>
      </c>
      <c r="E63" s="53" t="s">
        <v>1021</v>
      </c>
      <c r="F63" s="54">
        <v>821033117252</v>
      </c>
      <c r="G63" s="50" t="s">
        <v>1018</v>
      </c>
      <c r="H63" s="86" t="s">
        <v>1004</v>
      </c>
      <c r="I63" s="86" t="s">
        <v>1005</v>
      </c>
      <c r="J63" s="55" t="s">
        <v>905</v>
      </c>
      <c r="L63" s="88" t="s">
        <v>1002</v>
      </c>
      <c r="P63" s="50" t="str">
        <f>secoo주문영문!E61</f>
        <v>李科良</v>
      </c>
      <c r="R63" s="50" t="str">
        <f>secoo주문영문!F61</f>
        <v>15108461562</v>
      </c>
      <c r="S63" s="50" t="str">
        <f>secoo주문영문!J61</f>
        <v>1406, Unit 1, Building 2, Kaixuan Tianji Bay, No.339 Dongpo Avenue</v>
      </c>
      <c r="T63" s="52" t="str">
        <f>secoo주문영문!H61</f>
        <v>Chengdu City</v>
      </c>
      <c r="U63" s="50" t="str">
        <f>secoo주문영문!G61</f>
        <v>Sichuan Province</v>
      </c>
      <c r="W63" s="55" t="s">
        <v>906</v>
      </c>
      <c r="X63" s="55" t="s">
        <v>882</v>
      </c>
      <c r="Y63" s="50" t="str">
        <f>secoo주문영문!AE61</f>
        <v>511325198708270016</v>
      </c>
      <c r="Z63" s="80">
        <f>secoo주문영문!Z61</f>
        <v>610000</v>
      </c>
      <c r="AA63" s="55" t="s">
        <v>416</v>
      </c>
      <c r="AB63" s="92" t="s">
        <v>1016</v>
      </c>
      <c r="AI63" s="55">
        <v>1</v>
      </c>
      <c r="AK63" s="55" t="s">
        <v>888</v>
      </c>
      <c r="AL63" s="51" t="s">
        <v>1009</v>
      </c>
      <c r="AM63" s="55"/>
      <c r="AN63" s="55" t="s">
        <v>888</v>
      </c>
      <c r="BP63" s="55" t="s">
        <v>1017</v>
      </c>
    </row>
    <row r="64" spans="1:68" ht="16.5">
      <c r="A64" s="50" t="str">
        <f>secoo주문영문!A62</f>
        <v>60217483222077</v>
      </c>
      <c r="B64" s="50" t="str">
        <f>secoo주문영문!A62</f>
        <v>60217483222077</v>
      </c>
      <c r="C64" s="51" t="s">
        <v>1003</v>
      </c>
      <c r="D64" s="90" t="s">
        <v>1015</v>
      </c>
      <c r="E64" s="53" t="s">
        <v>1021</v>
      </c>
      <c r="F64" s="54">
        <v>821033117252</v>
      </c>
      <c r="G64" s="50" t="s">
        <v>1018</v>
      </c>
      <c r="H64" s="86" t="s">
        <v>1004</v>
      </c>
      <c r="I64" s="86" t="s">
        <v>1005</v>
      </c>
      <c r="J64" s="55" t="s">
        <v>905</v>
      </c>
      <c r="L64" s="88" t="s">
        <v>1002</v>
      </c>
      <c r="P64" s="50" t="str">
        <f>secoo주문영문!E62</f>
        <v>李少莉</v>
      </c>
      <c r="R64" s="50" t="str">
        <f>secoo주문영문!F62</f>
        <v>13901164322</v>
      </c>
      <c r="S64" s="50" t="str">
        <f>secoo주문영문!J62</f>
        <v>Room 901, Gate 2, Building 238, Xiangsong, Wangjing South Lake West Park,</v>
      </c>
      <c r="T64" s="52" t="str">
        <f>secoo주문영문!H62</f>
        <v>Beijing</v>
      </c>
      <c r="U64" s="50" t="str">
        <f>secoo주문영문!G62</f>
        <v xml:space="preserve">Beijing, </v>
      </c>
      <c r="W64" s="55" t="s">
        <v>906</v>
      </c>
      <c r="X64" s="55" t="s">
        <v>882</v>
      </c>
      <c r="Y64" s="50" t="str">
        <f>secoo주문영문!AE62</f>
        <v>422421196311030022</v>
      </c>
      <c r="Z64" s="80">
        <f>secoo주문영문!Z62</f>
        <v>100000</v>
      </c>
      <c r="AA64" s="55" t="s">
        <v>416</v>
      </c>
      <c r="AB64" s="92" t="s">
        <v>1016</v>
      </c>
      <c r="AI64" s="55">
        <v>1</v>
      </c>
      <c r="AK64" s="55" t="s">
        <v>888</v>
      </c>
      <c r="AL64" s="51" t="s">
        <v>1009</v>
      </c>
      <c r="AM64" s="55"/>
      <c r="AN64" s="55" t="s">
        <v>888</v>
      </c>
      <c r="BP64" s="55" t="s">
        <v>1017</v>
      </c>
    </row>
    <row r="65" spans="1:68" ht="16.5">
      <c r="A65" s="50" t="str">
        <f>secoo주문영문!A63</f>
        <v>40204096571034</v>
      </c>
      <c r="B65" s="50" t="str">
        <f>secoo주문영문!A63</f>
        <v>40204096571034</v>
      </c>
      <c r="C65" s="51" t="s">
        <v>1003</v>
      </c>
      <c r="D65" s="90" t="s">
        <v>1015</v>
      </c>
      <c r="E65" s="53" t="s">
        <v>1021</v>
      </c>
      <c r="F65" s="54">
        <v>821033117252</v>
      </c>
      <c r="G65" s="50" t="s">
        <v>1018</v>
      </c>
      <c r="H65" s="86" t="s">
        <v>1004</v>
      </c>
      <c r="I65" s="86" t="s">
        <v>1005</v>
      </c>
      <c r="J65" s="55" t="s">
        <v>905</v>
      </c>
      <c r="L65" s="88" t="s">
        <v>1002</v>
      </c>
      <c r="P65" s="50" t="str">
        <f>secoo주문영문!E63</f>
        <v>马福明</v>
      </c>
      <c r="R65" s="50" t="str">
        <f>secoo주문영문!F63</f>
        <v>18009998888</v>
      </c>
      <c r="S65" s="50" t="str">
        <f>secoo주문영문!J63</f>
        <v>City Binhe Road Lanzhou Renjia 1/203</v>
      </c>
      <c r="T65" s="52" t="str">
        <f>secoo주문영문!H63</f>
        <v xml:space="preserve">Ili Kazakh Autonomous Prefecture Horgos </v>
      </c>
      <c r="U65" s="50" t="str">
        <f>secoo주문영문!G63</f>
        <v>Xinjiang Uygur Autonomous Region</v>
      </c>
      <c r="W65" s="55" t="s">
        <v>906</v>
      </c>
      <c r="X65" s="55" t="s">
        <v>882</v>
      </c>
      <c r="Y65" s="50" t="str">
        <f>secoo주문영문!AE63</f>
        <v>654123197009101171</v>
      </c>
      <c r="Z65" s="80">
        <f>secoo주문영문!Z63</f>
        <v>835399</v>
      </c>
      <c r="AA65" s="55" t="s">
        <v>416</v>
      </c>
      <c r="AB65" s="92" t="s">
        <v>1016</v>
      </c>
      <c r="AI65" s="55">
        <v>1</v>
      </c>
      <c r="AK65" s="55" t="s">
        <v>888</v>
      </c>
      <c r="AL65" s="51" t="s">
        <v>1009</v>
      </c>
      <c r="AM65" s="55"/>
      <c r="AN65" s="55" t="s">
        <v>888</v>
      </c>
      <c r="BP65" s="55" t="s">
        <v>1017</v>
      </c>
    </row>
    <row r="66" spans="1:68" ht="16.5">
      <c r="A66" s="50" t="str">
        <f>secoo주문영문!A64</f>
        <v>40204184791018</v>
      </c>
      <c r="B66" s="50" t="str">
        <f>secoo주문영문!A64</f>
        <v>40204184791018</v>
      </c>
      <c r="C66" s="51" t="s">
        <v>1003</v>
      </c>
      <c r="D66" s="90" t="s">
        <v>1015</v>
      </c>
      <c r="E66" s="53" t="s">
        <v>1021</v>
      </c>
      <c r="F66" s="54">
        <v>821033117252</v>
      </c>
      <c r="G66" s="50" t="s">
        <v>1018</v>
      </c>
      <c r="H66" s="86" t="s">
        <v>1004</v>
      </c>
      <c r="I66" s="86" t="s">
        <v>1005</v>
      </c>
      <c r="J66" s="55" t="s">
        <v>905</v>
      </c>
      <c r="L66" s="88" t="s">
        <v>1002</v>
      </c>
      <c r="P66" s="50" t="str">
        <f>secoo주문영문!E64</f>
        <v>张益军</v>
      </c>
      <c r="R66" s="50" t="str">
        <f>secoo주문영문!F64</f>
        <v>18976441111</v>
      </c>
      <c r="S66" s="50" t="str">
        <f>secoo주문영문!J64</f>
        <v>Tonghua Community, No.19 Jintan Road,</v>
      </c>
      <c r="T66" s="52" t="str">
        <f>secoo주문영문!H64</f>
        <v>Haikou City,</v>
      </c>
      <c r="U66" s="50" t="str">
        <f>secoo주문영문!G64</f>
        <v>Hainan Province</v>
      </c>
      <c r="W66" s="55" t="s">
        <v>906</v>
      </c>
      <c r="X66" s="55" t="s">
        <v>882</v>
      </c>
      <c r="Y66" s="50" t="str">
        <f>secoo주문영문!AE64</f>
        <v>230224196411220035</v>
      </c>
      <c r="Z66" s="80">
        <f>secoo주문영문!Z64</f>
        <v>570300</v>
      </c>
      <c r="AA66" s="55" t="s">
        <v>416</v>
      </c>
      <c r="AB66" s="92" t="s">
        <v>1016</v>
      </c>
      <c r="AI66" s="55">
        <v>1</v>
      </c>
      <c r="AK66" s="55" t="s">
        <v>888</v>
      </c>
      <c r="AL66" s="51" t="s">
        <v>1009</v>
      </c>
      <c r="AM66" s="55"/>
      <c r="AN66" s="55" t="s">
        <v>888</v>
      </c>
      <c r="BP66" s="55" t="s">
        <v>1017</v>
      </c>
    </row>
    <row r="67" spans="1:68" ht="16.5">
      <c r="A67" s="50" t="str">
        <f>secoo주문영문!A65</f>
        <v>40204151811001</v>
      </c>
      <c r="B67" s="50" t="str">
        <f>secoo주문영문!A65</f>
        <v>40204151811001</v>
      </c>
      <c r="C67" s="51" t="s">
        <v>1003</v>
      </c>
      <c r="D67" s="90" t="s">
        <v>1015</v>
      </c>
      <c r="E67" s="53" t="s">
        <v>1021</v>
      </c>
      <c r="F67" s="54">
        <v>821033117252</v>
      </c>
      <c r="G67" s="50" t="s">
        <v>1018</v>
      </c>
      <c r="H67" s="86" t="s">
        <v>1004</v>
      </c>
      <c r="I67" s="86" t="s">
        <v>1005</v>
      </c>
      <c r="J67" s="55" t="s">
        <v>905</v>
      </c>
      <c r="L67" s="88" t="s">
        <v>1002</v>
      </c>
      <c r="P67" s="50" t="str">
        <f>secoo주문영문!E65</f>
        <v>袁国强</v>
      </c>
      <c r="R67" s="50" t="str">
        <f>secoo주문영문!F65</f>
        <v>18071233333</v>
      </c>
      <c r="S67" s="50" t="str">
        <f>secoo주문영문!J65</f>
        <v>Jingxin Mineral Kistler Museum,</v>
      </c>
      <c r="T67" s="52" t="str">
        <f>secoo주문영문!H65</f>
        <v>Huangshi City,</v>
      </c>
      <c r="U67" s="50" t="str">
        <f>secoo주문영문!G65</f>
        <v>Hubei Province</v>
      </c>
      <c r="W67" s="55" t="s">
        <v>906</v>
      </c>
      <c r="X67" s="55" t="s">
        <v>882</v>
      </c>
      <c r="Y67" s="50" t="str">
        <f>secoo주문영문!AE65</f>
        <v>420221197208156155</v>
      </c>
      <c r="Z67" s="80">
        <f>secoo주문영문!Z65</f>
        <v>435100</v>
      </c>
      <c r="AA67" s="55" t="s">
        <v>416</v>
      </c>
      <c r="AB67" s="92" t="s">
        <v>1016</v>
      </c>
      <c r="AI67" s="55">
        <v>1</v>
      </c>
      <c r="AK67" s="55" t="s">
        <v>888</v>
      </c>
      <c r="AL67" s="51" t="s">
        <v>1009</v>
      </c>
      <c r="AM67" s="55"/>
      <c r="AN67" s="55" t="s">
        <v>888</v>
      </c>
      <c r="BP67" s="55" t="s">
        <v>1017</v>
      </c>
    </row>
    <row r="68" spans="1:68" ht="16.5">
      <c r="A68" s="50" t="str">
        <f>secoo주문영문!A66</f>
        <v>60204141761045</v>
      </c>
      <c r="B68" s="50" t="str">
        <f>secoo주문영문!A66</f>
        <v>60204141761045</v>
      </c>
      <c r="C68" s="51" t="s">
        <v>1003</v>
      </c>
      <c r="D68" s="90" t="s">
        <v>1015</v>
      </c>
      <c r="E68" s="53" t="s">
        <v>1021</v>
      </c>
      <c r="F68" s="54">
        <v>821033117252</v>
      </c>
      <c r="G68" s="50" t="s">
        <v>1018</v>
      </c>
      <c r="H68" s="86" t="s">
        <v>1004</v>
      </c>
      <c r="I68" s="86" t="s">
        <v>1005</v>
      </c>
      <c r="J68" s="55" t="s">
        <v>905</v>
      </c>
      <c r="L68" s="88" t="s">
        <v>1002</v>
      </c>
      <c r="P68" s="50" t="str">
        <f>secoo주문영문!E66</f>
        <v>孙聚增</v>
      </c>
      <c r="R68" s="50" t="str">
        <f>secoo주문영문!F66</f>
        <v>13918934478</v>
      </c>
      <c r="S68" s="50" t="str">
        <f>secoo주문영문!J66</f>
        <v xml:space="preserve">11F, No. 96 Maoxing Road, </v>
      </c>
      <c r="T68" s="52" t="str">
        <f>secoo주문영문!H66</f>
        <v>Shanghai,</v>
      </c>
      <c r="U68" s="50" t="str">
        <f>secoo주문영문!G66</f>
        <v>Shanghai</v>
      </c>
      <c r="W68" s="55" t="s">
        <v>906</v>
      </c>
      <c r="X68" s="55" t="s">
        <v>882</v>
      </c>
      <c r="Y68" s="50" t="str">
        <f>secoo주문영문!AE66</f>
        <v>210204198803175333</v>
      </c>
      <c r="Z68" s="80">
        <f>secoo주문영문!Z66</f>
        <v>200136</v>
      </c>
      <c r="AA68" s="55" t="s">
        <v>416</v>
      </c>
      <c r="AB68" s="92" t="s">
        <v>1016</v>
      </c>
      <c r="AI68" s="55">
        <v>1</v>
      </c>
      <c r="AK68" s="55" t="s">
        <v>888</v>
      </c>
      <c r="AL68" s="51" t="s">
        <v>1009</v>
      </c>
      <c r="AM68" s="55"/>
      <c r="AN68" s="55" t="s">
        <v>888</v>
      </c>
      <c r="BP68" s="55" t="s">
        <v>1017</v>
      </c>
    </row>
    <row r="69" spans="1:68" ht="16.5">
      <c r="A69" s="50" t="str">
        <f>secoo주문영문!A67</f>
        <v>40217655132076</v>
      </c>
      <c r="B69" s="50" t="str">
        <f>secoo주문영문!A67</f>
        <v>40217655132076</v>
      </c>
      <c r="C69" s="51" t="s">
        <v>1003</v>
      </c>
      <c r="D69" s="90" t="s">
        <v>1015</v>
      </c>
      <c r="E69" s="53" t="s">
        <v>1021</v>
      </c>
      <c r="F69" s="54">
        <v>821033117252</v>
      </c>
      <c r="G69" s="50" t="s">
        <v>1018</v>
      </c>
      <c r="H69" s="86" t="s">
        <v>1004</v>
      </c>
      <c r="I69" s="86" t="s">
        <v>1005</v>
      </c>
      <c r="J69" s="55" t="s">
        <v>905</v>
      </c>
      <c r="L69" s="88" t="s">
        <v>1002</v>
      </c>
      <c r="P69" s="50" t="str">
        <f>secoo주문영문!E67</f>
        <v>叶敬峰</v>
      </c>
      <c r="R69" s="50" t="str">
        <f>secoo주문영문!F67</f>
        <v>18851248888</v>
      </c>
      <c r="S69" s="50" t="str">
        <f>secoo주문영문!J67</f>
        <v>20-5 Baolong Royal View,</v>
      </c>
      <c r="T69" s="52" t="str">
        <f>secoo주문영문!H67</f>
        <v>Suqian City,</v>
      </c>
      <c r="U69" s="50" t="str">
        <f>secoo주문영문!G67</f>
        <v>Jiangsu Province</v>
      </c>
      <c r="W69" s="55" t="s">
        <v>906</v>
      </c>
      <c r="X69" s="55" t="s">
        <v>882</v>
      </c>
      <c r="Y69" s="50" t="str">
        <f>secoo주문영문!AE67</f>
        <v>320823197111190412</v>
      </c>
      <c r="Z69" s="80">
        <f>secoo주문영문!Z67</f>
        <v>223600</v>
      </c>
      <c r="AA69" s="55" t="s">
        <v>416</v>
      </c>
      <c r="AB69" s="92" t="s">
        <v>1016</v>
      </c>
      <c r="AI69" s="55">
        <v>1</v>
      </c>
      <c r="AK69" s="55" t="s">
        <v>888</v>
      </c>
      <c r="AL69" s="51" t="s">
        <v>1009</v>
      </c>
      <c r="AM69" s="55"/>
      <c r="AN69" s="55" t="s">
        <v>888</v>
      </c>
      <c r="BP69" s="55" t="s">
        <v>1017</v>
      </c>
    </row>
    <row r="70" spans="1:68" ht="16.5">
      <c r="A70" s="50" t="str">
        <f>secoo주문영문!A68</f>
        <v>40217648032054</v>
      </c>
      <c r="B70" s="50" t="str">
        <f>secoo주문영문!A68</f>
        <v>40217648032054</v>
      </c>
      <c r="C70" s="51" t="s">
        <v>1003</v>
      </c>
      <c r="D70" s="90" t="s">
        <v>1015</v>
      </c>
      <c r="E70" s="53" t="s">
        <v>1021</v>
      </c>
      <c r="F70" s="54">
        <v>821033117252</v>
      </c>
      <c r="G70" s="50" t="s">
        <v>1018</v>
      </c>
      <c r="H70" s="86" t="s">
        <v>1004</v>
      </c>
      <c r="I70" s="86" t="s">
        <v>1005</v>
      </c>
      <c r="J70" s="55" t="s">
        <v>905</v>
      </c>
      <c r="L70" s="88" t="s">
        <v>1002</v>
      </c>
      <c r="P70" s="50" t="str">
        <f>secoo주문영문!E68</f>
        <v>施向前</v>
      </c>
      <c r="R70" s="50" t="str">
        <f>secoo주문영문!F68</f>
        <v>18976079893</v>
      </c>
      <c r="S70" s="50" t="str">
        <f>secoo주문영문!J68</f>
        <v>Gaoluhua Community, Hongchenghu Road,</v>
      </c>
      <c r="T70" s="52" t="str">
        <f>secoo주문영문!H68</f>
        <v>Haikou City,</v>
      </c>
      <c r="U70" s="50" t="str">
        <f>secoo주문영문!G68</f>
        <v>Hainan Province</v>
      </c>
      <c r="W70" s="55" t="s">
        <v>906</v>
      </c>
      <c r="X70" s="55" t="s">
        <v>882</v>
      </c>
      <c r="Y70" s="50" t="str">
        <f>secoo주문영문!AE68</f>
        <v>440105197012260055</v>
      </c>
      <c r="Z70" s="80">
        <f>secoo주문영문!Z68</f>
        <v>571100</v>
      </c>
      <c r="AA70" s="55" t="s">
        <v>416</v>
      </c>
      <c r="AB70" s="92" t="s">
        <v>1016</v>
      </c>
      <c r="AI70" s="55">
        <v>1</v>
      </c>
      <c r="AK70" s="55" t="s">
        <v>888</v>
      </c>
      <c r="AL70" s="51" t="s">
        <v>1009</v>
      </c>
      <c r="AM70" s="55"/>
      <c r="AN70" s="55" t="s">
        <v>888</v>
      </c>
      <c r="BP70" s="55" t="s">
        <v>1017</v>
      </c>
    </row>
    <row r="71" spans="1:68" ht="16.5">
      <c r="A71" s="50" t="str">
        <f>secoo주문영문!A69</f>
        <v>40204098351002</v>
      </c>
      <c r="B71" s="50" t="str">
        <f>secoo주문영문!A69</f>
        <v>40204098351002</v>
      </c>
      <c r="C71" s="51" t="s">
        <v>1003</v>
      </c>
      <c r="D71" s="90" t="s">
        <v>1015</v>
      </c>
      <c r="E71" s="53" t="s">
        <v>1021</v>
      </c>
      <c r="F71" s="54">
        <v>821033117252</v>
      </c>
      <c r="G71" s="50" t="s">
        <v>1018</v>
      </c>
      <c r="H71" s="86" t="s">
        <v>1004</v>
      </c>
      <c r="I71" s="86" t="s">
        <v>1005</v>
      </c>
      <c r="J71" s="55" t="s">
        <v>905</v>
      </c>
      <c r="L71" s="88" t="s">
        <v>1002</v>
      </c>
      <c r="P71" s="50" t="str">
        <f>secoo주문영문!E69</f>
        <v>金欣</v>
      </c>
      <c r="R71" s="50" t="str">
        <f>secoo주문영문!F69</f>
        <v>18612700777</v>
      </c>
      <c r="S71" s="50" t="str">
        <f>secoo주문영문!J69</f>
        <v xml:space="preserve">2603, International Building 2, East District, </v>
      </c>
      <c r="T71" s="52" t="str">
        <f>secoo주문영문!H69</f>
        <v>Beijing</v>
      </c>
      <c r="U71" s="50" t="str">
        <f>secoo주문영문!G69</f>
        <v>Beijing</v>
      </c>
      <c r="W71" s="55" t="s">
        <v>906</v>
      </c>
      <c r="X71" s="55" t="s">
        <v>882</v>
      </c>
      <c r="Y71" s="50" t="str">
        <f>secoo주문영문!AE69</f>
        <v>230604198701172241</v>
      </c>
      <c r="Z71" s="80">
        <f>secoo주문영문!Z69</f>
        <v>100022</v>
      </c>
      <c r="AA71" s="55" t="s">
        <v>416</v>
      </c>
      <c r="AB71" s="92" t="s">
        <v>1016</v>
      </c>
      <c r="AI71" s="55">
        <v>1</v>
      </c>
      <c r="AK71" s="55" t="s">
        <v>888</v>
      </c>
      <c r="AL71" s="51" t="s">
        <v>1009</v>
      </c>
      <c r="AM71" s="55"/>
      <c r="AN71" s="55" t="s">
        <v>888</v>
      </c>
      <c r="BP71" s="55" t="s">
        <v>1017</v>
      </c>
    </row>
    <row r="72" spans="1:68" ht="16.5">
      <c r="A72" s="50" t="str">
        <f>secoo주문영문!A70</f>
        <v>40204098351002</v>
      </c>
      <c r="B72" s="50" t="str">
        <f>secoo주문영문!A70</f>
        <v>40204098351002</v>
      </c>
      <c r="C72" s="51" t="s">
        <v>1003</v>
      </c>
      <c r="D72" s="90" t="s">
        <v>1015</v>
      </c>
      <c r="E72" s="53" t="s">
        <v>1021</v>
      </c>
      <c r="F72" s="54">
        <v>821033117252</v>
      </c>
      <c r="G72" s="50" t="s">
        <v>1018</v>
      </c>
      <c r="H72" s="86" t="s">
        <v>1004</v>
      </c>
      <c r="I72" s="86" t="s">
        <v>1005</v>
      </c>
      <c r="J72" s="55" t="s">
        <v>905</v>
      </c>
      <c r="L72" s="88" t="s">
        <v>1002</v>
      </c>
      <c r="P72" s="50" t="str">
        <f>secoo주문영문!E70</f>
        <v>金欣</v>
      </c>
      <c r="R72" s="50" t="str">
        <f>secoo주문영문!F70</f>
        <v>18612700777</v>
      </c>
      <c r="S72" s="50" t="str">
        <f>secoo주문영문!J70</f>
        <v xml:space="preserve">2603, International Building 2, East District, </v>
      </c>
      <c r="T72" s="52" t="str">
        <f>secoo주문영문!H70</f>
        <v>Beijing</v>
      </c>
      <c r="U72" s="50" t="str">
        <f>secoo주문영문!G70</f>
        <v>Beijing</v>
      </c>
      <c r="W72" s="55" t="s">
        <v>906</v>
      </c>
      <c r="X72" s="55" t="s">
        <v>882</v>
      </c>
      <c r="Y72" s="50" t="str">
        <f>secoo주문영문!AE70</f>
        <v>230604198701172241</v>
      </c>
      <c r="Z72" s="80">
        <f>secoo주문영문!Z70</f>
        <v>100022</v>
      </c>
      <c r="AA72" s="55" t="s">
        <v>416</v>
      </c>
      <c r="AB72" s="92" t="s">
        <v>1016</v>
      </c>
      <c r="AI72" s="55">
        <v>1</v>
      </c>
      <c r="AK72" s="55" t="s">
        <v>888</v>
      </c>
      <c r="AL72" s="51" t="s">
        <v>1009</v>
      </c>
      <c r="AM72" s="55"/>
      <c r="AN72" s="55" t="s">
        <v>888</v>
      </c>
      <c r="BP72" s="55" t="s">
        <v>1017</v>
      </c>
    </row>
    <row r="73" spans="1:68" ht="16.5">
      <c r="A73" s="50" t="str">
        <f>secoo주문영문!A71</f>
        <v>40204098351002</v>
      </c>
      <c r="B73" s="50" t="str">
        <f>secoo주문영문!A71</f>
        <v>40204098351002</v>
      </c>
      <c r="C73" s="51" t="s">
        <v>1003</v>
      </c>
      <c r="D73" s="90" t="s">
        <v>1015</v>
      </c>
      <c r="E73" s="53" t="s">
        <v>1021</v>
      </c>
      <c r="F73" s="54">
        <v>821033117252</v>
      </c>
      <c r="G73" s="50" t="s">
        <v>1018</v>
      </c>
      <c r="H73" s="86" t="s">
        <v>1004</v>
      </c>
      <c r="I73" s="86" t="s">
        <v>1005</v>
      </c>
      <c r="J73" s="55" t="s">
        <v>905</v>
      </c>
      <c r="L73" s="88" t="s">
        <v>1002</v>
      </c>
      <c r="P73" s="50" t="str">
        <f>secoo주문영문!E71</f>
        <v>金欣</v>
      </c>
      <c r="R73" s="50" t="str">
        <f>secoo주문영문!F71</f>
        <v>18612700777</v>
      </c>
      <c r="S73" s="50" t="str">
        <f>secoo주문영문!J71</f>
        <v xml:space="preserve">2603, International Building 2, East District, </v>
      </c>
      <c r="T73" s="52" t="str">
        <f>secoo주문영문!H71</f>
        <v>Beijing</v>
      </c>
      <c r="U73" s="50" t="str">
        <f>secoo주문영문!G71</f>
        <v>Beijing</v>
      </c>
      <c r="W73" s="55" t="s">
        <v>906</v>
      </c>
      <c r="X73" s="55" t="s">
        <v>882</v>
      </c>
      <c r="Y73" s="50" t="str">
        <f>secoo주문영문!AE71</f>
        <v>230604198701172241</v>
      </c>
      <c r="Z73" s="80">
        <f>secoo주문영문!Z71</f>
        <v>100022</v>
      </c>
      <c r="AA73" s="55" t="s">
        <v>416</v>
      </c>
      <c r="AB73" s="92" t="s">
        <v>1016</v>
      </c>
      <c r="AI73" s="55">
        <v>1</v>
      </c>
      <c r="AK73" s="55" t="s">
        <v>888</v>
      </c>
      <c r="AL73" s="51" t="s">
        <v>1009</v>
      </c>
      <c r="AM73" s="55"/>
      <c r="AN73" s="55" t="s">
        <v>888</v>
      </c>
      <c r="BP73" s="55" t="s">
        <v>1017</v>
      </c>
    </row>
    <row r="74" spans="1:68" ht="16.5">
      <c r="A74" s="50" t="str">
        <f>secoo주문영문!A72</f>
        <v>40204098351002</v>
      </c>
      <c r="B74" s="50" t="str">
        <f>secoo주문영문!A72</f>
        <v>40204098351002</v>
      </c>
      <c r="C74" s="51" t="s">
        <v>1003</v>
      </c>
      <c r="D74" s="90" t="s">
        <v>1015</v>
      </c>
      <c r="E74" s="53" t="s">
        <v>1021</v>
      </c>
      <c r="F74" s="54">
        <v>821033117252</v>
      </c>
      <c r="G74" s="50" t="s">
        <v>1018</v>
      </c>
      <c r="H74" s="86" t="s">
        <v>1004</v>
      </c>
      <c r="I74" s="86" t="s">
        <v>1005</v>
      </c>
      <c r="J74" s="55" t="s">
        <v>905</v>
      </c>
      <c r="L74" s="88" t="s">
        <v>1002</v>
      </c>
      <c r="P74" s="50" t="str">
        <f>secoo주문영문!E72</f>
        <v>金欣</v>
      </c>
      <c r="R74" s="50" t="str">
        <f>secoo주문영문!F72</f>
        <v>18612700777</v>
      </c>
      <c r="S74" s="50" t="str">
        <f>secoo주문영문!J72</f>
        <v xml:space="preserve">2603, International Building 2, East District, </v>
      </c>
      <c r="T74" s="52" t="str">
        <f>secoo주문영문!H72</f>
        <v>Beijing</v>
      </c>
      <c r="U74" s="50" t="str">
        <f>secoo주문영문!G72</f>
        <v>Beijing</v>
      </c>
      <c r="W74" s="55" t="s">
        <v>906</v>
      </c>
      <c r="X74" s="55" t="s">
        <v>882</v>
      </c>
      <c r="Y74" s="50" t="str">
        <f>secoo주문영문!AE72</f>
        <v>230604198701172241</v>
      </c>
      <c r="Z74" s="80">
        <f>secoo주문영문!Z72</f>
        <v>100022</v>
      </c>
      <c r="AA74" s="55" t="s">
        <v>416</v>
      </c>
      <c r="AB74" s="92" t="s">
        <v>1016</v>
      </c>
      <c r="AI74" s="55">
        <v>1</v>
      </c>
      <c r="AK74" s="55" t="s">
        <v>888</v>
      </c>
      <c r="AL74" s="51" t="s">
        <v>1009</v>
      </c>
      <c r="AM74" s="55"/>
      <c r="AN74" s="55" t="s">
        <v>888</v>
      </c>
      <c r="BP74" s="55" t="s">
        <v>1017</v>
      </c>
    </row>
    <row r="75" spans="1:68" ht="16.5">
      <c r="A75" s="50" t="str">
        <f>secoo주문영문!A73</f>
        <v>60204447011027</v>
      </c>
      <c r="B75" s="50" t="str">
        <f>secoo주문영문!A73</f>
        <v>60204447011027</v>
      </c>
      <c r="C75" s="51" t="s">
        <v>1003</v>
      </c>
      <c r="D75" s="90" t="s">
        <v>1015</v>
      </c>
      <c r="E75" s="53" t="s">
        <v>1021</v>
      </c>
      <c r="F75" s="54">
        <v>821033117252</v>
      </c>
      <c r="G75" s="50" t="s">
        <v>1018</v>
      </c>
      <c r="H75" s="86" t="s">
        <v>1004</v>
      </c>
      <c r="I75" s="86" t="s">
        <v>1005</v>
      </c>
      <c r="J75" s="55" t="s">
        <v>905</v>
      </c>
      <c r="L75" s="88" t="s">
        <v>1002</v>
      </c>
      <c r="P75" s="50" t="str">
        <f>secoo주문영문!E73</f>
        <v>尹代江</v>
      </c>
      <c r="R75" s="50" t="str">
        <f>secoo주문영문!F73</f>
        <v>15348645121</v>
      </c>
      <c r="S75" s="50" t="str">
        <f>secoo주문영문!J73</f>
        <v>A36-1-1-2, Dongxin Rainbow City, Dongxin Avenue</v>
      </c>
      <c r="T75" s="52" t="str">
        <f>secoo주문영문!H73</f>
        <v>Zunyi City</v>
      </c>
      <c r="U75" s="50" t="str">
        <f>secoo주문영문!G73</f>
        <v>Guizhou Province</v>
      </c>
      <c r="W75" s="55" t="s">
        <v>906</v>
      </c>
      <c r="X75" s="55" t="s">
        <v>882</v>
      </c>
      <c r="Y75" s="50" t="str">
        <f>secoo주문영문!AE73</f>
        <v>522101196603223231</v>
      </c>
      <c r="Z75" s="80">
        <f>secoo주문영문!Z73</f>
        <v>563000</v>
      </c>
      <c r="AA75" s="55" t="s">
        <v>416</v>
      </c>
      <c r="AB75" s="92" t="s">
        <v>1016</v>
      </c>
      <c r="AI75" s="55">
        <v>1</v>
      </c>
      <c r="AK75" s="55" t="s">
        <v>888</v>
      </c>
      <c r="AL75" s="51" t="s">
        <v>1009</v>
      </c>
      <c r="AM75" s="55"/>
      <c r="AN75" s="55" t="s">
        <v>888</v>
      </c>
      <c r="BP75" s="55" t="s">
        <v>1017</v>
      </c>
    </row>
    <row r="76" spans="1:68" ht="16.5">
      <c r="A76" s="50" t="str">
        <f>secoo주문영문!A74</f>
        <v>60217908302061</v>
      </c>
      <c r="B76" s="50" t="str">
        <f>secoo주문영문!A74</f>
        <v>60217908302061</v>
      </c>
      <c r="C76" s="51" t="s">
        <v>1003</v>
      </c>
      <c r="D76" s="90" t="s">
        <v>1015</v>
      </c>
      <c r="E76" s="53" t="s">
        <v>1021</v>
      </c>
      <c r="F76" s="54">
        <v>821033117252</v>
      </c>
      <c r="G76" s="50" t="s">
        <v>1018</v>
      </c>
      <c r="H76" s="86" t="s">
        <v>1004</v>
      </c>
      <c r="I76" s="86" t="s">
        <v>1005</v>
      </c>
      <c r="J76" s="55" t="s">
        <v>905</v>
      </c>
      <c r="L76" s="88" t="s">
        <v>1002</v>
      </c>
      <c r="P76" s="50" t="str">
        <f>secoo주문영문!E74</f>
        <v>许艺蓉</v>
      </c>
      <c r="R76" s="50" t="str">
        <f>secoo주문영문!F74</f>
        <v>18103593933</v>
      </c>
      <c r="S76" s="50" t="str">
        <f>secoo주문영문!J74</f>
        <v>Block 103, Block F, Jiahe Manor</v>
      </c>
      <c r="T76" s="52" t="str">
        <f>secoo주문영문!H74</f>
        <v>Yuncheng City</v>
      </c>
      <c r="U76" s="50" t="str">
        <f>secoo주문영문!G74</f>
        <v>Shanxi Province</v>
      </c>
      <c r="W76" s="55" t="s">
        <v>906</v>
      </c>
      <c r="X76" s="55" t="s">
        <v>882</v>
      </c>
      <c r="Y76" s="50" t="str">
        <f>secoo주문영문!AE74</f>
        <v>142727197402280328</v>
      </c>
      <c r="Z76" s="80" t="str">
        <f>secoo주문영문!Z74</f>
        <v>043200</v>
      </c>
      <c r="AA76" s="55" t="s">
        <v>416</v>
      </c>
      <c r="AB76" s="92" t="s">
        <v>1016</v>
      </c>
      <c r="AI76" s="55">
        <v>1</v>
      </c>
      <c r="AK76" s="55" t="s">
        <v>888</v>
      </c>
      <c r="AL76" s="51" t="s">
        <v>1009</v>
      </c>
      <c r="AM76" s="55"/>
      <c r="AN76" s="55" t="s">
        <v>888</v>
      </c>
      <c r="BP76" s="55" t="s">
        <v>1017</v>
      </c>
    </row>
    <row r="77" spans="1:68" ht="16.5">
      <c r="A77" s="50" t="str">
        <f>secoo주문영문!A75</f>
        <v>60217908302061</v>
      </c>
      <c r="B77" s="50" t="str">
        <f>secoo주문영문!A75</f>
        <v>60217908302061</v>
      </c>
      <c r="C77" s="51" t="s">
        <v>1003</v>
      </c>
      <c r="D77" s="90" t="s">
        <v>1015</v>
      </c>
      <c r="E77" s="53" t="s">
        <v>1021</v>
      </c>
      <c r="F77" s="54">
        <v>821033117252</v>
      </c>
      <c r="G77" s="50" t="s">
        <v>1018</v>
      </c>
      <c r="H77" s="86" t="s">
        <v>1004</v>
      </c>
      <c r="I77" s="86" t="s">
        <v>1005</v>
      </c>
      <c r="J77" s="55" t="s">
        <v>905</v>
      </c>
      <c r="L77" s="88" t="s">
        <v>1002</v>
      </c>
      <c r="P77" s="50" t="str">
        <f>secoo주문영문!E75</f>
        <v>许艺蓉</v>
      </c>
      <c r="R77" s="50" t="str">
        <f>secoo주문영문!F75</f>
        <v>18103593933</v>
      </c>
      <c r="S77" s="50" t="str">
        <f>secoo주문영문!J75</f>
        <v>Block 103, Block F, Jiahe Manor</v>
      </c>
      <c r="T77" s="52" t="str">
        <f>secoo주문영문!H75</f>
        <v>Yuncheng City</v>
      </c>
      <c r="U77" s="50" t="str">
        <f>secoo주문영문!G75</f>
        <v>Shanxi Province</v>
      </c>
      <c r="W77" s="55" t="s">
        <v>906</v>
      </c>
      <c r="X77" s="55" t="s">
        <v>882</v>
      </c>
      <c r="Y77" s="50" t="str">
        <f>secoo주문영문!AE75</f>
        <v>142727197402280328</v>
      </c>
      <c r="Z77" s="80" t="str">
        <f>secoo주문영문!Z75</f>
        <v>043200</v>
      </c>
      <c r="AA77" s="55" t="s">
        <v>416</v>
      </c>
      <c r="AB77" s="92" t="s">
        <v>1016</v>
      </c>
      <c r="AI77" s="55">
        <v>1</v>
      </c>
      <c r="AK77" s="55" t="s">
        <v>888</v>
      </c>
      <c r="AL77" s="51" t="s">
        <v>1009</v>
      </c>
      <c r="AM77" s="55"/>
      <c r="AN77" s="55" t="s">
        <v>888</v>
      </c>
      <c r="BP77" s="55" t="s">
        <v>1017</v>
      </c>
    </row>
    <row r="78" spans="1:68" ht="16.5">
      <c r="A78" s="50" t="str">
        <f>secoo주문영문!A76</f>
        <v>60217908302061</v>
      </c>
      <c r="B78" s="50" t="str">
        <f>secoo주문영문!A76</f>
        <v>60217908302061</v>
      </c>
      <c r="C78" s="51" t="s">
        <v>1003</v>
      </c>
      <c r="D78" s="90" t="s">
        <v>1015</v>
      </c>
      <c r="E78" s="53" t="s">
        <v>1021</v>
      </c>
      <c r="F78" s="54">
        <v>821033117252</v>
      </c>
      <c r="G78" s="50" t="s">
        <v>1018</v>
      </c>
      <c r="H78" s="86" t="s">
        <v>1004</v>
      </c>
      <c r="I78" s="86" t="s">
        <v>1005</v>
      </c>
      <c r="J78" s="55" t="s">
        <v>905</v>
      </c>
      <c r="L78" s="88" t="s">
        <v>1002</v>
      </c>
      <c r="P78" s="50" t="str">
        <f>secoo주문영문!E76</f>
        <v>许艺蓉</v>
      </c>
      <c r="R78" s="50" t="str">
        <f>secoo주문영문!F76</f>
        <v>18103593933</v>
      </c>
      <c r="S78" s="50" t="str">
        <f>secoo주문영문!J76</f>
        <v>Block 103, Block F, Jiahe Manor</v>
      </c>
      <c r="T78" s="52" t="str">
        <f>secoo주문영문!H76</f>
        <v>Yuncheng City</v>
      </c>
      <c r="U78" s="50" t="str">
        <f>secoo주문영문!G76</f>
        <v>Shanxi Province</v>
      </c>
      <c r="W78" s="55" t="s">
        <v>906</v>
      </c>
      <c r="X78" s="55" t="s">
        <v>882</v>
      </c>
      <c r="Y78" s="50" t="str">
        <f>secoo주문영문!AE76</f>
        <v>142727197402280328</v>
      </c>
      <c r="Z78" s="80" t="str">
        <f>secoo주문영문!Z76</f>
        <v>043200</v>
      </c>
      <c r="AA78" s="55" t="s">
        <v>416</v>
      </c>
      <c r="AB78" s="92" t="s">
        <v>1016</v>
      </c>
      <c r="AI78" s="55">
        <v>1</v>
      </c>
      <c r="AK78" s="55" t="s">
        <v>888</v>
      </c>
      <c r="AL78" s="51" t="s">
        <v>1009</v>
      </c>
      <c r="AM78" s="55"/>
      <c r="AN78" s="55" t="s">
        <v>888</v>
      </c>
      <c r="BP78" s="55" t="s">
        <v>1017</v>
      </c>
    </row>
    <row r="79" spans="1:68" ht="16.5">
      <c r="A79" s="50" t="str">
        <f>secoo주문영문!A77</f>
        <v>60217899582061</v>
      </c>
      <c r="B79" s="50" t="str">
        <f>secoo주문영문!A77</f>
        <v>60217899582061</v>
      </c>
      <c r="C79" s="51" t="s">
        <v>1003</v>
      </c>
      <c r="D79" s="90" t="s">
        <v>1015</v>
      </c>
      <c r="E79" s="53" t="s">
        <v>1021</v>
      </c>
      <c r="F79" s="54">
        <v>821033117252</v>
      </c>
      <c r="G79" s="50" t="s">
        <v>1018</v>
      </c>
      <c r="H79" s="86" t="s">
        <v>1004</v>
      </c>
      <c r="I79" s="86" t="s">
        <v>1005</v>
      </c>
      <c r="J79" s="55" t="s">
        <v>905</v>
      </c>
      <c r="L79" s="88" t="s">
        <v>1002</v>
      </c>
      <c r="P79" s="50" t="str">
        <f>secoo주문영문!E77</f>
        <v>许艺蓉</v>
      </c>
      <c r="R79" s="50" t="str">
        <f>secoo주문영문!F77</f>
        <v>18103593933</v>
      </c>
      <c r="S79" s="50" t="str">
        <f>secoo주문영문!J77</f>
        <v>Block 103, Block F, Jiahe Manor</v>
      </c>
      <c r="T79" s="52" t="str">
        <f>secoo주문영문!H77</f>
        <v>Yuncheng City</v>
      </c>
      <c r="U79" s="50" t="str">
        <f>secoo주문영문!G77</f>
        <v>Shanxi Province</v>
      </c>
      <c r="W79" s="55" t="s">
        <v>906</v>
      </c>
      <c r="X79" s="55" t="s">
        <v>882</v>
      </c>
      <c r="Y79" s="50" t="str">
        <f>secoo주문영문!AE77</f>
        <v>142727197402280328</v>
      </c>
      <c r="Z79" s="80" t="str">
        <f>secoo주문영문!Z77</f>
        <v>043200</v>
      </c>
      <c r="AA79" s="55" t="s">
        <v>416</v>
      </c>
      <c r="AB79" s="92" t="s">
        <v>1016</v>
      </c>
      <c r="AI79" s="55">
        <v>1</v>
      </c>
      <c r="AK79" s="55" t="s">
        <v>888</v>
      </c>
      <c r="AL79" s="51" t="s">
        <v>1009</v>
      </c>
      <c r="AM79" s="55"/>
      <c r="AN79" s="55" t="s">
        <v>888</v>
      </c>
      <c r="BP79" s="55" t="s">
        <v>1017</v>
      </c>
    </row>
    <row r="80" spans="1:68" ht="16.5">
      <c r="A80" s="50" t="str">
        <f>secoo주문영문!A78</f>
        <v>40204306051034</v>
      </c>
      <c r="B80" s="50" t="str">
        <f>secoo주문영문!A78</f>
        <v>40204306051034</v>
      </c>
      <c r="C80" s="51" t="s">
        <v>1003</v>
      </c>
      <c r="D80" s="90" t="s">
        <v>1015</v>
      </c>
      <c r="E80" s="53" t="s">
        <v>1021</v>
      </c>
      <c r="F80" s="54">
        <v>821033117252</v>
      </c>
      <c r="G80" s="50" t="s">
        <v>1018</v>
      </c>
      <c r="H80" s="86" t="s">
        <v>1004</v>
      </c>
      <c r="I80" s="86" t="s">
        <v>1005</v>
      </c>
      <c r="J80" s="55" t="s">
        <v>905</v>
      </c>
      <c r="L80" s="88" t="s">
        <v>1002</v>
      </c>
      <c r="P80" s="50" t="str">
        <f>secoo주문영문!E78</f>
        <v>万俊彬</v>
      </c>
      <c r="R80" s="50" t="str">
        <f>secoo주문영문!F78</f>
        <v>13876027749</v>
      </c>
      <c r="S80" s="50" t="str">
        <f>secoo주문영문!J78</f>
        <v xml:space="preserve">805 Ruite Plaza, Guomao Road, </v>
      </c>
      <c r="T80" s="52" t="str">
        <f>secoo주문영문!H78</f>
        <v>Haikou City</v>
      </c>
      <c r="U80" s="50" t="str">
        <f>secoo주문영문!G78</f>
        <v>Hainan Province</v>
      </c>
      <c r="W80" s="55" t="s">
        <v>906</v>
      </c>
      <c r="X80" s="55" t="s">
        <v>882</v>
      </c>
      <c r="Y80" s="50" t="str">
        <f>secoo주문영문!AE78</f>
        <v>372926198103182834</v>
      </c>
      <c r="Z80" s="80">
        <f>secoo주문영문!Z78</f>
        <v>570100</v>
      </c>
      <c r="AA80" s="55" t="s">
        <v>416</v>
      </c>
      <c r="AB80" s="92" t="s">
        <v>1016</v>
      </c>
      <c r="AI80" s="55">
        <v>1</v>
      </c>
      <c r="AK80" s="55" t="s">
        <v>888</v>
      </c>
      <c r="AL80" s="51" t="s">
        <v>1009</v>
      </c>
      <c r="AM80" s="55"/>
      <c r="AN80" s="55" t="s">
        <v>888</v>
      </c>
      <c r="BP80" s="55" t="s">
        <v>1017</v>
      </c>
    </row>
    <row r="81" spans="1:68" ht="16.5">
      <c r="A81" s="50" t="str">
        <f>secoo주문영문!A79</f>
        <v>40204286571038</v>
      </c>
      <c r="B81" s="50" t="str">
        <f>secoo주문영문!A79</f>
        <v>40204286571038</v>
      </c>
      <c r="C81" s="51" t="s">
        <v>1003</v>
      </c>
      <c r="D81" s="90" t="s">
        <v>1015</v>
      </c>
      <c r="E81" s="53" t="s">
        <v>1021</v>
      </c>
      <c r="F81" s="54">
        <v>821033117252</v>
      </c>
      <c r="G81" s="50" t="s">
        <v>1018</v>
      </c>
      <c r="H81" s="86" t="s">
        <v>1004</v>
      </c>
      <c r="I81" s="86" t="s">
        <v>1005</v>
      </c>
      <c r="J81" s="55" t="s">
        <v>905</v>
      </c>
      <c r="L81" s="88" t="s">
        <v>1002</v>
      </c>
      <c r="P81" s="50" t="str">
        <f>secoo주문영문!E79</f>
        <v>毛运宏</v>
      </c>
      <c r="R81" s="50" t="str">
        <f>secoo주문영문!F79</f>
        <v>13907629866</v>
      </c>
      <c r="S81" s="50" t="str">
        <f>secoo주문영문!J79</f>
        <v>Room 1005, Unit 1, Building 11, Luneng Hailanyuan, Changbin Road, Changliu Town</v>
      </c>
      <c r="T81" s="52" t="str">
        <f>secoo주문영문!H79</f>
        <v>Haikou City</v>
      </c>
      <c r="U81" s="50" t="str">
        <f>secoo주문영문!G79</f>
        <v>Hainan Province</v>
      </c>
      <c r="W81" s="55" t="s">
        <v>906</v>
      </c>
      <c r="X81" s="55" t="s">
        <v>882</v>
      </c>
      <c r="Y81" s="50" t="str">
        <f>secoo주문영문!AE79</f>
        <v>460100197507300938</v>
      </c>
      <c r="Z81" s="80">
        <f>secoo주문영문!Z79</f>
        <v>570100</v>
      </c>
      <c r="AA81" s="55" t="s">
        <v>416</v>
      </c>
      <c r="AB81" s="92" t="s">
        <v>1016</v>
      </c>
      <c r="AI81" s="55">
        <v>1</v>
      </c>
      <c r="AK81" s="55" t="s">
        <v>888</v>
      </c>
      <c r="AL81" s="51" t="s">
        <v>1009</v>
      </c>
      <c r="AM81" s="55"/>
      <c r="AN81" s="55" t="s">
        <v>888</v>
      </c>
      <c r="BP81" s="55" t="s">
        <v>1017</v>
      </c>
    </row>
    <row r="82" spans="1:68" ht="16.5">
      <c r="A82" s="50" t="str">
        <f>secoo주문영문!A80</f>
        <v>60219183632082</v>
      </c>
      <c r="B82" s="50" t="str">
        <f>secoo주문영문!A80</f>
        <v>60219183632082</v>
      </c>
      <c r="C82" s="51" t="s">
        <v>1003</v>
      </c>
      <c r="D82" s="90" t="s">
        <v>1015</v>
      </c>
      <c r="E82" s="53" t="s">
        <v>1021</v>
      </c>
      <c r="F82" s="54">
        <v>821033117252</v>
      </c>
      <c r="G82" s="50" t="s">
        <v>1018</v>
      </c>
      <c r="H82" s="86" t="s">
        <v>1004</v>
      </c>
      <c r="I82" s="86" t="s">
        <v>1005</v>
      </c>
      <c r="J82" s="55" t="s">
        <v>905</v>
      </c>
      <c r="L82" s="88" t="s">
        <v>1002</v>
      </c>
      <c r="P82" s="50" t="str">
        <f>secoo주문영문!E80</f>
        <v>王辉</v>
      </c>
      <c r="R82" s="50" t="str">
        <f>secoo주문영문!F80</f>
        <v>13908479445</v>
      </c>
      <c r="S82" s="50" t="str">
        <f>secoo주문영문!J80</f>
        <v>Block A, 16th Floor, Euro Classic Phase 1, Yingpan Road</v>
      </c>
      <c r="T82" s="52" t="str">
        <f>secoo주문영문!H80</f>
        <v>Changsha City,</v>
      </c>
      <c r="U82" s="50" t="str">
        <f>secoo주문영문!G80</f>
        <v>Hunan Province</v>
      </c>
      <c r="W82" s="55" t="s">
        <v>906</v>
      </c>
      <c r="X82" s="55" t="s">
        <v>882</v>
      </c>
      <c r="Y82" s="50" t="str">
        <f>secoo주문영문!AE80</f>
        <v>430105197410020530</v>
      </c>
      <c r="Z82" s="80">
        <f>secoo주문영문!Z80</f>
        <v>410005</v>
      </c>
      <c r="AA82" s="55" t="s">
        <v>416</v>
      </c>
      <c r="AB82" s="92" t="s">
        <v>1016</v>
      </c>
      <c r="AI82" s="55">
        <v>1</v>
      </c>
      <c r="AK82" s="55" t="s">
        <v>888</v>
      </c>
      <c r="AL82" s="51" t="s">
        <v>1009</v>
      </c>
      <c r="AM82" s="55"/>
      <c r="AN82" s="55" t="s">
        <v>888</v>
      </c>
      <c r="BP82" s="55" t="s">
        <v>1017</v>
      </c>
    </row>
    <row r="83" spans="1:68" ht="16.5">
      <c r="A83" s="50" t="str">
        <f>secoo주문영문!A81</f>
        <v>‘60220080342055</v>
      </c>
      <c r="B83" s="50" t="str">
        <f>secoo주문영문!A81</f>
        <v>‘60220080342055</v>
      </c>
      <c r="C83" s="51" t="s">
        <v>1003</v>
      </c>
      <c r="D83" s="90" t="s">
        <v>1015</v>
      </c>
      <c r="E83" s="53" t="s">
        <v>1021</v>
      </c>
      <c r="F83" s="54">
        <v>821033117252</v>
      </c>
      <c r="G83" s="50" t="s">
        <v>1018</v>
      </c>
      <c r="H83" s="86" t="s">
        <v>1004</v>
      </c>
      <c r="I83" s="86" t="s">
        <v>1005</v>
      </c>
      <c r="J83" s="55" t="s">
        <v>905</v>
      </c>
      <c r="L83" s="88" t="s">
        <v>1002</v>
      </c>
      <c r="P83" s="50" t="str">
        <f>secoo주문영문!E81</f>
        <v>曹敏丰</v>
      </c>
      <c r="R83" s="50" t="str">
        <f>secoo주문영문!F81</f>
        <v>13906188902</v>
      </c>
      <c r="S83" s="50" t="str">
        <f>secoo주문영문!J81</f>
        <v>Xinggang Packaging", No. 93, Xinggang North Road, Donggang Town (Gangxia Street)</v>
      </c>
      <c r="T83" s="52" t="str">
        <f>secoo주문영문!H81</f>
        <v>Wuxi City</v>
      </c>
      <c r="U83" s="50" t="str">
        <f>secoo주문영문!G81</f>
        <v>Jiangsu Province</v>
      </c>
      <c r="W83" s="55" t="s">
        <v>906</v>
      </c>
      <c r="X83" s="55" t="s">
        <v>882</v>
      </c>
      <c r="Y83" s="50" t="str">
        <f>secoo주문영문!AE81</f>
        <v>320222196907042470</v>
      </c>
      <c r="Z83" s="80" t="str">
        <f>secoo주문영문!Z81</f>
        <v/>
      </c>
      <c r="AA83" s="55" t="s">
        <v>416</v>
      </c>
      <c r="AB83" s="92" t="s">
        <v>1016</v>
      </c>
      <c r="AI83" s="55">
        <v>1</v>
      </c>
      <c r="AK83" s="55" t="s">
        <v>888</v>
      </c>
      <c r="AL83" s="51" t="s">
        <v>1009</v>
      </c>
      <c r="AM83" s="55"/>
      <c r="AN83" s="55" t="s">
        <v>888</v>
      </c>
      <c r="BP83" s="55" t="s">
        <v>1017</v>
      </c>
    </row>
    <row r="84" spans="1:68" ht="16.5">
      <c r="A84" s="50" t="str">
        <f>secoo주문영문!A82</f>
        <v>60205898061037</v>
      </c>
      <c r="B84" s="50" t="str">
        <f>secoo주문영문!A82</f>
        <v>60205898061037</v>
      </c>
      <c r="C84" s="51" t="s">
        <v>1003</v>
      </c>
      <c r="D84" s="90" t="s">
        <v>1015</v>
      </c>
      <c r="E84" s="53" t="s">
        <v>1021</v>
      </c>
      <c r="F84" s="54">
        <v>821033117252</v>
      </c>
      <c r="G84" s="50" t="s">
        <v>1018</v>
      </c>
      <c r="H84" s="86" t="s">
        <v>1004</v>
      </c>
      <c r="I84" s="86" t="s">
        <v>1005</v>
      </c>
      <c r="J84" s="55" t="s">
        <v>905</v>
      </c>
      <c r="L84" s="88" t="s">
        <v>1002</v>
      </c>
      <c r="P84" s="50" t="str">
        <f>secoo주문영문!E82</f>
        <v>李俊杰</v>
      </c>
      <c r="R84" s="50" t="str">
        <f>secoo주문영문!F82</f>
        <v>15813399890</v>
      </c>
      <c r="S84" s="50" t="str">
        <f>secoo주문영문!J82</f>
        <v>2B2702, Dongfang New Century (Xiyuan), Dongfang 3rd Road, Tianhe District</v>
      </c>
      <c r="T84" s="52" t="str">
        <f>secoo주문영문!H82</f>
        <v>Guangzhou City</v>
      </c>
      <c r="U84" s="50" t="str">
        <f>secoo주문영문!G82</f>
        <v>Guangdong Province</v>
      </c>
      <c r="W84" s="55" t="s">
        <v>906</v>
      </c>
      <c r="X84" s="55" t="s">
        <v>882</v>
      </c>
      <c r="Y84" s="50" t="str">
        <f>secoo주문영문!AE82</f>
        <v>441284199109240035</v>
      </c>
      <c r="Z84" s="80" t="str">
        <f>secoo주문영문!Z82</f>
        <v>LF 발주만 완료
SF 및 케일리 등록 필요</v>
      </c>
      <c r="AA84" s="55" t="s">
        <v>416</v>
      </c>
      <c r="AB84" s="92" t="s">
        <v>1016</v>
      </c>
      <c r="AI84" s="55">
        <v>1</v>
      </c>
      <c r="AK84" s="55" t="s">
        <v>888</v>
      </c>
      <c r="AL84" s="51" t="s">
        <v>1009</v>
      </c>
      <c r="AM84" s="55"/>
      <c r="AN84" s="55" t="s">
        <v>888</v>
      </c>
      <c r="BP84" s="55" t="s">
        <v>1017</v>
      </c>
    </row>
    <row r="85" spans="1:68" ht="16.5">
      <c r="A85" s="50" t="str">
        <f>secoo주문영문!A83</f>
        <v>60221550012082</v>
      </c>
      <c r="B85" s="50" t="str">
        <f>secoo주문영문!A83</f>
        <v>60221550012082</v>
      </c>
      <c r="C85" s="51" t="s">
        <v>1003</v>
      </c>
      <c r="D85" s="90" t="s">
        <v>1015</v>
      </c>
      <c r="E85" s="53" t="s">
        <v>1021</v>
      </c>
      <c r="F85" s="54">
        <v>821033117252</v>
      </c>
      <c r="G85" s="50" t="s">
        <v>1018</v>
      </c>
      <c r="H85" s="86" t="s">
        <v>1004</v>
      </c>
      <c r="I85" s="86" t="s">
        <v>1005</v>
      </c>
      <c r="J85" s="55" t="s">
        <v>905</v>
      </c>
      <c r="L85" s="88" t="s">
        <v>1002</v>
      </c>
      <c r="P85" s="50" t="str">
        <f>secoo주문영문!E83</f>
        <v>付才让</v>
      </c>
      <c r="R85" s="50" t="str">
        <f>secoo주문영문!F83</f>
        <v>15202512965</v>
      </c>
      <c r="S85" s="50" t="str">
        <f>secoo주문영문!J83</f>
        <v>Qinghai Province Guoluo Prefecture Dari County Public Security Bureau</v>
      </c>
      <c r="T85" s="52" t="str">
        <f>secoo주문영문!H83</f>
        <v xml:space="preserve">Guoluo Tibetan Autonomous Prefecture </v>
      </c>
      <c r="U85" s="50" t="str">
        <f>secoo주문영문!G83</f>
        <v xml:space="preserve">Qinghai Province </v>
      </c>
      <c r="W85" s="55" t="s">
        <v>906</v>
      </c>
      <c r="X85" s="55" t="s">
        <v>882</v>
      </c>
      <c r="Y85" s="50" t="str">
        <f>secoo주문영문!AE83</f>
        <v>63212519820410007x</v>
      </c>
      <c r="Z85" s="80">
        <f>secoo주문영문!Z83</f>
        <v>814200</v>
      </c>
      <c r="AA85" s="55" t="s">
        <v>416</v>
      </c>
      <c r="AB85" s="92" t="s">
        <v>1016</v>
      </c>
      <c r="AI85" s="55">
        <v>1</v>
      </c>
      <c r="AK85" s="55" t="s">
        <v>888</v>
      </c>
      <c r="AL85" s="51" t="s">
        <v>1009</v>
      </c>
      <c r="AM85" s="55"/>
      <c r="AN85" s="55" t="s">
        <v>888</v>
      </c>
      <c r="BP85" s="55" t="s">
        <v>1017</v>
      </c>
    </row>
    <row r="86" spans="1:68" ht="16.5">
      <c r="A86" s="50" t="str">
        <f>secoo주문영문!A84</f>
        <v>60221515792059</v>
      </c>
      <c r="B86" s="50" t="str">
        <f>secoo주문영문!A84</f>
        <v>60221515792059</v>
      </c>
      <c r="C86" s="51" t="s">
        <v>1003</v>
      </c>
      <c r="D86" s="90" t="s">
        <v>1015</v>
      </c>
      <c r="E86" s="53" t="s">
        <v>1021</v>
      </c>
      <c r="F86" s="54">
        <v>821033117252</v>
      </c>
      <c r="G86" s="50" t="s">
        <v>1018</v>
      </c>
      <c r="H86" s="86" t="s">
        <v>1004</v>
      </c>
      <c r="I86" s="86" t="s">
        <v>1005</v>
      </c>
      <c r="J86" s="55" t="s">
        <v>905</v>
      </c>
      <c r="L86" s="88" t="s">
        <v>1002</v>
      </c>
      <c r="P86" s="50" t="str">
        <f>secoo주문영문!E84</f>
        <v>陈建军</v>
      </c>
      <c r="R86" s="50" t="str">
        <f>secoo주문영문!F84</f>
        <v>13993365555</v>
      </c>
      <c r="S86" s="50" t="str">
        <f>secoo주문영문!J84</f>
        <v>No. 4455, Shaoling Road, South Section of Tokyo Avenue, Xi’an Aerospace Base (Zhongtian Yinkong Technology Co., Ltd.)</v>
      </c>
      <c r="T86" s="52" t="str">
        <f>secoo주문영문!H84</f>
        <v>Xi’an</v>
      </c>
      <c r="U86" s="50" t="str">
        <f>secoo주문영문!G84</f>
        <v>Shaanxi Province</v>
      </c>
      <c r="W86" s="55" t="s">
        <v>906</v>
      </c>
      <c r="X86" s="55" t="s">
        <v>882</v>
      </c>
      <c r="Y86" s="50" t="str">
        <f>secoo주문영문!AE84</f>
        <v>622301196612171335</v>
      </c>
      <c r="Z86" s="80">
        <f>secoo주문영문!Z84</f>
        <v>710100</v>
      </c>
      <c r="AA86" s="55" t="s">
        <v>416</v>
      </c>
      <c r="AB86" s="92" t="s">
        <v>1016</v>
      </c>
      <c r="AI86" s="55">
        <v>1</v>
      </c>
      <c r="AK86" s="55" t="s">
        <v>888</v>
      </c>
      <c r="AL86" s="51" t="s">
        <v>1009</v>
      </c>
      <c r="AM86" s="55"/>
      <c r="AN86" s="55" t="s">
        <v>888</v>
      </c>
      <c r="BP86" s="55" t="s">
        <v>1017</v>
      </c>
    </row>
    <row r="87" spans="1:68" ht="16.5">
      <c r="A87" s="50" t="str">
        <f>secoo주문영문!A85</f>
        <v>60221819562093</v>
      </c>
      <c r="B87" s="50" t="str">
        <f>secoo주문영문!A85</f>
        <v>60221819562093</v>
      </c>
      <c r="C87" s="51" t="s">
        <v>1003</v>
      </c>
      <c r="D87" s="90" t="s">
        <v>1015</v>
      </c>
      <c r="E87" s="53" t="s">
        <v>1021</v>
      </c>
      <c r="F87" s="54">
        <v>821033117252</v>
      </c>
      <c r="G87" s="50" t="s">
        <v>1018</v>
      </c>
      <c r="H87" s="86" t="s">
        <v>1004</v>
      </c>
      <c r="I87" s="86" t="s">
        <v>1005</v>
      </c>
      <c r="J87" s="55" t="s">
        <v>905</v>
      </c>
      <c r="L87" s="88" t="s">
        <v>1002</v>
      </c>
      <c r="P87" s="50" t="str">
        <f>secoo주문영문!E85</f>
        <v>陈千</v>
      </c>
      <c r="R87" s="50" t="str">
        <f>secoo주문영문!F85</f>
        <v>13703027123</v>
      </c>
      <c r="S87" s="50" t="str">
        <f>secoo주문영문!J85</f>
        <v>No. 28, Yuyou Road, Yongkou Industrial Zone, Longjiang Town</v>
      </c>
      <c r="T87" s="52" t="str">
        <f>secoo주문영문!H85</f>
        <v>Foshan City</v>
      </c>
      <c r="U87" s="50" t="str">
        <f>secoo주문영문!G85</f>
        <v xml:space="preserve">Guangdong Province </v>
      </c>
      <c r="W87" s="55" t="s">
        <v>906</v>
      </c>
      <c r="X87" s="55" t="s">
        <v>882</v>
      </c>
      <c r="Y87" s="50" t="str">
        <f>secoo주문영문!AE85</f>
        <v>430721198505251603</v>
      </c>
      <c r="Z87" s="80">
        <f>secoo주문영문!Z85</f>
        <v>528300</v>
      </c>
      <c r="AA87" s="55" t="s">
        <v>416</v>
      </c>
      <c r="AB87" s="92" t="s">
        <v>1016</v>
      </c>
      <c r="AI87" s="55">
        <v>1</v>
      </c>
      <c r="AK87" s="55" t="s">
        <v>888</v>
      </c>
      <c r="AL87" s="51" t="s">
        <v>1009</v>
      </c>
      <c r="AM87" s="55"/>
      <c r="AN87" s="55" t="s">
        <v>888</v>
      </c>
      <c r="BP87" s="55" t="s">
        <v>1017</v>
      </c>
    </row>
    <row r="88" spans="1:68" ht="16.5">
      <c r="A88" s="50" t="str">
        <f>secoo주문영문!A86</f>
        <v>60221823572093</v>
      </c>
      <c r="B88" s="50" t="str">
        <f>secoo주문영문!A86</f>
        <v>60221823572093</v>
      </c>
      <c r="C88" s="51" t="s">
        <v>1003</v>
      </c>
      <c r="D88" s="90" t="s">
        <v>1015</v>
      </c>
      <c r="E88" s="53" t="s">
        <v>1021</v>
      </c>
      <c r="F88" s="54">
        <v>821033117252</v>
      </c>
      <c r="G88" s="50" t="s">
        <v>1018</v>
      </c>
      <c r="H88" s="86" t="s">
        <v>1004</v>
      </c>
      <c r="I88" s="86" t="s">
        <v>1005</v>
      </c>
      <c r="J88" s="55" t="s">
        <v>905</v>
      </c>
      <c r="L88" s="88" t="s">
        <v>1002</v>
      </c>
      <c r="P88" s="50" t="str">
        <f>secoo주문영문!E86</f>
        <v>陈千</v>
      </c>
      <c r="R88" s="50" t="str">
        <f>secoo주문영문!F86</f>
        <v>13703027123</v>
      </c>
      <c r="S88" s="50" t="str">
        <f>secoo주문영문!J86</f>
        <v>No. 28, Yuyou Road, Yongkou Industrial Zone, Longjiang Town</v>
      </c>
      <c r="T88" s="52" t="str">
        <f>secoo주문영문!H86</f>
        <v>Foshan City</v>
      </c>
      <c r="U88" s="50" t="str">
        <f>secoo주문영문!G86</f>
        <v xml:space="preserve">Guangdong Province </v>
      </c>
      <c r="W88" s="55" t="s">
        <v>906</v>
      </c>
      <c r="X88" s="55" t="s">
        <v>882</v>
      </c>
      <c r="Y88" s="50" t="str">
        <f>secoo주문영문!AE86</f>
        <v>430721198505251603</v>
      </c>
      <c r="Z88" s="80">
        <f>secoo주문영문!Z86</f>
        <v>528300</v>
      </c>
      <c r="AA88" s="55" t="s">
        <v>416</v>
      </c>
      <c r="AB88" s="92" t="s">
        <v>1016</v>
      </c>
      <c r="AI88" s="55">
        <v>1</v>
      </c>
      <c r="AK88" s="55" t="s">
        <v>888</v>
      </c>
      <c r="AL88" s="51" t="s">
        <v>1009</v>
      </c>
      <c r="AM88" s="55"/>
      <c r="AN88" s="55" t="s">
        <v>888</v>
      </c>
      <c r="BP88" s="55" t="s">
        <v>1017</v>
      </c>
    </row>
    <row r="89" spans="1:68" ht="16.5">
      <c r="A89" s="50" t="str">
        <f>secoo주문영문!A87</f>
        <v>60221809852093</v>
      </c>
      <c r="B89" s="50" t="str">
        <f>secoo주문영문!A87</f>
        <v>60221809852093</v>
      </c>
      <c r="C89" s="51" t="s">
        <v>1003</v>
      </c>
      <c r="D89" s="90" t="s">
        <v>1015</v>
      </c>
      <c r="E89" s="53" t="s">
        <v>1021</v>
      </c>
      <c r="F89" s="54">
        <v>821033117252</v>
      </c>
      <c r="G89" s="50" t="s">
        <v>1018</v>
      </c>
      <c r="H89" s="86" t="s">
        <v>1004</v>
      </c>
      <c r="I89" s="86" t="s">
        <v>1005</v>
      </c>
      <c r="J89" s="55" t="s">
        <v>905</v>
      </c>
      <c r="L89" s="88" t="s">
        <v>1002</v>
      </c>
      <c r="P89" s="50" t="str">
        <f>secoo주문영문!E87</f>
        <v>陈千</v>
      </c>
      <c r="R89" s="50" t="str">
        <f>secoo주문영문!F87</f>
        <v>13703027123</v>
      </c>
      <c r="S89" s="50" t="str">
        <f>secoo주문영문!J87</f>
        <v>No. 28, Yuyou Road, Yongkou Industrial Zone, Longjiang Town</v>
      </c>
      <c r="T89" s="52" t="str">
        <f>secoo주문영문!H87</f>
        <v>Foshan City</v>
      </c>
      <c r="U89" s="50" t="str">
        <f>secoo주문영문!G87</f>
        <v xml:space="preserve">Guangdong Province </v>
      </c>
      <c r="W89" s="55" t="s">
        <v>906</v>
      </c>
      <c r="X89" s="55" t="s">
        <v>882</v>
      </c>
      <c r="Y89" s="50" t="str">
        <f>secoo주문영문!AE87</f>
        <v>430721198505251603</v>
      </c>
      <c r="Z89" s="80">
        <f>secoo주문영문!Z87</f>
        <v>528300</v>
      </c>
      <c r="AA89" s="55" t="s">
        <v>416</v>
      </c>
      <c r="AB89" s="92" t="s">
        <v>1016</v>
      </c>
      <c r="AI89" s="55">
        <v>1</v>
      </c>
      <c r="AK89" s="55" t="s">
        <v>888</v>
      </c>
      <c r="AL89" s="51" t="s">
        <v>1009</v>
      </c>
      <c r="AM89" s="55"/>
      <c r="AN89" s="55" t="s">
        <v>888</v>
      </c>
      <c r="BP89" s="55" t="s">
        <v>1017</v>
      </c>
    </row>
    <row r="90" spans="1:68" ht="16.5">
      <c r="A90" s="50" t="str">
        <f>secoo주문영문!A88</f>
        <v>60221809752093</v>
      </c>
      <c r="B90" s="50" t="str">
        <f>secoo주문영문!A88</f>
        <v>60221809752093</v>
      </c>
      <c r="C90" s="51" t="s">
        <v>1003</v>
      </c>
      <c r="D90" s="90" t="s">
        <v>1015</v>
      </c>
      <c r="E90" s="53" t="s">
        <v>1021</v>
      </c>
      <c r="F90" s="54">
        <v>821033117252</v>
      </c>
      <c r="G90" s="50" t="s">
        <v>1018</v>
      </c>
      <c r="H90" s="86" t="s">
        <v>1004</v>
      </c>
      <c r="I90" s="86" t="s">
        <v>1005</v>
      </c>
      <c r="J90" s="55" t="s">
        <v>905</v>
      </c>
      <c r="L90" s="88" t="s">
        <v>1002</v>
      </c>
      <c r="P90" s="50" t="str">
        <f>secoo주문영문!E88</f>
        <v>陈千</v>
      </c>
      <c r="R90" s="50" t="str">
        <f>secoo주문영문!F88</f>
        <v>13703027123</v>
      </c>
      <c r="S90" s="50" t="str">
        <f>secoo주문영문!J88</f>
        <v>No. 28, Yuyou Road, Yongkou Industrial Zone, Longjiang Town</v>
      </c>
      <c r="T90" s="52" t="str">
        <f>secoo주문영문!H88</f>
        <v>Foshan City</v>
      </c>
      <c r="U90" s="50" t="str">
        <f>secoo주문영문!G88</f>
        <v xml:space="preserve">Guangdong Province </v>
      </c>
      <c r="W90" s="55" t="s">
        <v>906</v>
      </c>
      <c r="X90" s="55" t="s">
        <v>882</v>
      </c>
      <c r="Y90" s="50" t="str">
        <f>secoo주문영문!AE88</f>
        <v>430721198505251603</v>
      </c>
      <c r="Z90" s="80">
        <f>secoo주문영문!Z88</f>
        <v>528300</v>
      </c>
      <c r="AA90" s="55" t="s">
        <v>416</v>
      </c>
      <c r="AB90" s="92" t="s">
        <v>1016</v>
      </c>
      <c r="AI90" s="55">
        <v>1</v>
      </c>
      <c r="AK90" s="55" t="s">
        <v>888</v>
      </c>
      <c r="AL90" s="51" t="s">
        <v>1009</v>
      </c>
      <c r="AM90" s="55"/>
      <c r="AN90" s="55" t="s">
        <v>888</v>
      </c>
      <c r="BP90" s="55" t="s">
        <v>1017</v>
      </c>
    </row>
    <row r="91" spans="1:68" ht="16.5">
      <c r="A91" s="50" t="str">
        <f>secoo주문영문!A89</f>
        <v>60221933452061</v>
      </c>
      <c r="B91" s="50" t="str">
        <f>secoo주문영문!A89</f>
        <v>60221933452061</v>
      </c>
      <c r="C91" s="51" t="s">
        <v>1003</v>
      </c>
      <c r="D91" s="90" t="s">
        <v>1015</v>
      </c>
      <c r="E91" s="53" t="s">
        <v>1021</v>
      </c>
      <c r="F91" s="54">
        <v>821033117252</v>
      </c>
      <c r="G91" s="50" t="s">
        <v>1018</v>
      </c>
      <c r="H91" s="86" t="s">
        <v>1004</v>
      </c>
      <c r="I91" s="86" t="s">
        <v>1005</v>
      </c>
      <c r="J91" s="55" t="s">
        <v>905</v>
      </c>
      <c r="L91" s="88" t="s">
        <v>1002</v>
      </c>
      <c r="P91" s="50" t="str">
        <f>secoo주문영문!E89</f>
        <v>许艺蓉</v>
      </c>
      <c r="R91" s="50" t="str">
        <f>secoo주문영문!F89</f>
        <v>18103593933</v>
      </c>
      <c r="S91" s="50" t="str">
        <f>secoo주문영문!J89</f>
        <v>Block 103, Block F, Jiahe Manor</v>
      </c>
      <c r="T91" s="52" t="str">
        <f>secoo주문영문!H89</f>
        <v>Yuncheng City</v>
      </c>
      <c r="U91" s="50" t="str">
        <f>secoo주문영문!G89</f>
        <v>Shanxi Province</v>
      </c>
      <c r="W91" s="55" t="s">
        <v>906</v>
      </c>
      <c r="X91" s="55" t="s">
        <v>882</v>
      </c>
      <c r="Y91" s="50" t="str">
        <f>secoo주문영문!AE89</f>
        <v>142727197402280328</v>
      </c>
      <c r="Z91" s="80" t="str">
        <f>secoo주문영문!Z89</f>
        <v>043200</v>
      </c>
      <c r="AA91" s="55" t="s">
        <v>416</v>
      </c>
      <c r="AB91" s="92" t="s">
        <v>1016</v>
      </c>
      <c r="AI91" s="55">
        <v>1</v>
      </c>
      <c r="AK91" s="55" t="s">
        <v>888</v>
      </c>
      <c r="AL91" s="51" t="s">
        <v>1009</v>
      </c>
      <c r="AM91" s="55"/>
      <c r="AN91" s="55" t="s">
        <v>888</v>
      </c>
      <c r="BP91" s="55" t="s">
        <v>1017</v>
      </c>
    </row>
    <row r="92" spans="1:68" ht="16.5">
      <c r="A92" s="50" t="str">
        <f>secoo주문영문!A90</f>
        <v>60221938842061</v>
      </c>
      <c r="B92" s="50" t="str">
        <f>secoo주문영문!A90</f>
        <v>60221938842061</v>
      </c>
      <c r="C92" s="51" t="s">
        <v>1003</v>
      </c>
      <c r="D92" s="90" t="s">
        <v>1015</v>
      </c>
      <c r="E92" s="53" t="s">
        <v>1021</v>
      </c>
      <c r="F92" s="54">
        <v>821033117252</v>
      </c>
      <c r="G92" s="50" t="s">
        <v>1018</v>
      </c>
      <c r="H92" s="86" t="s">
        <v>1004</v>
      </c>
      <c r="I92" s="86" t="s">
        <v>1005</v>
      </c>
      <c r="J92" s="55" t="s">
        <v>905</v>
      </c>
      <c r="L92" s="88" t="s">
        <v>1002</v>
      </c>
      <c r="P92" s="50" t="str">
        <f>secoo주문영문!E90</f>
        <v>许艺蓉</v>
      </c>
      <c r="R92" s="50" t="str">
        <f>secoo주문영문!F90</f>
        <v>18103593933</v>
      </c>
      <c r="S92" s="50" t="str">
        <f>secoo주문영문!J90</f>
        <v>Block 103, Block F, Jiahe Manor</v>
      </c>
      <c r="T92" s="52" t="str">
        <f>secoo주문영문!H90</f>
        <v>Yuncheng City</v>
      </c>
      <c r="U92" s="50" t="str">
        <f>secoo주문영문!G90</f>
        <v>Shanxi Province</v>
      </c>
      <c r="W92" s="55" t="s">
        <v>906</v>
      </c>
      <c r="X92" s="55" t="s">
        <v>882</v>
      </c>
      <c r="Y92" s="50" t="str">
        <f>secoo주문영문!AE90</f>
        <v>142727197402280328</v>
      </c>
      <c r="Z92" s="80" t="str">
        <f>secoo주문영문!Z90</f>
        <v>043200</v>
      </c>
      <c r="AA92" s="55" t="s">
        <v>416</v>
      </c>
      <c r="AB92" s="92" t="s">
        <v>1016</v>
      </c>
      <c r="AI92" s="55">
        <v>1</v>
      </c>
      <c r="AK92" s="55" t="s">
        <v>888</v>
      </c>
      <c r="AL92" s="51" t="s">
        <v>1009</v>
      </c>
      <c r="AM92" s="55"/>
      <c r="AN92" s="55" t="s">
        <v>888</v>
      </c>
      <c r="BP92" s="55" t="s">
        <v>1017</v>
      </c>
    </row>
    <row r="93" spans="1:68" ht="16.5">
      <c r="A93" s="50" t="str">
        <f>secoo주문영문!A91</f>
        <v>60221938842061</v>
      </c>
      <c r="B93" s="50" t="str">
        <f>secoo주문영문!A91</f>
        <v>60221938842061</v>
      </c>
      <c r="C93" s="51" t="s">
        <v>1003</v>
      </c>
      <c r="D93" s="90" t="s">
        <v>1015</v>
      </c>
      <c r="E93" s="53" t="s">
        <v>1021</v>
      </c>
      <c r="F93" s="54">
        <v>821033117252</v>
      </c>
      <c r="G93" s="50" t="s">
        <v>1018</v>
      </c>
      <c r="H93" s="86" t="s">
        <v>1004</v>
      </c>
      <c r="I93" s="86" t="s">
        <v>1005</v>
      </c>
      <c r="J93" s="55" t="s">
        <v>905</v>
      </c>
      <c r="L93" s="88" t="s">
        <v>1002</v>
      </c>
      <c r="P93" s="50" t="str">
        <f>secoo주문영문!E91</f>
        <v>许艺蓉</v>
      </c>
      <c r="R93" s="50" t="str">
        <f>secoo주문영문!F91</f>
        <v>18103593933</v>
      </c>
      <c r="S93" s="50" t="str">
        <f>secoo주문영문!J91</f>
        <v>Block 103, Block F, Jiahe Manor</v>
      </c>
      <c r="T93" s="52" t="str">
        <f>secoo주문영문!H91</f>
        <v>Yuncheng City</v>
      </c>
      <c r="U93" s="50" t="str">
        <f>secoo주문영문!G91</f>
        <v>Shanxi Province</v>
      </c>
      <c r="W93" s="55" t="s">
        <v>906</v>
      </c>
      <c r="X93" s="55" t="s">
        <v>882</v>
      </c>
      <c r="Y93" s="50" t="str">
        <f>secoo주문영문!AE91</f>
        <v>142727197402280328</v>
      </c>
      <c r="Z93" s="80" t="str">
        <f>secoo주문영문!Z91</f>
        <v>043200</v>
      </c>
      <c r="AA93" s="55" t="s">
        <v>416</v>
      </c>
      <c r="AB93" s="92" t="s">
        <v>1016</v>
      </c>
      <c r="AI93" s="55">
        <v>1</v>
      </c>
      <c r="AK93" s="55" t="s">
        <v>888</v>
      </c>
      <c r="AL93" s="51" t="s">
        <v>1009</v>
      </c>
      <c r="AM93" s="55"/>
      <c r="AN93" s="55" t="s">
        <v>888</v>
      </c>
      <c r="BP93" s="55" t="s">
        <v>1017</v>
      </c>
    </row>
    <row r="94" spans="1:68" ht="16.5">
      <c r="A94" s="50" t="str">
        <f>secoo주문영문!A92</f>
        <v>60221938842061</v>
      </c>
      <c r="B94" s="50" t="str">
        <f>secoo주문영문!A92</f>
        <v>60221938842061</v>
      </c>
      <c r="C94" s="51" t="s">
        <v>1003</v>
      </c>
      <c r="D94" s="90" t="s">
        <v>1015</v>
      </c>
      <c r="E94" s="53" t="s">
        <v>1021</v>
      </c>
      <c r="F94" s="54">
        <v>821033117252</v>
      </c>
      <c r="G94" s="50" t="s">
        <v>1018</v>
      </c>
      <c r="H94" s="86" t="s">
        <v>1004</v>
      </c>
      <c r="I94" s="86" t="s">
        <v>1005</v>
      </c>
      <c r="J94" s="55" t="s">
        <v>905</v>
      </c>
      <c r="L94" s="88" t="s">
        <v>1002</v>
      </c>
      <c r="P94" s="50" t="str">
        <f>secoo주문영문!E92</f>
        <v>许艺蓉</v>
      </c>
      <c r="R94" s="50" t="str">
        <f>secoo주문영문!F92</f>
        <v>18103593933</v>
      </c>
      <c r="S94" s="50" t="str">
        <f>secoo주문영문!J92</f>
        <v>Block 103, Block F, Jiahe Manor</v>
      </c>
      <c r="T94" s="52" t="str">
        <f>secoo주문영문!H92</f>
        <v>Yuncheng City</v>
      </c>
      <c r="U94" s="50" t="str">
        <f>secoo주문영문!G92</f>
        <v>Shanxi Province</v>
      </c>
      <c r="W94" s="55" t="s">
        <v>906</v>
      </c>
      <c r="X94" s="55" t="s">
        <v>882</v>
      </c>
      <c r="Y94" s="50" t="str">
        <f>secoo주문영문!AE92</f>
        <v>142727197402280328</v>
      </c>
      <c r="Z94" s="80" t="str">
        <f>secoo주문영문!Z92</f>
        <v>043200</v>
      </c>
      <c r="AA94" s="55" t="s">
        <v>416</v>
      </c>
      <c r="AB94" s="92" t="s">
        <v>1016</v>
      </c>
      <c r="AI94" s="55">
        <v>1</v>
      </c>
      <c r="AK94" s="55" t="s">
        <v>888</v>
      </c>
      <c r="AL94" s="51" t="s">
        <v>1009</v>
      </c>
      <c r="AM94" s="55"/>
      <c r="AN94" s="55" t="s">
        <v>888</v>
      </c>
      <c r="BP94" s="55" t="s">
        <v>1017</v>
      </c>
    </row>
    <row r="95" spans="1:68" ht="16.5">
      <c r="A95" s="50" t="str">
        <f>secoo주문영문!A93</f>
        <v>60221933452061</v>
      </c>
      <c r="B95" s="50" t="str">
        <f>secoo주문영문!A93</f>
        <v>60221933452061</v>
      </c>
      <c r="C95" s="51" t="s">
        <v>1003</v>
      </c>
      <c r="D95" s="90" t="s">
        <v>1015</v>
      </c>
      <c r="E95" s="53" t="s">
        <v>1021</v>
      </c>
      <c r="F95" s="54">
        <v>821033117252</v>
      </c>
      <c r="G95" s="50" t="s">
        <v>1018</v>
      </c>
      <c r="H95" s="86" t="s">
        <v>1004</v>
      </c>
      <c r="I95" s="86" t="s">
        <v>1005</v>
      </c>
      <c r="J95" s="55" t="s">
        <v>905</v>
      </c>
      <c r="L95" s="88" t="s">
        <v>1002</v>
      </c>
      <c r="P95" s="50" t="str">
        <f>secoo주문영문!E93</f>
        <v>许艺蓉</v>
      </c>
      <c r="R95" s="50" t="str">
        <f>secoo주문영문!F93</f>
        <v>18103593933</v>
      </c>
      <c r="S95" s="50" t="str">
        <f>secoo주문영문!J93</f>
        <v>Block 103, Block F, Jiahe Manor</v>
      </c>
      <c r="T95" s="52" t="str">
        <f>secoo주문영문!H93</f>
        <v>Yuncheng City</v>
      </c>
      <c r="U95" s="50" t="str">
        <f>secoo주문영문!G93</f>
        <v>Shanxi Province</v>
      </c>
      <c r="W95" s="55" t="s">
        <v>906</v>
      </c>
      <c r="X95" s="55" t="s">
        <v>882</v>
      </c>
      <c r="Y95" s="50" t="str">
        <f>secoo주문영문!AE93</f>
        <v>142727197402280328</v>
      </c>
      <c r="Z95" s="80" t="str">
        <f>secoo주문영문!Z93</f>
        <v>043200</v>
      </c>
      <c r="AA95" s="55" t="s">
        <v>416</v>
      </c>
      <c r="AB95" s="92" t="s">
        <v>1016</v>
      </c>
      <c r="AI95" s="55">
        <v>1</v>
      </c>
      <c r="AK95" s="55" t="s">
        <v>888</v>
      </c>
      <c r="AL95" s="51" t="s">
        <v>1009</v>
      </c>
      <c r="AM95" s="55"/>
      <c r="AN95" s="55" t="s">
        <v>888</v>
      </c>
      <c r="BP95" s="55" t="s">
        <v>1017</v>
      </c>
    </row>
    <row r="96" spans="1:68" ht="16.5">
      <c r="A96" s="50" t="str">
        <f>secoo주문영문!A94</f>
        <v>60221933452061</v>
      </c>
      <c r="B96" s="50" t="str">
        <f>secoo주문영문!A94</f>
        <v>60221933452061</v>
      </c>
      <c r="C96" s="51" t="s">
        <v>1003</v>
      </c>
      <c r="D96" s="90" t="s">
        <v>1015</v>
      </c>
      <c r="E96" s="53" t="s">
        <v>1021</v>
      </c>
      <c r="F96" s="54">
        <v>821033117252</v>
      </c>
      <c r="G96" s="50" t="s">
        <v>1018</v>
      </c>
      <c r="H96" s="86" t="s">
        <v>1004</v>
      </c>
      <c r="I96" s="86" t="s">
        <v>1005</v>
      </c>
      <c r="J96" s="55" t="s">
        <v>905</v>
      </c>
      <c r="L96" s="88" t="s">
        <v>1002</v>
      </c>
      <c r="P96" s="50" t="str">
        <f>secoo주문영문!E94</f>
        <v>许艺蓉</v>
      </c>
      <c r="R96" s="50" t="str">
        <f>secoo주문영문!F94</f>
        <v>18103593933</v>
      </c>
      <c r="S96" s="50" t="str">
        <f>secoo주문영문!J94</f>
        <v>Block 103, Block F, Jiahe Manor</v>
      </c>
      <c r="T96" s="52" t="str">
        <f>secoo주문영문!H94</f>
        <v>Yuncheng City</v>
      </c>
      <c r="U96" s="50" t="str">
        <f>secoo주문영문!G94</f>
        <v>Shanxi Province</v>
      </c>
      <c r="W96" s="55" t="s">
        <v>906</v>
      </c>
      <c r="X96" s="55" t="s">
        <v>882</v>
      </c>
      <c r="Y96" s="50" t="str">
        <f>secoo주문영문!AE94</f>
        <v>142727197402280328</v>
      </c>
      <c r="Z96" s="80" t="str">
        <f>secoo주문영문!Z94</f>
        <v>043200</v>
      </c>
      <c r="AA96" s="55" t="s">
        <v>416</v>
      </c>
      <c r="AB96" s="92" t="s">
        <v>1016</v>
      </c>
      <c r="AI96" s="55">
        <v>1</v>
      </c>
      <c r="AK96" s="55" t="s">
        <v>888</v>
      </c>
      <c r="AL96" s="51" t="s">
        <v>1009</v>
      </c>
      <c r="AM96" s="55"/>
      <c r="AN96" s="55" t="s">
        <v>888</v>
      </c>
      <c r="BP96" s="55" t="s">
        <v>1017</v>
      </c>
    </row>
    <row r="97" spans="1:68" ht="16.5">
      <c r="A97" s="50" t="str">
        <f>secoo주문영문!A95</f>
        <v>60208436651019</v>
      </c>
      <c r="B97" s="50" t="str">
        <f>secoo주문영문!A95</f>
        <v>60208436651019</v>
      </c>
      <c r="C97" s="51" t="s">
        <v>1003</v>
      </c>
      <c r="D97" s="90" t="s">
        <v>1015</v>
      </c>
      <c r="E97" s="53" t="s">
        <v>1021</v>
      </c>
      <c r="F97" s="54">
        <v>821033117252</v>
      </c>
      <c r="G97" s="50" t="s">
        <v>1018</v>
      </c>
      <c r="H97" s="86" t="s">
        <v>1004</v>
      </c>
      <c r="I97" s="86" t="s">
        <v>1005</v>
      </c>
      <c r="J97" s="55" t="s">
        <v>905</v>
      </c>
      <c r="L97" s="88" t="s">
        <v>1002</v>
      </c>
      <c r="P97" s="50" t="str">
        <f>secoo주문영문!E95</f>
        <v>原英杰</v>
      </c>
      <c r="R97" s="50" t="str">
        <f>secoo주문영문!F95</f>
        <v>13501022234</v>
      </c>
      <c r="S97" s="50" t="str">
        <f>secoo주문영문!J95</f>
        <v xml:space="preserve">83-105, Li'anmen, Huihe South Street, Gaobeidian, </v>
      </c>
      <c r="T97" s="52" t="str">
        <f>secoo주문영문!H95</f>
        <v>Beijing</v>
      </c>
      <c r="U97" s="50" t="str">
        <f>secoo주문영문!G95</f>
        <v>Beijing</v>
      </c>
      <c r="W97" s="55" t="s">
        <v>906</v>
      </c>
      <c r="X97" s="55" t="s">
        <v>882</v>
      </c>
      <c r="Y97" s="50" t="str">
        <f>secoo주문영문!AE95</f>
        <v>142703197707030951</v>
      </c>
      <c r="Z97" s="80">
        <f>secoo주문영문!Z95</f>
        <v>100020</v>
      </c>
      <c r="AA97" s="55" t="s">
        <v>416</v>
      </c>
      <c r="AB97" s="92" t="s">
        <v>1016</v>
      </c>
      <c r="AI97" s="55">
        <v>1</v>
      </c>
      <c r="AK97" s="55" t="s">
        <v>888</v>
      </c>
      <c r="AL97" s="51" t="s">
        <v>1009</v>
      </c>
      <c r="AM97" s="55"/>
      <c r="AN97" s="55" t="s">
        <v>888</v>
      </c>
      <c r="BP97" s="55" t="s">
        <v>1017</v>
      </c>
    </row>
    <row r="98" spans="1:68" ht="16.5">
      <c r="A98" s="50" t="str">
        <f>secoo주문영문!A96</f>
        <v>60222544222077</v>
      </c>
      <c r="B98" s="50" t="str">
        <f>secoo주문영문!A96</f>
        <v>60222544222077</v>
      </c>
      <c r="C98" s="51" t="s">
        <v>1003</v>
      </c>
      <c r="D98" s="90" t="s">
        <v>1015</v>
      </c>
      <c r="E98" s="53" t="s">
        <v>1021</v>
      </c>
      <c r="F98" s="54">
        <v>821033117252</v>
      </c>
      <c r="G98" s="50" t="s">
        <v>1018</v>
      </c>
      <c r="H98" s="86" t="s">
        <v>1004</v>
      </c>
      <c r="I98" s="86" t="s">
        <v>1005</v>
      </c>
      <c r="J98" s="55" t="s">
        <v>905</v>
      </c>
      <c r="L98" s="88" t="s">
        <v>1002</v>
      </c>
      <c r="P98" s="50" t="str">
        <f>secoo주문영문!E96</f>
        <v>帅小存</v>
      </c>
      <c r="R98" s="50" t="str">
        <f>secoo주문영문!F96</f>
        <v>14751311111</v>
      </c>
      <c r="S98" s="50" t="str">
        <f>secoo주문영문!J96</f>
        <v>No. 200, Changxing Road</v>
      </c>
      <c r="T98" s="52" t="str">
        <f>secoo주문영문!H96</f>
        <v>Taizhou City</v>
      </c>
      <c r="U98" s="50" t="str">
        <f>secoo주문영문!G96</f>
        <v>Jiangsu Province</v>
      </c>
      <c r="W98" s="55" t="s">
        <v>906</v>
      </c>
      <c r="X98" s="55" t="s">
        <v>882</v>
      </c>
      <c r="Y98" s="50" t="str">
        <f>secoo주문영문!AE96</f>
        <v>321202198207202415</v>
      </c>
      <c r="Z98" s="80">
        <f>secoo주문영문!Z96</f>
        <v>225300</v>
      </c>
      <c r="AA98" s="55" t="s">
        <v>416</v>
      </c>
      <c r="AB98" s="92" t="s">
        <v>1016</v>
      </c>
      <c r="AI98" s="55">
        <v>1</v>
      </c>
      <c r="AK98" s="55" t="s">
        <v>888</v>
      </c>
      <c r="AL98" s="51" t="s">
        <v>1009</v>
      </c>
      <c r="AM98" s="55"/>
      <c r="AN98" s="55" t="s">
        <v>888</v>
      </c>
      <c r="BP98" s="55" t="s">
        <v>1017</v>
      </c>
    </row>
    <row r="99" spans="1:68" ht="16.5">
      <c r="A99" s="50" t="str">
        <f>secoo주문영문!A97</f>
        <v>60222535802061</v>
      </c>
      <c r="B99" s="50" t="str">
        <f>secoo주문영문!A97</f>
        <v>60222535802061</v>
      </c>
      <c r="C99" s="51" t="s">
        <v>1003</v>
      </c>
      <c r="D99" s="90" t="s">
        <v>1015</v>
      </c>
      <c r="E99" s="53" t="s">
        <v>1021</v>
      </c>
      <c r="F99" s="54">
        <v>821033117252</v>
      </c>
      <c r="G99" s="50" t="s">
        <v>1018</v>
      </c>
      <c r="H99" s="86" t="s">
        <v>1004</v>
      </c>
      <c r="I99" s="86" t="s">
        <v>1005</v>
      </c>
      <c r="J99" s="55" t="s">
        <v>905</v>
      </c>
      <c r="L99" s="88" t="s">
        <v>1002</v>
      </c>
      <c r="P99" s="50" t="str">
        <f>secoo주문영문!E97</f>
        <v>裴建设</v>
      </c>
      <c r="R99" s="50" t="str">
        <f>secoo주문영문!F97</f>
        <v>13303593933</v>
      </c>
      <c r="S99" s="50" t="str">
        <f>secoo주문영문!J97</f>
        <v>Block 103, Block F, Jiahe Manor</v>
      </c>
      <c r="T99" s="52" t="str">
        <f>secoo주문영문!H97</f>
        <v>Yuncheng City</v>
      </c>
      <c r="U99" s="50" t="str">
        <f>secoo주문영문!G97</f>
        <v>Shanxi Province</v>
      </c>
      <c r="W99" s="55" t="s">
        <v>906</v>
      </c>
      <c r="X99" s="55" t="s">
        <v>882</v>
      </c>
      <c r="Y99" s="50" t="str">
        <f>secoo주문영문!AE97</f>
        <v>142727197204230338</v>
      </c>
      <c r="Z99" s="80" t="str">
        <f>secoo주문영문!Z97</f>
        <v>043200</v>
      </c>
      <c r="AA99" s="55" t="s">
        <v>416</v>
      </c>
      <c r="AB99" s="92" t="s">
        <v>1016</v>
      </c>
      <c r="AI99" s="55">
        <v>1</v>
      </c>
      <c r="AK99" s="55" t="s">
        <v>888</v>
      </c>
      <c r="AL99" s="51" t="s">
        <v>1009</v>
      </c>
      <c r="AM99" s="55"/>
      <c r="AN99" s="55" t="s">
        <v>888</v>
      </c>
      <c r="BP99" s="55" t="s">
        <v>1017</v>
      </c>
    </row>
    <row r="100" spans="1:68" ht="16.5">
      <c r="A100" s="50" t="str">
        <f>secoo주문영문!A98</f>
        <v>60222535802061</v>
      </c>
      <c r="B100" s="50" t="str">
        <f>secoo주문영문!A98</f>
        <v>60222535802061</v>
      </c>
      <c r="C100" s="51" t="s">
        <v>1003</v>
      </c>
      <c r="D100" s="90" t="s">
        <v>1015</v>
      </c>
      <c r="E100" s="53" t="s">
        <v>1021</v>
      </c>
      <c r="F100" s="54">
        <v>821033117252</v>
      </c>
      <c r="G100" s="50" t="s">
        <v>1018</v>
      </c>
      <c r="H100" s="86" t="s">
        <v>1004</v>
      </c>
      <c r="I100" s="86" t="s">
        <v>1005</v>
      </c>
      <c r="J100" s="55" t="s">
        <v>905</v>
      </c>
      <c r="L100" s="88" t="s">
        <v>1002</v>
      </c>
      <c r="P100" s="50" t="str">
        <f>secoo주문영문!E98</f>
        <v>裴建设</v>
      </c>
      <c r="R100" s="50" t="str">
        <f>secoo주문영문!F98</f>
        <v>13303593933</v>
      </c>
      <c r="S100" s="50" t="str">
        <f>secoo주문영문!J98</f>
        <v>Block 103, Block F, Jiahe Manor</v>
      </c>
      <c r="T100" s="52" t="str">
        <f>secoo주문영문!H98</f>
        <v>Yuncheng City</v>
      </c>
      <c r="U100" s="50" t="str">
        <f>secoo주문영문!G98</f>
        <v>Shanxi Province</v>
      </c>
      <c r="W100" s="55" t="s">
        <v>906</v>
      </c>
      <c r="X100" s="55" t="s">
        <v>882</v>
      </c>
      <c r="Y100" s="50" t="str">
        <f>secoo주문영문!AE98</f>
        <v>142727197204230338</v>
      </c>
      <c r="Z100" s="80" t="str">
        <f>secoo주문영문!Z98</f>
        <v>043200</v>
      </c>
      <c r="AA100" s="55" t="s">
        <v>416</v>
      </c>
      <c r="AB100" s="92" t="s">
        <v>1016</v>
      </c>
      <c r="AI100" s="55">
        <v>1</v>
      </c>
      <c r="AK100" s="55" t="s">
        <v>888</v>
      </c>
      <c r="AL100" s="51" t="s">
        <v>1009</v>
      </c>
      <c r="AM100" s="55"/>
      <c r="AN100" s="55" t="s">
        <v>888</v>
      </c>
      <c r="BP100" s="55" t="s">
        <v>1017</v>
      </c>
    </row>
    <row r="101" spans="1:68" ht="16.5">
      <c r="A101" s="50" t="str">
        <f>secoo주문영문!A99</f>
        <v>60222558682061</v>
      </c>
      <c r="B101" s="50" t="str">
        <f>secoo주문영문!A99</f>
        <v>60222558682061</v>
      </c>
      <c r="C101" s="51" t="s">
        <v>1003</v>
      </c>
      <c r="D101" s="90" t="s">
        <v>1015</v>
      </c>
      <c r="E101" s="53" t="s">
        <v>1021</v>
      </c>
      <c r="F101" s="54">
        <v>821033117252</v>
      </c>
      <c r="G101" s="50" t="s">
        <v>1018</v>
      </c>
      <c r="H101" s="86" t="s">
        <v>1004</v>
      </c>
      <c r="I101" s="86" t="s">
        <v>1005</v>
      </c>
      <c r="J101" s="55" t="s">
        <v>905</v>
      </c>
      <c r="L101" s="88" t="s">
        <v>1002</v>
      </c>
      <c r="P101" s="50" t="str">
        <f>secoo주문영문!E99</f>
        <v>裴建设</v>
      </c>
      <c r="R101" s="50" t="str">
        <f>secoo주문영문!F99</f>
        <v>13303593933</v>
      </c>
      <c r="S101" s="50" t="str">
        <f>secoo주문영문!J99</f>
        <v>Block 103, Block F, Jiahe Manor</v>
      </c>
      <c r="T101" s="52" t="str">
        <f>secoo주문영문!H99</f>
        <v>Yuncheng City</v>
      </c>
      <c r="U101" s="50" t="str">
        <f>secoo주문영문!G99</f>
        <v>Shanxi Province</v>
      </c>
      <c r="W101" s="55" t="s">
        <v>906</v>
      </c>
      <c r="X101" s="55" t="s">
        <v>882</v>
      </c>
      <c r="Y101" s="50" t="str">
        <f>secoo주문영문!AE99</f>
        <v>142727197204230338</v>
      </c>
      <c r="Z101" s="80" t="str">
        <f>secoo주문영문!Z99</f>
        <v>043200</v>
      </c>
      <c r="AA101" s="55" t="s">
        <v>416</v>
      </c>
      <c r="AB101" s="92" t="s">
        <v>1016</v>
      </c>
      <c r="AI101" s="55">
        <v>1</v>
      </c>
      <c r="AK101" s="55" t="s">
        <v>888</v>
      </c>
      <c r="AL101" s="51" t="s">
        <v>1009</v>
      </c>
      <c r="AM101" s="55"/>
      <c r="AN101" s="55" t="s">
        <v>888</v>
      </c>
      <c r="BP101" s="55" t="s">
        <v>1017</v>
      </c>
    </row>
    <row r="102" spans="1:68" ht="16.5">
      <c r="A102" s="50" t="str">
        <f>secoo주문영문!A100</f>
        <v>60222558682061</v>
      </c>
      <c r="B102" s="50" t="str">
        <f>secoo주문영문!A100</f>
        <v>60222558682061</v>
      </c>
      <c r="C102" s="51" t="s">
        <v>1003</v>
      </c>
      <c r="D102" s="90" t="s">
        <v>1015</v>
      </c>
      <c r="E102" s="53" t="s">
        <v>1021</v>
      </c>
      <c r="F102" s="54">
        <v>821033117252</v>
      </c>
      <c r="G102" s="50" t="s">
        <v>1018</v>
      </c>
      <c r="H102" s="86" t="s">
        <v>1004</v>
      </c>
      <c r="I102" s="86" t="s">
        <v>1005</v>
      </c>
      <c r="J102" s="55" t="s">
        <v>905</v>
      </c>
      <c r="L102" s="88" t="s">
        <v>1002</v>
      </c>
      <c r="P102" s="50" t="str">
        <f>secoo주문영문!E100</f>
        <v>裴建设</v>
      </c>
      <c r="R102" s="50" t="str">
        <f>secoo주문영문!F100</f>
        <v>13303593933</v>
      </c>
      <c r="S102" s="50" t="str">
        <f>secoo주문영문!J100</f>
        <v>Block 103, Block F, Jiahe Manor</v>
      </c>
      <c r="T102" s="52" t="str">
        <f>secoo주문영문!H100</f>
        <v>Yuncheng City</v>
      </c>
      <c r="U102" s="50" t="str">
        <f>secoo주문영문!G100</f>
        <v>Shanxi Province</v>
      </c>
      <c r="W102" s="55" t="s">
        <v>906</v>
      </c>
      <c r="X102" s="55" t="s">
        <v>882</v>
      </c>
      <c r="Y102" s="50" t="str">
        <f>secoo주문영문!AE100</f>
        <v>142727197204230338</v>
      </c>
      <c r="Z102" s="80" t="str">
        <f>secoo주문영문!Z100</f>
        <v>043200</v>
      </c>
      <c r="AA102" s="55" t="s">
        <v>416</v>
      </c>
      <c r="AB102" s="92" t="s">
        <v>1016</v>
      </c>
      <c r="AI102" s="55">
        <v>1</v>
      </c>
      <c r="AK102" s="55" t="s">
        <v>888</v>
      </c>
      <c r="AL102" s="51" t="s">
        <v>1009</v>
      </c>
      <c r="AM102" s="55"/>
      <c r="AN102" s="55" t="s">
        <v>888</v>
      </c>
      <c r="BP102" s="55" t="s">
        <v>1017</v>
      </c>
    </row>
    <row r="103" spans="1:68" ht="16.5">
      <c r="A103" s="50" t="str">
        <f>secoo주문영문!A101</f>
        <v>60222558682061</v>
      </c>
      <c r="B103" s="50" t="str">
        <f>secoo주문영문!A101</f>
        <v>60222558682061</v>
      </c>
      <c r="C103" s="51" t="s">
        <v>1003</v>
      </c>
      <c r="D103" s="90" t="s">
        <v>1015</v>
      </c>
      <c r="E103" s="53" t="s">
        <v>1021</v>
      </c>
      <c r="F103" s="54">
        <v>821033117252</v>
      </c>
      <c r="G103" s="50" t="s">
        <v>1018</v>
      </c>
      <c r="H103" s="86" t="s">
        <v>1004</v>
      </c>
      <c r="I103" s="86" t="s">
        <v>1005</v>
      </c>
      <c r="J103" s="55" t="s">
        <v>905</v>
      </c>
      <c r="L103" s="88" t="s">
        <v>1002</v>
      </c>
      <c r="P103" s="50" t="str">
        <f>secoo주문영문!E101</f>
        <v>裴建设</v>
      </c>
      <c r="R103" s="50" t="str">
        <f>secoo주문영문!F101</f>
        <v>13303593933</v>
      </c>
      <c r="S103" s="50" t="str">
        <f>secoo주문영문!J101</f>
        <v>Block 103, Block F, Jiahe Manor</v>
      </c>
      <c r="T103" s="52" t="str">
        <f>secoo주문영문!H101</f>
        <v>Yuncheng City</v>
      </c>
      <c r="U103" s="50" t="str">
        <f>secoo주문영문!G101</f>
        <v>Shanxi Province</v>
      </c>
      <c r="W103" s="55" t="s">
        <v>906</v>
      </c>
      <c r="X103" s="55" t="s">
        <v>882</v>
      </c>
      <c r="Y103" s="50" t="str">
        <f>secoo주문영문!AE101</f>
        <v>142727197204230338</v>
      </c>
      <c r="Z103" s="80" t="str">
        <f>secoo주문영문!Z101</f>
        <v>043200</v>
      </c>
      <c r="AA103" s="55" t="s">
        <v>416</v>
      </c>
      <c r="AB103" s="92" t="s">
        <v>1016</v>
      </c>
      <c r="AI103" s="55">
        <v>1</v>
      </c>
      <c r="AK103" s="55" t="s">
        <v>888</v>
      </c>
      <c r="AL103" s="51" t="s">
        <v>1009</v>
      </c>
      <c r="AM103" s="55"/>
      <c r="AN103" s="55" t="s">
        <v>888</v>
      </c>
      <c r="BP103" s="55" t="s">
        <v>1017</v>
      </c>
    </row>
    <row r="104" spans="1:68" ht="16.5">
      <c r="A104" s="50" t="str">
        <f>secoo주문영문!A102</f>
        <v>60222562462061</v>
      </c>
      <c r="B104" s="50" t="str">
        <f>secoo주문영문!A102</f>
        <v>60222562462061</v>
      </c>
      <c r="C104" s="51" t="s">
        <v>1003</v>
      </c>
      <c r="D104" s="90" t="s">
        <v>1015</v>
      </c>
      <c r="E104" s="53" t="s">
        <v>1021</v>
      </c>
      <c r="F104" s="54">
        <v>821033117252</v>
      </c>
      <c r="G104" s="50" t="s">
        <v>1018</v>
      </c>
      <c r="H104" s="86" t="s">
        <v>1004</v>
      </c>
      <c r="I104" s="86" t="s">
        <v>1005</v>
      </c>
      <c r="J104" s="55" t="s">
        <v>905</v>
      </c>
      <c r="L104" s="88" t="s">
        <v>1002</v>
      </c>
      <c r="P104" s="50" t="str">
        <f>secoo주문영문!E102</f>
        <v>许艺蓉</v>
      </c>
      <c r="R104" s="50" t="str">
        <f>secoo주문영문!F102</f>
        <v>18103593933</v>
      </c>
      <c r="S104" s="50" t="str">
        <f>secoo주문영문!J102</f>
        <v>Block 103, Block F, Jiahe Manor</v>
      </c>
      <c r="T104" s="52" t="str">
        <f>secoo주문영문!H102</f>
        <v>Yuncheng City</v>
      </c>
      <c r="U104" s="50" t="str">
        <f>secoo주문영문!G102</f>
        <v>Shanxi Province</v>
      </c>
      <c r="W104" s="55" t="s">
        <v>906</v>
      </c>
      <c r="X104" s="55" t="s">
        <v>882</v>
      </c>
      <c r="Y104" s="50" t="str">
        <f>secoo주문영문!AE102</f>
        <v>142727197204230338</v>
      </c>
      <c r="Z104" s="80" t="str">
        <f>secoo주문영문!Z102</f>
        <v>043200</v>
      </c>
      <c r="AA104" s="55" t="s">
        <v>416</v>
      </c>
      <c r="AB104" s="92" t="s">
        <v>1016</v>
      </c>
      <c r="AI104" s="55">
        <v>1</v>
      </c>
      <c r="AK104" s="55" t="s">
        <v>888</v>
      </c>
      <c r="AL104" s="51" t="s">
        <v>1009</v>
      </c>
      <c r="AM104" s="55"/>
      <c r="AN104" s="55" t="s">
        <v>888</v>
      </c>
      <c r="BP104" s="55" t="s">
        <v>1017</v>
      </c>
    </row>
    <row r="105" spans="1:68" ht="16.5">
      <c r="A105" s="50" t="str">
        <f>secoo주문영문!A103</f>
        <v>60222562462061</v>
      </c>
      <c r="B105" s="50" t="str">
        <f>secoo주문영문!A103</f>
        <v>60222562462061</v>
      </c>
      <c r="C105" s="51" t="s">
        <v>1003</v>
      </c>
      <c r="D105" s="90" t="s">
        <v>1015</v>
      </c>
      <c r="E105" s="53" t="s">
        <v>1021</v>
      </c>
      <c r="F105" s="54">
        <v>821033117252</v>
      </c>
      <c r="G105" s="50" t="s">
        <v>1018</v>
      </c>
      <c r="H105" s="86" t="s">
        <v>1004</v>
      </c>
      <c r="I105" s="86" t="s">
        <v>1005</v>
      </c>
      <c r="J105" s="55" t="s">
        <v>905</v>
      </c>
      <c r="L105" s="88" t="s">
        <v>1002</v>
      </c>
      <c r="P105" s="50" t="str">
        <f>secoo주문영문!E103</f>
        <v>许艺蓉</v>
      </c>
      <c r="R105" s="50" t="str">
        <f>secoo주문영문!F103</f>
        <v>18103593933</v>
      </c>
      <c r="S105" s="50" t="str">
        <f>secoo주문영문!J103</f>
        <v>Block 103, Block F, Jiahe Manor</v>
      </c>
      <c r="T105" s="52" t="str">
        <f>secoo주문영문!H103</f>
        <v>Yuncheng City</v>
      </c>
      <c r="U105" s="50" t="str">
        <f>secoo주문영문!G103</f>
        <v>Shanxi Province</v>
      </c>
      <c r="W105" s="55" t="s">
        <v>906</v>
      </c>
      <c r="X105" s="55" t="s">
        <v>882</v>
      </c>
      <c r="Y105" s="50" t="str">
        <f>secoo주문영문!AE103</f>
        <v>142727197204230338</v>
      </c>
      <c r="Z105" s="80" t="str">
        <f>secoo주문영문!Z103</f>
        <v>043200</v>
      </c>
      <c r="AA105" s="55" t="s">
        <v>416</v>
      </c>
      <c r="AB105" s="92" t="s">
        <v>1016</v>
      </c>
      <c r="AI105" s="55">
        <v>1</v>
      </c>
      <c r="AK105" s="55" t="s">
        <v>888</v>
      </c>
      <c r="AL105" s="51" t="s">
        <v>1009</v>
      </c>
      <c r="AM105" s="55"/>
      <c r="AN105" s="55" t="s">
        <v>888</v>
      </c>
      <c r="BP105" s="55" t="s">
        <v>1017</v>
      </c>
    </row>
    <row r="106" spans="1:68" ht="16.5">
      <c r="A106" s="50" t="str">
        <f>secoo주문영문!A104</f>
        <v>60222703072067</v>
      </c>
      <c r="B106" s="50" t="str">
        <f>secoo주문영문!A104</f>
        <v>60222703072067</v>
      </c>
      <c r="C106" s="51" t="s">
        <v>1003</v>
      </c>
      <c r="D106" s="90" t="s">
        <v>1015</v>
      </c>
      <c r="E106" s="53" t="s">
        <v>1021</v>
      </c>
      <c r="F106" s="54">
        <v>821033117252</v>
      </c>
      <c r="G106" s="50" t="s">
        <v>1018</v>
      </c>
      <c r="H106" s="86" t="s">
        <v>1004</v>
      </c>
      <c r="I106" s="86" t="s">
        <v>1005</v>
      </c>
      <c r="J106" s="55" t="s">
        <v>905</v>
      </c>
      <c r="L106" s="88" t="s">
        <v>1002</v>
      </c>
      <c r="P106" s="50" t="str">
        <f>secoo주문영문!E104</f>
        <v>张弛</v>
      </c>
      <c r="R106" s="50" t="str">
        <f>secoo주문영문!F104</f>
        <v>18616206855</v>
      </c>
      <c r="S106" s="50" t="str">
        <f>secoo주문영문!J104</f>
        <v xml:space="preserve">Room 1502, Building 5, Shenghe Jing'an Mansion, Lane 399, Shanxi North Road, </v>
      </c>
      <c r="T106" s="52" t="str">
        <f>secoo주문영문!H104</f>
        <v>Shanghai</v>
      </c>
      <c r="U106" s="50" t="str">
        <f>secoo주문영문!G104</f>
        <v>Shanghai</v>
      </c>
      <c r="W106" s="55" t="s">
        <v>906</v>
      </c>
      <c r="X106" s="55" t="s">
        <v>882</v>
      </c>
      <c r="Y106" s="50" t="str">
        <f>secoo주문영문!AE104</f>
        <v>330106197702021511</v>
      </c>
      <c r="Z106" s="80">
        <f>secoo주문영문!Z104</f>
        <v>200085</v>
      </c>
      <c r="AA106" s="55" t="s">
        <v>416</v>
      </c>
      <c r="AB106" s="92" t="s">
        <v>1016</v>
      </c>
      <c r="AI106" s="55">
        <v>1</v>
      </c>
      <c r="AK106" s="55" t="s">
        <v>888</v>
      </c>
      <c r="AL106" s="51" t="s">
        <v>1009</v>
      </c>
      <c r="AM106" s="55"/>
      <c r="AN106" s="55" t="s">
        <v>888</v>
      </c>
      <c r="BP106" s="55" t="s">
        <v>1017</v>
      </c>
    </row>
    <row r="107" spans="1:68" ht="16.5">
      <c r="A107" s="50" t="str">
        <f>secoo주문영문!A105</f>
        <v>60223042242095</v>
      </c>
      <c r="B107" s="50" t="str">
        <f>secoo주문영문!A105</f>
        <v>60223042242095</v>
      </c>
      <c r="C107" s="51" t="s">
        <v>1003</v>
      </c>
      <c r="D107" s="90" t="s">
        <v>1015</v>
      </c>
      <c r="E107" s="53" t="s">
        <v>1021</v>
      </c>
      <c r="F107" s="54">
        <v>821033117252</v>
      </c>
      <c r="G107" s="50" t="s">
        <v>1018</v>
      </c>
      <c r="H107" s="86" t="s">
        <v>1004</v>
      </c>
      <c r="I107" s="86" t="s">
        <v>1005</v>
      </c>
      <c r="J107" s="55" t="s">
        <v>905</v>
      </c>
      <c r="L107" s="88" t="s">
        <v>1002</v>
      </c>
      <c r="P107" s="50" t="str">
        <f>secoo주문영문!E105</f>
        <v>张娟</v>
      </c>
      <c r="R107" s="50" t="str">
        <f>secoo주문영문!F105</f>
        <v>18385546666</v>
      </c>
      <c r="S107" s="50" t="str">
        <f>secoo주문영문!J105</f>
        <v>Building 26, Evergrande Yunbao Huafu</v>
      </c>
      <c r="T107" s="52" t="str">
        <f>secoo주문영문!H105</f>
        <v>Kunming City</v>
      </c>
      <c r="U107" s="50" t="str">
        <f>secoo주문영문!G105</f>
        <v>Yunnan Province</v>
      </c>
      <c r="W107" s="55" t="s">
        <v>906</v>
      </c>
      <c r="X107" s="55" t="s">
        <v>882</v>
      </c>
      <c r="Y107" s="50" t="str">
        <f>secoo주문영문!AE105</f>
        <v>530111198612152924</v>
      </c>
      <c r="Z107" s="80">
        <f>secoo주문영문!Z105</f>
        <v>650100</v>
      </c>
      <c r="AA107" s="55" t="s">
        <v>416</v>
      </c>
      <c r="AB107" s="92" t="s">
        <v>1016</v>
      </c>
      <c r="AI107" s="55">
        <v>1</v>
      </c>
      <c r="AK107" s="55" t="s">
        <v>888</v>
      </c>
      <c r="AL107" s="51" t="s">
        <v>1009</v>
      </c>
      <c r="AM107" s="55"/>
      <c r="AN107" s="55" t="s">
        <v>888</v>
      </c>
      <c r="BP107" s="55" t="s">
        <v>1017</v>
      </c>
    </row>
    <row r="108" spans="1:68" ht="16.5">
      <c r="A108" s="50" t="str">
        <f>secoo주문영문!A106</f>
        <v>60222957722088</v>
      </c>
      <c r="B108" s="50" t="str">
        <f>secoo주문영문!A106</f>
        <v>60222957722088</v>
      </c>
      <c r="C108" s="51" t="s">
        <v>1003</v>
      </c>
      <c r="D108" s="90" t="s">
        <v>1015</v>
      </c>
      <c r="E108" s="53" t="s">
        <v>1021</v>
      </c>
      <c r="F108" s="54">
        <v>821033117252</v>
      </c>
      <c r="G108" s="50" t="s">
        <v>1018</v>
      </c>
      <c r="H108" s="86" t="s">
        <v>1004</v>
      </c>
      <c r="I108" s="86" t="s">
        <v>1005</v>
      </c>
      <c r="J108" s="55" t="s">
        <v>905</v>
      </c>
      <c r="L108" s="88" t="s">
        <v>1002</v>
      </c>
      <c r="P108" s="50" t="str">
        <f>secoo주문영문!E106</f>
        <v>熊伟</v>
      </c>
      <c r="R108" s="50" t="str">
        <f>secoo주문영문!F106</f>
        <v>18608919915</v>
      </c>
      <c r="S108" s="50" t="str">
        <f>secoo주문영문!J106</f>
        <v>10-1902, Times Jingke Mingyuan, North Section of Yizhou Avenue</v>
      </c>
      <c r="T108" s="52" t="str">
        <f>secoo주문영문!H106</f>
        <v>Chengdu City</v>
      </c>
      <c r="U108" s="50" t="str">
        <f>secoo주문영문!G106</f>
        <v>Sichuan Province</v>
      </c>
      <c r="W108" s="55" t="s">
        <v>906</v>
      </c>
      <c r="X108" s="55" t="s">
        <v>882</v>
      </c>
      <c r="Y108" s="50" t="str">
        <f>secoo주문영문!AE106</f>
        <v>510104197510191090</v>
      </c>
      <c r="Z108" s="80">
        <f>secoo주문영문!Z106</f>
        <v>610000</v>
      </c>
      <c r="AA108" s="55" t="s">
        <v>416</v>
      </c>
      <c r="AB108" s="92" t="s">
        <v>1016</v>
      </c>
      <c r="AI108" s="55">
        <v>1</v>
      </c>
      <c r="AK108" s="55" t="s">
        <v>888</v>
      </c>
      <c r="AL108" s="51" t="s">
        <v>1009</v>
      </c>
      <c r="AM108" s="55"/>
      <c r="AN108" s="55" t="s">
        <v>888</v>
      </c>
      <c r="BP108" s="55" t="s">
        <v>1017</v>
      </c>
    </row>
    <row r="109" spans="1:68" ht="16.5">
      <c r="A109" s="50" t="str">
        <f>secoo주문영문!A107</f>
        <v>60222806992075</v>
      </c>
      <c r="B109" s="50" t="str">
        <f>secoo주문영문!A107</f>
        <v>60222806992075</v>
      </c>
      <c r="C109" s="51" t="s">
        <v>1791</v>
      </c>
      <c r="D109" s="90" t="s">
        <v>1015</v>
      </c>
      <c r="E109" s="53" t="s">
        <v>1021</v>
      </c>
      <c r="F109" s="54">
        <v>821033117253</v>
      </c>
      <c r="G109" s="50" t="s">
        <v>1792</v>
      </c>
      <c r="H109" s="86" t="s">
        <v>1004</v>
      </c>
      <c r="I109" s="86" t="s">
        <v>1005</v>
      </c>
      <c r="J109" s="55" t="s">
        <v>905</v>
      </c>
      <c r="L109" s="88" t="s">
        <v>1793</v>
      </c>
      <c r="P109" s="50" t="str">
        <f>secoo주문영문!E107</f>
        <v>李欣</v>
      </c>
      <c r="R109" s="50" t="str">
        <f>secoo주문영문!F107</f>
        <v>13380027287</v>
      </c>
      <c r="S109" s="50" t="str">
        <f>secoo주문영문!J107</f>
        <v>Room 803, Block 7, Meilin Coastal Garden, Siheng Road, Yuancun,</v>
      </c>
      <c r="T109" s="52" t="str">
        <f>secoo주문영문!H107</f>
        <v>Guangzhou City,</v>
      </c>
      <c r="U109" s="50" t="str">
        <f>secoo주문영문!G107</f>
        <v>Guangdong Province</v>
      </c>
      <c r="W109" s="55" t="s">
        <v>906</v>
      </c>
      <c r="X109" s="55" t="s">
        <v>882</v>
      </c>
      <c r="Y109" s="50" t="str">
        <f>secoo주문영문!AE107</f>
        <v>44010219770425401X</v>
      </c>
      <c r="Z109" s="80">
        <f>secoo주문영문!Z107</f>
        <v>510000</v>
      </c>
      <c r="AA109" s="55" t="s">
        <v>416</v>
      </c>
      <c r="AB109" s="92" t="s">
        <v>1016</v>
      </c>
      <c r="AI109" s="55">
        <v>1</v>
      </c>
      <c r="AK109" s="55" t="s">
        <v>888</v>
      </c>
      <c r="AL109" s="51" t="s">
        <v>1009</v>
      </c>
      <c r="AM109" s="55"/>
      <c r="AN109" s="55" t="s">
        <v>888</v>
      </c>
      <c r="BP109" s="55" t="s">
        <v>1017</v>
      </c>
    </row>
    <row r="110" spans="1:68" ht="16.5">
      <c r="A110" s="50" t="str">
        <f>secoo주문영문!A108</f>
        <v>60209048241040</v>
      </c>
      <c r="B110" s="50" t="str">
        <f>secoo주문영문!A108</f>
        <v>60209048241040</v>
      </c>
      <c r="C110" s="51" t="s">
        <v>1794</v>
      </c>
      <c r="D110" s="90" t="s">
        <v>1015</v>
      </c>
      <c r="E110" s="53" t="s">
        <v>1021</v>
      </c>
      <c r="F110" s="54">
        <v>821033117254</v>
      </c>
      <c r="G110" s="50" t="s">
        <v>1795</v>
      </c>
      <c r="H110" s="86" t="s">
        <v>1004</v>
      </c>
      <c r="I110" s="86" t="s">
        <v>1005</v>
      </c>
      <c r="J110" s="55" t="s">
        <v>905</v>
      </c>
      <c r="L110" s="88" t="s">
        <v>1796</v>
      </c>
      <c r="P110" s="50" t="str">
        <f>secoo주문영문!E108</f>
        <v>李洪勇</v>
      </c>
      <c r="R110" s="50" t="str">
        <f>secoo주문영문!F108</f>
        <v>13976976988</v>
      </c>
      <c r="S110" s="50" t="str">
        <f>secoo주문영문!J108</f>
        <v>8-2-802, East District, Central Park, District 24, Luneng Lingxiu City,</v>
      </c>
      <c r="T110" s="52" t="str">
        <f>secoo주문영문!H108</f>
        <v>Jinan City</v>
      </c>
      <c r="U110" s="50" t="str">
        <f>secoo주문영문!G108</f>
        <v>Shandong Province</v>
      </c>
      <c r="W110" s="55" t="s">
        <v>906</v>
      </c>
      <c r="X110" s="55" t="s">
        <v>882</v>
      </c>
      <c r="Y110" s="50" t="str">
        <f>secoo주문영문!AE108</f>
        <v>342221198406268218</v>
      </c>
      <c r="Z110" s="80">
        <f>secoo주문영문!Z108</f>
        <v>250000</v>
      </c>
      <c r="AA110" s="55" t="s">
        <v>416</v>
      </c>
      <c r="AB110" s="92" t="s">
        <v>1016</v>
      </c>
      <c r="AI110" s="55">
        <v>1</v>
      </c>
      <c r="AK110" s="55" t="s">
        <v>888</v>
      </c>
      <c r="AL110" s="51" t="s">
        <v>1009</v>
      </c>
      <c r="AM110" s="55"/>
      <c r="AN110" s="55" t="s">
        <v>888</v>
      </c>
      <c r="BP110" s="55" t="s">
        <v>1017</v>
      </c>
    </row>
    <row r="111" spans="1:68" ht="16.5">
      <c r="A111" s="50" t="str">
        <f>secoo주문영문!A109</f>
        <v>60209048241040</v>
      </c>
      <c r="B111" s="50" t="str">
        <f>secoo주문영문!A109</f>
        <v>60209048241040</v>
      </c>
      <c r="C111" s="51" t="s">
        <v>1797</v>
      </c>
      <c r="D111" s="90" t="s">
        <v>1015</v>
      </c>
      <c r="E111" s="53" t="s">
        <v>1021</v>
      </c>
      <c r="F111" s="54">
        <v>821033117255</v>
      </c>
      <c r="G111" s="50" t="s">
        <v>1798</v>
      </c>
      <c r="H111" s="86" t="s">
        <v>1004</v>
      </c>
      <c r="I111" s="86" t="s">
        <v>1005</v>
      </c>
      <c r="J111" s="55" t="s">
        <v>905</v>
      </c>
      <c r="L111" s="88" t="s">
        <v>1799</v>
      </c>
      <c r="P111" s="50" t="str">
        <f>secoo주문영문!E109</f>
        <v>李洪勇</v>
      </c>
      <c r="R111" s="50" t="str">
        <f>secoo주문영문!F109</f>
        <v>13976976988</v>
      </c>
      <c r="S111" s="50" t="str">
        <f>secoo주문영문!J109</f>
        <v>8-2-802, East District, Central Park, District 24, Luneng Lingxiu City,</v>
      </c>
      <c r="T111" s="52" t="str">
        <f>secoo주문영문!H109</f>
        <v>Jinan City</v>
      </c>
      <c r="U111" s="50" t="str">
        <f>secoo주문영문!G109</f>
        <v>Shandong Province</v>
      </c>
      <c r="W111" s="55" t="s">
        <v>906</v>
      </c>
      <c r="X111" s="55" t="s">
        <v>882</v>
      </c>
      <c r="Y111" s="50" t="str">
        <f>secoo주문영문!AE109</f>
        <v>342221198406268218</v>
      </c>
      <c r="Z111" s="80">
        <f>secoo주문영문!Z109</f>
        <v>250000</v>
      </c>
      <c r="AA111" s="55" t="s">
        <v>416</v>
      </c>
      <c r="AB111" s="92" t="s">
        <v>1016</v>
      </c>
      <c r="AI111" s="55">
        <v>1</v>
      </c>
      <c r="AK111" s="55" t="s">
        <v>888</v>
      </c>
      <c r="AL111" s="51" t="s">
        <v>1009</v>
      </c>
      <c r="AM111" s="55"/>
      <c r="AN111" s="55" t="s">
        <v>888</v>
      </c>
      <c r="BP111" s="55" t="s">
        <v>1017</v>
      </c>
    </row>
    <row r="112" spans="1:68" ht="16.5">
      <c r="A112" s="50" t="str">
        <f>secoo주문영문!A110</f>
        <v>60223395012061</v>
      </c>
      <c r="B112" s="50" t="str">
        <f>secoo주문영문!A110</f>
        <v>60223395012061</v>
      </c>
      <c r="C112" s="51" t="s">
        <v>2858</v>
      </c>
      <c r="D112" s="90" t="s">
        <v>1015</v>
      </c>
      <c r="E112" s="53" t="s">
        <v>1021</v>
      </c>
      <c r="F112" s="54">
        <v>821033117256</v>
      </c>
      <c r="G112" s="50" t="s">
        <v>2859</v>
      </c>
      <c r="H112" s="86" t="s">
        <v>1004</v>
      </c>
      <c r="I112" s="86" t="s">
        <v>1005</v>
      </c>
      <c r="J112" s="55" t="s">
        <v>905</v>
      </c>
      <c r="L112" s="88" t="s">
        <v>2860</v>
      </c>
      <c r="P112" s="50" t="str">
        <f>secoo주문영문!E110</f>
        <v>裴建设</v>
      </c>
      <c r="R112" s="50" t="str">
        <f>secoo주문영문!F110</f>
        <v>13303593933</v>
      </c>
      <c r="S112" s="50" t="str">
        <f>secoo주문영문!J110</f>
        <v>Block 103, Block F, Jiahe Manor</v>
      </c>
      <c r="T112" s="52" t="str">
        <f>secoo주문영문!H110</f>
        <v>Yuncheng City</v>
      </c>
      <c r="U112" s="50" t="str">
        <f>secoo주문영문!G110</f>
        <v>Shanxi Province</v>
      </c>
      <c r="W112" s="55" t="s">
        <v>906</v>
      </c>
      <c r="X112" s="55" t="s">
        <v>882</v>
      </c>
      <c r="Y112" s="50" t="str">
        <f>secoo주문영문!AE110</f>
        <v>142727197204230338</v>
      </c>
      <c r="Z112" s="80" t="str">
        <f>secoo주문영문!Z110</f>
        <v>043200</v>
      </c>
      <c r="AA112" s="55" t="s">
        <v>416</v>
      </c>
      <c r="AB112" s="92" t="s">
        <v>1016</v>
      </c>
      <c r="AI112" s="55">
        <v>1</v>
      </c>
      <c r="AK112" s="55" t="s">
        <v>888</v>
      </c>
      <c r="AL112" s="51" t="s">
        <v>1009</v>
      </c>
      <c r="AM112" s="55"/>
      <c r="AN112" s="55" t="s">
        <v>888</v>
      </c>
      <c r="BP112" s="55" t="s">
        <v>1017</v>
      </c>
    </row>
    <row r="113" spans="1:40" ht="16.5">
      <c r="A113" s="50" t="str">
        <f>secoo주문영문!A111</f>
        <v>60223355922061</v>
      </c>
      <c r="B113" s="50" t="str">
        <f>secoo주문영문!A111</f>
        <v>60223355922061</v>
      </c>
      <c r="C113" s="51" t="s">
        <v>2861</v>
      </c>
      <c r="D113" s="90" t="s">
        <v>1015</v>
      </c>
      <c r="E113" s="53" t="s">
        <v>1021</v>
      </c>
      <c r="F113" s="54">
        <v>821033117257</v>
      </c>
      <c r="G113" s="50" t="s">
        <v>2862</v>
      </c>
      <c r="H113" s="86" t="s">
        <v>1004</v>
      </c>
      <c r="I113" s="86" t="s">
        <v>1005</v>
      </c>
      <c r="J113" s="55" t="s">
        <v>905</v>
      </c>
      <c r="L113" s="88" t="s">
        <v>2863</v>
      </c>
      <c r="P113" s="50" t="str">
        <f>secoo주문영문!E111</f>
        <v>裴建设</v>
      </c>
      <c r="R113" s="50" t="str">
        <f>secoo주문영문!F111</f>
        <v>13303593933</v>
      </c>
      <c r="S113" s="50" t="str">
        <f>secoo주문영문!J111</f>
        <v>Block 103, Block F, Jiahe Manor</v>
      </c>
      <c r="T113" s="52" t="str">
        <f>secoo주문영문!H111</f>
        <v>Yuncheng City</v>
      </c>
      <c r="U113" s="50" t="str">
        <f>secoo주문영문!G111</f>
        <v>Shanxi Province</v>
      </c>
      <c r="W113" s="55" t="s">
        <v>906</v>
      </c>
      <c r="X113" s="55" t="s">
        <v>882</v>
      </c>
      <c r="Y113" s="50" t="str">
        <f>secoo주문영문!AE111</f>
        <v>142727197204230338</v>
      </c>
      <c r="Z113" s="80" t="str">
        <f>secoo주문영문!Z111</f>
        <v>043200</v>
      </c>
      <c r="AA113" s="55" t="s">
        <v>416</v>
      </c>
      <c r="AB113" s="92" t="s">
        <v>1016</v>
      </c>
      <c r="AI113" s="55">
        <v>1</v>
      </c>
      <c r="AK113" s="55" t="s">
        <v>888</v>
      </c>
      <c r="AL113" s="51" t="s">
        <v>1009</v>
      </c>
      <c r="AM113" s="55"/>
      <c r="AN113" s="55" t="s">
        <v>888</v>
      </c>
    </row>
    <row r="114" spans="1:40" ht="16.5">
      <c r="A114" s="50" t="str">
        <f>secoo주문영문!A112</f>
        <v>60223355922061</v>
      </c>
      <c r="B114" s="50" t="str">
        <f>secoo주문영문!A112</f>
        <v>60223355922061</v>
      </c>
      <c r="C114" s="51" t="s">
        <v>2864</v>
      </c>
      <c r="D114" s="90" t="s">
        <v>1015</v>
      </c>
      <c r="E114" s="53" t="s">
        <v>1021</v>
      </c>
      <c r="F114" s="54">
        <v>821033117258</v>
      </c>
      <c r="G114" s="50" t="s">
        <v>2865</v>
      </c>
      <c r="H114" s="86" t="s">
        <v>1004</v>
      </c>
      <c r="I114" s="86" t="s">
        <v>1005</v>
      </c>
      <c r="J114" s="55" t="s">
        <v>905</v>
      </c>
      <c r="L114" s="88" t="s">
        <v>2866</v>
      </c>
      <c r="P114" s="50" t="str">
        <f>secoo주문영문!E112</f>
        <v>裴建设</v>
      </c>
      <c r="R114" s="50" t="str">
        <f>secoo주문영문!F112</f>
        <v>13303593933</v>
      </c>
      <c r="S114" s="50" t="str">
        <f>secoo주문영문!J112</f>
        <v>Block 103, Block F, Jiahe Manor</v>
      </c>
      <c r="T114" s="52" t="str">
        <f>secoo주문영문!H112</f>
        <v>Yuncheng City</v>
      </c>
      <c r="U114" s="50" t="str">
        <f>secoo주문영문!G112</f>
        <v>Shanxi Province</v>
      </c>
      <c r="W114" s="55" t="s">
        <v>906</v>
      </c>
      <c r="X114" s="55" t="s">
        <v>882</v>
      </c>
      <c r="Y114" s="50" t="str">
        <f>secoo주문영문!AE112</f>
        <v>142727197204230338</v>
      </c>
      <c r="Z114" s="80" t="str">
        <f>secoo주문영문!Z112</f>
        <v>043200</v>
      </c>
      <c r="AA114" s="55" t="s">
        <v>416</v>
      </c>
      <c r="AB114" s="92" t="s">
        <v>1016</v>
      </c>
      <c r="AI114" s="55">
        <v>1</v>
      </c>
      <c r="AK114" s="55" t="s">
        <v>888</v>
      </c>
      <c r="AL114" s="51" t="s">
        <v>1009</v>
      </c>
      <c r="AM114" s="55"/>
      <c r="AN114" s="55" t="s">
        <v>888</v>
      </c>
    </row>
    <row r="115" spans="1:40" ht="16.5">
      <c r="A115" s="50" t="str">
        <f>secoo주문영문!A113</f>
        <v>60223355922061</v>
      </c>
      <c r="P115" s="50" t="str">
        <f>secoo주문영문!E113</f>
        <v>裴建设</v>
      </c>
      <c r="R115" s="50" t="str">
        <f>secoo주문영문!F113</f>
        <v>13303593933</v>
      </c>
      <c r="S115" s="50" t="str">
        <f>secoo주문영문!J113</f>
        <v>Block 103, Block F, Jiahe Manor</v>
      </c>
      <c r="T115" s="52" t="str">
        <f>secoo주문영문!H113</f>
        <v>Yuncheng City</v>
      </c>
      <c r="U115" s="50" t="str">
        <f>secoo주문영문!G113</f>
        <v>Shanxi Province</v>
      </c>
      <c r="W115" s="55" t="s">
        <v>906</v>
      </c>
      <c r="X115" s="55" t="s">
        <v>882</v>
      </c>
      <c r="Y115" s="50" t="str">
        <f>secoo주문영문!AE113</f>
        <v>142727197204230338</v>
      </c>
      <c r="Z115" s="80" t="str">
        <f>secoo주문영문!Z113</f>
        <v>043200</v>
      </c>
      <c r="AA115" s="55" t="s">
        <v>416</v>
      </c>
      <c r="AB115" s="92" t="s">
        <v>1016</v>
      </c>
      <c r="AI115" s="55">
        <v>1</v>
      </c>
      <c r="AK115" s="55" t="s">
        <v>888</v>
      </c>
      <c r="AL115" s="51" t="s">
        <v>1009</v>
      </c>
      <c r="AM115" s="55"/>
      <c r="AN115" s="55" t="s">
        <v>888</v>
      </c>
    </row>
    <row r="116" spans="1:40" ht="16.5">
      <c r="A116" s="50" t="str">
        <f>secoo주문영문!A114</f>
        <v>60209577921019</v>
      </c>
      <c r="P116" s="50" t="str">
        <f>secoo주문영문!E114</f>
        <v>原英杰</v>
      </c>
      <c r="R116" s="50" t="str">
        <f>secoo주문영문!F114</f>
        <v>13501022234</v>
      </c>
      <c r="S116" s="50" t="str">
        <f>secoo주문영문!J114</f>
        <v xml:space="preserve">83-105, Li'anmen, Huihe South Street, Gaobeidian, </v>
      </c>
      <c r="T116" s="52" t="str">
        <f>secoo주문영문!H114</f>
        <v>Beijing</v>
      </c>
      <c r="U116" s="50" t="str">
        <f>secoo주문영문!G114</f>
        <v>Beijing</v>
      </c>
      <c r="W116" s="55" t="s">
        <v>906</v>
      </c>
      <c r="X116" s="55" t="s">
        <v>882</v>
      </c>
      <c r="Y116" s="50" t="str">
        <f>secoo주문영문!AE114</f>
        <v>142703197707030951</v>
      </c>
      <c r="Z116" s="80">
        <f>secoo주문영문!Z114</f>
        <v>100020</v>
      </c>
      <c r="AA116" s="55" t="s">
        <v>416</v>
      </c>
      <c r="AB116" s="92" t="s">
        <v>1016</v>
      </c>
      <c r="AI116" s="55">
        <v>1</v>
      </c>
      <c r="AK116" s="55" t="s">
        <v>888</v>
      </c>
      <c r="AL116" s="51" t="s">
        <v>1009</v>
      </c>
      <c r="AM116" s="55"/>
      <c r="AN116" s="55" t="s">
        <v>888</v>
      </c>
    </row>
    <row r="117" spans="1:40" ht="16.5">
      <c r="A117" s="50" t="str">
        <f>secoo주문영문!A115</f>
        <v>40223423042080</v>
      </c>
      <c r="P117" s="50" t="str">
        <f>secoo주문영문!E115</f>
        <v>黄宏生</v>
      </c>
      <c r="R117" s="50" t="str">
        <f>secoo주문영문!F115</f>
        <v>13715894929</v>
      </c>
      <c r="S117" s="50" t="str">
        <f>secoo주문영문!J115</f>
        <v>Longhu District, Shantou City, Guangdong Province Stainless Door Factory on the first floor of Hongcheng Building</v>
      </c>
      <c r="T117" s="52" t="str">
        <f>secoo주문영문!H115</f>
        <v>Shantou City</v>
      </c>
      <c r="U117" s="50" t="str">
        <f>secoo주문영문!G115</f>
        <v>Guangdong Province</v>
      </c>
      <c r="W117" s="55" t="s">
        <v>906</v>
      </c>
      <c r="X117" s="55" t="s">
        <v>882</v>
      </c>
      <c r="Y117" s="50" t="str">
        <f>secoo주문영문!AE115</f>
        <v>440504197406172010</v>
      </c>
      <c r="Z117" s="80">
        <f>secoo주문영문!Z115</f>
        <v>515041</v>
      </c>
      <c r="AA117" s="55" t="s">
        <v>416</v>
      </c>
      <c r="AB117" s="92" t="s">
        <v>1016</v>
      </c>
      <c r="AI117" s="55">
        <v>1</v>
      </c>
      <c r="AK117" s="55" t="s">
        <v>888</v>
      </c>
      <c r="AL117" s="51" t="s">
        <v>1009</v>
      </c>
      <c r="AM117" s="55"/>
      <c r="AN117" s="55" t="s">
        <v>888</v>
      </c>
    </row>
    <row r="118" spans="1:40" ht="16.5">
      <c r="A118" s="50" t="str">
        <f>secoo주문영문!A116</f>
        <v>60223652112066</v>
      </c>
      <c r="P118" s="50" t="str">
        <f>secoo주문영문!E116</f>
        <v>张进</v>
      </c>
      <c r="R118" s="50" t="str">
        <f>secoo주문영문!F116</f>
        <v>15656780123</v>
      </c>
      <c r="S118" s="50" t="str">
        <f>secoo주문영문!J116</f>
        <v>Shoe City Development Zone, Intersection of Shoe City Eighth Road and Xichang South Road Suzhou City Shunxin E-Commerce Co., Ltd</v>
      </c>
      <c r="T118" s="52" t="str">
        <f>secoo주문영문!H116</f>
        <v>Suzhou City</v>
      </c>
      <c r="U118" s="50" t="str">
        <f>secoo주문영문!G116</f>
        <v>Anhui Province</v>
      </c>
      <c r="W118" s="55" t="s">
        <v>906</v>
      </c>
      <c r="X118" s="55" t="s">
        <v>882</v>
      </c>
      <c r="Y118" s="50" t="str">
        <f>secoo주문영문!AE116</f>
        <v>342201198802042872</v>
      </c>
      <c r="Z118" s="80">
        <f>secoo주문영문!Z116</f>
        <v>234000</v>
      </c>
      <c r="AA118" s="55" t="s">
        <v>416</v>
      </c>
      <c r="AB118" s="92" t="s">
        <v>1016</v>
      </c>
      <c r="AI118" s="55">
        <v>1</v>
      </c>
      <c r="AK118" s="55" t="s">
        <v>888</v>
      </c>
      <c r="AL118" s="51" t="s">
        <v>1009</v>
      </c>
      <c r="AM118" s="55"/>
      <c r="AN118" s="55" t="s">
        <v>888</v>
      </c>
    </row>
    <row r="119" spans="1:40" ht="16.5">
      <c r="A119" s="50" t="str">
        <f>secoo주문영문!A117</f>
        <v>60209792641040</v>
      </c>
      <c r="P119" s="50" t="str">
        <f>secoo주문영문!E117</f>
        <v>李洪勇</v>
      </c>
      <c r="R119" s="50" t="str">
        <f>secoo주문영문!F117</f>
        <v>13976976988</v>
      </c>
      <c r="S119" s="50" t="str">
        <f>secoo주문영문!J117</f>
        <v>8-2-802, East District, Central Park, District 24, Luneng Lingxiu City,</v>
      </c>
      <c r="T119" s="52" t="str">
        <f>secoo주문영문!H117</f>
        <v>Jinan City</v>
      </c>
      <c r="U119" s="50" t="str">
        <f>secoo주문영문!G117</f>
        <v>Shandong Province</v>
      </c>
      <c r="W119" s="55" t="s">
        <v>906</v>
      </c>
      <c r="X119" s="55" t="s">
        <v>882</v>
      </c>
      <c r="Y119" s="50" t="str">
        <f>secoo주문영문!AE117</f>
        <v>342221198406268218</v>
      </c>
      <c r="Z119" s="80">
        <f>secoo주문영문!Z117</f>
        <v>250000</v>
      </c>
      <c r="AA119" s="55" t="s">
        <v>416</v>
      </c>
      <c r="AB119" s="92" t="s">
        <v>1016</v>
      </c>
      <c r="AI119" s="55">
        <v>1</v>
      </c>
      <c r="AK119" s="55" t="s">
        <v>888</v>
      </c>
      <c r="AL119" s="51" t="s">
        <v>1009</v>
      </c>
      <c r="AM119" s="55"/>
      <c r="AN119" s="55" t="s">
        <v>888</v>
      </c>
    </row>
    <row r="120" spans="1:40" ht="16.5">
      <c r="A120" s="50" t="str">
        <f>secoo주문영문!A118</f>
        <v>60209796081040</v>
      </c>
      <c r="P120" s="50" t="str">
        <f>secoo주문영문!E118</f>
        <v>李洪勇</v>
      </c>
      <c r="R120" s="50" t="str">
        <f>secoo주문영문!F118</f>
        <v>13976976988</v>
      </c>
      <c r="S120" s="50" t="str">
        <f>secoo주문영문!J118</f>
        <v>8-2-802, East District, Central Park, District 24, Luneng Lingxiu City,</v>
      </c>
      <c r="T120" s="52" t="str">
        <f>secoo주문영문!H118</f>
        <v>Jinan City</v>
      </c>
      <c r="U120" s="50" t="str">
        <f>secoo주문영문!G118</f>
        <v>Shandong Province</v>
      </c>
      <c r="W120" s="55" t="s">
        <v>906</v>
      </c>
      <c r="X120" s="55" t="s">
        <v>882</v>
      </c>
      <c r="Y120" s="50" t="str">
        <f>secoo주문영문!AE118</f>
        <v>342221198406268218</v>
      </c>
      <c r="Z120" s="80">
        <f>secoo주문영문!Z118</f>
        <v>250000</v>
      </c>
      <c r="AA120" s="55" t="s">
        <v>416</v>
      </c>
      <c r="AB120" s="92" t="s">
        <v>1016</v>
      </c>
      <c r="AI120" s="55">
        <v>1</v>
      </c>
      <c r="AK120" s="55" t="s">
        <v>888</v>
      </c>
      <c r="AL120" s="51" t="s">
        <v>1009</v>
      </c>
      <c r="AM120" s="55"/>
      <c r="AN120" s="55" t="s">
        <v>888</v>
      </c>
    </row>
    <row r="121" spans="1:40" ht="16.5">
      <c r="A121" s="50" t="str">
        <f>secoo주문영문!A119</f>
        <v>60209781391018</v>
      </c>
      <c r="P121" s="50" t="str">
        <f>secoo주문영문!E119</f>
        <v>黄志猛</v>
      </c>
      <c r="R121" s="50" t="str">
        <f>secoo주문영문!F119</f>
        <v>13732642223</v>
      </c>
      <c r="S121" s="50" t="str">
        <f>secoo주문영문!J119</f>
        <v>1501, Building 9, No. 3 Weihua Road, Suzhou Industrial Park</v>
      </c>
      <c r="T121" s="52" t="str">
        <f>secoo주문영문!H119</f>
        <v>Suzhou City</v>
      </c>
      <c r="U121" s="50" t="str">
        <f>secoo주문영문!G119</f>
        <v>Jiangsu Province</v>
      </c>
      <c r="W121" s="55" t="s">
        <v>906</v>
      </c>
      <c r="X121" s="55" t="s">
        <v>882</v>
      </c>
      <c r="Y121" s="50" t="str">
        <f>secoo주문영문!AE119</f>
        <v>320902197410186011</v>
      </c>
      <c r="Z121" s="80">
        <f>secoo주문영문!Z119</f>
        <v>215100</v>
      </c>
      <c r="AA121" s="55" t="s">
        <v>416</v>
      </c>
      <c r="AB121" s="92" t="s">
        <v>1016</v>
      </c>
      <c r="AI121" s="55">
        <v>1</v>
      </c>
      <c r="AK121" s="55" t="s">
        <v>888</v>
      </c>
      <c r="AL121" s="51" t="s">
        <v>1009</v>
      </c>
      <c r="AM121" s="55"/>
      <c r="AN121" s="55" t="s">
        <v>888</v>
      </c>
    </row>
    <row r="122" spans="1:40" ht="16.5">
      <c r="A122" s="50" t="str">
        <f>secoo주문영문!A120</f>
        <v>60209953431007</v>
      </c>
      <c r="P122" s="50" t="str">
        <f>secoo주문영문!E120</f>
        <v>李国栋</v>
      </c>
      <c r="R122" s="50" t="str">
        <f>secoo주문영문!F120</f>
        <v>13788901789</v>
      </c>
      <c r="S122" s="50" t="str">
        <f>secoo주문영문!J120</f>
        <v>No. 1010, Kanghe Road</v>
      </c>
      <c r="T122" s="52" t="str">
        <f>secoo주문영문!H120</f>
        <v>Jiaxing City</v>
      </c>
      <c r="U122" s="50" t="str">
        <f>secoo주문영문!G120</f>
        <v>Zhejiang Province</v>
      </c>
      <c r="W122" s="55" t="s">
        <v>906</v>
      </c>
      <c r="X122" s="55" t="s">
        <v>882</v>
      </c>
      <c r="Y122" s="50" t="str">
        <f>secoo주문영문!AE120</f>
        <v>310112198403063912</v>
      </c>
      <c r="Z122" s="80">
        <f>secoo주문영문!Z120</f>
        <v>314000</v>
      </c>
      <c r="AA122" s="55" t="s">
        <v>416</v>
      </c>
      <c r="AB122" s="92" t="s">
        <v>1016</v>
      </c>
      <c r="AI122" s="55">
        <v>1</v>
      </c>
      <c r="AK122" s="55" t="s">
        <v>888</v>
      </c>
      <c r="AL122" s="51" t="s">
        <v>1009</v>
      </c>
      <c r="AM122" s="55"/>
      <c r="AN122" s="55" t="s">
        <v>888</v>
      </c>
    </row>
    <row r="123" spans="1:40" ht="16.5">
      <c r="A123" s="50" t="str">
        <f>secoo주문영문!A121</f>
        <v>60209953431007</v>
      </c>
      <c r="P123" s="50" t="str">
        <f>secoo주문영문!E121</f>
        <v>李国栋</v>
      </c>
      <c r="R123" s="50" t="str">
        <f>secoo주문영문!F121</f>
        <v>13788901789</v>
      </c>
      <c r="S123" s="50" t="str">
        <f>secoo주문영문!J121</f>
        <v>No. 1010, Kanghe Road</v>
      </c>
      <c r="T123" s="52" t="str">
        <f>secoo주문영문!H121</f>
        <v>Jiaxing City</v>
      </c>
      <c r="U123" s="50" t="str">
        <f>secoo주문영문!G121</f>
        <v>Zhejiang Province</v>
      </c>
      <c r="W123" s="55" t="s">
        <v>906</v>
      </c>
      <c r="X123" s="55" t="s">
        <v>882</v>
      </c>
      <c r="Y123" s="50" t="str">
        <f>secoo주문영문!AE121</f>
        <v>310112198403063912</v>
      </c>
      <c r="Z123" s="80">
        <f>secoo주문영문!Z121</f>
        <v>314000</v>
      </c>
      <c r="AA123" s="55" t="s">
        <v>416</v>
      </c>
      <c r="AB123" s="92" t="s">
        <v>1016</v>
      </c>
      <c r="AI123" s="55">
        <v>1</v>
      </c>
      <c r="AK123" s="55" t="s">
        <v>888</v>
      </c>
      <c r="AL123" s="51" t="s">
        <v>1009</v>
      </c>
      <c r="AM123" s="55"/>
      <c r="AN123" s="55" t="s">
        <v>888</v>
      </c>
    </row>
    <row r="124" spans="1:40" ht="16.5">
      <c r="A124" s="50" t="str">
        <f>secoo주문영문!A122</f>
        <v>60209953431007</v>
      </c>
      <c r="P124" s="50" t="str">
        <f>secoo주문영문!E122</f>
        <v>李国栋</v>
      </c>
      <c r="R124" s="50" t="str">
        <f>secoo주문영문!F122</f>
        <v>13788901789</v>
      </c>
      <c r="S124" s="50" t="str">
        <f>secoo주문영문!J122</f>
        <v>No. 1010, Kanghe Road</v>
      </c>
      <c r="T124" s="52" t="str">
        <f>secoo주문영문!H122</f>
        <v>Jiaxing City</v>
      </c>
      <c r="U124" s="50" t="str">
        <f>secoo주문영문!G122</f>
        <v>Zhejiang Province</v>
      </c>
      <c r="W124" s="55" t="s">
        <v>906</v>
      </c>
      <c r="X124" s="55" t="s">
        <v>882</v>
      </c>
      <c r="Y124" s="50" t="str">
        <f>secoo주문영문!AE122</f>
        <v>310112198403063912</v>
      </c>
      <c r="Z124" s="80">
        <f>secoo주문영문!Z122</f>
        <v>314000</v>
      </c>
      <c r="AA124" s="55" t="s">
        <v>416</v>
      </c>
      <c r="AB124" s="92" t="s">
        <v>1016</v>
      </c>
      <c r="AI124" s="55">
        <v>1</v>
      </c>
      <c r="AK124" s="55" t="s">
        <v>888</v>
      </c>
      <c r="AL124" s="51" t="s">
        <v>1009</v>
      </c>
      <c r="AM124" s="55"/>
      <c r="AN124" s="55" t="s">
        <v>888</v>
      </c>
    </row>
    <row r="125" spans="1:40" ht="16.5">
      <c r="A125" s="50" t="str">
        <f>secoo주문영문!A123</f>
        <v>60210077411005</v>
      </c>
      <c r="P125" s="50" t="str">
        <f>secoo주문영문!E123</f>
        <v>刘杰</v>
      </c>
      <c r="R125" s="50" t="str">
        <f>secoo주문영문!F123</f>
        <v>13308006969</v>
      </c>
      <c r="S125" s="50" t="str">
        <f>secoo주문영문!J123</f>
        <v>Phase 2, Luneng City, 333 Huaishudian Road</v>
      </c>
      <c r="T125" s="52" t="str">
        <f>secoo주문영문!H123</f>
        <v>Chengdu City</v>
      </c>
      <c r="U125" s="50" t="str">
        <f>secoo주문영문!G123</f>
        <v>Sichuan Province</v>
      </c>
      <c r="W125" s="55" t="s">
        <v>906</v>
      </c>
      <c r="X125" s="55" t="s">
        <v>882</v>
      </c>
      <c r="Y125" s="50" t="str">
        <f>secoo주문영문!AE123</f>
        <v>510182198206301818</v>
      </c>
      <c r="Z125" s="80">
        <f>secoo주문영문!Z123</f>
        <v>610051</v>
      </c>
      <c r="AA125" s="55" t="s">
        <v>416</v>
      </c>
      <c r="AB125" s="92" t="s">
        <v>1016</v>
      </c>
      <c r="AI125" s="55">
        <v>1</v>
      </c>
      <c r="AK125" s="55" t="s">
        <v>888</v>
      </c>
      <c r="AL125" s="51" t="s">
        <v>1009</v>
      </c>
      <c r="AM125" s="55"/>
      <c r="AN125" s="55" t="s">
        <v>888</v>
      </c>
    </row>
    <row r="126" spans="1:40" ht="16.5">
      <c r="A126" s="50" t="str">
        <f>secoo주문영문!A124</f>
        <v>60223912102061</v>
      </c>
      <c r="P126" s="50" t="str">
        <f>secoo주문영문!E124</f>
        <v>裴建设</v>
      </c>
      <c r="R126" s="50" t="str">
        <f>secoo주문영문!F124</f>
        <v>13303593933</v>
      </c>
      <c r="S126" s="50" t="str">
        <f>secoo주문영문!J124</f>
        <v>Building 103, Block F, Jiahe Manor, Jianshe Road</v>
      </c>
      <c r="T126" s="52" t="str">
        <f>secoo주문영문!H124</f>
        <v>Yuncheng City</v>
      </c>
      <c r="U126" s="50" t="str">
        <f>secoo주문영문!G124</f>
        <v>Shanxi Province</v>
      </c>
      <c r="W126" s="55" t="s">
        <v>906</v>
      </c>
      <c r="X126" s="55" t="s">
        <v>882</v>
      </c>
      <c r="Y126" s="50" t="str">
        <f>secoo주문영문!AE124</f>
        <v>142727197204230338</v>
      </c>
      <c r="Z126" s="80" t="str">
        <f>secoo주문영문!Z124</f>
        <v>043200</v>
      </c>
      <c r="AA126" s="55" t="s">
        <v>416</v>
      </c>
      <c r="AB126" s="92" t="s">
        <v>1016</v>
      </c>
      <c r="AI126" s="55">
        <v>1</v>
      </c>
      <c r="AK126" s="55" t="s">
        <v>888</v>
      </c>
      <c r="AL126" s="51" t="s">
        <v>1009</v>
      </c>
      <c r="AM126" s="55"/>
      <c r="AN126" s="55" t="s">
        <v>888</v>
      </c>
    </row>
    <row r="127" spans="1:40" ht="16.5">
      <c r="A127" s="50" t="str">
        <f>secoo주문영문!A125</f>
        <v>60223932752082</v>
      </c>
      <c r="P127" s="50" t="str">
        <f>secoo주문영문!E125</f>
        <v>王辉</v>
      </c>
      <c r="R127" s="50" t="str">
        <f>secoo주문영문!F125</f>
        <v>13908479445</v>
      </c>
      <c r="S127" s="50" t="str">
        <f>secoo주문영문!J125</f>
        <v>Block A, 16th Floor, Euro Classic Phase 1, Yingpan Road</v>
      </c>
      <c r="T127" s="52" t="str">
        <f>secoo주문영문!H125</f>
        <v>Changsha City</v>
      </c>
      <c r="U127" s="50" t="str">
        <f>secoo주문영문!G125</f>
        <v>Hunan Province</v>
      </c>
      <c r="W127" s="55" t="s">
        <v>906</v>
      </c>
      <c r="X127" s="55" t="s">
        <v>882</v>
      </c>
      <c r="Y127" s="50" t="str">
        <f>secoo주문영문!AE125</f>
        <v>430105197410020530</v>
      </c>
      <c r="Z127" s="80">
        <f>secoo주문영문!Z125</f>
        <v>410005</v>
      </c>
      <c r="AA127" s="55" t="s">
        <v>416</v>
      </c>
      <c r="AB127" s="92" t="s">
        <v>1016</v>
      </c>
      <c r="AI127" s="55">
        <v>1</v>
      </c>
      <c r="AK127" s="55" t="s">
        <v>888</v>
      </c>
      <c r="AL127" s="51" t="s">
        <v>1009</v>
      </c>
      <c r="AM127" s="55"/>
      <c r="AN127" s="55" t="s">
        <v>888</v>
      </c>
    </row>
    <row r="128" spans="1:40" ht="16.5">
      <c r="A128" s="50" t="str">
        <f>secoo주문영문!A126</f>
        <v>60224259742050</v>
      </c>
      <c r="P128" s="50" t="str">
        <f>secoo주문영문!E126</f>
        <v>何龙</v>
      </c>
      <c r="R128" s="50" t="str">
        <f>secoo주문영문!F126</f>
        <v>13980290168</v>
      </c>
      <c r="S128" s="50" t="str">
        <f>secoo주문영문!J126</f>
        <v>Lufu Sales Center, Golden Avenue</v>
      </c>
      <c r="T128" s="52" t="str">
        <f>secoo주문영문!H126</f>
        <v>Bazhong City</v>
      </c>
      <c r="U128" s="50" t="str">
        <f>secoo주문영문!G126</f>
        <v>Sichuan Province</v>
      </c>
      <c r="W128" s="55" t="s">
        <v>906</v>
      </c>
      <c r="X128" s="55" t="s">
        <v>882</v>
      </c>
      <c r="Y128" s="50" t="str">
        <f>secoo주문영문!AE126</f>
        <v>513026197804292570</v>
      </c>
      <c r="Z128" s="80">
        <f>secoo주문영문!Z126</f>
        <v>635600</v>
      </c>
      <c r="AA128" s="55" t="s">
        <v>416</v>
      </c>
      <c r="AB128" s="92" t="s">
        <v>1016</v>
      </c>
      <c r="AI128" s="55">
        <v>1</v>
      </c>
      <c r="AK128" s="55" t="s">
        <v>888</v>
      </c>
      <c r="AL128" s="51" t="s">
        <v>1009</v>
      </c>
      <c r="AM128" s="55"/>
      <c r="AN128" s="55" t="s">
        <v>888</v>
      </c>
    </row>
    <row r="129" spans="1:40" ht="16.5">
      <c r="A129" s="50" t="str">
        <f>secoo주문영문!A127</f>
        <v>60210344611003</v>
      </c>
      <c r="P129" s="50" t="str">
        <f>secoo주문영문!E127</f>
        <v>杨娜</v>
      </c>
      <c r="R129" s="50" t="str">
        <f>secoo주문영문!F127</f>
        <v>13983477771</v>
      </c>
      <c r="S129" s="50" t="str">
        <f>secoo주문영문!J127</f>
        <v>17-5, Building B, Jinjiang Pearl District</v>
      </c>
      <c r="T129" s="52" t="str">
        <f>secoo주문영문!H127</f>
        <v>Chongqing City</v>
      </c>
      <c r="U129" s="50" t="str">
        <f>secoo주문영문!G127</f>
        <v>Chongqing City</v>
      </c>
      <c r="W129" s="55" t="s">
        <v>906</v>
      </c>
      <c r="X129" s="55" t="s">
        <v>882</v>
      </c>
      <c r="Y129" s="50" t="str">
        <f>secoo주문영문!AE127</f>
        <v>510202198201140326</v>
      </c>
      <c r="Z129" s="80">
        <f>secoo주문영문!Z127</f>
        <v>400000</v>
      </c>
      <c r="AA129" s="55" t="s">
        <v>416</v>
      </c>
      <c r="AB129" s="92" t="s">
        <v>1016</v>
      </c>
      <c r="AI129" s="55">
        <v>1</v>
      </c>
      <c r="AK129" s="55" t="s">
        <v>888</v>
      </c>
      <c r="AL129" s="51" t="s">
        <v>1009</v>
      </c>
      <c r="AM129" s="55"/>
      <c r="AN129" s="55" t="s">
        <v>888</v>
      </c>
    </row>
    <row r="130" spans="1:40" ht="16.5">
      <c r="A130" s="50" t="str">
        <f>secoo주문영문!A128</f>
        <v>60210283131011</v>
      </c>
      <c r="P130" s="50" t="str">
        <f>secoo주문영문!E128</f>
        <v>王俊杰</v>
      </c>
      <c r="R130" s="50" t="str">
        <f>secoo주문영문!F128</f>
        <v>13816676547</v>
      </c>
      <c r="S130" s="50" t="str">
        <f>secoo주문영문!J128</f>
        <v>Shiyu Nail Art, No. 299 Xianxia West Road</v>
      </c>
      <c r="T130" s="52" t="str">
        <f>secoo주문영문!H128</f>
        <v>Shanghai</v>
      </c>
      <c r="U130" s="50" t="str">
        <f>secoo주문영문!G128</f>
        <v>Shanghai</v>
      </c>
      <c r="W130" s="55" t="s">
        <v>906</v>
      </c>
      <c r="X130" s="55" t="s">
        <v>882</v>
      </c>
      <c r="Y130" s="50" t="str">
        <f>secoo주문영문!AE128</f>
        <v>342423198610076268</v>
      </c>
      <c r="Z130" s="80">
        <f>secoo주문영문!Z128</f>
        <v>200050</v>
      </c>
      <c r="AA130" s="55" t="s">
        <v>416</v>
      </c>
      <c r="AB130" s="92" t="s">
        <v>1016</v>
      </c>
      <c r="AI130" s="55">
        <v>1</v>
      </c>
      <c r="AK130" s="55" t="s">
        <v>888</v>
      </c>
      <c r="AL130" s="51" t="s">
        <v>1009</v>
      </c>
      <c r="AM130" s="55"/>
      <c r="AN130" s="55" t="s">
        <v>888</v>
      </c>
    </row>
    <row r="131" spans="1:40" ht="16.5">
      <c r="A131" s="50" t="str">
        <f>secoo주문영문!A129</f>
        <v>60210630951034</v>
      </c>
      <c r="P131" s="50" t="str">
        <f>secoo주문영문!E129</f>
        <v>杨槐</v>
      </c>
      <c r="R131" s="50" t="str">
        <f>secoo주문영문!F129</f>
        <v>13308718618</v>
      </c>
      <c r="S131" s="50" t="str">
        <f>secoo주문영문!J129</f>
        <v xml:space="preserve">No. 8 Jiangbin West Road Petroleum Building </v>
      </c>
      <c r="T131" s="52" t="str">
        <f>secoo주문영문!H129</f>
        <v>Kunming City</v>
      </c>
      <c r="U131" s="50" t="str">
        <f>secoo주문영문!G129</f>
        <v>Yunnan Province</v>
      </c>
      <c r="W131" s="55" t="s">
        <v>906</v>
      </c>
      <c r="X131" s="55" t="s">
        <v>882</v>
      </c>
      <c r="Y131" s="50" t="str">
        <f>secoo주문영문!AE129</f>
        <v>530103197606232915</v>
      </c>
      <c r="Z131" s="80">
        <f>secoo주문영문!Z129</f>
        <v>650032</v>
      </c>
      <c r="AA131" s="55" t="s">
        <v>416</v>
      </c>
      <c r="AB131" s="92" t="s">
        <v>1016</v>
      </c>
      <c r="AI131" s="55">
        <v>1</v>
      </c>
      <c r="AK131" s="55" t="s">
        <v>888</v>
      </c>
      <c r="AL131" s="51" t="s">
        <v>1009</v>
      </c>
      <c r="AM131" s="55"/>
      <c r="AN131" s="55" t="s">
        <v>888</v>
      </c>
    </row>
    <row r="132" spans="1:40" ht="16.5">
      <c r="A132" s="50" t="str">
        <f>secoo주문영문!A130</f>
        <v>60210552521005</v>
      </c>
      <c r="P132" s="50" t="str">
        <f>secoo주문영문!E130</f>
        <v>刘杰</v>
      </c>
      <c r="R132" s="50" t="str">
        <f>secoo주문영문!F130</f>
        <v>13308006969</v>
      </c>
      <c r="S132" s="50" t="str">
        <f>secoo주문영문!J130</f>
        <v>Phase 2, Luneng City, No.333 Huaishudian Road</v>
      </c>
      <c r="T132" s="52" t="str">
        <f>secoo주문영문!H130</f>
        <v>Chengdu City</v>
      </c>
      <c r="U132" s="50" t="str">
        <f>secoo주문영문!G130</f>
        <v>Sichuan Province</v>
      </c>
      <c r="W132" s="55" t="s">
        <v>906</v>
      </c>
      <c r="X132" s="55" t="s">
        <v>882</v>
      </c>
      <c r="Y132" s="50" t="str">
        <f>secoo주문영문!AE130</f>
        <v>510182198206301818</v>
      </c>
      <c r="Z132" s="80">
        <f>secoo주문영문!Z130</f>
        <v>610000</v>
      </c>
      <c r="AA132" s="55" t="s">
        <v>416</v>
      </c>
      <c r="AB132" s="92" t="s">
        <v>1016</v>
      </c>
      <c r="AI132" s="55">
        <v>1</v>
      </c>
      <c r="AK132" s="55" t="s">
        <v>888</v>
      </c>
      <c r="AL132" s="51" t="s">
        <v>1009</v>
      </c>
      <c r="AM132" s="55"/>
      <c r="AN132" s="55" t="s">
        <v>888</v>
      </c>
    </row>
    <row r="133" spans="1:40" ht="16.5">
      <c r="A133" s="50" t="str">
        <f>secoo주문영문!A131</f>
        <v>60210552521005</v>
      </c>
      <c r="P133" s="50" t="str">
        <f>secoo주문영문!E131</f>
        <v>刘杰</v>
      </c>
      <c r="R133" s="50" t="str">
        <f>secoo주문영문!F131</f>
        <v>13308006969</v>
      </c>
      <c r="S133" s="50" t="str">
        <f>secoo주문영문!J131</f>
        <v>Phase 2, Luneng City, No.333 Huaishudian Road</v>
      </c>
      <c r="T133" s="52" t="str">
        <f>secoo주문영문!H131</f>
        <v>Chengdu City</v>
      </c>
      <c r="U133" s="50" t="str">
        <f>secoo주문영문!G131</f>
        <v>Sichuan Province</v>
      </c>
      <c r="W133" s="55" t="s">
        <v>906</v>
      </c>
      <c r="X133" s="55" t="s">
        <v>882</v>
      </c>
      <c r="Y133" s="50" t="str">
        <f>secoo주문영문!AE131</f>
        <v>510182198206301818</v>
      </c>
      <c r="Z133" s="80">
        <f>secoo주문영문!Z131</f>
        <v>610000</v>
      </c>
      <c r="AA133" s="55" t="s">
        <v>416</v>
      </c>
      <c r="AB133" s="92" t="s">
        <v>1016</v>
      </c>
      <c r="AI133" s="55">
        <v>1</v>
      </c>
      <c r="AK133" s="55" t="s">
        <v>888</v>
      </c>
      <c r="AL133" s="51" t="s">
        <v>1009</v>
      </c>
      <c r="AM133" s="55"/>
      <c r="AN133" s="55" t="s">
        <v>888</v>
      </c>
    </row>
    <row r="134" spans="1:40" ht="16.5">
      <c r="A134" s="50" t="str">
        <f>secoo주문영문!A132</f>
        <v>60224378732068</v>
      </c>
      <c r="P134" s="50" t="str">
        <f>secoo주문영문!E132</f>
        <v>刀建秀</v>
      </c>
      <c r="R134" s="50" t="str">
        <f>secoo주문영문!F132</f>
        <v>13988107808</v>
      </c>
      <c r="S134" s="50" t="str">
        <f>secoo주문영문!J132</f>
        <v>Room 802, Unit 1, Building 3, Binjiang Haoyuan, Galan North Road,</v>
      </c>
      <c r="T134" s="52" t="str">
        <f>secoo주문영문!H132</f>
        <v>Xishuangbanna Dai Autonomous Prefecture</v>
      </c>
      <c r="U134" s="50" t="str">
        <f>secoo주문영문!G132</f>
        <v>Yunnan Province</v>
      </c>
      <c r="W134" s="55" t="s">
        <v>906</v>
      </c>
      <c r="X134" s="55" t="s">
        <v>882</v>
      </c>
      <c r="Y134" s="50" t="str">
        <f>secoo주문영문!AE132</f>
        <v>532801197609110048</v>
      </c>
      <c r="Z134" s="80">
        <f>secoo주문영문!Z132</f>
        <v>666100</v>
      </c>
      <c r="AA134" s="55" t="s">
        <v>416</v>
      </c>
      <c r="AB134" s="92" t="s">
        <v>1016</v>
      </c>
      <c r="AI134" s="55">
        <v>1</v>
      </c>
      <c r="AK134" s="55" t="s">
        <v>888</v>
      </c>
      <c r="AL134" s="51" t="s">
        <v>1009</v>
      </c>
      <c r="AM134" s="55"/>
      <c r="AN134" s="55" t="s">
        <v>888</v>
      </c>
    </row>
    <row r="135" spans="1:40" ht="16.5">
      <c r="A135" s="50" t="str">
        <f>secoo주문영문!A133</f>
        <v>60210422151034</v>
      </c>
      <c r="P135" s="50" t="str">
        <f>secoo주문영문!E133</f>
        <v>黄德金</v>
      </c>
      <c r="R135" s="50" t="str">
        <f>secoo주문영문!F133</f>
        <v>13983370469</v>
      </c>
      <c r="S135" s="50" t="str">
        <f>secoo주문영문!J133</f>
        <v>No. 1, Baoshi Road, Yubei District, Dongyuan Xiangshan B3-11</v>
      </c>
      <c r="T135" s="52" t="str">
        <f>secoo주문영문!H133</f>
        <v>Chongqing City</v>
      </c>
      <c r="U135" s="50" t="str">
        <f>secoo주문영문!G133</f>
        <v>Chongqing City</v>
      </c>
      <c r="W135" s="55" t="s">
        <v>906</v>
      </c>
      <c r="X135" s="55" t="s">
        <v>882</v>
      </c>
      <c r="Y135" s="50" t="str">
        <f>secoo주문영문!AE133</f>
        <v>510222196805059015</v>
      </c>
      <c r="Z135" s="80">
        <f>secoo주문영문!Z133</f>
        <v>401120</v>
      </c>
      <c r="AA135" s="55" t="s">
        <v>416</v>
      </c>
      <c r="AB135" s="92" t="s">
        <v>1016</v>
      </c>
      <c r="AI135" s="55">
        <v>1</v>
      </c>
      <c r="AK135" s="55" t="s">
        <v>888</v>
      </c>
      <c r="AL135" s="51" t="s">
        <v>1009</v>
      </c>
      <c r="AM135" s="55"/>
      <c r="AN135" s="55" t="s">
        <v>888</v>
      </c>
    </row>
    <row r="136" spans="1:40" ht="16.5">
      <c r="A136" s="50" t="str">
        <f>secoo주문영문!A134</f>
        <v>60210786091045</v>
      </c>
      <c r="P136" s="50" t="str">
        <f>secoo주문영문!E134</f>
        <v>王仲男</v>
      </c>
      <c r="R136" s="50" t="str">
        <f>secoo주문영문!F134</f>
        <v>13918934478</v>
      </c>
      <c r="S136" s="50" t="str">
        <f>secoo주문영문!J134</f>
        <v>11F, No. 96 Maoxing Road</v>
      </c>
      <c r="T136" s="52" t="str">
        <f>secoo주문영문!H134</f>
        <v>Shanghai</v>
      </c>
      <c r="U136" s="50" t="str">
        <f>secoo주문영문!G134</f>
        <v>Shanghai</v>
      </c>
      <c r="W136" s="55" t="s">
        <v>906</v>
      </c>
      <c r="X136" s="55" t="s">
        <v>882</v>
      </c>
      <c r="Y136" s="50" t="str">
        <f>secoo주문영문!AE134</f>
        <v>210204198803175333</v>
      </c>
      <c r="Z136" s="80">
        <f>secoo주문영문!Z134</f>
        <v>200135</v>
      </c>
      <c r="AA136" s="55" t="s">
        <v>416</v>
      </c>
      <c r="AB136" s="92" t="s">
        <v>1016</v>
      </c>
      <c r="AI136" s="55">
        <v>1</v>
      </c>
      <c r="AK136" s="55" t="s">
        <v>888</v>
      </c>
      <c r="AL136" s="51" t="s">
        <v>1009</v>
      </c>
      <c r="AM136" s="55"/>
      <c r="AN136" s="55" t="s">
        <v>888</v>
      </c>
    </row>
    <row r="137" spans="1:40" ht="16.5">
      <c r="A137" s="50" t="str">
        <f>secoo주문영문!A135</f>
        <v>60210786091045</v>
      </c>
      <c r="P137" s="50" t="str">
        <f>secoo주문영문!E135</f>
        <v>王仲男</v>
      </c>
      <c r="R137" s="50" t="str">
        <f>secoo주문영문!F135</f>
        <v>13918934478</v>
      </c>
      <c r="S137" s="50" t="str">
        <f>secoo주문영문!J135</f>
        <v>11F, No. 96 Maoxing Road</v>
      </c>
      <c r="T137" s="52" t="str">
        <f>secoo주문영문!H135</f>
        <v>Shanghai</v>
      </c>
      <c r="U137" s="50" t="str">
        <f>secoo주문영문!G135</f>
        <v>Shanghai</v>
      </c>
      <c r="W137" s="55" t="s">
        <v>906</v>
      </c>
      <c r="X137" s="55" t="s">
        <v>882</v>
      </c>
      <c r="Y137" s="50" t="str">
        <f>secoo주문영문!AE135</f>
        <v>210204198803175333</v>
      </c>
      <c r="Z137" s="80">
        <f>secoo주문영문!Z135</f>
        <v>200135</v>
      </c>
      <c r="AA137" s="55" t="s">
        <v>416</v>
      </c>
      <c r="AB137" s="92" t="s">
        <v>1016</v>
      </c>
      <c r="AI137" s="55">
        <v>1</v>
      </c>
      <c r="AK137" s="55" t="s">
        <v>888</v>
      </c>
      <c r="AL137" s="51" t="s">
        <v>1009</v>
      </c>
      <c r="AM137" s="55"/>
      <c r="AN137" s="55" t="s">
        <v>888</v>
      </c>
    </row>
    <row r="138" spans="1:40" ht="16.5">
      <c r="A138" s="50" t="str">
        <f>secoo주문영문!A136</f>
        <v>60210786091045</v>
      </c>
      <c r="P138" s="50" t="str">
        <f>secoo주문영문!E136</f>
        <v>王仲男</v>
      </c>
      <c r="R138" s="50" t="str">
        <f>secoo주문영문!F136</f>
        <v>13918934478</v>
      </c>
      <c r="S138" s="50" t="str">
        <f>secoo주문영문!J136</f>
        <v>11F, No. 96 Maoxing Road</v>
      </c>
      <c r="T138" s="52" t="str">
        <f>secoo주문영문!H136</f>
        <v>Shanghai</v>
      </c>
      <c r="U138" s="50" t="str">
        <f>secoo주문영문!G136</f>
        <v>Shanghai</v>
      </c>
      <c r="W138" s="55" t="s">
        <v>906</v>
      </c>
      <c r="X138" s="55" t="s">
        <v>882</v>
      </c>
      <c r="Y138" s="50" t="str">
        <f>secoo주문영문!AE136</f>
        <v>210204198803175333</v>
      </c>
      <c r="Z138" s="80">
        <f>secoo주문영문!Z136</f>
        <v>200135</v>
      </c>
      <c r="AA138" s="55" t="s">
        <v>416</v>
      </c>
      <c r="AB138" s="92" t="s">
        <v>1016</v>
      </c>
      <c r="AI138" s="55">
        <v>1</v>
      </c>
      <c r="AK138" s="55" t="s">
        <v>888</v>
      </c>
      <c r="AL138" s="51" t="s">
        <v>1009</v>
      </c>
      <c r="AM138" s="55"/>
      <c r="AN138" s="55" t="s">
        <v>888</v>
      </c>
    </row>
    <row r="139" spans="1:40" ht="16.5">
      <c r="A139" s="50" t="str">
        <f>secoo주문영문!A137</f>
        <v>60224823022061</v>
      </c>
      <c r="P139" s="50" t="str">
        <f>secoo주문영문!E137</f>
        <v>裴建设</v>
      </c>
      <c r="R139" s="50" t="str">
        <f>secoo주문영문!F137</f>
        <v>13303593933</v>
      </c>
      <c r="S139" s="50" t="str">
        <f>secoo주문영문!J137</f>
        <v>Block 103, Block F, Jiahe Manor</v>
      </c>
      <c r="T139" s="52" t="str">
        <f>secoo주문영문!H137</f>
        <v>Yuncheng City</v>
      </c>
      <c r="U139" s="50" t="str">
        <f>secoo주문영문!G137</f>
        <v>Shanxi Province</v>
      </c>
      <c r="W139" s="55" t="s">
        <v>906</v>
      </c>
      <c r="X139" s="55" t="s">
        <v>882</v>
      </c>
      <c r="Y139" s="50" t="str">
        <f>secoo주문영문!AE137</f>
        <v>142727197204230338</v>
      </c>
      <c r="Z139" s="80" t="str">
        <f>secoo주문영문!Z137</f>
        <v>043200</v>
      </c>
      <c r="AA139" s="55" t="s">
        <v>416</v>
      </c>
      <c r="AB139" s="92" t="s">
        <v>1016</v>
      </c>
      <c r="AI139" s="55">
        <v>1</v>
      </c>
      <c r="AK139" s="55" t="s">
        <v>888</v>
      </c>
      <c r="AL139" s="51" t="s">
        <v>1009</v>
      </c>
      <c r="AM139" s="55"/>
      <c r="AN139" s="55" t="s">
        <v>888</v>
      </c>
    </row>
    <row r="140" spans="1:40" ht="16.5">
      <c r="A140" s="50" t="str">
        <f>secoo주문영문!A138</f>
        <v>60224829902061</v>
      </c>
      <c r="P140" s="50" t="str">
        <f>secoo주문영문!E138</f>
        <v>裴建设</v>
      </c>
      <c r="R140" s="50" t="str">
        <f>secoo주문영문!F138</f>
        <v>13303593933</v>
      </c>
      <c r="S140" s="50" t="str">
        <f>secoo주문영문!J138</f>
        <v>Block 103, Block F, Jiahe Manor</v>
      </c>
      <c r="T140" s="52" t="str">
        <f>secoo주문영문!H138</f>
        <v>Yuncheng City</v>
      </c>
      <c r="U140" s="50" t="str">
        <f>secoo주문영문!G138</f>
        <v>Shanxi Province</v>
      </c>
      <c r="W140" s="55" t="s">
        <v>906</v>
      </c>
      <c r="X140" s="55" t="s">
        <v>882</v>
      </c>
      <c r="Y140" s="50" t="str">
        <f>secoo주문영문!AE138</f>
        <v>142727197204230338</v>
      </c>
      <c r="Z140" s="80" t="str">
        <f>secoo주문영문!Z138</f>
        <v>043200</v>
      </c>
      <c r="AA140" s="55" t="s">
        <v>416</v>
      </c>
      <c r="AB140" s="92" t="s">
        <v>1016</v>
      </c>
      <c r="AI140" s="55">
        <v>1</v>
      </c>
      <c r="AK140" s="55" t="s">
        <v>888</v>
      </c>
      <c r="AL140" s="51" t="s">
        <v>1009</v>
      </c>
      <c r="AM140" s="55"/>
      <c r="AN140" s="55" t="s">
        <v>888</v>
      </c>
    </row>
    <row r="141" spans="1:40" ht="16.5">
      <c r="A141" s="50" t="str">
        <f>secoo주문영문!A139</f>
        <v>60224957082093</v>
      </c>
      <c r="P141" s="50" t="str">
        <f>secoo주문영문!E139</f>
        <v>陈千</v>
      </c>
      <c r="R141" s="50" t="str">
        <f>secoo주문영문!F139</f>
        <v>13703027123</v>
      </c>
      <c r="S141" s="50" t="str">
        <f>secoo주문영문!J139</f>
        <v>No. 28, Yuyou Road, Yongkou Industrial Zone, Longjiang Town</v>
      </c>
      <c r="T141" s="52" t="str">
        <f>secoo주문영문!H139</f>
        <v>Foshan City</v>
      </c>
      <c r="U141" s="50" t="str">
        <f>secoo주문영문!G139</f>
        <v xml:space="preserve">Guangdong Province </v>
      </c>
      <c r="W141" s="55" t="s">
        <v>906</v>
      </c>
      <c r="X141" s="55" t="s">
        <v>882</v>
      </c>
      <c r="Y141" s="50" t="str">
        <f>secoo주문영문!AE139</f>
        <v>430721198505251603</v>
      </c>
      <c r="Z141" s="80">
        <f>secoo주문영문!Z139</f>
        <v>528000</v>
      </c>
      <c r="AA141" s="55" t="s">
        <v>416</v>
      </c>
      <c r="AB141" s="92" t="s">
        <v>1016</v>
      </c>
      <c r="AI141" s="55">
        <v>1</v>
      </c>
      <c r="AK141" s="55" t="s">
        <v>888</v>
      </c>
      <c r="AL141" s="51" t="s">
        <v>1009</v>
      </c>
      <c r="AM141" s="55"/>
      <c r="AN141" s="55" t="s">
        <v>888</v>
      </c>
    </row>
    <row r="142" spans="1:40" ht="16.5">
      <c r="A142" s="50" t="str">
        <f>secoo주문영문!A140</f>
        <v>60211070851005</v>
      </c>
      <c r="P142" s="50" t="str">
        <f>secoo주문영문!E140</f>
        <v>唐柠</v>
      </c>
      <c r="R142" s="50" t="str">
        <f>secoo주문영문!F140</f>
        <v>13355988059</v>
      </c>
      <c r="S142" s="50" t="str">
        <f>secoo주문영문!J140</f>
        <v>Room 109-2, Hopson International City, No. 1 Zhongbao Road, Zhuangshi Street</v>
      </c>
      <c r="T142" s="52" t="str">
        <f>secoo주문영문!H140</f>
        <v>Ningbo City</v>
      </c>
      <c r="U142" s="50" t="str">
        <f>secoo주문영문!G140</f>
        <v>Zhejiang Province</v>
      </c>
      <c r="W142" s="55" t="s">
        <v>906</v>
      </c>
      <c r="X142" s="55" t="s">
        <v>882</v>
      </c>
      <c r="Y142" s="50" t="str">
        <f>secoo주문영문!AE140</f>
        <v>510281197912094013</v>
      </c>
      <c r="Z142" s="80">
        <f>secoo주문영문!Z140</f>
        <v>315200</v>
      </c>
      <c r="AA142" s="55" t="s">
        <v>416</v>
      </c>
      <c r="AB142" s="92" t="s">
        <v>1016</v>
      </c>
      <c r="AI142" s="55">
        <v>1</v>
      </c>
      <c r="AK142" s="55" t="s">
        <v>888</v>
      </c>
      <c r="AL142" s="51" t="s">
        <v>1009</v>
      </c>
      <c r="AM142" s="55"/>
      <c r="AN142" s="55" t="s">
        <v>888</v>
      </c>
    </row>
    <row r="143" spans="1:40" ht="16.5">
      <c r="A143" s="50" t="str">
        <f>secoo주문영문!A141</f>
        <v>60225139632061</v>
      </c>
      <c r="P143" s="50" t="str">
        <f>secoo주문영문!E141</f>
        <v>裴建设</v>
      </c>
      <c r="R143" s="50" t="str">
        <f>secoo주문영문!F141</f>
        <v>13303593933</v>
      </c>
      <c r="S143" s="50" t="str">
        <f>secoo주문영문!J141</f>
        <v>Block 103, Block F, Jiahe Manor</v>
      </c>
      <c r="T143" s="52" t="str">
        <f>secoo주문영문!H141</f>
        <v>Yuncheng City</v>
      </c>
      <c r="U143" s="50" t="str">
        <f>secoo주문영문!G141</f>
        <v>Shanxi Province</v>
      </c>
      <c r="W143" s="55" t="s">
        <v>906</v>
      </c>
      <c r="X143" s="55" t="s">
        <v>882</v>
      </c>
      <c r="Y143" s="50" t="str">
        <f>secoo주문영문!AE141</f>
        <v>142727197204230338</v>
      </c>
      <c r="Z143" s="80" t="str">
        <f>secoo주문영문!Z141</f>
        <v>043299</v>
      </c>
      <c r="AA143" s="55" t="s">
        <v>416</v>
      </c>
      <c r="AB143" s="92" t="s">
        <v>1016</v>
      </c>
      <c r="AI143" s="55">
        <v>1</v>
      </c>
      <c r="AK143" s="55" t="s">
        <v>888</v>
      </c>
      <c r="AL143" s="51" t="s">
        <v>1009</v>
      </c>
      <c r="AM143" s="55"/>
      <c r="AN143" s="55" t="s">
        <v>888</v>
      </c>
    </row>
    <row r="144" spans="1:40" ht="16.5">
      <c r="A144" s="50" t="str">
        <f>secoo주문영문!A142</f>
        <v>60225142722061</v>
      </c>
      <c r="P144" s="50" t="str">
        <f>secoo주문영문!E142</f>
        <v>裴建设</v>
      </c>
      <c r="R144" s="50" t="str">
        <f>secoo주문영문!F142</f>
        <v>13303593933</v>
      </c>
      <c r="S144" s="50" t="str">
        <f>secoo주문영문!J142</f>
        <v>Block 103, Block F, Jiahe Manor</v>
      </c>
      <c r="T144" s="52" t="str">
        <f>secoo주문영문!H142</f>
        <v>Yuncheng City</v>
      </c>
      <c r="U144" s="50" t="str">
        <f>secoo주문영문!G142</f>
        <v>Shanxi Province</v>
      </c>
      <c r="W144" s="55" t="s">
        <v>906</v>
      </c>
      <c r="X144" s="55" t="s">
        <v>882</v>
      </c>
      <c r="Y144" s="50" t="str">
        <f>secoo주문영문!AE142</f>
        <v>142727197204230338</v>
      </c>
      <c r="Z144" s="80" t="str">
        <f>secoo주문영문!Z142</f>
        <v>043299</v>
      </c>
      <c r="AA144" s="55" t="s">
        <v>416</v>
      </c>
      <c r="AB144" s="92" t="s">
        <v>1016</v>
      </c>
      <c r="AI144" s="55">
        <v>1</v>
      </c>
      <c r="AK144" s="55" t="s">
        <v>888</v>
      </c>
      <c r="AL144" s="51" t="s">
        <v>1009</v>
      </c>
      <c r="AM144" s="55"/>
      <c r="AN144" s="55" t="s">
        <v>888</v>
      </c>
    </row>
    <row r="145" spans="1:40" ht="16.5">
      <c r="A145" s="50" t="str">
        <f>secoo주문영문!A143</f>
        <v>60211020401013</v>
      </c>
      <c r="P145" s="50" t="str">
        <f>secoo주문영문!E143</f>
        <v>张小东</v>
      </c>
      <c r="R145" s="50" t="str">
        <f>secoo주문영문!F143</f>
        <v>13551896188</v>
      </c>
      <c r="S145" s="50" t="str">
        <f>secoo주문영문!J143</f>
        <v>Lezhi County, Wanren Footwear Industry Park, next to Zhuoxin Commodity Co., Ltd.</v>
      </c>
      <c r="T145" s="52" t="str">
        <f>secoo주문영문!H143</f>
        <v>Ziyang City</v>
      </c>
      <c r="U145" s="50" t="str">
        <f>secoo주문영문!G143</f>
        <v>Sichuan Province</v>
      </c>
      <c r="W145" s="55" t="s">
        <v>906</v>
      </c>
      <c r="X145" s="55" t="s">
        <v>882</v>
      </c>
      <c r="Y145" s="50" t="str">
        <f>secoo주문영문!AE143</f>
        <v>511026197107263430</v>
      </c>
      <c r="Z145" s="80">
        <f>secoo주문영문!Z143</f>
        <v>641500</v>
      </c>
      <c r="AA145" s="55" t="s">
        <v>416</v>
      </c>
      <c r="AB145" s="92" t="s">
        <v>1016</v>
      </c>
      <c r="AI145" s="55">
        <v>1</v>
      </c>
      <c r="AK145" s="55" t="s">
        <v>888</v>
      </c>
      <c r="AL145" s="51" t="s">
        <v>1009</v>
      </c>
      <c r="AM145" s="55"/>
      <c r="AN145" s="55" t="s">
        <v>888</v>
      </c>
    </row>
    <row r="146" spans="1:40" ht="16.5">
      <c r="A146" s="50" t="str">
        <f>secoo주문영문!A144</f>
        <v>60211035091005</v>
      </c>
      <c r="P146" s="50" t="str">
        <f>secoo주문영문!E144</f>
        <v>刘杰</v>
      </c>
      <c r="R146" s="50" t="str">
        <f>secoo주문영문!F144</f>
        <v>13308006969</v>
      </c>
      <c r="S146" s="50" t="str">
        <f>secoo주문영문!J144</f>
        <v>Phase 2, Luneng City, No.333 Huaishudian Road</v>
      </c>
      <c r="T146" s="52" t="str">
        <f>secoo주문영문!H144</f>
        <v>Chengdu City</v>
      </c>
      <c r="U146" s="50" t="str">
        <f>secoo주문영문!G144</f>
        <v>Sichuan Province</v>
      </c>
      <c r="W146" s="55" t="s">
        <v>906</v>
      </c>
      <c r="X146" s="55" t="s">
        <v>882</v>
      </c>
      <c r="Y146" s="50" t="str">
        <f>secoo주문영문!AE144</f>
        <v>510182198206301818</v>
      </c>
      <c r="Z146" s="80">
        <f>secoo주문영문!Z144</f>
        <v>610056</v>
      </c>
      <c r="AA146" s="55" t="s">
        <v>416</v>
      </c>
      <c r="AB146" s="92" t="s">
        <v>1016</v>
      </c>
      <c r="AI146" s="55">
        <v>1</v>
      </c>
      <c r="AK146" s="55" t="s">
        <v>888</v>
      </c>
      <c r="AL146" s="51" t="s">
        <v>1009</v>
      </c>
      <c r="AM146" s="55"/>
      <c r="AN146" s="55" t="s">
        <v>888</v>
      </c>
    </row>
    <row r="147" spans="1:40" ht="16.5">
      <c r="A147" s="50" t="str">
        <f>secoo주문영문!A145</f>
        <v>’60220080342055</v>
      </c>
      <c r="P147" s="50" t="str">
        <f>secoo주문영문!E145</f>
        <v>曹敏丰</v>
      </c>
      <c r="R147" s="50" t="str">
        <f>secoo주문영문!F145</f>
        <v>13906188902</v>
      </c>
      <c r="S147" s="50" t="str">
        <f>secoo주문영문!J145</f>
        <v>Xinggang Packaging", No. 93, Xinggang North Road, Donggang Town (Gangxia Street)</v>
      </c>
      <c r="T147" s="52" t="str">
        <f>secoo주문영문!H145</f>
        <v>Wuxi City</v>
      </c>
      <c r="U147" s="50" t="str">
        <f>secoo주문영문!G145</f>
        <v>Jiangsu Province</v>
      </c>
      <c r="W147" s="55" t="s">
        <v>906</v>
      </c>
      <c r="X147" s="55" t="s">
        <v>882</v>
      </c>
      <c r="Y147" s="50" t="str">
        <f>secoo주문영문!AE145</f>
        <v>320222196907042470</v>
      </c>
      <c r="Z147" s="80" t="str">
        <f>secoo주문영문!Z145</f>
        <v/>
      </c>
      <c r="AA147" s="55" t="s">
        <v>416</v>
      </c>
      <c r="AB147" s="92" t="s">
        <v>1016</v>
      </c>
      <c r="AI147" s="55">
        <v>1</v>
      </c>
      <c r="AK147" s="55" t="s">
        <v>888</v>
      </c>
      <c r="AL147" s="51" t="s">
        <v>1009</v>
      </c>
      <c r="AM147" s="55"/>
      <c r="AN147" s="55" t="s">
        <v>888</v>
      </c>
    </row>
    <row r="148" spans="1:40" ht="16.5">
      <c r="A148" s="50" t="str">
        <f>secoo주문영문!A146</f>
        <v>60225522002098</v>
      </c>
      <c r="P148" s="50" t="str">
        <f>secoo주문영문!E146</f>
        <v>刘子龙</v>
      </c>
      <c r="R148" s="50" t="str">
        <f>secoo주문영문!F146</f>
        <v>15642690235</v>
      </c>
      <c r="S148" s="50" t="str">
        <f>secoo주문영문!J146</f>
        <v>Room 401, Unit 3, Building 3, No. 65, Xidawang Road</v>
      </c>
      <c r="T148" s="52" t="str">
        <f>secoo주문영문!H146</f>
        <v>Beijing</v>
      </c>
      <c r="U148" s="50" t="str">
        <f>secoo주문영문!G146</f>
        <v>Beijing</v>
      </c>
      <c r="W148" s="55" t="s">
        <v>906</v>
      </c>
      <c r="X148" s="55" t="s">
        <v>882</v>
      </c>
      <c r="Y148" s="50" t="str">
        <f>secoo주문영문!AE146</f>
        <v>220182199309132119</v>
      </c>
      <c r="Z148" s="80">
        <f>secoo주문영문!Z146</f>
        <v>100022</v>
      </c>
      <c r="AA148" s="55" t="s">
        <v>416</v>
      </c>
      <c r="AB148" s="92" t="s">
        <v>1016</v>
      </c>
      <c r="AI148" s="55">
        <v>1</v>
      </c>
      <c r="AK148" s="55" t="s">
        <v>888</v>
      </c>
      <c r="AL148" s="51" t="s">
        <v>1009</v>
      </c>
      <c r="AM148" s="55"/>
      <c r="AN148" s="55" t="s">
        <v>888</v>
      </c>
    </row>
    <row r="149" spans="1:40" ht="16.5">
      <c r="A149" s="50" t="str">
        <f>secoo주문영문!A147</f>
        <v>60211442361007</v>
      </c>
      <c r="P149" s="50" t="str">
        <f>secoo주문영문!E147</f>
        <v>李秋龙</v>
      </c>
      <c r="R149" s="50" t="str">
        <f>secoo주문영문!F147</f>
        <v>13788901789</v>
      </c>
      <c r="S149" s="50" t="str">
        <f>secoo주문영문!J147</f>
        <v>No. 1010, Kanghe Road</v>
      </c>
      <c r="T149" s="52" t="str">
        <f>secoo주문영문!H147</f>
        <v>Jiaxing City</v>
      </c>
      <c r="U149" s="50" t="str">
        <f>secoo주문영문!G147</f>
        <v>Zhejiang Province</v>
      </c>
      <c r="W149" s="55" t="s">
        <v>906</v>
      </c>
      <c r="X149" s="55" t="s">
        <v>882</v>
      </c>
      <c r="Y149" s="50" t="str">
        <f>secoo주문영문!AE147</f>
        <v>310112198403063912</v>
      </c>
      <c r="Z149" s="80">
        <f>secoo주문영문!Z147</f>
        <v>314011</v>
      </c>
      <c r="AA149" s="55" t="s">
        <v>416</v>
      </c>
      <c r="AB149" s="92" t="s">
        <v>1016</v>
      </c>
      <c r="AI149" s="55">
        <v>1</v>
      </c>
      <c r="AK149" s="55" t="s">
        <v>888</v>
      </c>
      <c r="AL149" s="51" t="s">
        <v>1009</v>
      </c>
      <c r="AM149" s="55"/>
      <c r="AN149" s="55" t="s">
        <v>888</v>
      </c>
    </row>
    <row r="150" spans="1:40" ht="16.5">
      <c r="A150" s="50" t="str">
        <f>secoo주문영문!A148</f>
        <v>60225771702059</v>
      </c>
      <c r="P150" s="50" t="str">
        <f>secoo주문영문!E148</f>
        <v>程海鹏</v>
      </c>
      <c r="R150" s="50" t="str">
        <f>secoo주문영문!F148</f>
        <v>13917351199</v>
      </c>
      <c r="S150" s="50" t="str">
        <f>secoo주문영문!J148</f>
        <v>Liwei Taizhou Operation Center (Baiyunshan South Road)</v>
      </c>
      <c r="T150" s="52" t="str">
        <f>secoo주문영문!H148</f>
        <v>Taizhou City</v>
      </c>
      <c r="U150" s="50" t="str">
        <f>secoo주문영문!G148</f>
        <v>Zhejiang Province</v>
      </c>
      <c r="W150" s="55" t="s">
        <v>906</v>
      </c>
      <c r="X150" s="55" t="s">
        <v>882</v>
      </c>
      <c r="Y150" s="50" t="str">
        <f>secoo주문영문!AE148</f>
        <v>332623197406192573</v>
      </c>
      <c r="Z150" s="80">
        <f>secoo주문영문!Z148</f>
        <v>317700</v>
      </c>
      <c r="AA150" s="55" t="s">
        <v>416</v>
      </c>
      <c r="AB150" s="92" t="s">
        <v>1016</v>
      </c>
      <c r="AI150" s="55">
        <v>1</v>
      </c>
      <c r="AK150" s="55" t="s">
        <v>888</v>
      </c>
      <c r="AL150" s="51" t="s">
        <v>1009</v>
      </c>
      <c r="AM150" s="55"/>
      <c r="AN150" s="55" t="s">
        <v>888</v>
      </c>
    </row>
    <row r="151" spans="1:40" ht="16.5">
      <c r="A151" s="50" t="str">
        <f>secoo주문영문!A149</f>
        <v>60211416951000</v>
      </c>
      <c r="P151" s="50" t="str">
        <f>secoo주문영문!E149</f>
        <v>张彦祥</v>
      </c>
      <c r="R151" s="50" t="str">
        <f>secoo주문영문!F149</f>
        <v>13666191319</v>
      </c>
      <c r="S151" s="50" t="str">
        <f>secoo주문영문!J149</f>
        <v>Security Office of Marge Manor, Diexiu Road, Sanhe Street</v>
      </c>
      <c r="T151" s="52" t="str">
        <f>secoo주문영문!H149</f>
        <v>Chengdu City</v>
      </c>
      <c r="U151" s="50" t="str">
        <f>secoo주문영문!G149</f>
        <v>Sichuan Province</v>
      </c>
      <c r="W151" s="55" t="s">
        <v>906</v>
      </c>
      <c r="X151" s="55" t="s">
        <v>882</v>
      </c>
      <c r="Y151" s="50" t="str">
        <f>secoo주문영문!AE149</f>
        <v>510123196603020631</v>
      </c>
      <c r="Z151" s="80">
        <f>secoo주문영문!Z149</f>
        <v>610500</v>
      </c>
      <c r="AA151" s="55" t="s">
        <v>416</v>
      </c>
      <c r="AB151" s="92" t="s">
        <v>1016</v>
      </c>
      <c r="AI151" s="55">
        <v>1</v>
      </c>
      <c r="AK151" s="55" t="s">
        <v>888</v>
      </c>
      <c r="AL151" s="51" t="s">
        <v>1009</v>
      </c>
      <c r="AM151" s="55"/>
      <c r="AN151" s="55" t="s">
        <v>888</v>
      </c>
    </row>
    <row r="152" spans="1:40" ht="16.5">
      <c r="A152" s="50" t="str">
        <f>secoo주문영문!A150</f>
        <v>60225522002098</v>
      </c>
      <c r="P152" s="50" t="str">
        <f>secoo주문영문!E150</f>
        <v>刘子龙</v>
      </c>
      <c r="R152" s="50" t="str">
        <f>secoo주문영문!F150</f>
        <v>15642690235</v>
      </c>
      <c r="S152" s="50" t="str">
        <f>secoo주문영문!J150</f>
        <v>Room 401, Unit 3, Building 3, No. 65, Xidawang Road,</v>
      </c>
      <c r="T152" s="52" t="str">
        <f>secoo주문영문!H150</f>
        <v>Beijing</v>
      </c>
      <c r="U152" s="50" t="str">
        <f>secoo주문영문!G150</f>
        <v>Beijing</v>
      </c>
      <c r="W152" s="55" t="s">
        <v>906</v>
      </c>
      <c r="X152" s="55" t="s">
        <v>882</v>
      </c>
      <c r="Y152" s="50" t="str">
        <f>secoo주문영문!AE150</f>
        <v>220182199309132119</v>
      </c>
      <c r="Z152" s="80">
        <f>secoo주문영문!Z150</f>
        <v>100020</v>
      </c>
      <c r="AA152" s="55" t="s">
        <v>416</v>
      </c>
      <c r="AB152" s="92" t="s">
        <v>1016</v>
      </c>
      <c r="AI152" s="55">
        <v>1</v>
      </c>
      <c r="AK152" s="55" t="s">
        <v>888</v>
      </c>
      <c r="AL152" s="51" t="s">
        <v>1009</v>
      </c>
      <c r="AM152" s="55"/>
      <c r="AN152" s="55" t="s">
        <v>888</v>
      </c>
    </row>
    <row r="153" spans="1:40" ht="16.5">
      <c r="A153" s="50" t="str">
        <f>secoo주문영문!A151</f>
        <v>60226716842061</v>
      </c>
      <c r="P153" s="50" t="str">
        <f>secoo주문영문!E151</f>
        <v>张洋</v>
      </c>
      <c r="R153" s="50" t="str">
        <f>secoo주문영문!F151</f>
        <v>13594275856</v>
      </c>
      <c r="S153" s="50" t="str">
        <f>secoo주문영문!J151</f>
        <v>601, Unit 3, Building 10, Phase 1, Longhu Chunsen Bian,</v>
      </c>
      <c r="T153" s="52" t="str">
        <f>secoo주문영문!H151</f>
        <v>Chongqing City</v>
      </c>
      <c r="U153" s="50" t="str">
        <f>secoo주문영문!G151</f>
        <v>Chongqing City</v>
      </c>
      <c r="W153" s="55" t="s">
        <v>906</v>
      </c>
      <c r="X153" s="55" t="s">
        <v>882</v>
      </c>
      <c r="Y153" s="50" t="str">
        <f>secoo주문영문!AE151</f>
        <v>512301197912080012</v>
      </c>
      <c r="Z153" s="80">
        <f>secoo주문영문!Z151</f>
        <v>400000</v>
      </c>
      <c r="AA153" s="55" t="s">
        <v>416</v>
      </c>
      <c r="AB153" s="92" t="s">
        <v>1016</v>
      </c>
      <c r="AI153" s="55">
        <v>1</v>
      </c>
      <c r="AK153" s="55" t="s">
        <v>888</v>
      </c>
      <c r="AL153" s="51" t="s">
        <v>1009</v>
      </c>
      <c r="AM153" s="55"/>
      <c r="AN153" s="55" t="s">
        <v>888</v>
      </c>
    </row>
    <row r="154" spans="1:40" ht="16.5">
      <c r="A154" s="50" t="str">
        <f>secoo주문영문!A152</f>
        <v>60226675052078</v>
      </c>
      <c r="P154" s="50" t="str">
        <f>secoo주문영문!E152</f>
        <v>陈涛</v>
      </c>
      <c r="R154" s="50" t="str">
        <f>secoo주문영문!F152</f>
        <v>15861717937</v>
      </c>
      <c r="S154" s="50" t="str">
        <f>secoo주문영문!J152</f>
        <v>3101, Building 2, Xintiandi Garden</v>
      </c>
      <c r="T154" s="52" t="str">
        <f>secoo주문영문!H152</f>
        <v>Huaian City</v>
      </c>
      <c r="U154" s="50" t="str">
        <f>secoo주문영문!G152</f>
        <v>Jiangsu Province</v>
      </c>
      <c r="W154" s="55" t="s">
        <v>906</v>
      </c>
      <c r="X154" s="55" t="s">
        <v>882</v>
      </c>
      <c r="Y154" s="50" t="str">
        <f>secoo주문영문!AE152</f>
        <v>320821199012163116</v>
      </c>
      <c r="Z154" s="80">
        <f>secoo주문영문!Z152</f>
        <v>223021</v>
      </c>
      <c r="AA154" s="55" t="s">
        <v>416</v>
      </c>
      <c r="AB154" s="92" t="s">
        <v>1016</v>
      </c>
      <c r="AI154" s="55">
        <v>1</v>
      </c>
      <c r="AK154" s="55" t="s">
        <v>888</v>
      </c>
      <c r="AL154" s="51" t="s">
        <v>1009</v>
      </c>
      <c r="AM154" s="55"/>
      <c r="AN154" s="55" t="s">
        <v>888</v>
      </c>
    </row>
    <row r="155" spans="1:40" ht="16.899999999999999" customHeight="1">
      <c r="A155" s="50" t="str">
        <f>secoo주문영문!A153</f>
        <v>60226408092061</v>
      </c>
      <c r="P155" s="50" t="str">
        <f>secoo주문영문!E153</f>
        <v>裴建设</v>
      </c>
      <c r="R155" s="50" t="str">
        <f>secoo주문영문!F153</f>
        <v>13303593933</v>
      </c>
      <c r="S155" s="50" t="str">
        <f>secoo주문영문!J153</f>
        <v>Building 103, Block F, Jiahe Manor, Jianshe Road</v>
      </c>
      <c r="T155" s="52" t="str">
        <f>secoo주문영문!H153</f>
        <v>Yuncheng City</v>
      </c>
      <c r="U155" s="50" t="str">
        <f>secoo주문영문!G153</f>
        <v>Shanxi Province</v>
      </c>
      <c r="W155" s="55" t="s">
        <v>906</v>
      </c>
      <c r="X155" s="55" t="s">
        <v>882</v>
      </c>
      <c r="Y155" s="50" t="str">
        <f>secoo주문영문!AE153</f>
        <v>142727197204230338</v>
      </c>
      <c r="Z155" s="80" t="str">
        <f>secoo주문영문!Z153</f>
        <v>043200</v>
      </c>
      <c r="AA155" s="55" t="s">
        <v>416</v>
      </c>
      <c r="AB155" s="92" t="s">
        <v>1016</v>
      </c>
      <c r="AI155" s="55">
        <v>1</v>
      </c>
      <c r="AK155" s="55" t="s">
        <v>888</v>
      </c>
      <c r="AL155" s="51" t="s">
        <v>1009</v>
      </c>
      <c r="AM155" s="55"/>
      <c r="AN155" s="55" t="s">
        <v>888</v>
      </c>
    </row>
    <row r="156" spans="1:40" ht="16.5">
      <c r="A156" s="50" t="str">
        <f>secoo주문영문!A154</f>
        <v>60226883662077</v>
      </c>
      <c r="P156" s="50" t="str">
        <f>secoo주문영문!E154</f>
        <v>李啸</v>
      </c>
      <c r="R156" s="50" t="str">
        <f>secoo주문영문!F154</f>
        <v>13856980756</v>
      </c>
      <c r="S156" s="50" t="str">
        <f>secoo주문영문!J154</f>
        <v>8th Floor, Anjian International Building, Intersection of Huangshan Road and Shitai Road</v>
      </c>
      <c r="T156" s="52" t="str">
        <f>secoo주문영문!H154</f>
        <v>Hefei City</v>
      </c>
      <c r="U156" s="50" t="str">
        <f>secoo주문영문!G154</f>
        <v>Anhui Province</v>
      </c>
      <c r="W156" s="55" t="s">
        <v>906</v>
      </c>
      <c r="X156" s="55" t="s">
        <v>882</v>
      </c>
      <c r="Y156" s="50" t="str">
        <f>secoo주문영문!AE154</f>
        <v>340104198609050530</v>
      </c>
      <c r="Z156" s="80">
        <f>secoo주문영문!Z154</f>
        <v>230031</v>
      </c>
      <c r="AA156" s="55" t="s">
        <v>416</v>
      </c>
      <c r="AB156" s="92" t="s">
        <v>1016</v>
      </c>
      <c r="AI156" s="55">
        <v>1</v>
      </c>
      <c r="AK156" s="55" t="s">
        <v>888</v>
      </c>
      <c r="AL156" s="51" t="s">
        <v>1009</v>
      </c>
      <c r="AM156" s="55"/>
      <c r="AN156" s="55" t="s">
        <v>888</v>
      </c>
    </row>
    <row r="157" spans="1:40" ht="16.5">
      <c r="A157" s="50" t="str">
        <f>secoo주문영문!A155</f>
        <v>60211987041007</v>
      </c>
      <c r="P157" s="50" t="str">
        <f>secoo주문영문!E155</f>
        <v>李秋龙</v>
      </c>
      <c r="R157" s="50" t="str">
        <f>secoo주문영문!F155</f>
        <v>13788901789</v>
      </c>
      <c r="S157" s="50" t="str">
        <f>secoo주문영문!J155</f>
        <v>No. 1010, Kanghe Road</v>
      </c>
      <c r="T157" s="52" t="str">
        <f>secoo주문영문!H155</f>
        <v>Jiaxing City</v>
      </c>
      <c r="U157" s="50" t="str">
        <f>secoo주문영문!G155</f>
        <v>Zhejiang Province</v>
      </c>
      <c r="W157" s="55" t="s">
        <v>906</v>
      </c>
      <c r="X157" s="55" t="s">
        <v>882</v>
      </c>
      <c r="Y157" s="50" t="str">
        <f>secoo주문영문!AE155</f>
        <v>310112198403063912</v>
      </c>
      <c r="Z157" s="80">
        <f>secoo주문영문!Z155</f>
        <v>314000</v>
      </c>
      <c r="AA157" s="55" t="s">
        <v>416</v>
      </c>
      <c r="AB157" s="92" t="s">
        <v>1016</v>
      </c>
      <c r="AI157" s="55">
        <v>1</v>
      </c>
      <c r="AK157" s="55" t="s">
        <v>888</v>
      </c>
      <c r="AL157" s="51" t="s">
        <v>1009</v>
      </c>
      <c r="AM157" s="55"/>
      <c r="AN157" s="55" t="s">
        <v>888</v>
      </c>
    </row>
    <row r="158" spans="1:40" ht="16.5">
      <c r="A158" s="50" t="str">
        <f>secoo주문영문!A156</f>
        <v>60226759872061</v>
      </c>
      <c r="P158" s="50" t="str">
        <f>secoo주문영문!E156</f>
        <v>裴建设</v>
      </c>
      <c r="R158" s="50" t="str">
        <f>secoo주문영문!F156</f>
        <v>13303593933</v>
      </c>
      <c r="S158" s="50" t="str">
        <f>secoo주문영문!J156</f>
        <v>Building 103, Block F, Jiahe Manor</v>
      </c>
      <c r="T158" s="52" t="str">
        <f>secoo주문영문!H156</f>
        <v>Yuncheng City</v>
      </c>
      <c r="U158" s="50" t="str">
        <f>secoo주문영문!G156</f>
        <v>Shanxi Province</v>
      </c>
      <c r="W158" s="55" t="s">
        <v>906</v>
      </c>
      <c r="X158" s="55" t="s">
        <v>882</v>
      </c>
      <c r="Y158" s="50" t="str">
        <f>secoo주문영문!AE156</f>
        <v>142727197204230338</v>
      </c>
      <c r="Z158" s="80" t="str">
        <f>secoo주문영문!Z156</f>
        <v>043299</v>
      </c>
      <c r="AA158" s="55" t="s">
        <v>416</v>
      </c>
      <c r="AB158" s="92" t="s">
        <v>1016</v>
      </c>
      <c r="AI158" s="55">
        <v>1</v>
      </c>
      <c r="AK158" s="55" t="s">
        <v>888</v>
      </c>
      <c r="AL158" s="51" t="s">
        <v>1009</v>
      </c>
      <c r="AM158" s="55"/>
      <c r="AN158" s="55" t="s">
        <v>888</v>
      </c>
    </row>
    <row r="159" spans="1:40" ht="16.5">
      <c r="A159" s="50" t="str">
        <f>secoo주문영문!A157</f>
        <v>60212195061019</v>
      </c>
      <c r="P159" s="50" t="str">
        <f>secoo주문영문!E157</f>
        <v>严雪枫</v>
      </c>
      <c r="R159" s="50" t="str">
        <f>secoo주문영문!F157</f>
        <v>13501022234</v>
      </c>
      <c r="S159" s="50" t="str">
        <f>secoo주문영문!J157</f>
        <v>No. 83-105, Li'anmen, Huihe South Street, Gaobeidian</v>
      </c>
      <c r="T159" s="52" t="str">
        <f>secoo주문영문!H157</f>
        <v>Beijing</v>
      </c>
      <c r="U159" s="50" t="str">
        <f>secoo주문영문!G157</f>
        <v>Beijing</v>
      </c>
      <c r="W159" s="55" t="s">
        <v>906</v>
      </c>
      <c r="X159" s="55" t="s">
        <v>882</v>
      </c>
      <c r="Y159" s="50" t="str">
        <f>secoo주문영문!AE157</f>
        <v>220183198205146657</v>
      </c>
      <c r="Z159" s="80">
        <f>secoo주문영문!Z157</f>
        <v>100024</v>
      </c>
      <c r="AA159" s="55" t="s">
        <v>416</v>
      </c>
      <c r="AB159" s="92" t="s">
        <v>1016</v>
      </c>
      <c r="AI159" s="55">
        <v>1</v>
      </c>
      <c r="AK159" s="55" t="s">
        <v>888</v>
      </c>
      <c r="AL159" s="51" t="s">
        <v>1009</v>
      </c>
      <c r="AM159" s="55"/>
      <c r="AN159" s="55" t="s">
        <v>888</v>
      </c>
    </row>
    <row r="160" spans="1:40" ht="16.5">
      <c r="A160" s="50" t="str">
        <f>secoo주문영문!A158</f>
        <v>60212195521042</v>
      </c>
      <c r="P160" s="50" t="str">
        <f>secoo주문영문!E158</f>
        <v>李波</v>
      </c>
      <c r="R160" s="50" t="str">
        <f>secoo주문영문!F158</f>
        <v>18008012666</v>
      </c>
      <c r="S160" s="50" t="str">
        <f>secoo주문영문!J158</f>
        <v>128 Hongyang East Road</v>
      </c>
      <c r="T160" s="52" t="str">
        <f>secoo주문영문!H158</f>
        <v>Chengdu City</v>
      </c>
      <c r="U160" s="50" t="str">
        <f>secoo주문영문!G158</f>
        <v>Sichuan Province</v>
      </c>
      <c r="W160" s="55" t="s">
        <v>906</v>
      </c>
      <c r="X160" s="55" t="s">
        <v>882</v>
      </c>
      <c r="Y160" s="50" t="str">
        <f>secoo주문영문!AE158</f>
        <v>510125197401152633</v>
      </c>
      <c r="Z160" s="80">
        <f>secoo주문영문!Z158</f>
        <v>610399</v>
      </c>
      <c r="AA160" s="55" t="s">
        <v>416</v>
      </c>
      <c r="AB160" s="92" t="s">
        <v>1016</v>
      </c>
      <c r="AI160" s="55">
        <v>1</v>
      </c>
      <c r="AK160" s="55" t="s">
        <v>888</v>
      </c>
      <c r="AL160" s="51" t="s">
        <v>1009</v>
      </c>
      <c r="AM160" s="55"/>
      <c r="AN160" s="55" t="s">
        <v>888</v>
      </c>
    </row>
    <row r="161" spans="1:40" ht="16.5">
      <c r="A161" s="50" t="str">
        <f>secoo주문영문!A159</f>
        <v>60212277571007</v>
      </c>
      <c r="P161" s="50" t="str">
        <f>secoo주문영문!E159</f>
        <v>孙勇</v>
      </c>
      <c r="R161" s="50" t="str">
        <f>secoo주문영문!F159</f>
        <v>15959133776</v>
      </c>
      <c r="S161" s="50" t="str">
        <f>secoo주문영문!J159</f>
        <v>Lingao County No.253 Second Ring East Road</v>
      </c>
      <c r="T161" s="52" t="str">
        <f>secoo주문영문!H159</f>
        <v>Counties directly under the provincial government</v>
      </c>
      <c r="U161" s="50" t="str">
        <f>secoo주문영문!G159</f>
        <v>Hainan Province</v>
      </c>
      <c r="W161" s="55" t="s">
        <v>906</v>
      </c>
      <c r="X161" s="55" t="s">
        <v>882</v>
      </c>
      <c r="Y161" s="50" t="str">
        <f>secoo주문영문!AE159</f>
        <v>352224197702260014</v>
      </c>
      <c r="Z161" s="80">
        <f>secoo주문영문!Z159</f>
        <v>816399</v>
      </c>
      <c r="AA161" s="55" t="s">
        <v>416</v>
      </c>
      <c r="AB161" s="92" t="s">
        <v>1016</v>
      </c>
      <c r="AI161" s="55">
        <v>1</v>
      </c>
      <c r="AK161" s="55" t="s">
        <v>888</v>
      </c>
      <c r="AL161" s="51" t="s">
        <v>1009</v>
      </c>
      <c r="AM161" s="55"/>
      <c r="AN161" s="55" t="s">
        <v>888</v>
      </c>
    </row>
    <row r="162" spans="1:40" ht="16.5">
      <c r="A162" s="50" t="str">
        <f>secoo주문영문!A160</f>
        <v>60227900532072</v>
      </c>
      <c r="P162" s="50" t="str">
        <f>secoo주문영문!E160</f>
        <v>刘嘉楷</v>
      </c>
      <c r="R162" s="50" t="str">
        <f>secoo주문영문!F160</f>
        <v>18047108338</v>
      </c>
      <c r="S162" s="50" t="str">
        <f>secoo주문영문!J160</f>
        <v>No. 101, Unit 2, Jianfa North Building, Jianfa Community, Shuguang Street</v>
      </c>
      <c r="T162" s="52" t="str">
        <f>secoo주문영문!H160</f>
        <v>Hohhot</v>
      </c>
      <c r="U162" s="50" t="str">
        <f>secoo주문영문!G160</f>
        <v>Inner Mongolia Autonomous Region</v>
      </c>
      <c r="W162" s="55" t="s">
        <v>906</v>
      </c>
      <c r="X162" s="55" t="s">
        <v>882</v>
      </c>
      <c r="Y162" s="50" t="str">
        <f>secoo주문영문!AE160</f>
        <v>150102197811120018</v>
      </c>
      <c r="Z162" s="80" t="str">
        <f>secoo주문영문!Z160</f>
        <v>010050</v>
      </c>
      <c r="AA162" s="55" t="s">
        <v>416</v>
      </c>
      <c r="AB162" s="92" t="s">
        <v>1016</v>
      </c>
      <c r="AI162" s="55">
        <v>1</v>
      </c>
      <c r="AK162" s="55" t="s">
        <v>888</v>
      </c>
      <c r="AL162" s="51" t="s">
        <v>1009</v>
      </c>
      <c r="AM162" s="55"/>
      <c r="AN162" s="55" t="s">
        <v>888</v>
      </c>
    </row>
    <row r="163" spans="1:40" ht="16.5">
      <c r="A163" s="50" t="str">
        <f>secoo주문영문!A161</f>
        <v>60212388751010</v>
      </c>
      <c r="P163" s="50" t="str">
        <f>secoo주문영문!E161</f>
        <v>郑先生</v>
      </c>
      <c r="R163" s="50" t="str">
        <f>secoo주문영문!F161</f>
        <v>13910268111</v>
      </c>
      <c r="S163" s="50" t="str">
        <f>secoo주문영문!J161</f>
        <v>Conference Building, No. 6, Wangjing East Road</v>
      </c>
      <c r="T163" s="52" t="str">
        <f>secoo주문영문!H161</f>
        <v>Beijing</v>
      </c>
      <c r="U163" s="50" t="str">
        <f>secoo주문영문!G161</f>
        <v>Beijing</v>
      </c>
      <c r="W163" s="55" t="s">
        <v>906</v>
      </c>
      <c r="X163" s="55" t="s">
        <v>882</v>
      </c>
      <c r="Y163" s="50" t="str">
        <f>secoo주문영문!AE161</f>
        <v>130225197104115013</v>
      </c>
      <c r="Z163" s="80">
        <f>secoo주문영문!Z161</f>
        <v>100024</v>
      </c>
      <c r="AA163" s="55" t="s">
        <v>416</v>
      </c>
      <c r="AB163" s="92" t="s">
        <v>1016</v>
      </c>
      <c r="AI163" s="55">
        <v>1</v>
      </c>
      <c r="AK163" s="55" t="s">
        <v>888</v>
      </c>
      <c r="AL163" s="51" t="s">
        <v>1009</v>
      </c>
      <c r="AM163" s="55"/>
      <c r="AN163" s="55" t="s">
        <v>888</v>
      </c>
    </row>
    <row r="164" spans="1:40" ht="16.5">
      <c r="A164" s="50" t="str">
        <f>secoo주문영문!A162</f>
        <v>60212640281044</v>
      </c>
      <c r="P164" s="50" t="str">
        <f>secoo주문영문!E162</f>
        <v>刘萍</v>
      </c>
      <c r="R164" s="50" t="str">
        <f>secoo주문영문!F162</f>
        <v>18203513680</v>
      </c>
      <c r="S164" s="50" t="str">
        <f>secoo주문영문!J162</f>
        <v>Shop No. 5, East of Century Longding South District Excellent Tea and Wine</v>
      </c>
      <c r="T164" s="52" t="str">
        <f>secoo주문영문!H162</f>
        <v>Datong City</v>
      </c>
      <c r="U164" s="50" t="str">
        <f>secoo주문영문!G162</f>
        <v>Shanxi Province</v>
      </c>
      <c r="W164" s="55" t="s">
        <v>906</v>
      </c>
      <c r="X164" s="55" t="s">
        <v>882</v>
      </c>
      <c r="Y164" s="50" t="str">
        <f>secoo주문영문!AE162</f>
        <v>140225199111110043</v>
      </c>
      <c r="Z164" s="80" t="str">
        <f>secoo주문영문!Z162</f>
        <v>037400</v>
      </c>
      <c r="AA164" s="55" t="s">
        <v>416</v>
      </c>
      <c r="AB164" s="92" t="s">
        <v>1016</v>
      </c>
      <c r="AI164" s="55">
        <v>1</v>
      </c>
      <c r="AK164" s="55" t="s">
        <v>888</v>
      </c>
      <c r="AL164" s="51" t="s">
        <v>1009</v>
      </c>
      <c r="AM164" s="55"/>
      <c r="AN164" s="55" t="s">
        <v>888</v>
      </c>
    </row>
    <row r="165" spans="1:40" ht="16.5">
      <c r="A165" s="50" t="str">
        <f>secoo주문영문!A163</f>
        <v>60228302922088</v>
      </c>
      <c r="P165" s="50" t="str">
        <f>secoo주문영문!E163</f>
        <v>张荣明</v>
      </c>
      <c r="R165" s="50" t="str">
        <f>secoo주문영문!F163</f>
        <v>13771865888</v>
      </c>
      <c r="S165" s="50" t="str">
        <f>secoo주문영문!J163</f>
        <v>207-902, Jiabao Garden Phase III, Wenqu Road</v>
      </c>
      <c r="T165" s="52" t="str">
        <f>secoo주문영문!H163</f>
        <v>Suzhou City</v>
      </c>
      <c r="U165" s="50" t="str">
        <f>secoo주문영문!G163</f>
        <v>Jiangsu Province</v>
      </c>
      <c r="W165" s="55" t="s">
        <v>906</v>
      </c>
      <c r="X165" s="55" t="s">
        <v>882</v>
      </c>
      <c r="Y165" s="50" t="str">
        <f>secoo주문영문!AE163</f>
        <v>320524197611055217</v>
      </c>
      <c r="Z165" s="80">
        <f>secoo주문영문!Z163</f>
        <v>215100</v>
      </c>
      <c r="AA165" s="55" t="s">
        <v>416</v>
      </c>
      <c r="AB165" s="92" t="s">
        <v>1016</v>
      </c>
      <c r="AI165" s="55">
        <v>1</v>
      </c>
      <c r="AK165" s="55" t="s">
        <v>888</v>
      </c>
      <c r="AL165" s="51" t="s">
        <v>1009</v>
      </c>
      <c r="AM165" s="55"/>
      <c r="AN165" s="55" t="s">
        <v>888</v>
      </c>
    </row>
    <row r="166" spans="1:40" ht="16.5">
      <c r="A166" s="50" t="str">
        <f>secoo주문영문!A164</f>
        <v>60228580672069</v>
      </c>
      <c r="P166" s="50" t="str">
        <f>secoo주문영문!E164</f>
        <v>黄述谊</v>
      </c>
      <c r="R166" s="50" t="str">
        <f>secoo주문영문!F164</f>
        <v>13719211816</v>
      </c>
      <c r="S166" s="50" t="str">
        <f>secoo주문영문!J164</f>
        <v>1014, 10th Floor, Times Square</v>
      </c>
      <c r="T166" s="52" t="str">
        <f>secoo주문영문!H164</f>
        <v>Guangzhou City</v>
      </c>
      <c r="U166" s="50" t="str">
        <f>secoo주문영문!G164</f>
        <v>Guangdong Province</v>
      </c>
      <c r="W166" s="55" t="s">
        <v>906</v>
      </c>
      <c r="X166" s="55" t="s">
        <v>882</v>
      </c>
      <c r="Y166" s="50" t="str">
        <f>secoo주문영문!AE164</f>
        <v>612324197509110013</v>
      </c>
      <c r="Z166" s="80">
        <f>secoo주문영문!Z164</f>
        <v>510000</v>
      </c>
      <c r="AA166" s="55" t="s">
        <v>416</v>
      </c>
      <c r="AB166" s="92" t="s">
        <v>1016</v>
      </c>
      <c r="AI166" s="55">
        <v>1</v>
      </c>
      <c r="AK166" s="55" t="s">
        <v>888</v>
      </c>
      <c r="AL166" s="51" t="s">
        <v>1009</v>
      </c>
      <c r="AM166" s="55"/>
      <c r="AN166" s="55" t="s">
        <v>888</v>
      </c>
    </row>
    <row r="167" spans="1:40" ht="16.5">
      <c r="A167" s="50" t="str">
        <f>secoo주문영문!A165</f>
        <v>60213088511006</v>
      </c>
      <c r="P167" s="50" t="str">
        <f>secoo주문영문!E165</f>
        <v>常汝光</v>
      </c>
      <c r="R167" s="50" t="str">
        <f>secoo주문영문!F165</f>
        <v>18632610999</v>
      </c>
      <c r="S167" s="50" t="str">
        <f>secoo주문영문!J165</f>
        <v>Seafood central air-conditioning shop on the north side of Lidi Road, Liqizhuang Town</v>
      </c>
      <c r="T167" s="52" t="str">
        <f>secoo주문영문!H165</f>
        <v>Langfang City</v>
      </c>
      <c r="U167" s="50" t="str">
        <f>secoo주문영문!G165</f>
        <v>Hebei Province</v>
      </c>
      <c r="W167" s="55" t="s">
        <v>906</v>
      </c>
      <c r="X167" s="55" t="s">
        <v>882</v>
      </c>
      <c r="Y167" s="50" t="str">
        <f>secoo주문영문!AE165</f>
        <v>22232619740426004X</v>
      </c>
      <c r="Z167" s="80" t="str">
        <f>secoo주문영문!Z165</f>
        <v>065201</v>
      </c>
      <c r="AA167" s="55" t="s">
        <v>416</v>
      </c>
      <c r="AB167" s="92" t="s">
        <v>1016</v>
      </c>
      <c r="AI167" s="55">
        <v>1</v>
      </c>
      <c r="AK167" s="55" t="s">
        <v>888</v>
      </c>
      <c r="AL167" s="51" t="s">
        <v>1009</v>
      </c>
      <c r="AM167" s="55"/>
      <c r="AN167" s="55" t="s">
        <v>888</v>
      </c>
    </row>
    <row r="168" spans="1:40" ht="16.5">
      <c r="A168" s="50" t="str">
        <f>secoo주문영문!A166</f>
        <v>60228390872061</v>
      </c>
      <c r="P168" s="50" t="str">
        <f>secoo주문영문!E166</f>
        <v>裴建设</v>
      </c>
      <c r="R168" s="50" t="str">
        <f>secoo주문영문!F166</f>
        <v>13303593933</v>
      </c>
      <c r="S168" s="50" t="str">
        <f>secoo주문영문!J166</f>
        <v>Block 103, Block F, Jiahe Manor</v>
      </c>
      <c r="T168" s="52" t="str">
        <f>secoo주문영문!H166</f>
        <v>Yuncheng City</v>
      </c>
      <c r="U168" s="50" t="str">
        <f>secoo주문영문!G166</f>
        <v>Shanxi Province</v>
      </c>
      <c r="W168" s="55" t="s">
        <v>906</v>
      </c>
      <c r="X168" s="55" t="s">
        <v>882</v>
      </c>
      <c r="Y168" s="50" t="str">
        <f>secoo주문영문!AE166</f>
        <v>142727197204230338</v>
      </c>
      <c r="Z168" s="80" t="str">
        <f>secoo주문영문!Z166</f>
        <v>043200</v>
      </c>
      <c r="AA168" s="55" t="s">
        <v>416</v>
      </c>
      <c r="AB168" s="92" t="s">
        <v>1016</v>
      </c>
      <c r="AI168" s="55">
        <v>1</v>
      </c>
      <c r="AK168" s="55" t="s">
        <v>888</v>
      </c>
      <c r="AL168" s="51" t="s">
        <v>1009</v>
      </c>
      <c r="AM168" s="55"/>
      <c r="AN168" s="55" t="s">
        <v>888</v>
      </c>
    </row>
    <row r="169" spans="1:40" ht="16.5">
      <c r="A169" s="50" t="str">
        <f>secoo주문영문!A167</f>
        <v>60228390862061</v>
      </c>
      <c r="P169" s="50" t="str">
        <f>secoo주문영문!E167</f>
        <v>裴建设</v>
      </c>
      <c r="R169" s="50" t="str">
        <f>secoo주문영문!F167</f>
        <v>13303593933</v>
      </c>
      <c r="S169" s="50" t="str">
        <f>secoo주문영문!J167</f>
        <v>Block 103, Block F, Jiahe Manor</v>
      </c>
      <c r="T169" s="52" t="str">
        <f>secoo주문영문!H167</f>
        <v>Yuncheng City</v>
      </c>
      <c r="U169" s="50" t="str">
        <f>secoo주문영문!G167</f>
        <v>Shanxi Province</v>
      </c>
      <c r="W169" s="55" t="s">
        <v>906</v>
      </c>
      <c r="X169" s="55" t="s">
        <v>882</v>
      </c>
      <c r="Y169" s="50" t="str">
        <f>secoo주문영문!AE167</f>
        <v>142727197204230338</v>
      </c>
      <c r="Z169" s="80" t="str">
        <f>secoo주문영문!Z167</f>
        <v>043200</v>
      </c>
      <c r="AA169" s="55" t="s">
        <v>416</v>
      </c>
      <c r="AB169" s="92" t="s">
        <v>1016</v>
      </c>
      <c r="AI169" s="55">
        <v>1</v>
      </c>
      <c r="AK169" s="55" t="s">
        <v>888</v>
      </c>
      <c r="AL169" s="51" t="s">
        <v>1009</v>
      </c>
      <c r="AM169" s="55"/>
      <c r="AN169" s="55" t="s">
        <v>888</v>
      </c>
    </row>
    <row r="170" spans="1:40" ht="16.5">
      <c r="A170" s="50" t="str">
        <f>secoo주문영문!A168</f>
        <v>60229100292090</v>
      </c>
      <c r="P170" s="50" t="str">
        <f>secoo주문영문!E168</f>
        <v>韩金杰</v>
      </c>
      <c r="R170" s="50" t="str">
        <f>secoo주문영문!F168</f>
        <v>13609328960</v>
      </c>
      <c r="S170" s="50" t="str">
        <f>secoo주문영문!J168</f>
        <v>Room 804, Yatai Building, Jinchang Road</v>
      </c>
      <c r="T170" s="52" t="str">
        <f>secoo주문영문!H168</f>
        <v>Lanzhou City</v>
      </c>
      <c r="U170" s="50" t="str">
        <f>secoo주문영문!G168</f>
        <v>Gansu Province</v>
      </c>
      <c r="W170" s="55" t="s">
        <v>906</v>
      </c>
      <c r="X170" s="55" t="s">
        <v>882</v>
      </c>
      <c r="Y170" s="50" t="str">
        <f>secoo주문영문!AE168</f>
        <v>620103196909231941</v>
      </c>
      <c r="Z170" s="80">
        <f>secoo주문영문!Z168</f>
        <v>730030</v>
      </c>
      <c r="AA170" s="55" t="s">
        <v>416</v>
      </c>
      <c r="AB170" s="92" t="s">
        <v>1016</v>
      </c>
      <c r="AI170" s="55">
        <v>1</v>
      </c>
      <c r="AK170" s="55" t="s">
        <v>888</v>
      </c>
      <c r="AL170" s="51" t="s">
        <v>1009</v>
      </c>
      <c r="AM170" s="55"/>
      <c r="AN170" s="55" t="s">
        <v>888</v>
      </c>
    </row>
    <row r="171" spans="1:40" ht="16.5">
      <c r="A171" s="50" t="str">
        <f>secoo주문영문!A169</f>
        <v>60229053792072</v>
      </c>
      <c r="P171" s="50" t="str">
        <f>secoo주문영문!E169</f>
        <v>刘嘉楷</v>
      </c>
      <c r="R171" s="50" t="str">
        <f>secoo주문영문!F169</f>
        <v>18047108338</v>
      </c>
      <c r="S171" s="50" t="str">
        <f>secoo주문영문!J169</f>
        <v>No. 101, Unit 2, Jianfa North Building, Jianfa Community, Shuguang Street</v>
      </c>
      <c r="T171" s="52" t="str">
        <f>secoo주문영문!H169</f>
        <v>Hohhot City</v>
      </c>
      <c r="U171" s="50" t="str">
        <f>secoo주문영문!G169</f>
        <v>Inner Mongolia Autonomous Region</v>
      </c>
      <c r="W171" s="55" t="s">
        <v>906</v>
      </c>
      <c r="X171" s="55" t="s">
        <v>882</v>
      </c>
      <c r="Y171" s="50" t="str">
        <f>secoo주문영문!AE169</f>
        <v>150102197811120018</v>
      </c>
      <c r="Z171" s="80" t="str">
        <f>secoo주문영문!Z169</f>
        <v>010051</v>
      </c>
      <c r="AA171" s="55" t="s">
        <v>416</v>
      </c>
      <c r="AB171" s="92" t="s">
        <v>1016</v>
      </c>
      <c r="AI171" s="55">
        <v>1</v>
      </c>
      <c r="AK171" s="55" t="s">
        <v>888</v>
      </c>
      <c r="AL171" s="51" t="s">
        <v>1009</v>
      </c>
      <c r="AM171" s="55"/>
      <c r="AN171" s="55" t="s">
        <v>888</v>
      </c>
    </row>
  </sheetData>
  <mergeCells count="5">
    <mergeCell ref="C1:L1"/>
    <mergeCell ref="M1:Z1"/>
    <mergeCell ref="AK1:AN1"/>
    <mergeCell ref="AO1:AR1"/>
    <mergeCell ref="AS1:AV1"/>
  </mergeCells>
  <phoneticPr fontId="9" type="noConversion"/>
  <dataValidations count="11">
    <dataValidation type="list" allowBlank="1" showErrorMessage="1" promptTitle="AU" prompt="BD,CN,HK,IN,ID,JP,KR,MO,MY,NZ,SG,TH,US,VN,TW,TH,US,VN, AU" sqref="J3">
      <formula1>"Australia,Bangladesh,China,Hong Kong,India,Indonesia,Japan,Korea,Macau,Malaysia,New Zealand,Singapore,Taiwan,Thailand,USA,Vietnam,Mongolia,Russia"</formula1>
    </dataValidation>
    <dataValidation type="list" allowBlank="1" showInputMessage="1" showErrorMessage="1" sqref="BP3:BQ3 BP4:BP112">
      <formula1>"YES,NO"</formula1>
    </dataValidation>
    <dataValidation type="list" allowBlank="1" showInputMessage="1" showErrorMessage="1" sqref="AY3">
      <formula1>"DSS"</formula1>
    </dataValidation>
    <dataValidation type="list" allowBlank="1" showInputMessage="1" showErrorMessage="1" sqref="AC3">
      <formula1>"COD"</formula1>
    </dataValidation>
    <dataValidation type="list" allowBlank="1" showInputMessage="1" showErrorMessage="1" sqref="AS3">
      <formula1>"C . I . F,F . O . B,C &amp; F"</formula1>
    </dataValidation>
    <dataValidation type="list" allowBlank="1" showInputMessage="1" showErrorMessage="1" sqref="AF3">
      <formula1>"INSURE"</formula1>
    </dataValidation>
    <dataValidation type="list" allowBlank="1" showInputMessage="1" showErrorMessage="1" sqref="BN3">
      <formula1>"ID,Passport,Tax ID Number,Social Unified Credit Code"</formula1>
    </dataValidation>
    <dataValidation type="list" allowBlank="1" showInputMessage="1" showErrorMessage="1" sqref="BK3">
      <formula1>"Export simple declaration,Export official declaration"</formula1>
    </dataValidation>
    <dataValidation type="list" allowBlank="1" showInputMessage="1" showErrorMessage="1" sqref="AT3">
      <formula1>"Business,Non-Business"</formula1>
    </dataValidation>
    <dataValidation type="list" allowBlank="1" showInputMessage="1" showErrorMessage="1" sqref="X3:X171">
      <formula1>"ID,Resident Certificate,PASSPORT,Uniform Number,Company Clearance Unit Code,Business Registration No.,Clearance Unit Code,Date of Birth"</formula1>
    </dataValidation>
    <dataValidation type="list" allowBlank="1" showInputMessage="1" showErrorMessage="1" sqref="AK3:AK171 AN3:AN171">
      <formula1>"Shipper,Receiver,3rd Party"</formula1>
    </dataValidation>
  </dataValidations>
  <pageMargins left="0.7" right="0.7" top="0.75" bottom="0.75" header="0.3" footer="0.3"/>
  <pageSetup paperSize="9" orientation="landscape" horizontalDpi="4294967293" verticalDpi="0"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'[2]Datadict^en'!#REF!</xm:f>
          </x14:formula1>
          <xm:sqref>AB3</xm:sqref>
        </x14:dataValidation>
        <x14:dataValidation type="list" allowBlank="1" showInputMessage="1" showErrorMessage="1">
          <x14:formula1>
            <xm:f>OFFSET('[2]Datadict^en'!#REF!,0,0,COUNTA('[2]Datadict^en'!#REF!))</xm:f>
          </x14:formula1>
          <xm:sqref>J4:J114 AA4:AA171 W3:W171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71"/>
  <sheetViews>
    <sheetView workbookViewId="0">
      <selection activeCell="D192" sqref="D192"/>
    </sheetView>
  </sheetViews>
  <sheetFormatPr defaultRowHeight="13.5"/>
  <cols>
    <col min="1" max="1" width="20.5546875" customWidth="1"/>
    <col min="2" max="2" width="17.44140625" customWidth="1"/>
    <col min="3" max="3" width="29" customWidth="1"/>
    <col min="4" max="4" width="15.21875" customWidth="1"/>
    <col min="7" max="7" width="25.77734375" customWidth="1"/>
  </cols>
  <sheetData>
    <row r="1" spans="1:10" s="55" customFormat="1" ht="15" thickBot="1">
      <c r="A1" s="66" t="s">
        <v>907</v>
      </c>
      <c r="B1" s="160"/>
      <c r="C1" s="160"/>
      <c r="D1" s="160"/>
      <c r="E1" s="160"/>
      <c r="F1" s="160"/>
      <c r="G1" s="160"/>
      <c r="H1" s="160"/>
      <c r="I1" s="67"/>
    </row>
    <row r="2" spans="1:10" s="55" customFormat="1" ht="25.5">
      <c r="A2" s="49" t="s">
        <v>2361</v>
      </c>
      <c r="B2" s="35" t="s">
        <v>908</v>
      </c>
      <c r="C2" s="49" t="s">
        <v>909</v>
      </c>
      <c r="D2" s="49" t="s">
        <v>910</v>
      </c>
      <c r="E2" s="49" t="s">
        <v>911</v>
      </c>
      <c r="F2" s="35" t="s">
        <v>912</v>
      </c>
      <c r="G2" s="49" t="s">
        <v>913</v>
      </c>
      <c r="H2" s="68" t="s">
        <v>914</v>
      </c>
      <c r="I2" s="69" t="s">
        <v>915</v>
      </c>
      <c r="J2" s="32" t="s">
        <v>916</v>
      </c>
    </row>
    <row r="3" spans="1:10" s="55" customFormat="1" ht="15.75" customHeight="1" thickBot="1">
      <c r="A3" s="70" t="s">
        <v>872</v>
      </c>
      <c r="B3" s="70" t="s">
        <v>917</v>
      </c>
      <c r="C3" s="70" t="s">
        <v>918</v>
      </c>
      <c r="D3" s="70" t="s">
        <v>919</v>
      </c>
      <c r="E3" s="70" t="s">
        <v>920</v>
      </c>
      <c r="F3" s="64" t="s">
        <v>921</v>
      </c>
      <c r="G3" s="70" t="s">
        <v>922</v>
      </c>
      <c r="H3" s="71" t="s">
        <v>923</v>
      </c>
      <c r="I3" s="64" t="s">
        <v>924</v>
      </c>
      <c r="J3" s="72" t="s">
        <v>925</v>
      </c>
    </row>
    <row r="4" spans="1:10" ht="14.25">
      <c r="A4" t="str">
        <f>secoo주문영문!A2</f>
        <v>60213543272054</v>
      </c>
      <c r="B4" s="91" t="str">
        <f>secoo주문영문!O2</f>
        <v>ARPA0B224BK086</v>
      </c>
      <c r="C4" s="89" t="str">
        <f>B4&amp;"allegri pants"</f>
        <v>ARPA0B224BK086allegri pants</v>
      </c>
      <c r="D4" s="85" t="str">
        <f>secoo주문영문!U2</f>
        <v>1</v>
      </c>
      <c r="E4" s="55" t="s">
        <v>926</v>
      </c>
      <c r="G4" s="74">
        <f>secoo주문영문!V2/67*100/180</f>
        <v>1815.671641791045</v>
      </c>
      <c r="H4" s="73" t="s">
        <v>927</v>
      </c>
    </row>
    <row r="5" spans="1:10" ht="14.25">
      <c r="A5" t="str">
        <f>secoo주문영문!A3</f>
        <v>60213646562082</v>
      </c>
      <c r="B5" s="91" t="str">
        <f>secoo주문영문!O3</f>
        <v>ARJA0D403G2052</v>
      </c>
      <c r="C5" s="89" t="str">
        <f>B5&amp;"allegri jacket"</f>
        <v>ARJA0D403G2052allegri jacket</v>
      </c>
      <c r="D5" s="85" t="str">
        <f>secoo주문영문!U3</f>
        <v>1</v>
      </c>
      <c r="E5" s="55" t="s">
        <v>926</v>
      </c>
      <c r="G5" s="74">
        <f>secoo주문영문!V3/67*100/180</f>
        <v>4282.6777777777779</v>
      </c>
      <c r="H5" s="73" t="s">
        <v>927</v>
      </c>
    </row>
    <row r="6" spans="1:10" ht="14.25">
      <c r="A6" t="str">
        <f>secoo주문영문!A4</f>
        <v>60213794732093</v>
      </c>
      <c r="B6" s="91" t="str">
        <f>secoo주문영문!O4</f>
        <v>ARPA0D201I3078</v>
      </c>
      <c r="C6" s="89" t="str">
        <f t="shared" ref="C6:C9" si="0">B6&amp;"allegri pants"</f>
        <v>ARPA0D201I3078allegri pants</v>
      </c>
      <c r="D6" s="85" t="str">
        <f>secoo주문영문!U4</f>
        <v>1</v>
      </c>
      <c r="E6" s="55" t="s">
        <v>926</v>
      </c>
      <c r="G6" s="74">
        <f>secoo주문영문!V4/67*100/180</f>
        <v>2198.2595356550578</v>
      </c>
      <c r="H6" s="73" t="s">
        <v>927</v>
      </c>
    </row>
    <row r="7" spans="1:10" ht="14.25">
      <c r="A7" t="str">
        <f>secoo주문영문!A5</f>
        <v>60213803752093</v>
      </c>
      <c r="B7" s="91" t="str">
        <f>secoo주문영문!O5</f>
        <v>ARPA1B304I2030</v>
      </c>
      <c r="C7" s="89" t="str">
        <f>B7&amp;"allegri pants"</f>
        <v>ARPA1B304I2030allegri pants</v>
      </c>
      <c r="D7" s="85" t="str">
        <f>secoo주문영문!U5</f>
        <v>1</v>
      </c>
      <c r="E7" s="55" t="s">
        <v>926</v>
      </c>
      <c r="G7" s="74">
        <f>secoo주문영문!V5/67*100/180</f>
        <v>2101.2437810945271</v>
      </c>
      <c r="H7" s="73" t="s">
        <v>927</v>
      </c>
    </row>
    <row r="8" spans="1:10" ht="14.25">
      <c r="A8" t="str">
        <f>secoo주문영문!A6</f>
        <v>60213794732093</v>
      </c>
      <c r="B8" s="91" t="str">
        <f>secoo주문영문!O6</f>
        <v>ARPA0D402W2078</v>
      </c>
      <c r="C8" s="89" t="str">
        <f t="shared" si="0"/>
        <v>ARPA0D402W2078allegri pants</v>
      </c>
      <c r="D8" s="85" t="str">
        <f>secoo주문영문!U6</f>
        <v>1</v>
      </c>
      <c r="E8" s="55" t="s">
        <v>926</v>
      </c>
      <c r="G8" s="74">
        <f>secoo주문영문!V6/67*100/180</f>
        <v>2198.2595356550578</v>
      </c>
      <c r="H8" s="73" t="s">
        <v>927</v>
      </c>
    </row>
    <row r="9" spans="1:10" ht="14.25">
      <c r="A9" t="str">
        <f>secoo주문영문!A7</f>
        <v>60213803752093</v>
      </c>
      <c r="B9" s="91" t="str">
        <f>secoo주문영문!O7</f>
        <v>ARPA0D201G1078</v>
      </c>
      <c r="C9" s="89" t="str">
        <f t="shared" si="0"/>
        <v>ARPA0D201G1078allegri pants</v>
      </c>
      <c r="D9" s="85" t="str">
        <f>secoo주문영문!U7</f>
        <v>1</v>
      </c>
      <c r="E9" s="55" t="s">
        <v>926</v>
      </c>
      <c r="G9" s="74">
        <f>secoo주문영문!V7/67*100/180</f>
        <v>2198.2595356550578</v>
      </c>
      <c r="H9" s="73" t="s">
        <v>927</v>
      </c>
    </row>
    <row r="10" spans="1:10" ht="14.25">
      <c r="A10" t="str">
        <f>secoo주문영문!A8</f>
        <v>60213853592077</v>
      </c>
      <c r="B10" s="91" t="str">
        <f>secoo주문영문!O8</f>
        <v>ARSH0A102T200M</v>
      </c>
      <c r="C10" s="89" t="str">
        <f>B10&amp;" allegri shirts"</f>
        <v>ARSH0A102T200M allegri shirts</v>
      </c>
      <c r="D10" s="85" t="str">
        <f>secoo주문영문!U8</f>
        <v>1</v>
      </c>
      <c r="E10" s="55" t="s">
        <v>926</v>
      </c>
      <c r="G10" s="74">
        <f>secoo주문영문!V8/67*100/180</f>
        <v>2222.3258706467659</v>
      </c>
      <c r="H10" s="73" t="s">
        <v>927</v>
      </c>
    </row>
    <row r="11" spans="1:10" ht="14.25">
      <c r="A11" t="str">
        <f>secoo주문영문!A9</f>
        <v>60214114672077</v>
      </c>
      <c r="B11" s="91" t="str">
        <f>secoo주문영문!O9</f>
        <v>ARJA0B216B2054</v>
      </c>
      <c r="C11" s="89" t="str">
        <f>B11&amp;" allegri jacket"</f>
        <v>ARJA0B216B2054 allegri jacket</v>
      </c>
      <c r="D11" s="85" t="str">
        <f>secoo주문영문!U9</f>
        <v>1</v>
      </c>
      <c r="E11" s="55" t="s">
        <v>926</v>
      </c>
      <c r="G11" s="74">
        <f>secoo주문영문!V9/67*100/180</f>
        <v>3439.0547263681592</v>
      </c>
      <c r="H11" s="73" t="s">
        <v>927</v>
      </c>
    </row>
    <row r="12" spans="1:10" ht="14.25">
      <c r="A12" t="str">
        <f>secoo주문영문!A10</f>
        <v>60214028232092</v>
      </c>
      <c r="B12" s="91" t="str">
        <f>secoo주문영문!O10</f>
        <v>ARPA0D304N3086</v>
      </c>
      <c r="C12" s="89" t="str">
        <f>B12&amp;" allegri pants"</f>
        <v>ARPA0D304N3086 allegri pants</v>
      </c>
      <c r="D12" s="85" t="str">
        <f>secoo주문영문!U10</f>
        <v>1</v>
      </c>
      <c r="E12" s="55" t="s">
        <v>926</v>
      </c>
      <c r="G12" s="74">
        <f>secoo주문영문!V10/67*100/180</f>
        <v>2198.2595356550578</v>
      </c>
      <c r="H12" s="73" t="s">
        <v>927</v>
      </c>
    </row>
    <row r="13" spans="1:10" ht="14.25">
      <c r="A13" t="str">
        <f>secoo주문영문!A11</f>
        <v>60213941052098</v>
      </c>
      <c r="B13" s="91" t="str">
        <f>secoo주문영문!O11</f>
        <v>ARPA0D404G3086</v>
      </c>
      <c r="C13" s="89" t="str">
        <f>B13&amp;" allegri pants"</f>
        <v>ARPA0D404G3086 allegri pants</v>
      </c>
      <c r="D13" s="85" t="str">
        <f>secoo주문영문!U11</f>
        <v>1</v>
      </c>
      <c r="E13" s="55" t="s">
        <v>926</v>
      </c>
      <c r="G13" s="74">
        <f>secoo주문영문!V11/67*100/180</f>
        <v>2425.9421227197345</v>
      </c>
      <c r="H13" s="73" t="s">
        <v>927</v>
      </c>
    </row>
    <row r="14" spans="1:10" ht="14.25">
      <c r="A14" t="str">
        <f>secoo주문영문!A12</f>
        <v>60213926552093</v>
      </c>
      <c r="B14" s="91" t="str">
        <f>secoo주문영문!O12</f>
        <v>ARPA0B202IV078</v>
      </c>
      <c r="C14" s="89" t="str">
        <f>B14&amp;" allegri pants"</f>
        <v>ARPA0B202IV078 allegri pants</v>
      </c>
      <c r="D14" s="85" t="str">
        <f>secoo주문영문!U12</f>
        <v>1</v>
      </c>
      <c r="E14" s="55" t="s">
        <v>926</v>
      </c>
      <c r="G14" s="74">
        <f>secoo주문영문!V12/67*100/180</f>
        <v>1490.9825870646766</v>
      </c>
      <c r="H14" s="73" t="s">
        <v>927</v>
      </c>
    </row>
    <row r="15" spans="1:10" ht="14.25">
      <c r="A15" t="str">
        <f>secoo주문영문!A13</f>
        <v>60201151341005</v>
      </c>
      <c r="B15" s="91" t="str">
        <f>secoo주문영문!O13</f>
        <v>ARJA0A101I2046</v>
      </c>
      <c r="C15" s="89" t="str">
        <f>B15&amp;" allegri jacket"</f>
        <v>ARJA0A101I2046 allegri jacket</v>
      </c>
      <c r="D15" s="85" t="str">
        <f>secoo주문영문!U13</f>
        <v>1</v>
      </c>
      <c r="E15" s="55" t="s">
        <v>926</v>
      </c>
      <c r="G15" s="74">
        <f>secoo주문영문!V13/67*100/180</f>
        <v>3896.1442786069651</v>
      </c>
      <c r="H15" s="73" t="s">
        <v>927</v>
      </c>
    </row>
    <row r="16" spans="1:10" ht="14.25">
      <c r="A16" t="str">
        <f>secoo주문영문!A14</f>
        <v>60214682842080</v>
      </c>
      <c r="B16" s="91" t="str">
        <f>secoo주문영문!O14</f>
        <v>ARPA1B304T3032</v>
      </c>
      <c r="C16" s="89" t="str">
        <f>B16&amp;" allegri pants"</f>
        <v>ARPA1B304T3032 allegri pants</v>
      </c>
      <c r="D16" s="85" t="str">
        <f>secoo주문영문!U14</f>
        <v>1</v>
      </c>
      <c r="E16" s="55" t="s">
        <v>926</v>
      </c>
      <c r="G16" s="74">
        <f>secoo주문영문!V14/67*100/180</f>
        <v>2101.2437810945271</v>
      </c>
      <c r="H16" s="73" t="s">
        <v>927</v>
      </c>
    </row>
    <row r="17" spans="1:8" ht="14.25">
      <c r="A17" t="str">
        <f>secoo주문영문!A15</f>
        <v>60214846622054</v>
      </c>
      <c r="B17" s="91" t="str">
        <f>secoo주문영문!O15</f>
        <v>ARPA0B224BK082</v>
      </c>
      <c r="C17" s="89" t="str">
        <f t="shared" ref="C17" si="1">B17&amp;" allegri pants"</f>
        <v>ARPA0B224BK082 allegri pants</v>
      </c>
      <c r="D17" s="85" t="str">
        <f>secoo주문영문!U15</f>
        <v>1</v>
      </c>
      <c r="E17" s="55" t="s">
        <v>926</v>
      </c>
      <c r="G17" s="74">
        <f>secoo주문영문!V15/67*100/180</f>
        <v>2521.7661691542289</v>
      </c>
      <c r="H17" s="73" t="s">
        <v>927</v>
      </c>
    </row>
    <row r="18" spans="1:8" ht="14.25">
      <c r="A18" t="str">
        <f>secoo주문영문!A16</f>
        <v>60214718652082</v>
      </c>
      <c r="B18" s="91" t="str">
        <f>secoo주문영문!O16</f>
        <v>ARJA0D403G2054</v>
      </c>
      <c r="C18" s="89" t="str">
        <f>B18&amp;" allegri jackets"</f>
        <v>ARJA0D403G2054 allegri jackets</v>
      </c>
      <c r="D18" s="85" t="str">
        <f>secoo주문영문!U16</f>
        <v>1</v>
      </c>
      <c r="E18" s="55" t="s">
        <v>926</v>
      </c>
      <c r="G18" s="74">
        <f>secoo주문영문!V16/67*100/180</f>
        <v>4282.6777777777779</v>
      </c>
      <c r="H18" s="73" t="s">
        <v>927</v>
      </c>
    </row>
    <row r="19" spans="1:8" ht="14.25">
      <c r="A19" t="str">
        <f>secoo주문영문!A17</f>
        <v>60201450651040</v>
      </c>
      <c r="B19" s="91" t="str">
        <f>secoo주문영문!O17</f>
        <v>ARSH0A106Y200S</v>
      </c>
      <c r="C19" s="89" t="str">
        <f>B19&amp;"allegri shirts"</f>
        <v>ARSH0A106Y200Sallegri shirts</v>
      </c>
      <c r="D19" s="85" t="str">
        <f>secoo주문영문!U17</f>
        <v>1</v>
      </c>
      <c r="E19" s="55" t="s">
        <v>926</v>
      </c>
      <c r="G19" s="74">
        <f>secoo주문영문!V17/67*100/180</f>
        <v>1490.9825870646766</v>
      </c>
      <c r="H19" s="73" t="s">
        <v>927</v>
      </c>
    </row>
    <row r="20" spans="1:8" ht="14.25">
      <c r="A20" t="str">
        <f>secoo주문영문!A18</f>
        <v>60214965392060</v>
      </c>
      <c r="B20" s="91" t="str">
        <f>secoo주문영문!O18</f>
        <v>ARJA0B310G1048</v>
      </c>
      <c r="C20" s="89" t="str">
        <f t="shared" ref="C20" si="2">B20&amp;" allegri jackets"</f>
        <v>ARJA0B310G1048 allegri jackets</v>
      </c>
      <c r="D20" s="85" t="str">
        <f>secoo주문영문!U18</f>
        <v>1</v>
      </c>
      <c r="E20" s="55" t="s">
        <v>926</v>
      </c>
      <c r="G20" s="74">
        <f>secoo주문영문!V18/67*100/180</f>
        <v>3439.0547263681592</v>
      </c>
      <c r="H20" s="73" t="s">
        <v>927</v>
      </c>
    </row>
    <row r="21" spans="1:8" ht="14.25">
      <c r="A21" t="str">
        <f>secoo주문영문!A19</f>
        <v>60202001631005</v>
      </c>
      <c r="B21" s="91" t="str">
        <f>secoo주문영문!O19</f>
        <v>ARPA0B307T3082</v>
      </c>
      <c r="C21" s="89" t="str">
        <f>B21&amp;" allegri pants"</f>
        <v>ARPA0B307T3082 allegri pants</v>
      </c>
      <c r="D21" s="85" t="str">
        <f>secoo주문영문!U19</f>
        <v>1</v>
      </c>
      <c r="E21" s="55" t="s">
        <v>926</v>
      </c>
      <c r="G21" s="74">
        <f>secoo주문영문!V19/67*100/180</f>
        <v>1384.4838308457713</v>
      </c>
      <c r="H21" s="73" t="s">
        <v>927</v>
      </c>
    </row>
    <row r="22" spans="1:8" ht="14.25">
      <c r="A22" t="str">
        <f>secoo주문영문!A20</f>
        <v>60215548582078</v>
      </c>
      <c r="B22" s="91" t="str">
        <f>secoo주문영문!O20</f>
        <v>ARPA1B303G3034</v>
      </c>
      <c r="C22" s="89" t="str">
        <f>B22&amp;" allegri pants"</f>
        <v>ARPA1B303G3034 allegri pants</v>
      </c>
      <c r="D22" s="85" t="str">
        <f>secoo주문영문!U20</f>
        <v>1</v>
      </c>
      <c r="E22" s="55" t="s">
        <v>926</v>
      </c>
      <c r="G22" s="74">
        <f>secoo주문영문!V20/67*100/180</f>
        <v>2101.2437810945271</v>
      </c>
      <c r="H22" s="73" t="s">
        <v>927</v>
      </c>
    </row>
    <row r="23" spans="1:8" ht="14.25">
      <c r="A23" t="str">
        <f>secoo주문영문!A21</f>
        <v>60215720512091</v>
      </c>
      <c r="B23" s="91" t="str">
        <f>secoo주문영문!O21</f>
        <v>ARJA0B212G2050</v>
      </c>
      <c r="C23" s="89" t="str">
        <f>B23&amp;" allegri jacket"</f>
        <v>ARJA0B212G2050 allegri jacket</v>
      </c>
      <c r="D23" s="85" t="str">
        <f>secoo주문영문!U21</f>
        <v>1</v>
      </c>
      <c r="E23" s="55" t="s">
        <v>926</v>
      </c>
      <c r="G23" s="74">
        <f>secoo주문영문!V21/67*100/180</f>
        <v>3617.8482587064682</v>
      </c>
      <c r="H23" s="73" t="s">
        <v>927</v>
      </c>
    </row>
    <row r="24" spans="1:8" ht="14.25">
      <c r="A24" t="str">
        <f>secoo주문영문!A22</f>
        <v>60202204901027</v>
      </c>
      <c r="B24" s="91" t="str">
        <f>secoo주문영문!O22</f>
        <v>ARPA0B307T3090</v>
      </c>
      <c r="C24" s="89" t="str">
        <f t="shared" ref="C24:C26" si="3">B24&amp;" allegri pants"</f>
        <v>ARPA0B307T3090 allegri pants</v>
      </c>
      <c r="D24" s="85" t="str">
        <f>secoo주문영문!U22</f>
        <v>1</v>
      </c>
      <c r="E24" s="55" t="s">
        <v>926</v>
      </c>
      <c r="G24" s="74">
        <f>secoo주문영문!V22/67*100/180</f>
        <v>1490.9825870646766</v>
      </c>
      <c r="H24" s="73" t="s">
        <v>927</v>
      </c>
    </row>
    <row r="25" spans="1:8" ht="14.25">
      <c r="A25" t="str">
        <f>secoo주문영문!A23</f>
        <v>60202187501044</v>
      </c>
      <c r="B25" s="91" t="str">
        <f>secoo주문영문!O23</f>
        <v>ARPA0B307T3090</v>
      </c>
      <c r="C25" s="89" t="str">
        <f t="shared" si="3"/>
        <v>ARPA0B307T3090 allegri pants</v>
      </c>
      <c r="D25" s="85" t="str">
        <f>secoo주문영문!U23</f>
        <v>1</v>
      </c>
      <c r="E25" s="55" t="s">
        <v>926</v>
      </c>
      <c r="G25" s="74">
        <f>secoo주문영문!V23/67*100/180</f>
        <v>1490.9825870646766</v>
      </c>
      <c r="H25" s="73" t="s">
        <v>927</v>
      </c>
    </row>
    <row r="26" spans="1:8" ht="14.25">
      <c r="A26" t="str">
        <f>secoo주문영문!A24</f>
        <v>60202145051003</v>
      </c>
      <c r="B26" s="91" t="str">
        <f>secoo주문영문!O24</f>
        <v>ARPA0D402W2090</v>
      </c>
      <c r="C26" s="89" t="str">
        <f t="shared" si="3"/>
        <v>ARPA0D402W2090 allegri pants</v>
      </c>
      <c r="D26" s="85" t="str">
        <f>secoo주문영문!U24</f>
        <v>1</v>
      </c>
      <c r="E26" s="55" t="s">
        <v>926</v>
      </c>
      <c r="G26" s="74">
        <f>secoo주문영문!V24/67*100/180</f>
        <v>2037.4112769485905</v>
      </c>
      <c r="H26" s="73" t="s">
        <v>927</v>
      </c>
    </row>
    <row r="27" spans="1:8" ht="14.25">
      <c r="A27" t="str">
        <f>secoo주문영문!A25</f>
        <v>60202288811038</v>
      </c>
      <c r="B27" s="91" t="str">
        <f>secoo주문영문!O25</f>
        <v>ARSH1E806I100S</v>
      </c>
      <c r="C27" s="89" t="str">
        <f>B27&amp;" allegri shirts"</f>
        <v>ARSH1E806I100S allegri shirts</v>
      </c>
      <c r="D27" s="85" t="str">
        <f>secoo주문영문!U25</f>
        <v>1</v>
      </c>
      <c r="E27" s="55" t="s">
        <v>926</v>
      </c>
      <c r="G27" s="74">
        <f>secoo주문영문!V25/67*100/180</f>
        <v>2636.9249585406305</v>
      </c>
      <c r="H27" s="73" t="s">
        <v>927</v>
      </c>
    </row>
    <row r="28" spans="1:8" ht="14.25">
      <c r="A28" t="str">
        <f>secoo주문영문!A26</f>
        <v>60215808192093</v>
      </c>
      <c r="B28" s="91" t="str">
        <f>secoo주문영문!O26</f>
        <v>ARPA0E101MU078</v>
      </c>
      <c r="C28" s="89" t="str">
        <f>B28&amp;" allegri pants"</f>
        <v>ARPA0E101MU078 allegri pants</v>
      </c>
      <c r="D28" s="85" t="str">
        <f>secoo주문영문!U26</f>
        <v>1</v>
      </c>
      <c r="E28" s="55" t="s">
        <v>926</v>
      </c>
      <c r="G28" s="74">
        <f>secoo주문영문!V26/67*100/180</f>
        <v>1948.0721393034826</v>
      </c>
      <c r="H28" s="73" t="s">
        <v>927</v>
      </c>
    </row>
    <row r="29" spans="1:8" ht="14.25">
      <c r="A29" t="str">
        <f>secoo주문영문!A27</f>
        <v>60215792782093</v>
      </c>
      <c r="B29" s="91" t="str">
        <f>secoo주문영문!O27</f>
        <v>ARPA0B315BK078</v>
      </c>
      <c r="C29" s="89" t="str">
        <f t="shared" ref="C29:C33" si="4">B29&amp;" allegri pants"</f>
        <v>ARPA0B315BK078 allegri pants</v>
      </c>
      <c r="D29" s="85" t="str">
        <f>secoo주문영문!U27</f>
        <v>1</v>
      </c>
      <c r="E29" s="55" t="s">
        <v>926</v>
      </c>
      <c r="G29" s="74">
        <f>secoo주문영문!V27/67*100/180</f>
        <v>1639.1480099502489</v>
      </c>
      <c r="H29" s="73" t="s">
        <v>927</v>
      </c>
    </row>
    <row r="30" spans="1:8" ht="14.25">
      <c r="A30" t="str">
        <f>secoo주문영문!A28</f>
        <v>60215792782093</v>
      </c>
      <c r="B30" s="91" t="str">
        <f>secoo주문영문!O28</f>
        <v>ARPA0B205G3078</v>
      </c>
      <c r="C30" s="89" t="str">
        <f t="shared" si="4"/>
        <v>ARPA0B205G3078 allegri pants</v>
      </c>
      <c r="D30" s="85" t="str">
        <f>secoo주문영문!U28</f>
        <v>1</v>
      </c>
      <c r="E30" s="55" t="s">
        <v>926</v>
      </c>
      <c r="G30" s="74">
        <f>secoo주문영문!V28/67*100/180</f>
        <v>1384.4838308457713</v>
      </c>
      <c r="H30" s="73" t="s">
        <v>927</v>
      </c>
    </row>
    <row r="31" spans="1:8" ht="14.25">
      <c r="A31" t="str">
        <f>secoo주문영문!A29</f>
        <v>60215787902093</v>
      </c>
      <c r="B31" s="91" t="str">
        <f>secoo주문영문!O29</f>
        <v>ARPA0D412G2078</v>
      </c>
      <c r="C31" s="89" t="str">
        <f t="shared" si="4"/>
        <v>ARPA0D412G2078 allegri pants</v>
      </c>
      <c r="D31" s="85" t="str">
        <f>secoo주문영문!U29</f>
        <v>1</v>
      </c>
      <c r="E31" s="55" t="s">
        <v>926</v>
      </c>
      <c r="G31" s="74">
        <f>secoo주문영문!V29/67*100/180</f>
        <v>1876.563018242123</v>
      </c>
      <c r="H31" s="73" t="s">
        <v>927</v>
      </c>
    </row>
    <row r="32" spans="1:8" ht="14.25">
      <c r="A32" t="str">
        <f>secoo주문영문!A30</f>
        <v>60215787902093</v>
      </c>
      <c r="B32" s="91" t="str">
        <f>secoo주문영문!O30</f>
        <v>ARPA1B303G3030</v>
      </c>
      <c r="C32" s="89" t="str">
        <f t="shared" si="4"/>
        <v>ARPA1B303G3030 allegri pants</v>
      </c>
      <c r="D32" s="85" t="str">
        <f>secoo주문영문!U30</f>
        <v>1</v>
      </c>
      <c r="E32" s="55" t="s">
        <v>926</v>
      </c>
      <c r="G32" s="74">
        <f>secoo주문영문!V30/67*100/180</f>
        <v>2101.2437810945271</v>
      </c>
      <c r="H32" s="73" t="s">
        <v>927</v>
      </c>
    </row>
    <row r="33" spans="1:8" ht="14.25">
      <c r="A33" t="str">
        <f>secoo주문영문!A31</f>
        <v>60215792782093</v>
      </c>
      <c r="B33" s="91" t="str">
        <f>secoo주문영문!O31</f>
        <v>ARPA0B205I2078</v>
      </c>
      <c r="C33" s="89" t="str">
        <f t="shared" si="4"/>
        <v>ARPA0B205I2078 allegri pants</v>
      </c>
      <c r="D33" s="85" t="str">
        <f>secoo주문영문!U31</f>
        <v>1</v>
      </c>
      <c r="E33" s="55" t="s">
        <v>926</v>
      </c>
      <c r="G33" s="74">
        <f>secoo주문영문!V31/67*100/180</f>
        <v>1384.4838308457713</v>
      </c>
      <c r="H33" s="73" t="s">
        <v>927</v>
      </c>
    </row>
    <row r="34" spans="1:8" ht="14.25">
      <c r="A34" t="str">
        <f>secoo주문영문!A32</f>
        <v>60215834252072</v>
      </c>
      <c r="B34" s="91" t="str">
        <f>secoo주문영문!O32</f>
        <v>ARJA0B216B2050</v>
      </c>
      <c r="C34" s="89" t="str">
        <f>B34&amp;" allegri jacket"</f>
        <v>ARJA0B216B2050 allegri jacket</v>
      </c>
      <c r="D34" s="85" t="str">
        <f>secoo주문영문!U32</f>
        <v>1</v>
      </c>
      <c r="E34" s="55" t="s">
        <v>926</v>
      </c>
      <c r="G34" s="74">
        <f>secoo주문영문!V32/67*100/180</f>
        <v>4912.9353233830852</v>
      </c>
      <c r="H34" s="73" t="s">
        <v>927</v>
      </c>
    </row>
    <row r="35" spans="1:8" ht="14.25">
      <c r="A35" t="str">
        <f>secoo주문영문!A33</f>
        <v>60215849452093</v>
      </c>
      <c r="B35" s="91" t="str">
        <f>secoo주문영문!O33</f>
        <v>ARPA0B315BK078</v>
      </c>
      <c r="C35" s="89" t="str">
        <f>B35&amp;" allegri pants"</f>
        <v>ARPA0B315BK078 allegri pants</v>
      </c>
      <c r="D35" s="85" t="str">
        <f>secoo주문영문!U33</f>
        <v>1</v>
      </c>
      <c r="E35" s="55" t="s">
        <v>926</v>
      </c>
      <c r="G35" s="74">
        <f>secoo주문영문!V33/67*100/180</f>
        <v>1639.1480099502489</v>
      </c>
      <c r="H35" s="73" t="s">
        <v>927</v>
      </c>
    </row>
    <row r="36" spans="1:8" ht="14.25">
      <c r="A36" t="str">
        <f>secoo주문영문!A34</f>
        <v>60215887982061</v>
      </c>
      <c r="B36" s="91" t="str">
        <f>secoo주문영문!O34</f>
        <v>ARPA1B304I2038</v>
      </c>
      <c r="C36" s="89" t="str">
        <f>B36&amp;" allegri pants"</f>
        <v>ARPA1B304I2038 allegri pants</v>
      </c>
      <c r="D36" s="85" t="str">
        <f>secoo주문영문!U34</f>
        <v>1</v>
      </c>
      <c r="E36" s="55" t="s">
        <v>926</v>
      </c>
      <c r="G36" s="74">
        <f>secoo주문영문!V34/67*100/180</f>
        <v>2101.2437810945271</v>
      </c>
      <c r="H36" s="73" t="s">
        <v>927</v>
      </c>
    </row>
    <row r="37" spans="1:8" ht="14.25">
      <c r="A37" t="str">
        <f>secoo주문영문!A35</f>
        <v>60202501241044</v>
      </c>
      <c r="B37" s="91" t="str">
        <f>secoo주문영문!O35</f>
        <v>ARJA0D403G2050</v>
      </c>
      <c r="C37" s="89" t="str">
        <f>B37&amp;" allegri jacket"</f>
        <v>ARJA0D403G2050 allegri jacket</v>
      </c>
      <c r="D37" s="85" t="str">
        <f>secoo주문영문!U35</f>
        <v>1</v>
      </c>
      <c r="E37" s="55" t="s">
        <v>926</v>
      </c>
      <c r="G37" s="74">
        <f>secoo주문영문!V35/67*100/180</f>
        <v>3969.3111111111107</v>
      </c>
      <c r="H37" s="73" t="s">
        <v>927</v>
      </c>
    </row>
    <row r="38" spans="1:8" ht="14.25">
      <c r="A38" t="str">
        <f>secoo주문영문!A36</f>
        <v>60216020252061</v>
      </c>
      <c r="B38" s="91" t="str">
        <f>secoo주문영문!O36</f>
        <v>ARPA1B304I2094</v>
      </c>
      <c r="C38" s="89" t="str">
        <f>B38&amp;" allegri pants"</f>
        <v>ARPA1B304I2094 allegri pants</v>
      </c>
      <c r="D38" s="85" t="str">
        <f>secoo주문영문!U36</f>
        <v>1</v>
      </c>
      <c r="E38" s="55" t="s">
        <v>926</v>
      </c>
      <c r="G38" s="74">
        <f>secoo주문영문!V36/67*100/180</f>
        <v>1778.3935323383087</v>
      </c>
      <c r="H38" s="73" t="s">
        <v>927</v>
      </c>
    </row>
    <row r="39" spans="1:8" ht="14.25">
      <c r="A39" t="str">
        <f>secoo주문영문!A37</f>
        <v>60202594291009</v>
      </c>
      <c r="B39" s="91" t="str">
        <f>secoo주문영문!O37</f>
        <v>ARPA0B342G3086</v>
      </c>
      <c r="C39" s="89" t="str">
        <f t="shared" ref="C39:C40" si="5">B39&amp;" allegri pants"</f>
        <v>ARPA0B342G3086 allegri pants</v>
      </c>
      <c r="D39" s="85" t="str">
        <f>secoo주문영문!U37</f>
        <v>1</v>
      </c>
      <c r="E39" s="55" t="s">
        <v>926</v>
      </c>
      <c r="G39" s="74">
        <f>secoo주문영문!V37/67*100/180</f>
        <v>1902.7777777777778</v>
      </c>
      <c r="H39" s="73" t="s">
        <v>927</v>
      </c>
    </row>
    <row r="40" spans="1:8" ht="14.25">
      <c r="A40" t="str">
        <f>secoo주문영문!A38</f>
        <v>60202594051024</v>
      </c>
      <c r="B40" s="91" t="str">
        <f>secoo주문영문!O38</f>
        <v>ARPA0B314G1090</v>
      </c>
      <c r="C40" s="89" t="str">
        <f t="shared" si="5"/>
        <v>ARPA0B314G1090 allegri pants</v>
      </c>
      <c r="D40" s="85" t="str">
        <f>secoo주문영문!U38</f>
        <v>1</v>
      </c>
      <c r="E40" s="55" t="s">
        <v>926</v>
      </c>
      <c r="G40" s="74">
        <f>secoo주문영문!V38/67*100/180</f>
        <v>1384.4838308457713</v>
      </c>
      <c r="H40" s="73" t="s">
        <v>927</v>
      </c>
    </row>
    <row r="41" spans="1:8" ht="14.25">
      <c r="A41" t="str">
        <f>secoo주문영문!A39</f>
        <v>60216290392093</v>
      </c>
      <c r="B41" s="91" t="str">
        <f>secoo주문영문!O39</f>
        <v>ARPA0B308I2082</v>
      </c>
      <c r="C41" s="89" t="str">
        <f t="shared" ref="C41" si="6">B41&amp;" allegri pants"</f>
        <v>ARPA0B308I2082 allegri pants</v>
      </c>
      <c r="D41" s="85" t="str">
        <f>secoo주문영문!U39</f>
        <v>1</v>
      </c>
      <c r="E41" s="55" t="s">
        <v>926</v>
      </c>
      <c r="G41" s="74">
        <f>secoo주문영문!V39/67*100/180</f>
        <v>1384.4838308457713</v>
      </c>
      <c r="H41" s="73" t="s">
        <v>927</v>
      </c>
    </row>
    <row r="42" spans="1:8" ht="14.25">
      <c r="A42" t="str">
        <f>secoo주문영문!A40</f>
        <v>60216222322093</v>
      </c>
      <c r="B42" s="91" t="str">
        <f>secoo주문영문!O40</f>
        <v>ARPA0B205I2078</v>
      </c>
      <c r="C42" s="89" t="str">
        <f t="shared" ref="C42:C44" si="7">B42&amp;" allegri pants"</f>
        <v>ARPA0B205I2078 allegri pants</v>
      </c>
      <c r="D42" s="85" t="str">
        <f>secoo주문영문!U40</f>
        <v>1</v>
      </c>
      <c r="E42" s="55" t="s">
        <v>926</v>
      </c>
      <c r="G42" s="74">
        <f>secoo주문영문!V40/67*100/180</f>
        <v>1384.4838308457713</v>
      </c>
      <c r="H42" s="73" t="s">
        <v>927</v>
      </c>
    </row>
    <row r="43" spans="1:8" ht="14.25">
      <c r="A43" t="str">
        <f>secoo주문영문!A41</f>
        <v>60216236162093</v>
      </c>
      <c r="B43" s="91" t="str">
        <f>secoo주문영문!O41</f>
        <v>ARPA0D401I1078</v>
      </c>
      <c r="C43" s="89" t="str">
        <f t="shared" si="7"/>
        <v>ARPA0D401I1078 allegri pants</v>
      </c>
      <c r="D43" s="85" t="str">
        <f>secoo주문영문!U41</f>
        <v>1</v>
      </c>
      <c r="E43" s="55" t="s">
        <v>926</v>
      </c>
      <c r="G43" s="74">
        <f>secoo주문영문!V41/67*100/180</f>
        <v>2680.804311774461</v>
      </c>
      <c r="H43" s="73" t="s">
        <v>927</v>
      </c>
    </row>
    <row r="44" spans="1:8" ht="14.25">
      <c r="A44" t="str">
        <f>secoo주문영문!A42</f>
        <v>60216236162093</v>
      </c>
      <c r="B44" s="91" t="str">
        <f>secoo주문영문!O42</f>
        <v>ARPA0B302I2078</v>
      </c>
      <c r="C44" s="89" t="str">
        <f t="shared" si="7"/>
        <v>ARPA0B302I2078 allegri pants</v>
      </c>
      <c r="D44" s="85" t="str">
        <f>secoo주문영문!U42</f>
        <v>1</v>
      </c>
      <c r="E44" s="55" t="s">
        <v>926</v>
      </c>
      <c r="G44" s="74">
        <f>secoo주문영문!V42/67*100/180</f>
        <v>2129.9751243781093</v>
      </c>
      <c r="H44" s="73" t="s">
        <v>927</v>
      </c>
    </row>
    <row r="45" spans="1:8" ht="14.25">
      <c r="A45" t="str">
        <f>secoo주문영문!A43</f>
        <v>60216384932092</v>
      </c>
      <c r="B45" s="91" t="str">
        <f>secoo주문영문!O43</f>
        <v>ARTS0B207WT00L</v>
      </c>
      <c r="C45" s="89" t="str">
        <f>B45&amp;" allegri tshirts"</f>
        <v>ARTS0B207WT00L allegri tshirts</v>
      </c>
      <c r="D45" s="85" t="str">
        <f>secoo주문영문!U43</f>
        <v>1</v>
      </c>
      <c r="E45" s="55" t="s">
        <v>926</v>
      </c>
      <c r="G45" s="74">
        <f>secoo주문영문!V43/67*100/180</f>
        <v>875.15547263681594</v>
      </c>
      <c r="H45" s="73" t="s">
        <v>927</v>
      </c>
    </row>
    <row r="46" spans="1:8" ht="14.25">
      <c r="A46" t="str">
        <f>secoo주문영문!A44</f>
        <v>60216384932092</v>
      </c>
      <c r="B46" s="91" t="str">
        <f>secoo주문영문!O44</f>
        <v>ARPA0B208K2082</v>
      </c>
      <c r="C46" s="89" t="str">
        <f t="shared" ref="C46" si="8">B46&amp;" allegri pants"</f>
        <v>ARPA0B208K2082 allegri pants</v>
      </c>
      <c r="D46" s="85" t="str">
        <f>secoo주문영문!U44</f>
        <v>1</v>
      </c>
      <c r="E46" s="55" t="s">
        <v>926</v>
      </c>
      <c r="G46" s="74">
        <f>secoo주문영문!V44/67*100/180</f>
        <v>2129.9751243781093</v>
      </c>
      <c r="H46" s="73" t="s">
        <v>927</v>
      </c>
    </row>
    <row r="47" spans="1:8" ht="14.25">
      <c r="A47" t="str">
        <f>secoo주문영문!A45</f>
        <v>60216349352061</v>
      </c>
      <c r="B47" s="91" t="str">
        <f>secoo주문영문!O45</f>
        <v>ARPA0E101MU094</v>
      </c>
      <c r="C47" s="89" t="str">
        <f t="shared" ref="C47" si="9">B47&amp;" allegri pants"</f>
        <v>ARPA0E101MU094 allegri pants</v>
      </c>
      <c r="D47" s="85" t="str">
        <f>secoo주문영문!U45</f>
        <v>1</v>
      </c>
      <c r="E47" s="55" t="s">
        <v>926</v>
      </c>
      <c r="G47" s="74">
        <f>secoo주문영문!V45/67*100/180</f>
        <v>2782.960199004975</v>
      </c>
      <c r="H47" s="73" t="s">
        <v>927</v>
      </c>
    </row>
    <row r="48" spans="1:8" ht="14.25">
      <c r="A48" t="str">
        <f>secoo주문영문!A46</f>
        <v>60216455762066</v>
      </c>
      <c r="B48" s="91" t="str">
        <f>secoo주문영문!O46</f>
        <v>ARPA0B315BK082</v>
      </c>
      <c r="C48" s="89" t="str">
        <f t="shared" ref="C48" si="10">B48&amp;" allegri pants"</f>
        <v>ARPA0B315BK082 allegri pants</v>
      </c>
      <c r="D48" s="85" t="str">
        <f>secoo주문영문!U46</f>
        <v>1</v>
      </c>
      <c r="E48" s="55" t="s">
        <v>926</v>
      </c>
      <c r="G48" s="74">
        <f>secoo주문영문!V46/67*100/180</f>
        <v>1639.1480099502489</v>
      </c>
      <c r="H48" s="73" t="s">
        <v>927</v>
      </c>
    </row>
    <row r="49" spans="1:8" ht="14.25">
      <c r="A49" t="str">
        <f>secoo주문영문!A47</f>
        <v>60216489022059</v>
      </c>
      <c r="B49" s="91" t="str">
        <f>secoo주문영문!O47</f>
        <v>ARPA0E101MU086</v>
      </c>
      <c r="C49" s="89" t="str">
        <f t="shared" ref="C49" si="11">B49&amp;" allegri pants"</f>
        <v>ARPA0E101MU086 allegri pants</v>
      </c>
      <c r="D49" s="85" t="str">
        <f>secoo주문영문!U47</f>
        <v>1</v>
      </c>
      <c r="E49" s="55" t="s">
        <v>926</v>
      </c>
      <c r="G49" s="74">
        <f>secoo주문영문!V47/67*100/180</f>
        <v>2782.960199004975</v>
      </c>
      <c r="H49" s="73" t="s">
        <v>927</v>
      </c>
    </row>
    <row r="50" spans="1:8" ht="14.25">
      <c r="A50" t="str">
        <f>secoo주문영문!A48</f>
        <v>60203206871025</v>
      </c>
      <c r="B50" s="91" t="str">
        <f>secoo주문영문!O48</f>
        <v>ARJA0D251BK048</v>
      </c>
      <c r="C50" s="89" t="str">
        <f>B50&amp;" allegri jacket"</f>
        <v>ARJA0D251BK048 allegri jacket</v>
      </c>
      <c r="D50" s="85" t="str">
        <f>secoo주문영문!U48</f>
        <v>1</v>
      </c>
      <c r="E50" s="55" t="s">
        <v>926</v>
      </c>
      <c r="G50" s="74">
        <f>secoo주문영문!V48/67*100/180</f>
        <v>4743.4999999999991</v>
      </c>
      <c r="H50" s="73" t="s">
        <v>927</v>
      </c>
    </row>
    <row r="51" spans="1:8" ht="14.25">
      <c r="A51" t="str">
        <f>secoo주문영문!A49</f>
        <v>60203156481048</v>
      </c>
      <c r="B51" s="91" t="str">
        <f>secoo주문영문!O49</f>
        <v>ARSH0B402N300S</v>
      </c>
      <c r="C51" s="89" t="str">
        <f>B51&amp;" allegri shirts"</f>
        <v>ARSH0B402N300S allegri shirts</v>
      </c>
      <c r="D51" s="85" t="str">
        <f>secoo주문영문!U49</f>
        <v>1</v>
      </c>
      <c r="E51" s="55" t="s">
        <v>926</v>
      </c>
      <c r="G51" s="74">
        <f>secoo주문영문!V49/67*100/180</f>
        <v>1341.8843283582091</v>
      </c>
      <c r="H51" s="73" t="s">
        <v>927</v>
      </c>
    </row>
    <row r="52" spans="1:8" ht="14.25">
      <c r="A52" t="str">
        <f>secoo주문영문!A50</f>
        <v>60216545692093</v>
      </c>
      <c r="B52" s="91" t="str">
        <f>secoo주문영문!O50</f>
        <v>ARPA0B303IV078</v>
      </c>
      <c r="C52" s="89" t="str">
        <f t="shared" ref="C52:C54" si="12">B52&amp;" allegri pants"</f>
        <v>ARPA0B303IV078 allegri pants</v>
      </c>
      <c r="D52" s="85" t="str">
        <f>secoo주문영문!U50</f>
        <v>1</v>
      </c>
      <c r="E52" s="55" t="s">
        <v>926</v>
      </c>
      <c r="G52" s="74">
        <f>secoo주문영문!V50/67*100/180</f>
        <v>1902.7777777777778</v>
      </c>
      <c r="H52" s="73" t="s">
        <v>927</v>
      </c>
    </row>
    <row r="53" spans="1:8" ht="14.25">
      <c r="A53" t="str">
        <f>secoo주문영문!A51</f>
        <v>60216545632093</v>
      </c>
      <c r="B53" s="91" t="str">
        <f>secoo주문영문!O51</f>
        <v>ARPA0B304G1078</v>
      </c>
      <c r="C53" s="89" t="str">
        <f t="shared" si="12"/>
        <v>ARPA0B304G1078 allegri pants</v>
      </c>
      <c r="D53" s="85" t="str">
        <f>secoo주문영문!U51</f>
        <v>1</v>
      </c>
      <c r="E53" s="55" t="s">
        <v>926</v>
      </c>
      <c r="G53" s="74">
        <f>secoo주문영문!V51/67*100/180</f>
        <v>2521.7661691542289</v>
      </c>
      <c r="H53" s="73" t="s">
        <v>927</v>
      </c>
    </row>
    <row r="54" spans="1:8" ht="14.25">
      <c r="A54" t="str">
        <f>secoo주문영문!A52</f>
        <v>60216541172093</v>
      </c>
      <c r="B54" s="91" t="str">
        <f>secoo주문영문!O52</f>
        <v>ARPA0B302I2078</v>
      </c>
      <c r="C54" s="89" t="str">
        <f t="shared" si="12"/>
        <v>ARPA0B302I2078 allegri pants</v>
      </c>
      <c r="D54" s="85" t="str">
        <f>secoo주문영문!U52</f>
        <v>1</v>
      </c>
      <c r="E54" s="55" t="s">
        <v>926</v>
      </c>
      <c r="G54" s="74">
        <f>secoo주문영문!V52/67*100/180</f>
        <v>2129.9751243781093</v>
      </c>
      <c r="H54" s="73" t="s">
        <v>927</v>
      </c>
    </row>
    <row r="55" spans="1:8" ht="14.25">
      <c r="A55" t="str">
        <f>secoo주문영문!A53</f>
        <v>60216821432093</v>
      </c>
      <c r="B55" s="91" t="str">
        <f>secoo주문영문!O53</f>
        <v>ARPA0B314G1078</v>
      </c>
      <c r="C55" s="89" t="str">
        <f t="shared" ref="C55:C56" si="13">B55&amp;" allegri pants"</f>
        <v>ARPA0B314G1078 allegri pants</v>
      </c>
      <c r="D55" s="85" t="str">
        <f>secoo주문영문!U53</f>
        <v>1</v>
      </c>
      <c r="E55" s="55" t="s">
        <v>926</v>
      </c>
      <c r="G55" s="74">
        <f>secoo주문영문!V53/67*100/180</f>
        <v>1341.8843283582091</v>
      </c>
      <c r="H55" s="73" t="s">
        <v>927</v>
      </c>
    </row>
    <row r="56" spans="1:8" ht="14.25">
      <c r="A56" t="str">
        <f>secoo주문영문!A54</f>
        <v>60216815692093</v>
      </c>
      <c r="B56" s="91" t="str">
        <f>secoo주문영문!O54</f>
        <v>ARPA0D201G1078</v>
      </c>
      <c r="C56" s="89" t="str">
        <f t="shared" si="13"/>
        <v>ARPA0D201G1078 allegri pants</v>
      </c>
      <c r="D56" s="85" t="str">
        <f>secoo주문영문!U54</f>
        <v>1</v>
      </c>
      <c r="E56" s="55" t="s">
        <v>926</v>
      </c>
      <c r="G56" s="74">
        <f>secoo주문영문!V54/67*100/180</f>
        <v>1930.1791044776121</v>
      </c>
      <c r="H56" s="73" t="s">
        <v>927</v>
      </c>
    </row>
    <row r="57" spans="1:8" ht="14.25">
      <c r="A57" t="str">
        <f>secoo주문영문!A55</f>
        <v>60217034832072</v>
      </c>
      <c r="B57" s="91" t="str">
        <f>secoo주문영문!O55</f>
        <v>ARJA0B216B2052</v>
      </c>
      <c r="C57" s="89" t="str">
        <f>B57&amp;" allegri jackets"</f>
        <v>ARJA0B216B2052 allegri jackets</v>
      </c>
      <c r="D57" s="85" t="str">
        <f>secoo주문영문!U55</f>
        <v>1</v>
      </c>
      <c r="E57" s="55" t="s">
        <v>926</v>
      </c>
      <c r="G57" s="74">
        <f>secoo주문영문!V55/67*100/180</f>
        <v>3095.1492537313434</v>
      </c>
      <c r="H57" s="73" t="s">
        <v>927</v>
      </c>
    </row>
    <row r="58" spans="1:8" ht="14.25">
      <c r="A58" t="str">
        <f>secoo주문영문!A56</f>
        <v>60217034832072</v>
      </c>
      <c r="B58" s="91" t="str">
        <f>secoo주문영문!O56</f>
        <v>ARSH0B311G100L</v>
      </c>
      <c r="C58" s="89" t="str">
        <f>B58&amp;" allegri shirts"</f>
        <v>ARSH0B311G100L allegri shirts</v>
      </c>
      <c r="D58" s="85" t="str">
        <f>secoo주문영문!U56</f>
        <v>1</v>
      </c>
      <c r="E58" s="55" t="s">
        <v>926</v>
      </c>
      <c r="G58" s="74">
        <f>secoo주문영문!V56/67*100/180</f>
        <v>1341.8843283582091</v>
      </c>
      <c r="H58" s="73" t="s">
        <v>927</v>
      </c>
    </row>
    <row r="59" spans="1:8" ht="14.25">
      <c r="A59" t="str">
        <f>secoo주문영문!A57</f>
        <v>60217036202072</v>
      </c>
      <c r="B59" s="91" t="str">
        <f>secoo주문영문!O57</f>
        <v>ARSH0B311E100L</v>
      </c>
      <c r="C59" s="89" t="str">
        <f>B59&amp;" allegri shirts"</f>
        <v>ARSH0B311E100L allegri shirts</v>
      </c>
      <c r="D59" s="85" t="str">
        <f>secoo주문영문!U57</f>
        <v>1</v>
      </c>
      <c r="E59" s="55" t="s">
        <v>926</v>
      </c>
      <c r="G59" s="74">
        <f>secoo주문영문!V57/67*100/180</f>
        <v>1277.9850746268655</v>
      </c>
      <c r="H59" s="73" t="s">
        <v>927</v>
      </c>
    </row>
    <row r="60" spans="1:8" ht="14.25">
      <c r="A60" t="str">
        <f>secoo주문영문!A58</f>
        <v>60203540121024</v>
      </c>
      <c r="B60" s="91" t="str">
        <f>secoo주문영문!O58</f>
        <v>ARPA0B226B2090</v>
      </c>
      <c r="C60" s="89" t="str">
        <f t="shared" ref="C60" si="14">B60&amp;" allegri pants"</f>
        <v>ARPA0B226B2090 allegri pants</v>
      </c>
      <c r="D60" s="85" t="str">
        <f>secoo주문영문!U58</f>
        <v>1</v>
      </c>
      <c r="E60" s="55" t="s">
        <v>926</v>
      </c>
      <c r="G60" s="74">
        <f>secoo주문영문!V58/67*100/180</f>
        <v>1341.8843283582091</v>
      </c>
      <c r="H60" s="73" t="s">
        <v>927</v>
      </c>
    </row>
    <row r="61" spans="1:8" ht="14.25">
      <c r="A61" t="str">
        <f>secoo주문영문!A59</f>
        <v>60203555341024</v>
      </c>
      <c r="B61" s="91" t="str">
        <f>secoo주문영문!O59</f>
        <v>ARJA0B216B2048</v>
      </c>
      <c r="C61" s="89" t="str">
        <f>B61&amp;" allegri jackets"</f>
        <v>ARJA0B216B2048 allegri jackets</v>
      </c>
      <c r="D61" s="85" t="str">
        <f>secoo주문영문!U59</f>
        <v>1</v>
      </c>
      <c r="E61" s="55" t="s">
        <v>926</v>
      </c>
      <c r="G61" s="74">
        <f>secoo주문영문!V59/67*100/180</f>
        <v>3095.1492537313434</v>
      </c>
      <c r="H61" s="73" t="s">
        <v>927</v>
      </c>
    </row>
    <row r="62" spans="1:8" ht="14.25">
      <c r="A62" t="str">
        <f>secoo주문영문!A60</f>
        <v>60217521702053</v>
      </c>
      <c r="B62" s="91" t="str">
        <f>secoo주문영문!O60</f>
        <v>ARSH0B401WT00M</v>
      </c>
      <c r="C62" s="89" t="str">
        <f>B62&amp;" allegri shirts"</f>
        <v>ARSH0B401WT00M allegri shirts</v>
      </c>
      <c r="D62" s="85" t="str">
        <f>secoo주문영문!U60</f>
        <v>1</v>
      </c>
      <c r="E62" s="55" t="s">
        <v>926</v>
      </c>
      <c r="G62" s="74">
        <f>secoo주문영문!V60/67*100/180</f>
        <v>1341.8843283582091</v>
      </c>
      <c r="H62" s="73" t="s">
        <v>927</v>
      </c>
    </row>
    <row r="63" spans="1:8" ht="14.25">
      <c r="A63" t="str">
        <f>secoo주문영문!A61</f>
        <v>60217531162054</v>
      </c>
      <c r="B63" s="91" t="str">
        <f>secoo주문영문!O61</f>
        <v>ARPA0B224T3082</v>
      </c>
      <c r="C63" s="89" t="str">
        <f t="shared" ref="C63:C64" si="15">B63&amp;" allegri shirts"</f>
        <v>ARPA0B224T3082 allegri shirts</v>
      </c>
      <c r="D63" s="85" t="str">
        <f>secoo주문영문!U61</f>
        <v>1</v>
      </c>
      <c r="E63" s="55" t="s">
        <v>926</v>
      </c>
      <c r="G63" s="74">
        <f>secoo주문영문!V61/67*100/180</f>
        <v>1419.2499999999998</v>
      </c>
      <c r="H63" s="73" t="s">
        <v>927</v>
      </c>
    </row>
    <row r="64" spans="1:8" ht="14.25">
      <c r="A64" t="str">
        <f>secoo주문영문!A62</f>
        <v>60217483222077</v>
      </c>
      <c r="B64" s="91" t="str">
        <f>secoo주문영문!O62</f>
        <v>ARSH0B420WT0XL</v>
      </c>
      <c r="C64" s="89" t="str">
        <f t="shared" si="15"/>
        <v>ARSH0B420WT0XL allegri shirts</v>
      </c>
      <c r="D64" s="85" t="str">
        <f>secoo주문영문!U62</f>
        <v>1</v>
      </c>
      <c r="E64" s="55" t="s">
        <v>926</v>
      </c>
      <c r="G64" s="74">
        <f>secoo주문영문!V62/67*100/180</f>
        <v>1341.8843283582091</v>
      </c>
      <c r="H64" s="73" t="s">
        <v>927</v>
      </c>
    </row>
    <row r="65" spans="1:8" ht="14.25">
      <c r="A65" t="str">
        <f>secoo주문영문!A63</f>
        <v>40204096571034</v>
      </c>
      <c r="B65" s="91" t="str">
        <f>secoo주문영문!O63</f>
        <v>ARJU1B205IV052</v>
      </c>
      <c r="C65" s="89" t="str">
        <f>B65&amp;"allegri jacket"</f>
        <v>ARJU1B205IV052allegri jacket</v>
      </c>
      <c r="D65" s="85" t="str">
        <f>secoo주문영문!U63</f>
        <v>1</v>
      </c>
      <c r="E65" s="55" t="s">
        <v>926</v>
      </c>
      <c r="G65" s="74">
        <f>secoo주문영문!V63/67*100/180</f>
        <v>3379.553482587065</v>
      </c>
      <c r="H65" s="73" t="s">
        <v>927</v>
      </c>
    </row>
    <row r="66" spans="1:8" ht="14.25">
      <c r="A66" t="str">
        <f>secoo주문영문!A64</f>
        <v>40204184791018</v>
      </c>
      <c r="B66" s="91" t="str">
        <f>secoo주문영문!O64</f>
        <v>ARPA1B313G3086</v>
      </c>
      <c r="C66" s="89" t="str">
        <f>B66&amp;" allegri pants"</f>
        <v>ARPA1B313G3086 allegri pants</v>
      </c>
      <c r="D66" s="85" t="str">
        <f>secoo주문영문!U64</f>
        <v>1</v>
      </c>
      <c r="E66" s="55" t="s">
        <v>926</v>
      </c>
      <c r="G66" s="74">
        <f>secoo주문영문!V64/67*100/180</f>
        <v>1891.1194029850747</v>
      </c>
      <c r="H66" s="73" t="s">
        <v>927</v>
      </c>
    </row>
    <row r="67" spans="1:8" ht="14.25">
      <c r="A67" t="str">
        <f>secoo주문영문!A65</f>
        <v>40204151811001</v>
      </c>
      <c r="B67" s="91" t="str">
        <f>secoo주문영문!O65</f>
        <v>ARTS1B201WT00L</v>
      </c>
      <c r="C67" s="89" t="str">
        <f>B67&amp;" allegri t-shirts"</f>
        <v>ARTS1B201WT00L allegri t-shirts</v>
      </c>
      <c r="D67" s="85" t="str">
        <f>secoo주문영문!U65</f>
        <v>1</v>
      </c>
      <c r="E67" s="55" t="s">
        <v>926</v>
      </c>
      <c r="G67" s="74">
        <f>secoo주문영문!V65/67*100/180</f>
        <v>997.45315091210614</v>
      </c>
      <c r="H67" s="73" t="s">
        <v>927</v>
      </c>
    </row>
    <row r="68" spans="1:8" ht="14.25">
      <c r="A68" t="str">
        <f>secoo주문영문!A66</f>
        <v>60204141761045</v>
      </c>
      <c r="B68" s="91" t="str">
        <f>secoo주문영문!O66</f>
        <v>ARSH0B204B10XS</v>
      </c>
      <c r="C68" s="89" t="str">
        <f t="shared" ref="C68" si="16">B68&amp;" allegri shirts"</f>
        <v>ARSH0B204B10XS allegri shirts</v>
      </c>
      <c r="D68" s="85" t="str">
        <f>secoo주문영문!U66</f>
        <v>1</v>
      </c>
      <c r="E68" s="55" t="s">
        <v>926</v>
      </c>
      <c r="G68" s="74">
        <f>secoo주문영문!V66/67*100/180</f>
        <v>1902.7777777777778</v>
      </c>
      <c r="H68" s="73" t="s">
        <v>927</v>
      </c>
    </row>
    <row r="69" spans="1:8" ht="14.25">
      <c r="A69" t="str">
        <f>secoo주문영문!A67</f>
        <v>40217655132076</v>
      </c>
      <c r="B69" s="91" t="str">
        <f>secoo주문영문!O67</f>
        <v>ARTS1B304R30XS</v>
      </c>
      <c r="C69" s="89" t="str">
        <f t="shared" ref="C69:C74" si="17">B69&amp;" allegri t-shirts"</f>
        <v>ARTS1B304R30XS allegri t-shirts</v>
      </c>
      <c r="D69" s="85" t="str">
        <f>secoo주문영문!U67</f>
        <v>1</v>
      </c>
      <c r="E69" s="55" t="s">
        <v>926</v>
      </c>
      <c r="G69" s="74">
        <f>secoo주문영문!V67/67*100/180</f>
        <v>1432.0174129353234</v>
      </c>
      <c r="H69" s="73" t="s">
        <v>927</v>
      </c>
    </row>
    <row r="70" spans="1:8" ht="14.25">
      <c r="A70" t="str">
        <f>secoo주문영문!A68</f>
        <v>40217648032054</v>
      </c>
      <c r="B70" s="91" t="str">
        <f>secoo주문영문!O68</f>
        <v>ARTS1B202Y200S</v>
      </c>
      <c r="C70" s="89" t="str">
        <f t="shared" si="17"/>
        <v>ARTS1B202Y200S allegri t-shirts</v>
      </c>
      <c r="D70" s="85" t="str">
        <f>secoo주문영문!U68</f>
        <v>1</v>
      </c>
      <c r="E70" s="55" t="s">
        <v>926</v>
      </c>
      <c r="G70" s="74">
        <f>secoo주문영문!V68/67*100/180</f>
        <v>997.45315091210614</v>
      </c>
      <c r="H70" s="73" t="s">
        <v>927</v>
      </c>
    </row>
    <row r="71" spans="1:8" ht="14.25">
      <c r="A71" t="str">
        <f>secoo주문영문!A69</f>
        <v>40204098351002</v>
      </c>
      <c r="B71" s="91" t="str">
        <f>secoo주문영문!O69</f>
        <v>ARTS1B201B100M</v>
      </c>
      <c r="C71" s="89" t="str">
        <f t="shared" si="17"/>
        <v>ARTS1B201B100M allegri t-shirts</v>
      </c>
      <c r="D71" s="85" t="str">
        <f>secoo주문영문!U69</f>
        <v>1</v>
      </c>
      <c r="E71" s="55" t="s">
        <v>926</v>
      </c>
      <c r="G71" s="74">
        <f>secoo주문영문!V69/67*100/180</f>
        <v>859.21185737976793</v>
      </c>
      <c r="H71" s="73" t="s">
        <v>927</v>
      </c>
    </row>
    <row r="72" spans="1:8" ht="14.25">
      <c r="A72" t="str">
        <f>secoo주문영문!A70</f>
        <v>40204098351002</v>
      </c>
      <c r="B72" s="91" t="str">
        <f>secoo주문영문!O70</f>
        <v>ARTS1B202P100S</v>
      </c>
      <c r="C72" s="89" t="str">
        <f t="shared" si="17"/>
        <v>ARTS1B202P100S allegri t-shirts</v>
      </c>
      <c r="D72" s="85" t="str">
        <f>secoo주문영문!U70</f>
        <v>1</v>
      </c>
      <c r="E72" s="55" t="s">
        <v>926</v>
      </c>
      <c r="G72" s="74">
        <f>secoo주문영문!V70/67*100/180</f>
        <v>859.21185737976793</v>
      </c>
      <c r="H72" s="73" t="s">
        <v>927</v>
      </c>
    </row>
    <row r="73" spans="1:8" ht="14.25">
      <c r="A73" t="str">
        <f>secoo주문영문!A71</f>
        <v>40204098351002</v>
      </c>
      <c r="B73" s="91" t="str">
        <f>secoo주문영문!O71</f>
        <v>ARTS1B202W200M</v>
      </c>
      <c r="C73" s="89" t="str">
        <f t="shared" si="17"/>
        <v>ARTS1B202W200M allegri t-shirts</v>
      </c>
      <c r="D73" s="85" t="str">
        <f>secoo주문영문!U71</f>
        <v>1</v>
      </c>
      <c r="E73" s="55" t="s">
        <v>926</v>
      </c>
      <c r="G73" s="74">
        <f>secoo주문영문!V71/67*100/180</f>
        <v>997.45315091210614</v>
      </c>
      <c r="H73" s="73" t="s">
        <v>927</v>
      </c>
    </row>
    <row r="74" spans="1:8" ht="14.25">
      <c r="A74" t="str">
        <f>secoo주문영문!A72</f>
        <v>40204098351002</v>
      </c>
      <c r="B74" s="91" t="str">
        <f>secoo주문영문!O72</f>
        <v>ARTS1B202Y200M</v>
      </c>
      <c r="C74" s="89" t="str">
        <f t="shared" si="17"/>
        <v>ARTS1B202Y200M allegri t-shirts</v>
      </c>
      <c r="D74" s="85" t="str">
        <f>secoo주문영문!U72</f>
        <v>1</v>
      </c>
      <c r="E74" s="55" t="s">
        <v>926</v>
      </c>
      <c r="G74" s="74">
        <f>secoo주문영문!V72/67*100/180</f>
        <v>997.45315091210614</v>
      </c>
      <c r="H74" s="73" t="s">
        <v>927</v>
      </c>
    </row>
    <row r="75" spans="1:8" ht="14.25">
      <c r="A75" t="str">
        <f>secoo주문영문!A73</f>
        <v>60204447011027</v>
      </c>
      <c r="B75" s="91" t="str">
        <f>secoo주문영문!O73</f>
        <v>ARPA1B313I2086</v>
      </c>
      <c r="C75" s="89" t="str">
        <f>B75&amp;" allegri pants"</f>
        <v>ARPA1B313I2086 allegri pants</v>
      </c>
      <c r="D75" s="85" t="str">
        <f>secoo주문영문!U73</f>
        <v>1</v>
      </c>
      <c r="E75" s="55" t="s">
        <v>926</v>
      </c>
      <c r="G75" s="74">
        <f>secoo주문영문!V73/67*100/180</f>
        <v>1954.2786069651738</v>
      </c>
      <c r="H75" s="73" t="s">
        <v>927</v>
      </c>
    </row>
    <row r="76" spans="1:8" ht="14.25">
      <c r="A76" t="str">
        <f>secoo주문영문!A74</f>
        <v>60217908302061</v>
      </c>
      <c r="B76" s="91" t="str">
        <f>secoo주문영문!O74</f>
        <v>ARPA1B304I2094</v>
      </c>
      <c r="C76" s="89" t="str">
        <f>B76&amp;" allegri pants"</f>
        <v>ARPA1B304I2094 allegri pants</v>
      </c>
      <c r="D76" s="85" t="str">
        <f>secoo주문영문!U74</f>
        <v>1</v>
      </c>
      <c r="E76" s="55" t="s">
        <v>926</v>
      </c>
      <c r="G76" s="74">
        <f>secoo주문영문!V74/67*100/180</f>
        <v>1661.136815920398</v>
      </c>
      <c r="H76" s="73" t="s">
        <v>927</v>
      </c>
    </row>
    <row r="77" spans="1:8" ht="14.25">
      <c r="A77" t="str">
        <f>secoo주문영문!A75</f>
        <v>60217908302061</v>
      </c>
      <c r="B77" s="91" t="str">
        <f>secoo주문영문!O75</f>
        <v>ARPA0B307T3094</v>
      </c>
      <c r="C77" s="89" t="str">
        <f>B77&amp;" allegri pants"</f>
        <v>ARPA0B307T3094 allegri pants</v>
      </c>
      <c r="D77" s="85" t="str">
        <f>secoo주문영문!U75</f>
        <v>1</v>
      </c>
      <c r="E77" s="55" t="s">
        <v>926</v>
      </c>
      <c r="G77" s="74">
        <f>secoo주문영문!V75/67*100/180</f>
        <v>2129.9751243781093</v>
      </c>
      <c r="H77" s="73" t="s">
        <v>927</v>
      </c>
    </row>
    <row r="78" spans="1:8" ht="14.25">
      <c r="A78" t="str">
        <f>secoo주문영문!A76</f>
        <v>60217908302061</v>
      </c>
      <c r="B78" s="91" t="str">
        <f>secoo주문영문!O76</f>
        <v>ARPA0B314G1094</v>
      </c>
      <c r="C78" s="89" t="str">
        <f>B78&amp;" allegri pants"</f>
        <v>ARPA0B314G1094 allegri pants</v>
      </c>
      <c r="D78" s="85" t="str">
        <f>secoo주문영문!U76</f>
        <v>1</v>
      </c>
      <c r="E78" s="55" t="s">
        <v>926</v>
      </c>
      <c r="G78" s="74">
        <f>secoo주문영문!V76/67*100/180</f>
        <v>1341.8843283582091</v>
      </c>
      <c r="H78" s="73" t="s">
        <v>927</v>
      </c>
    </row>
    <row r="79" spans="1:8" ht="14.25">
      <c r="A79" t="str">
        <f>secoo주문영문!A77</f>
        <v>60217899582061</v>
      </c>
      <c r="B79" s="91" t="str">
        <f>secoo주문영문!O77</f>
        <v>ARPA0E101MU094</v>
      </c>
      <c r="C79" s="89" t="str">
        <f>B79&amp;" allegri pants"</f>
        <v>ARPA0E101MU094 allegri pants</v>
      </c>
      <c r="D79" s="85" t="str">
        <f>secoo주문영문!U77</f>
        <v>1</v>
      </c>
      <c r="E79" s="55" t="s">
        <v>926</v>
      </c>
      <c r="G79" s="74">
        <f>secoo주문영문!V77/67*100/180</f>
        <v>2782.960199004975</v>
      </c>
      <c r="H79" s="73" t="s">
        <v>927</v>
      </c>
    </row>
    <row r="80" spans="1:8" ht="14.25">
      <c r="A80" t="str">
        <f>secoo주문영문!A78</f>
        <v>40204306051034</v>
      </c>
      <c r="B80" s="91" t="str">
        <f>secoo주문영문!O78</f>
        <v>ARTS1B304T30XS</v>
      </c>
      <c r="C80" s="89" t="str">
        <f>B80&amp;" allegri t-shirts"</f>
        <v>ARTS1B304T30XS allegri t-shirts</v>
      </c>
      <c r="D80" s="85" t="str">
        <f>secoo주문영문!U78</f>
        <v>1</v>
      </c>
      <c r="E80" s="55" t="s">
        <v>926</v>
      </c>
      <c r="G80" s="74">
        <f>secoo주문영문!V78/67*100/180</f>
        <v>1432.0174129353234</v>
      </c>
      <c r="H80" s="73" t="s">
        <v>927</v>
      </c>
    </row>
    <row r="81" spans="1:8" ht="14.25">
      <c r="A81" t="str">
        <f>secoo주문영문!A79</f>
        <v>40204286571038</v>
      </c>
      <c r="B81" s="91" t="str">
        <f>secoo주문영문!O79</f>
        <v>ARTS1B203G100M</v>
      </c>
      <c r="C81" s="89" t="str">
        <f>B81&amp;" allegri t-shirts"</f>
        <v>ARTS1B203G100M allegri t-shirts</v>
      </c>
      <c r="D81" s="85" t="str">
        <f>secoo주문영문!U79</f>
        <v>1</v>
      </c>
      <c r="E81" s="55" t="s">
        <v>926</v>
      </c>
      <c r="G81" s="74">
        <f>secoo주문영문!V79/67*100/180</f>
        <v>859.21185737976793</v>
      </c>
      <c r="H81" s="73" t="s">
        <v>927</v>
      </c>
    </row>
    <row r="82" spans="1:8" ht="14.25">
      <c r="A82" t="str">
        <f>secoo주문영문!A80</f>
        <v>60219183632082</v>
      </c>
      <c r="B82" s="91" t="str">
        <f>secoo주문영문!O80</f>
        <v>ARTS1B304R300S</v>
      </c>
      <c r="C82" s="89" t="str">
        <f>B82&amp;" allegri t-shirts"</f>
        <v>ARTS1B304R300S allegri t-shirts</v>
      </c>
      <c r="D82" s="85" t="str">
        <f>secoo주문영문!U80</f>
        <v>1</v>
      </c>
      <c r="E82" s="55" t="s">
        <v>926</v>
      </c>
      <c r="G82" s="74">
        <f>secoo주문영문!V80/67*100/180</f>
        <v>1432.0174129353234</v>
      </c>
      <c r="H82" s="73" t="s">
        <v>927</v>
      </c>
    </row>
    <row r="83" spans="1:8" ht="14.25">
      <c r="A83" t="str">
        <f>secoo주문영문!A81</f>
        <v>‘60220080342055</v>
      </c>
      <c r="B83" s="91" t="str">
        <f>secoo주문영문!O81</f>
        <v>ARPA0B208K2094</v>
      </c>
      <c r="C83" s="89" t="str">
        <f t="shared" ref="C83" si="18">B83&amp;" allegri shirts"</f>
        <v>ARPA0B208K2094 allegri shirts</v>
      </c>
      <c r="D83" s="85" t="str">
        <f>secoo주문영문!U81</f>
        <v>1</v>
      </c>
      <c r="E83" s="55" t="s">
        <v>926</v>
      </c>
      <c r="G83" s="74">
        <f>secoo주문영문!V81/67*100/180</f>
        <v>1341.8843283582091</v>
      </c>
      <c r="H83" s="73" t="s">
        <v>927</v>
      </c>
    </row>
    <row r="84" spans="1:8" ht="14.25">
      <c r="A84" t="str">
        <f>secoo주문영문!A82</f>
        <v>60205898061037</v>
      </c>
      <c r="B84" s="91" t="str">
        <f>secoo주문영문!O82</f>
        <v>ARTS1B201B100S</v>
      </c>
      <c r="C84" s="89" t="str">
        <f t="shared" ref="C84" si="19">B84&amp;" allegri shirts"</f>
        <v>ARTS1B201B100S allegri shirts</v>
      </c>
      <c r="D84" s="85" t="str">
        <f>secoo주문영문!U82</f>
        <v>1</v>
      </c>
      <c r="E84" s="55" t="s">
        <v>926</v>
      </c>
      <c r="G84" s="74">
        <f>secoo주문영문!V82/67*100/180</f>
        <v>859.21185737976793</v>
      </c>
      <c r="H84" s="73" t="s">
        <v>927</v>
      </c>
    </row>
    <row r="85" spans="1:8" ht="14.25">
      <c r="A85" t="str">
        <f>secoo주문영문!A83</f>
        <v>60221550012082</v>
      </c>
      <c r="B85" s="91" t="str">
        <f>secoo주문영문!O83</f>
        <v>ARJU0D103E3048</v>
      </c>
      <c r="C85" s="89" t="str">
        <f>B85&amp;" allegri jacket"</f>
        <v>ARJU0D103E3048 allegri jacket</v>
      </c>
      <c r="D85" s="85" t="str">
        <f>secoo주문영문!U83</f>
        <v>1</v>
      </c>
      <c r="E85" s="55" t="s">
        <v>926</v>
      </c>
      <c r="G85" s="74">
        <f>secoo주문영문!V83/67*100/180</f>
        <v>3760.4</v>
      </c>
      <c r="H85" s="73" t="s">
        <v>927</v>
      </c>
    </row>
    <row r="86" spans="1:8" ht="14.25">
      <c r="A86" t="str">
        <f>secoo주문영문!A84</f>
        <v>60221515792059</v>
      </c>
      <c r="B86" s="91" t="str">
        <f>secoo주문영문!O84</f>
        <v>ARJA0B216B2050</v>
      </c>
      <c r="C86" s="89" t="str">
        <f>B86&amp;" allegri jacket"</f>
        <v>ARJA0B216B2050 allegri jacket</v>
      </c>
      <c r="D86" s="85" t="str">
        <f>secoo주문영문!U84</f>
        <v>1</v>
      </c>
      <c r="E86" s="55" t="s">
        <v>926</v>
      </c>
      <c r="G86" s="74">
        <f>secoo주문영문!V84/67*100/180</f>
        <v>3095.1492537313434</v>
      </c>
      <c r="H86" s="73" t="s">
        <v>927</v>
      </c>
    </row>
    <row r="87" spans="1:8" ht="14.25">
      <c r="A87" t="str">
        <f>secoo주문영문!A85</f>
        <v>60221819562093</v>
      </c>
      <c r="B87" s="91" t="str">
        <f>secoo주문영문!O85</f>
        <v>ARPA0B302I2078</v>
      </c>
      <c r="C87" s="89" t="str">
        <f t="shared" ref="C87:C96" si="20">B87&amp;" allegri pants"</f>
        <v>ARPA0B302I2078 allegri pants</v>
      </c>
      <c r="D87" s="85" t="str">
        <f>secoo주문영문!U85</f>
        <v>1</v>
      </c>
      <c r="E87" s="55" t="s">
        <v>926</v>
      </c>
      <c r="G87" s="74">
        <f>secoo주문영문!V85/67*100/180</f>
        <v>1341.8843283582091</v>
      </c>
      <c r="H87" s="73" t="s">
        <v>927</v>
      </c>
    </row>
    <row r="88" spans="1:8" ht="14.25">
      <c r="A88" t="str">
        <f>secoo주문영문!A86</f>
        <v>60221823572093</v>
      </c>
      <c r="B88" s="91" t="str">
        <f>secoo주문영문!O86</f>
        <v>ARPA0B302T3078</v>
      </c>
      <c r="C88" s="89" t="str">
        <f t="shared" si="20"/>
        <v>ARPA0B302T3078 allegri pants</v>
      </c>
      <c r="D88" s="85" t="str">
        <f>secoo주문영문!U86</f>
        <v>1</v>
      </c>
      <c r="E88" s="55" t="s">
        <v>926</v>
      </c>
      <c r="G88" s="74">
        <f>secoo주문영문!V86/67*100/180</f>
        <v>1341.8843283582091</v>
      </c>
      <c r="H88" s="73" t="s">
        <v>927</v>
      </c>
    </row>
    <row r="89" spans="1:8" ht="14.25">
      <c r="A89" t="str">
        <f>secoo주문영문!A87</f>
        <v>60221809852093</v>
      </c>
      <c r="B89" s="91" t="str">
        <f>secoo주문영문!O87</f>
        <v>ARPA0B351K2078</v>
      </c>
      <c r="C89" s="89" t="str">
        <f t="shared" si="20"/>
        <v>ARPA0B351K2078 allegri pants</v>
      </c>
      <c r="D89" s="85" t="str">
        <f>secoo주문영문!U87</f>
        <v>1</v>
      </c>
      <c r="E89" s="55" t="s">
        <v>926</v>
      </c>
      <c r="G89" s="74">
        <f>secoo주문영문!V87/67*100/180</f>
        <v>1419.2499999999998</v>
      </c>
      <c r="H89" s="73" t="s">
        <v>927</v>
      </c>
    </row>
    <row r="90" spans="1:8" ht="14.25">
      <c r="A90" t="str">
        <f>secoo주문영문!A88</f>
        <v>60221809752093</v>
      </c>
      <c r="B90" s="91" t="str">
        <f>secoo주문영문!O88</f>
        <v>ARPA0B312T3078</v>
      </c>
      <c r="C90" s="89" t="str">
        <f t="shared" si="20"/>
        <v>ARPA0B312T3078 allegri pants</v>
      </c>
      <c r="D90" s="85" t="str">
        <f>secoo주문영문!U88</f>
        <v>1</v>
      </c>
      <c r="E90" s="55" t="s">
        <v>926</v>
      </c>
      <c r="G90" s="74">
        <f>secoo주문영문!V88/67*100/180</f>
        <v>1588.7126865671639</v>
      </c>
      <c r="H90" s="73" t="s">
        <v>927</v>
      </c>
    </row>
    <row r="91" spans="1:8" ht="14.25">
      <c r="A91" t="str">
        <f>secoo주문영문!A89</f>
        <v>60221933452061</v>
      </c>
      <c r="B91" s="91" t="str">
        <f>secoo주문영문!O89</f>
        <v>ARPA0B303I2094</v>
      </c>
      <c r="C91" s="89" t="str">
        <f t="shared" si="20"/>
        <v>ARPA0B303I2094 allegri pants</v>
      </c>
      <c r="D91" s="85" t="str">
        <f>secoo주문영문!U89</f>
        <v>1</v>
      </c>
      <c r="E91" s="55" t="s">
        <v>926</v>
      </c>
      <c r="G91" s="74">
        <f>secoo주문영문!V89/67*100/180</f>
        <v>1341.8843283582091</v>
      </c>
      <c r="H91" s="73" t="s">
        <v>927</v>
      </c>
    </row>
    <row r="92" spans="1:8" ht="14.25">
      <c r="A92" t="str">
        <f>secoo주문영문!A90</f>
        <v>60221938842061</v>
      </c>
      <c r="B92" s="91" t="str">
        <f>secoo주문영문!O90</f>
        <v>ARPA1B304T3094</v>
      </c>
      <c r="C92" s="89" t="str">
        <f t="shared" si="20"/>
        <v>ARPA1B304T3094 allegri pants</v>
      </c>
      <c r="D92" s="85" t="str">
        <f>secoo주문영문!U90</f>
        <v>1</v>
      </c>
      <c r="E92" s="55" t="s">
        <v>926</v>
      </c>
      <c r="G92" s="74">
        <f>secoo주문영문!V90/67*100/180</f>
        <v>1758.8507462686568</v>
      </c>
      <c r="H92" s="73" t="s">
        <v>927</v>
      </c>
    </row>
    <row r="93" spans="1:8" ht="14.25">
      <c r="A93" t="str">
        <f>secoo주문영문!A91</f>
        <v>60221938842061</v>
      </c>
      <c r="B93" s="91" t="str">
        <f>secoo주문영문!O91</f>
        <v>ARPA1B304I2094</v>
      </c>
      <c r="C93" s="89" t="str">
        <f t="shared" si="20"/>
        <v>ARPA1B304I2094 allegri pants</v>
      </c>
      <c r="D93" s="85" t="str">
        <f>secoo주문영문!U91</f>
        <v>1</v>
      </c>
      <c r="E93" s="55" t="s">
        <v>926</v>
      </c>
      <c r="G93" s="74">
        <f>secoo주문영문!V91/67*100/180</f>
        <v>1758.8507462686568</v>
      </c>
      <c r="H93" s="73" t="s">
        <v>927</v>
      </c>
    </row>
    <row r="94" spans="1:8" ht="14.25">
      <c r="A94" t="str">
        <f>secoo주문영문!A92</f>
        <v>60221938842061</v>
      </c>
      <c r="B94" s="91" t="str">
        <f>secoo주문영문!O92</f>
        <v>ARPA0B305T3094</v>
      </c>
      <c r="C94" s="89" t="str">
        <f t="shared" si="20"/>
        <v>ARPA0B305T3094 allegri pants</v>
      </c>
      <c r="D94" s="85" t="str">
        <f>secoo주문영문!U92</f>
        <v>1</v>
      </c>
      <c r="E94" s="55" t="s">
        <v>926</v>
      </c>
      <c r="G94" s="74">
        <f>secoo주문영문!V92/67*100/180</f>
        <v>1588.7126865671639</v>
      </c>
      <c r="H94" s="73" t="s">
        <v>927</v>
      </c>
    </row>
    <row r="95" spans="1:8" ht="14.25">
      <c r="A95" t="str">
        <f>secoo주문영문!A93</f>
        <v>60221933452061</v>
      </c>
      <c r="B95" s="91" t="str">
        <f>secoo주문영문!O93</f>
        <v>ARPA0B303G3094</v>
      </c>
      <c r="C95" s="89" t="str">
        <f t="shared" si="20"/>
        <v>ARPA0B303G3094 allegri pants</v>
      </c>
      <c r="D95" s="85" t="str">
        <f>secoo주문영문!U93</f>
        <v>1</v>
      </c>
      <c r="E95" s="55" t="s">
        <v>926</v>
      </c>
      <c r="G95" s="74">
        <f>secoo주문영문!V93/67*100/180</f>
        <v>1341.8843283582091</v>
      </c>
      <c r="H95" s="73" t="s">
        <v>927</v>
      </c>
    </row>
    <row r="96" spans="1:8" ht="14.25">
      <c r="A96" t="str">
        <f>secoo주문영문!A94</f>
        <v>60221933452061</v>
      </c>
      <c r="B96" s="91" t="str">
        <f>secoo주문영문!O94</f>
        <v>ARPA0B303G2094</v>
      </c>
      <c r="C96" s="89" t="str">
        <f t="shared" si="20"/>
        <v>ARPA0B303G2094 allegri pants</v>
      </c>
      <c r="D96" s="85" t="str">
        <f>secoo주문영문!U94</f>
        <v>1</v>
      </c>
      <c r="E96" s="55" t="s">
        <v>926</v>
      </c>
      <c r="G96" s="74">
        <f>secoo주문영문!V94/67*100/180</f>
        <v>1341.8843283582091</v>
      </c>
      <c r="H96" s="73" t="s">
        <v>927</v>
      </c>
    </row>
    <row r="97" spans="1:8" ht="14.25">
      <c r="A97" t="str">
        <f>secoo주문영문!A95</f>
        <v>60208436651019</v>
      </c>
      <c r="B97" s="91" t="str">
        <f>secoo주문영문!O95</f>
        <v>ARTS1B203G100L</v>
      </c>
      <c r="C97" s="89" t="str">
        <f t="shared" ref="C97" si="21">B97&amp;" allegri shirts"</f>
        <v>ARTS1B203G100L allegri shirts</v>
      </c>
      <c r="D97" s="85" t="str">
        <f>secoo주문영문!U95</f>
        <v>1</v>
      </c>
      <c r="E97" s="55" t="s">
        <v>926</v>
      </c>
      <c r="G97" s="74">
        <f>secoo주문영문!V95/67*100/180</f>
        <v>1010.837479270315</v>
      </c>
      <c r="H97" s="73" t="s">
        <v>927</v>
      </c>
    </row>
    <row r="98" spans="1:8" ht="14.25">
      <c r="A98" t="str">
        <f>secoo주문영문!A96</f>
        <v>60222544222077</v>
      </c>
      <c r="B98" s="91" t="str">
        <f>secoo주문영문!O96</f>
        <v>ARSH0B509B300L</v>
      </c>
      <c r="C98" s="89" t="str">
        <f t="shared" ref="C98:C100" si="22">B98&amp;" allegri shirts"</f>
        <v>ARSH0B509B300L allegri shirts</v>
      </c>
      <c r="D98" s="85" t="str">
        <f>secoo주문영문!U96</f>
        <v>1</v>
      </c>
      <c r="E98" s="55" t="s">
        <v>926</v>
      </c>
      <c r="G98" s="74">
        <f>secoo주문영문!V96/67*100/180</f>
        <v>1341.8843283582091</v>
      </c>
      <c r="H98" s="73" t="s">
        <v>927</v>
      </c>
    </row>
    <row r="99" spans="1:8" ht="14.25">
      <c r="A99" t="str">
        <f>secoo주문영문!A97</f>
        <v>60222535802061</v>
      </c>
      <c r="B99" s="91" t="str">
        <f>secoo주문영문!O97</f>
        <v>ARPA0B305T3094</v>
      </c>
      <c r="C99" s="89" t="str">
        <f>B99&amp;" allegri pants"</f>
        <v>ARPA0B305T3094 allegri pants</v>
      </c>
      <c r="D99" s="85" t="str">
        <f>secoo주문영문!U97</f>
        <v>1</v>
      </c>
      <c r="E99" s="55" t="s">
        <v>926</v>
      </c>
      <c r="G99" s="74">
        <f>secoo주문영문!V97/67*100/180</f>
        <v>1588.7126865671639</v>
      </c>
      <c r="H99" s="73" t="s">
        <v>927</v>
      </c>
    </row>
    <row r="100" spans="1:8" ht="14.25">
      <c r="A100" t="str">
        <f>secoo주문영문!A98</f>
        <v>60222535802061</v>
      </c>
      <c r="B100" s="91" t="str">
        <f>secoo주문영문!O98</f>
        <v>ARPA0B305T3094</v>
      </c>
      <c r="C100" s="89" t="str">
        <f t="shared" si="22"/>
        <v>ARPA0B305T3094 allegri shirts</v>
      </c>
      <c r="D100" s="85" t="str">
        <f>secoo주문영문!U98</f>
        <v>1</v>
      </c>
      <c r="E100" s="55" t="s">
        <v>926</v>
      </c>
      <c r="G100" s="74">
        <f>secoo주문영문!V98/67*100/180</f>
        <v>1588.7126865671639</v>
      </c>
      <c r="H100" s="73" t="s">
        <v>927</v>
      </c>
    </row>
    <row r="101" spans="1:8" ht="14.25">
      <c r="A101" t="str">
        <f>secoo주문영문!A99</f>
        <v>60222558682061</v>
      </c>
      <c r="B101" s="91" t="str">
        <f>secoo주문영문!O99</f>
        <v>ARPA1B308K3094</v>
      </c>
      <c r="C101" s="89" t="str">
        <f>B101&amp;" allegri pants"</f>
        <v>ARPA1B308K3094 allegri pants</v>
      </c>
      <c r="D101" s="85" t="str">
        <f>secoo주문영문!U99</f>
        <v>1</v>
      </c>
      <c r="E101" s="55" t="s">
        <v>926</v>
      </c>
      <c r="G101" s="74">
        <f>secoo주문영문!V99/67*100/180</f>
        <v>1954.2786069651738</v>
      </c>
      <c r="H101" s="73" t="s">
        <v>927</v>
      </c>
    </row>
    <row r="102" spans="1:8" ht="14.25">
      <c r="A102" t="str">
        <f>secoo주문영문!A100</f>
        <v>60222558682061</v>
      </c>
      <c r="B102" s="91" t="str">
        <f>secoo주문영문!O100</f>
        <v>ARPA0B302I2094</v>
      </c>
      <c r="C102" s="89" t="str">
        <f>B102&amp;" allegri pants"</f>
        <v>ARPA0B302I2094 allegri pants</v>
      </c>
      <c r="D102" s="85" t="str">
        <f>secoo주문영문!U100</f>
        <v>1</v>
      </c>
      <c r="E102" s="55" t="s">
        <v>926</v>
      </c>
      <c r="G102" s="74">
        <f>secoo주문영문!V100/67*100/180</f>
        <v>1341.8843283582091</v>
      </c>
      <c r="H102" s="73" t="s">
        <v>927</v>
      </c>
    </row>
    <row r="103" spans="1:8" ht="14.25">
      <c r="A103" t="str">
        <f>secoo주문영문!A101</f>
        <v>60222558682061</v>
      </c>
      <c r="B103" s="91" t="str">
        <f>secoo주문영문!O101</f>
        <v>ARPA0B307T3094</v>
      </c>
      <c r="C103" s="89" t="str">
        <f>B103&amp;" allegri pants"</f>
        <v>ARPA0B307T3094 allegri pants</v>
      </c>
      <c r="D103" s="85" t="str">
        <f>secoo주문영문!U101</f>
        <v>1</v>
      </c>
      <c r="E103" s="55" t="s">
        <v>926</v>
      </c>
      <c r="G103" s="74">
        <f>secoo주문영문!V101/67*100/180</f>
        <v>1341.8843283582091</v>
      </c>
      <c r="H103" s="73" t="s">
        <v>927</v>
      </c>
    </row>
    <row r="104" spans="1:8" ht="14.25">
      <c r="A104" t="str">
        <f>secoo주문영문!A102</f>
        <v>60222562462061</v>
      </c>
      <c r="B104" s="91" t="str">
        <f>secoo주문영문!O102</f>
        <v>ARPA0D403BK094</v>
      </c>
      <c r="C104" s="89" t="str">
        <f>B104&amp;" allegri pants"</f>
        <v>ARPA0D403BK094 allegri pants</v>
      </c>
      <c r="D104" s="85" t="str">
        <f>secoo주문영문!U102</f>
        <v>1</v>
      </c>
      <c r="E104" s="55" t="s">
        <v>926</v>
      </c>
      <c r="G104" s="74">
        <f>secoo주문영문!V102/67*100/180</f>
        <v>2130.0955223880596</v>
      </c>
      <c r="H104" s="73" t="s">
        <v>927</v>
      </c>
    </row>
    <row r="105" spans="1:8" ht="14.25">
      <c r="A105" t="str">
        <f>secoo주문영문!A103</f>
        <v>60222562462061</v>
      </c>
      <c r="B105" s="91" t="str">
        <f>secoo주문영문!O103</f>
        <v>ARPA0B303BK094</v>
      </c>
      <c r="C105" s="89" t="str">
        <f>B105&amp;" allegri pants"</f>
        <v>ARPA0B303BK094 allegri pants</v>
      </c>
      <c r="D105" s="85" t="str">
        <f>secoo주문영문!U103</f>
        <v>1</v>
      </c>
      <c r="E105" s="55" t="s">
        <v>926</v>
      </c>
      <c r="G105" s="74">
        <f>secoo주문영문!V103/67*100/180</f>
        <v>1341.8843283582091</v>
      </c>
      <c r="H105" s="73" t="s">
        <v>927</v>
      </c>
    </row>
    <row r="106" spans="1:8" ht="14.25">
      <c r="A106" t="str">
        <f>secoo주문영문!A104</f>
        <v>60222703072067</v>
      </c>
      <c r="B106" s="91" t="str">
        <f>secoo주문영문!O104</f>
        <v>ARSH0B420WT0XL</v>
      </c>
      <c r="C106" s="89" t="str">
        <f t="shared" ref="C106:C107" si="23">B106&amp;" allegri shirts"</f>
        <v>ARSH0B420WT0XL allegri shirts</v>
      </c>
      <c r="D106" s="85" t="str">
        <f>secoo주문영문!U104</f>
        <v>1</v>
      </c>
      <c r="E106" s="55" t="s">
        <v>926</v>
      </c>
      <c r="G106" s="74">
        <f>secoo주문영문!V104/67*100/180</f>
        <v>2129.9751243781093</v>
      </c>
      <c r="H106" s="73" t="s">
        <v>927</v>
      </c>
    </row>
    <row r="107" spans="1:8" ht="14.25">
      <c r="A107" t="str">
        <f>secoo주문영문!A105</f>
        <v>60223042242095</v>
      </c>
      <c r="B107" s="91" t="str">
        <f>secoo주문영문!O105</f>
        <v>ARPA0B341G2090</v>
      </c>
      <c r="C107" s="89" t="str">
        <f t="shared" si="23"/>
        <v>ARPA0B341G2090 allegri shirts</v>
      </c>
      <c r="D107" s="85" t="str">
        <f>secoo주문영문!U105</f>
        <v>1</v>
      </c>
      <c r="E107" s="55" t="s">
        <v>926</v>
      </c>
      <c r="G107" s="74">
        <f>secoo주문영문!V105/67*100/180</f>
        <v>1588.7126865671639</v>
      </c>
      <c r="H107" s="73" t="s">
        <v>927</v>
      </c>
    </row>
    <row r="108" spans="1:8" ht="14.25">
      <c r="A108" t="str">
        <f>secoo주문영문!A106</f>
        <v>60222957722088</v>
      </c>
      <c r="B108" s="91" t="str">
        <f>secoo주문영문!O106</f>
        <v>ARPA1B323IV082</v>
      </c>
      <c r="C108" s="89" t="str">
        <f t="shared" ref="C108:C111" si="24">B108&amp;" allegri shirts"</f>
        <v>ARPA1B323IV082 allegri shirts</v>
      </c>
      <c r="D108" s="85" t="str">
        <f>secoo주문영문!U106</f>
        <v>1</v>
      </c>
      <c r="E108" s="55" t="s">
        <v>926</v>
      </c>
      <c r="G108" s="74">
        <f>secoo주문영문!V106/67*100/180</f>
        <v>1891.1194029850747</v>
      </c>
      <c r="H108" s="73" t="s">
        <v>927</v>
      </c>
    </row>
    <row r="109" spans="1:8" ht="14.25">
      <c r="A109" t="str">
        <f>secoo주문영문!A107</f>
        <v>60222806992075</v>
      </c>
      <c r="B109" s="91" t="str">
        <f>secoo주문영문!O107</f>
        <v>ARPA0B205I2082</v>
      </c>
      <c r="C109" s="89" t="str">
        <f t="shared" si="24"/>
        <v>ARPA0B205I2082 allegri shirts</v>
      </c>
      <c r="D109" s="85" t="str">
        <f>secoo주문영문!U107</f>
        <v>1</v>
      </c>
      <c r="E109" s="55" t="s">
        <v>926</v>
      </c>
      <c r="G109" s="74">
        <f>secoo주문영문!V107/67*100/180</f>
        <v>1341.8843283582091</v>
      </c>
      <c r="H109" s="73" t="s">
        <v>927</v>
      </c>
    </row>
    <row r="110" spans="1:8" ht="14.25">
      <c r="A110" t="str">
        <f>secoo주문영문!A108</f>
        <v>60209048241040</v>
      </c>
      <c r="B110" s="91" t="str">
        <f>secoo주문영문!O108</f>
        <v>ARJA0B314G1050</v>
      </c>
      <c r="C110" s="89" t="str">
        <f t="shared" si="24"/>
        <v>ARJA0B314G1050 allegri shirts</v>
      </c>
      <c r="D110" s="85" t="str">
        <f>secoo주문영문!U108</f>
        <v>1</v>
      </c>
      <c r="E110" s="55" t="s">
        <v>926</v>
      </c>
      <c r="G110" s="74">
        <f>secoo주문영문!V108/67*100/180</f>
        <v>3095.1492537313434</v>
      </c>
      <c r="H110" s="73" t="s">
        <v>927</v>
      </c>
    </row>
    <row r="111" spans="1:8" ht="14.25">
      <c r="A111" t="str">
        <f>secoo주문영문!A109</f>
        <v>60209048241040</v>
      </c>
      <c r="B111" s="91" t="str">
        <f>secoo주문영문!O109</f>
        <v>ARPA0B314G1082</v>
      </c>
      <c r="C111" s="89" t="str">
        <f t="shared" si="24"/>
        <v>ARPA0B314G1082 allegri shirts</v>
      </c>
      <c r="D111" s="85" t="str">
        <f>secoo주문영문!U109</f>
        <v>1</v>
      </c>
      <c r="E111" s="55" t="s">
        <v>926</v>
      </c>
      <c r="G111" s="74">
        <f>secoo주문영문!V109/67*100/180</f>
        <v>1341.8843283582091</v>
      </c>
      <c r="H111" s="73" t="s">
        <v>927</v>
      </c>
    </row>
    <row r="112" spans="1:8" ht="14.25">
      <c r="A112" t="str">
        <f>secoo주문영문!A110</f>
        <v>60223395012061</v>
      </c>
      <c r="B112" s="91" t="str">
        <f>secoo주문영문!O110</f>
        <v>ARPA0D403G2094</v>
      </c>
      <c r="C112" s="89" t="str">
        <f t="shared" ref="C112:C121" si="25">B112&amp;" allegri shirts"</f>
        <v>ARPA0D403G2094 allegri shirts</v>
      </c>
      <c r="D112" s="85" t="str">
        <f>secoo주문영문!U110</f>
        <v>1</v>
      </c>
      <c r="E112" s="55" t="s">
        <v>926</v>
      </c>
      <c r="G112" s="74">
        <f>secoo주문영문!V110/67*100/180</f>
        <v>2130.0955223880596</v>
      </c>
      <c r="H112" s="73" t="s">
        <v>927</v>
      </c>
    </row>
    <row r="113" spans="1:8" ht="14.25">
      <c r="A113" t="str">
        <f>secoo주문영문!A111</f>
        <v>60223355922061</v>
      </c>
      <c r="B113" s="91" t="str">
        <f>secoo주문영문!O111</f>
        <v>ARTS1B304T30XL</v>
      </c>
      <c r="C113" s="89" t="str">
        <f t="shared" si="25"/>
        <v>ARTS1B304T30XL allegri shirts</v>
      </c>
      <c r="D113" s="85" t="str">
        <f>secoo주문영문!U111</f>
        <v>1</v>
      </c>
      <c r="E113" s="55" t="s">
        <v>926</v>
      </c>
      <c r="G113" s="74">
        <f>secoo주문영문!V111/67*100/180</f>
        <v>1516.2537313432838</v>
      </c>
      <c r="H113" s="73" t="s">
        <v>927</v>
      </c>
    </row>
    <row r="114" spans="1:8" ht="14.25">
      <c r="A114" t="str">
        <f>secoo주문영문!A112</f>
        <v>60223355922061</v>
      </c>
      <c r="B114" s="91" t="str">
        <f>secoo주문영문!O112</f>
        <v>ARTS1B201IV0XL</v>
      </c>
      <c r="C114" s="89" t="str">
        <f t="shared" si="25"/>
        <v>ARTS1B201IV0XL allegri shirts</v>
      </c>
      <c r="D114" s="85" t="str">
        <f>secoo주문영문!U112</f>
        <v>1</v>
      </c>
      <c r="E114" s="55" t="s">
        <v>926</v>
      </c>
      <c r="G114" s="74">
        <f>secoo주문영문!V112/67*100/180</f>
        <v>1173.4742951907131</v>
      </c>
      <c r="H114" s="73" t="s">
        <v>927</v>
      </c>
    </row>
    <row r="115" spans="1:8" ht="14.25">
      <c r="A115" t="str">
        <f>secoo주문영문!A113</f>
        <v>60223355922061</v>
      </c>
      <c r="B115" s="91" t="str">
        <f>secoo주문영문!O113</f>
        <v>ARPA0B303BK094</v>
      </c>
      <c r="C115" s="89" t="str">
        <f t="shared" si="25"/>
        <v>ARPA0B303BK094 allegri shirts</v>
      </c>
      <c r="D115" s="85" t="str">
        <f>secoo주문영문!U113</f>
        <v>1</v>
      </c>
      <c r="E115" s="55" t="s">
        <v>926</v>
      </c>
      <c r="G115" s="74">
        <f>secoo주문영문!V113/67*100/180</f>
        <v>1341.8843283582091</v>
      </c>
      <c r="H115" s="73" t="s">
        <v>927</v>
      </c>
    </row>
    <row r="116" spans="1:8" ht="14.25">
      <c r="A116" t="str">
        <f>secoo주문영문!A114</f>
        <v>60209577921019</v>
      </c>
      <c r="B116" s="91" t="str">
        <f>secoo주문영문!O114</f>
        <v>ARTS1B203WT00L</v>
      </c>
      <c r="C116" s="89" t="str">
        <f t="shared" si="25"/>
        <v>ARTS1B203WT00L allegri shirts</v>
      </c>
      <c r="D116" s="85" t="str">
        <f>secoo주문영문!U114</f>
        <v>1</v>
      </c>
      <c r="E116" s="55" t="s">
        <v>926</v>
      </c>
      <c r="G116" s="74">
        <f>secoo주문영문!V114/67*100/180</f>
        <v>808.66998341625208</v>
      </c>
      <c r="H116" s="73" t="s">
        <v>927</v>
      </c>
    </row>
    <row r="117" spans="1:8" ht="14.25">
      <c r="A117" t="str">
        <f>secoo주문영문!A115</f>
        <v>40223423042080</v>
      </c>
      <c r="B117" s="91" t="str">
        <f>secoo주문영문!O115</f>
        <v>ARTS1B209T300M</v>
      </c>
      <c r="C117" s="89" t="str">
        <f t="shared" si="25"/>
        <v>ARTS1B209T300M allegri shirts</v>
      </c>
      <c r="D117" s="85" t="str">
        <f>secoo주문영문!U115</f>
        <v>1</v>
      </c>
      <c r="E117" s="55" t="s">
        <v>926</v>
      </c>
      <c r="G117" s="74">
        <f>secoo주문영문!V115/67*100/180</f>
        <v>1024.3117744610281</v>
      </c>
      <c r="H117" s="73" t="s">
        <v>927</v>
      </c>
    </row>
    <row r="118" spans="1:8" ht="14.25">
      <c r="A118" t="str">
        <f>secoo주문영문!A116</f>
        <v>60223652112066</v>
      </c>
      <c r="B118" s="91" t="str">
        <f>secoo주문영문!O116</f>
        <v>ARTS1B203G100L</v>
      </c>
      <c r="C118" s="89" t="str">
        <f t="shared" si="25"/>
        <v>ARTS1B203G100L allegri shirts</v>
      </c>
      <c r="D118" s="85" t="str">
        <f>secoo주문영문!U116</f>
        <v>1</v>
      </c>
      <c r="E118" s="55" t="s">
        <v>926</v>
      </c>
      <c r="G118" s="74">
        <f>secoo주문영문!V116/67*100/180</f>
        <v>1010.837479270315</v>
      </c>
      <c r="H118" s="73" t="s">
        <v>927</v>
      </c>
    </row>
    <row r="119" spans="1:8" ht="14.25">
      <c r="A119" t="str">
        <f>secoo주문영문!A117</f>
        <v>60209792641040</v>
      </c>
      <c r="B119" s="91" t="str">
        <f>secoo주문영문!O117</f>
        <v>ARJA0B216B2052</v>
      </c>
      <c r="C119" s="89" t="str">
        <f>B119&amp;" allegri jacket"</f>
        <v>ARJA0B216B2052 allegri jacket</v>
      </c>
      <c r="D119" s="85" t="str">
        <f>secoo주문영문!U117</f>
        <v>1</v>
      </c>
      <c r="E119" s="55" t="s">
        <v>926</v>
      </c>
      <c r="G119" s="74">
        <f>secoo주문영문!V117/67*100/180</f>
        <v>4912.9353233830852</v>
      </c>
      <c r="H119" s="73" t="s">
        <v>927</v>
      </c>
    </row>
    <row r="120" spans="1:8" ht="14.25">
      <c r="A120" t="str">
        <f>secoo주문영문!A118</f>
        <v>60209796081040</v>
      </c>
      <c r="B120" s="91" t="str">
        <f>secoo주문영문!O118</f>
        <v>ARPA0B226B2086</v>
      </c>
      <c r="C120" s="89" t="str">
        <f>B120&amp;" allegri pants"</f>
        <v>ARPA0B226B2086 allegri pants</v>
      </c>
      <c r="D120" s="85" t="str">
        <f>secoo주문영문!U118</f>
        <v>1</v>
      </c>
      <c r="E120" s="55" t="s">
        <v>926</v>
      </c>
      <c r="G120" s="74">
        <f>secoo주문영문!V118/67*100/180</f>
        <v>1341.8843283582091</v>
      </c>
      <c r="H120" s="73" t="s">
        <v>927</v>
      </c>
    </row>
    <row r="121" spans="1:8" ht="14.25">
      <c r="A121" t="str">
        <f>secoo주문영문!A119</f>
        <v>60209781391018</v>
      </c>
      <c r="B121" s="91" t="str">
        <f>secoo주문영문!O119</f>
        <v>ARSH0B417G100M</v>
      </c>
      <c r="C121" s="89" t="str">
        <f t="shared" si="25"/>
        <v>ARSH0B417G100M allegri shirts</v>
      </c>
      <c r="D121" s="85" t="str">
        <f>secoo주문영문!U119</f>
        <v>1</v>
      </c>
      <c r="E121" s="55" t="s">
        <v>926</v>
      </c>
      <c r="G121" s="74">
        <f>secoo주문영문!V119/67*100/180</f>
        <v>1341.8843283582091</v>
      </c>
      <c r="H121" s="73" t="s">
        <v>927</v>
      </c>
    </row>
    <row r="122" spans="1:8" ht="14.25">
      <c r="A122" t="str">
        <f>secoo주문영문!A120</f>
        <v>60209953431007</v>
      </c>
      <c r="B122" s="91" t="str">
        <f>secoo주문영문!O120</f>
        <v>ARSH0B204B100L</v>
      </c>
      <c r="C122" s="89" t="str">
        <f t="shared" ref="C122:C127" si="26">B122&amp;" allegri shirts"</f>
        <v>ARSH0B204B100L allegri shirts</v>
      </c>
      <c r="D122" s="85" t="str">
        <f>secoo주문영문!U120</f>
        <v>1</v>
      </c>
      <c r="E122" s="55" t="s">
        <v>926</v>
      </c>
      <c r="G122" s="74">
        <f>secoo주문영문!V120/67*100/180</f>
        <v>1198.75</v>
      </c>
      <c r="H122" s="73" t="s">
        <v>927</v>
      </c>
    </row>
    <row r="123" spans="1:8" ht="14.25">
      <c r="A123" t="str">
        <f>secoo주문영문!A121</f>
        <v>60209953431007</v>
      </c>
      <c r="B123" s="91" t="str">
        <f>secoo주문영문!O121</f>
        <v>ARSH0B417G100L</v>
      </c>
      <c r="C123" s="89" t="str">
        <f t="shared" si="26"/>
        <v>ARSH0B417G100L allegri shirts</v>
      </c>
      <c r="D123" s="85" t="str">
        <f>secoo주문영문!U121</f>
        <v>1</v>
      </c>
      <c r="E123" s="55" t="s">
        <v>926</v>
      </c>
      <c r="G123" s="74">
        <f>secoo주문영문!V121/67*100/180</f>
        <v>1341.8843283582091</v>
      </c>
      <c r="H123" s="73" t="s">
        <v>927</v>
      </c>
    </row>
    <row r="124" spans="1:8" ht="14.25">
      <c r="A124" t="str">
        <f>secoo주문영문!A122</f>
        <v>60209953431007</v>
      </c>
      <c r="B124" s="91" t="str">
        <f>secoo주문영문!O122</f>
        <v>ARSH0B311BK00L</v>
      </c>
      <c r="C124" s="89" t="str">
        <f t="shared" si="26"/>
        <v>ARSH0B311BK00L allegri shirts</v>
      </c>
      <c r="D124" s="85" t="str">
        <f>secoo주문영문!U122</f>
        <v>1</v>
      </c>
      <c r="E124" s="55" t="s">
        <v>926</v>
      </c>
      <c r="G124" s="74">
        <f>secoo주문영문!V122/67*100/180</f>
        <v>1107.587064676617</v>
      </c>
      <c r="H124" s="73" t="s">
        <v>927</v>
      </c>
    </row>
    <row r="125" spans="1:8" ht="14.25">
      <c r="A125" t="str">
        <f>secoo주문영문!A123</f>
        <v>60210077411005</v>
      </c>
      <c r="B125" s="91" t="str">
        <f>secoo주문영문!O123</f>
        <v>ARPA0B307T3086</v>
      </c>
      <c r="C125" s="89" t="str">
        <f>B125&amp;" allegri pants"</f>
        <v>ARPA0B307T3086 allegri pants</v>
      </c>
      <c r="D125" s="85" t="str">
        <f>secoo주문영문!U123</f>
        <v>1</v>
      </c>
      <c r="E125" s="55" t="s">
        <v>926</v>
      </c>
      <c r="G125" s="74">
        <f>secoo주문영문!V123/67*100/180</f>
        <v>1341.8843283582091</v>
      </c>
      <c r="H125" s="73" t="s">
        <v>927</v>
      </c>
    </row>
    <row r="126" spans="1:8" ht="14.25">
      <c r="A126" t="str">
        <f>secoo주문영문!A124</f>
        <v>60223912102061</v>
      </c>
      <c r="B126" s="91" t="str">
        <f>secoo주문영문!O124</f>
        <v>ARTS1B201G10XL</v>
      </c>
      <c r="C126" s="89" t="str">
        <f t="shared" si="26"/>
        <v>ARTS1B201G10XL allegri shirts</v>
      </c>
      <c r="D126" s="85" t="str">
        <f>secoo주문영문!U124</f>
        <v>1</v>
      </c>
      <c r="E126" s="55" t="s">
        <v>926</v>
      </c>
      <c r="G126" s="74">
        <f>secoo주문영문!V124/67*100/180</f>
        <v>808.66998341625208</v>
      </c>
      <c r="H126" s="73" t="s">
        <v>927</v>
      </c>
    </row>
    <row r="127" spans="1:8" ht="14.25">
      <c r="A127" t="str">
        <f>secoo주문영문!A125</f>
        <v>60223932752082</v>
      </c>
      <c r="B127" s="91" t="str">
        <f>secoo주문영문!O125</f>
        <v>ARTS1B304T300S</v>
      </c>
      <c r="C127" s="89" t="str">
        <f t="shared" si="26"/>
        <v>ARTS1B304T300S allegri shirts</v>
      </c>
      <c r="D127" s="85" t="str">
        <f>secoo주문영문!U125</f>
        <v>1</v>
      </c>
      <c r="E127" s="55" t="s">
        <v>926</v>
      </c>
      <c r="G127" s="74">
        <f>secoo주문영문!V125/67*100/180</f>
        <v>1516.2537313432838</v>
      </c>
      <c r="H127" s="73" t="s">
        <v>927</v>
      </c>
    </row>
    <row r="128" spans="1:8" ht="16.149999999999999" customHeight="1">
      <c r="A128" t="str">
        <f>secoo주문영문!A126</f>
        <v>60224259742050</v>
      </c>
      <c r="B128" s="91" t="str">
        <f>secoo주문영문!O126</f>
        <v>ARPA1B211G2082</v>
      </c>
      <c r="C128" s="89" t="str">
        <f>B128&amp;" allegri pants"</f>
        <v>ARPA1B211G2082 allegri pants</v>
      </c>
      <c r="D128" s="85" t="str">
        <f>secoo주문영문!U126</f>
        <v>1</v>
      </c>
      <c r="E128" s="55" t="s">
        <v>926</v>
      </c>
      <c r="G128" s="74">
        <v>1379</v>
      </c>
      <c r="H128" s="73" t="s">
        <v>927</v>
      </c>
    </row>
    <row r="129" spans="1:8" ht="14.25">
      <c r="A129" t="str">
        <f>secoo주문영문!A127</f>
        <v>60210344611003</v>
      </c>
      <c r="B129" s="91" t="str">
        <f>secoo주문영문!O127</f>
        <v>ARSH1B406BK00S</v>
      </c>
      <c r="C129" s="89" t="str">
        <f t="shared" ref="C129" si="27">B129&amp;" allegri shirts"</f>
        <v>ARSH1B406BK00S allegri shirts</v>
      </c>
      <c r="D129" s="85" t="str">
        <f>secoo주문영문!U127</f>
        <v>1</v>
      </c>
      <c r="E129" s="55" t="s">
        <v>926</v>
      </c>
      <c r="G129" s="74">
        <f>secoo주문영문!V127/67*100/180</f>
        <v>1516.2537313432838</v>
      </c>
      <c r="H129" s="73" t="s">
        <v>927</v>
      </c>
    </row>
    <row r="130" spans="1:8" ht="14.25">
      <c r="A130" t="str">
        <f>secoo주문영문!A128</f>
        <v>60210283131011</v>
      </c>
      <c r="B130" s="91" t="str">
        <f>secoo주문영문!O128</f>
        <v>ARPA0B217OW090</v>
      </c>
      <c r="C130" s="89" t="str">
        <f>B130&amp;" allegri pants"</f>
        <v>ARPA0B217OW090 allegri pants</v>
      </c>
      <c r="D130" s="85" t="str">
        <f>secoo주문영문!U128</f>
        <v>1</v>
      </c>
      <c r="E130" s="55" t="s">
        <v>926</v>
      </c>
      <c r="G130" s="74">
        <f>secoo주문영문!V128/67*100/180</f>
        <v>1588.7126865671639</v>
      </c>
      <c r="H130" s="73" t="s">
        <v>927</v>
      </c>
    </row>
    <row r="131" spans="1:8" ht="14.25">
      <c r="A131" t="str">
        <f>secoo주문영문!A129</f>
        <v>60210630951034</v>
      </c>
      <c r="B131" s="91" t="str">
        <f>secoo주문영문!O129</f>
        <v>ARJA0B219BK048</v>
      </c>
      <c r="C131" s="89" t="str">
        <f>B131&amp;" allegri jacket"</f>
        <v>ARJA0B219BK048 allegri jacket</v>
      </c>
      <c r="D131" s="85" t="str">
        <f>secoo주문영문!U129</f>
        <v>1</v>
      </c>
      <c r="E131" s="55" t="s">
        <v>926</v>
      </c>
      <c r="G131" s="74">
        <f>secoo주문영문!V129/67*100/180</f>
        <v>3095.1492537313434</v>
      </c>
      <c r="H131" s="73" t="s">
        <v>927</v>
      </c>
    </row>
    <row r="132" spans="1:8" ht="14.25">
      <c r="A132" t="str">
        <f>secoo주문영문!A130</f>
        <v>60210552521005</v>
      </c>
      <c r="B132" s="91" t="str">
        <f>secoo주문영문!O130</f>
        <v>ARPA0B307T3086</v>
      </c>
      <c r="C132" s="89" t="str">
        <f t="shared" ref="C132:C133" si="28">B132&amp;" allegri pants"</f>
        <v>ARPA0B307T3086 allegri pants</v>
      </c>
      <c r="D132" s="85" t="str">
        <f>secoo주문영문!U130</f>
        <v>1</v>
      </c>
      <c r="E132" s="55" t="s">
        <v>926</v>
      </c>
      <c r="G132" s="74">
        <f>secoo주문영문!V130/67*100/180</f>
        <v>1341.8843283582091</v>
      </c>
      <c r="H132" s="73" t="s">
        <v>927</v>
      </c>
    </row>
    <row r="133" spans="1:8" ht="14.25">
      <c r="A133" t="str">
        <f>secoo주문영문!A131</f>
        <v>60210552521005</v>
      </c>
      <c r="B133" s="91" t="str">
        <f>secoo주문영문!O131</f>
        <v>ARPA0B351K2086</v>
      </c>
      <c r="C133" s="89" t="str">
        <f t="shared" si="28"/>
        <v>ARPA0B351K2086 allegri pants</v>
      </c>
      <c r="D133" s="85" t="str">
        <f>secoo주문영문!U131</f>
        <v>1</v>
      </c>
      <c r="E133" s="55" t="s">
        <v>926</v>
      </c>
      <c r="G133" s="74">
        <f>secoo주문영문!V131/67*100/180</f>
        <v>1419.2499999999998</v>
      </c>
      <c r="H133" s="73" t="s">
        <v>927</v>
      </c>
    </row>
    <row r="134" spans="1:8" ht="14.25">
      <c r="A134" t="str">
        <f>secoo주문영문!A132</f>
        <v>60224378732068</v>
      </c>
      <c r="B134" s="91" t="str">
        <f>secoo주문영문!O132</f>
        <v>ARPA1B351BK086</v>
      </c>
      <c r="C134" s="89" t="str">
        <f t="shared" ref="C134:C135" si="29">B134&amp;" allegri pants"</f>
        <v>ARPA1B351BK086 allegri pants</v>
      </c>
      <c r="D134" s="85" t="str">
        <f>secoo주문영문!U132</f>
        <v>1</v>
      </c>
      <c r="E134" s="55" t="s">
        <v>926</v>
      </c>
      <c r="G134" s="74">
        <f>secoo주문영문!V132/67*100/180</f>
        <v>1886.8922056384743</v>
      </c>
      <c r="H134" s="73" t="s">
        <v>927</v>
      </c>
    </row>
    <row r="135" spans="1:8" ht="14.25">
      <c r="A135" t="str">
        <f>secoo주문영문!A133</f>
        <v>60210422151034</v>
      </c>
      <c r="B135" s="91" t="str">
        <f>secoo주문영문!O133</f>
        <v>ARPA1B211B2082</v>
      </c>
      <c r="C135" s="89" t="str">
        <f t="shared" si="29"/>
        <v>ARPA1B211B2082 allegri pants</v>
      </c>
      <c r="D135" s="85" t="str">
        <f>secoo주문영문!U133</f>
        <v>1</v>
      </c>
      <c r="E135" s="55" t="s">
        <v>926</v>
      </c>
      <c r="G135" s="74">
        <f>secoo주문영문!V133/67*100/180</f>
        <v>2358.6152570480926</v>
      </c>
      <c r="H135" s="73" t="s">
        <v>927</v>
      </c>
    </row>
    <row r="136" spans="1:8" ht="14.25">
      <c r="A136" t="str">
        <f>secoo주문영문!A134</f>
        <v>60210786091045</v>
      </c>
      <c r="B136" s="91" t="str">
        <f>secoo주문영문!O134</f>
        <v>ARSH0B313B10XS</v>
      </c>
      <c r="C136" s="89" t="str">
        <f>B136&amp;" allegri shirts"</f>
        <v>ARSH0B313B10XS allegri shirts</v>
      </c>
      <c r="D136" s="85" t="str">
        <f>secoo주문영문!U134</f>
        <v>1</v>
      </c>
      <c r="E136" s="55" t="s">
        <v>926</v>
      </c>
      <c r="G136" s="74">
        <f>secoo주문영문!V134/67*100/180</f>
        <v>1277.9850746268655</v>
      </c>
      <c r="H136" s="73" t="s">
        <v>927</v>
      </c>
    </row>
    <row r="137" spans="1:8" ht="14.25">
      <c r="A137" t="str">
        <f>secoo주문영문!A135</f>
        <v>60210786091045</v>
      </c>
      <c r="B137" s="91" t="str">
        <f>secoo주문영문!O135</f>
        <v>ARSH0B201B10XS</v>
      </c>
      <c r="C137" s="89" t="str">
        <f>B137&amp;" allegri shirts"</f>
        <v>ARSH0B201B10XS allegri shirts</v>
      </c>
      <c r="D137" s="85" t="str">
        <f>secoo주문영문!U135</f>
        <v>1</v>
      </c>
      <c r="E137" s="55" t="s">
        <v>926</v>
      </c>
      <c r="G137" s="74">
        <f>secoo주문영문!V135/67*100/180</f>
        <v>1277.9850746268655</v>
      </c>
      <c r="H137" s="73" t="s">
        <v>927</v>
      </c>
    </row>
    <row r="138" spans="1:8" ht="14.25">
      <c r="A138" t="str">
        <f>secoo주문영문!A136</f>
        <v>60210786091045</v>
      </c>
      <c r="B138" s="91" t="str">
        <f>secoo주문영문!O136</f>
        <v>ARSH0B204WT0XS</v>
      </c>
      <c r="C138" s="89" t="str">
        <f>B138&amp;" allegri shirts"</f>
        <v>ARSH0B204WT0XS allegri shirts</v>
      </c>
      <c r="D138" s="85" t="str">
        <f>secoo주문영문!U136</f>
        <v>1</v>
      </c>
      <c r="E138" s="55" t="s">
        <v>926</v>
      </c>
      <c r="G138" s="74">
        <f>secoo주문영문!V136/67*100/180</f>
        <v>1141.6666666666667</v>
      </c>
      <c r="H138" s="73" t="s">
        <v>927</v>
      </c>
    </row>
    <row r="139" spans="1:8" ht="14.25">
      <c r="A139" t="str">
        <f>secoo주문영문!A137</f>
        <v>60224823022061</v>
      </c>
      <c r="B139" s="91" t="str">
        <f>secoo주문영문!O137</f>
        <v>ARPA0B303I2094</v>
      </c>
      <c r="C139" s="89" t="str">
        <f t="shared" ref="C139:C140" si="30">B139&amp;" allegri shirts"</f>
        <v>ARPA0B303I2094 allegri shirts</v>
      </c>
      <c r="D139" s="85" t="str">
        <f>secoo주문영문!U137</f>
        <v>1</v>
      </c>
      <c r="E139" s="55" t="s">
        <v>926</v>
      </c>
      <c r="G139" s="74">
        <f>secoo주문영문!V137/67*100/180</f>
        <v>1277.9850746268655</v>
      </c>
      <c r="H139" s="73" t="s">
        <v>927</v>
      </c>
    </row>
    <row r="140" spans="1:8" ht="14.25">
      <c r="A140" t="str">
        <f>secoo주문영문!A138</f>
        <v>60224829902061</v>
      </c>
      <c r="B140" s="91" t="str">
        <f>secoo주문영문!O138</f>
        <v>ARPA1B304I2094</v>
      </c>
      <c r="C140" s="89" t="str">
        <f t="shared" si="30"/>
        <v>ARPA1B304I2094 allegri shirts</v>
      </c>
      <c r="D140" s="85" t="str">
        <f>secoo주문영문!U138</f>
        <v>1</v>
      </c>
      <c r="E140" s="55" t="s">
        <v>926</v>
      </c>
      <c r="G140" s="74">
        <f>secoo주문영문!V138/67*100/180</f>
        <v>1661.136815920398</v>
      </c>
      <c r="H140" s="73" t="s">
        <v>927</v>
      </c>
    </row>
    <row r="141" spans="1:8" ht="14.25">
      <c r="A141" t="str">
        <f>secoo주문영문!A139</f>
        <v>60224957082093</v>
      </c>
      <c r="B141" s="91" t="str">
        <f>secoo주문영문!O139</f>
        <v>ARPA1B339K5078</v>
      </c>
      <c r="C141" s="89" t="str">
        <f>B141&amp;" allegri pants"</f>
        <v>ARPA1B339K5078 allegri pants</v>
      </c>
      <c r="D141" s="85" t="str">
        <f>secoo주문영문!U139</f>
        <v>1</v>
      </c>
      <c r="E141" s="55" t="s">
        <v>926</v>
      </c>
      <c r="G141" s="74">
        <f>secoo주문영문!V139/67*100/180</f>
        <v>1661.136815920398</v>
      </c>
      <c r="H141" s="73" t="s">
        <v>927</v>
      </c>
    </row>
    <row r="142" spans="1:8" ht="14.25">
      <c r="A142" t="str">
        <f>secoo주문영문!A140</f>
        <v>60211070851005</v>
      </c>
      <c r="B142" s="91" t="str">
        <f>secoo주문영문!O140</f>
        <v>ARPA1B305B5078</v>
      </c>
      <c r="C142" s="89" t="str">
        <f t="shared" ref="C142:C148" si="31">B142&amp;" allegri pants"</f>
        <v>ARPA1B305B5078 allegri pants</v>
      </c>
      <c r="D142" s="85" t="str">
        <f>secoo주문영문!U140</f>
        <v>1</v>
      </c>
      <c r="E142" s="55" t="s">
        <v>926</v>
      </c>
      <c r="G142" s="74">
        <f>secoo주문영문!V140/67*100/180</f>
        <v>1661.136815920398</v>
      </c>
      <c r="H142" s="73" t="s">
        <v>927</v>
      </c>
    </row>
    <row r="143" spans="1:8" ht="14.25">
      <c r="A143" t="str">
        <f>secoo주문영문!A141</f>
        <v>60225139632061</v>
      </c>
      <c r="B143" s="91" t="str">
        <f>secoo주문영문!O141</f>
        <v>ARPA0B303I2094</v>
      </c>
      <c r="C143" s="89" t="str">
        <f t="shared" si="31"/>
        <v>ARPA0B303I2094 allegri pants</v>
      </c>
      <c r="D143" s="85" t="str">
        <f>secoo주문영문!U141</f>
        <v>1</v>
      </c>
      <c r="E143" s="55" t="s">
        <v>926</v>
      </c>
      <c r="G143" s="74">
        <f>secoo주문영문!V141/67*100/180</f>
        <v>1277.9850746268655</v>
      </c>
      <c r="H143" s="73" t="s">
        <v>927</v>
      </c>
    </row>
    <row r="144" spans="1:8" ht="14.25">
      <c r="A144" t="str">
        <f>secoo주문영문!A142</f>
        <v>60225142722061</v>
      </c>
      <c r="B144" s="91" t="str">
        <f>secoo주문영문!O142</f>
        <v>ARPA1B304T3094</v>
      </c>
      <c r="C144" s="89" t="str">
        <f t="shared" si="31"/>
        <v>ARPA1B304T3094 allegri pants</v>
      </c>
      <c r="D144" s="85" t="str">
        <f>secoo주문영문!U142</f>
        <v>1</v>
      </c>
      <c r="E144" s="55" t="s">
        <v>926</v>
      </c>
      <c r="G144" s="74">
        <f>secoo주문영문!V142/67*100/180</f>
        <v>1954.2786069651738</v>
      </c>
      <c r="H144" s="73" t="s">
        <v>927</v>
      </c>
    </row>
    <row r="145" spans="1:8" ht="14.25">
      <c r="A145" t="str">
        <f>secoo주문영문!A143</f>
        <v>60211020401013</v>
      </c>
      <c r="B145" s="91" t="str">
        <f>secoo주문영문!O143</f>
        <v>ARPA0B316I2094</v>
      </c>
      <c r="C145" s="89" t="str">
        <f t="shared" si="31"/>
        <v>ARPA0B316I2094 allegri pants</v>
      </c>
      <c r="D145" s="85" t="str">
        <f>secoo주문영문!U143</f>
        <v>1</v>
      </c>
      <c r="E145" s="55" t="s">
        <v>926</v>
      </c>
      <c r="G145" s="74">
        <f>secoo주문영문!V143/67*100/180</f>
        <v>1277.9850746268655</v>
      </c>
      <c r="H145" s="73" t="s">
        <v>927</v>
      </c>
    </row>
    <row r="146" spans="1:8" ht="14.25">
      <c r="A146" t="str">
        <f>secoo주문영문!A144</f>
        <v>60211035091005</v>
      </c>
      <c r="B146" s="91" t="str">
        <f>secoo주문영문!O144</f>
        <v>ARPA0B351K2086</v>
      </c>
      <c r="C146" s="89" t="str">
        <f t="shared" si="31"/>
        <v>ARPA0B351K2086 allegri pants</v>
      </c>
      <c r="D146" s="85" t="str">
        <f>secoo주문영문!U144</f>
        <v>1</v>
      </c>
      <c r="E146" s="55" t="s">
        <v>926</v>
      </c>
      <c r="G146" s="74">
        <f>secoo주문영문!V144/67*100/180</f>
        <v>1419.2499999999998</v>
      </c>
      <c r="H146" s="73" t="s">
        <v>927</v>
      </c>
    </row>
    <row r="147" spans="1:8" ht="14.25">
      <c r="A147" t="str">
        <f>secoo주문영문!A145</f>
        <v>’60220080342055</v>
      </c>
      <c r="B147" s="91" t="str">
        <f>secoo주문영문!O145</f>
        <v>ARPA0B208K2094</v>
      </c>
      <c r="C147" s="89" t="str">
        <f t="shared" si="31"/>
        <v>ARPA0B208K2094 allegri pants</v>
      </c>
      <c r="D147" s="85" t="str">
        <f>secoo주문영문!U145</f>
        <v>1</v>
      </c>
      <c r="E147" s="55" t="s">
        <v>926</v>
      </c>
      <c r="G147" s="74">
        <f>secoo주문영문!V145/67*100/180</f>
        <v>1341.8843283582091</v>
      </c>
      <c r="H147" s="73" t="s">
        <v>927</v>
      </c>
    </row>
    <row r="148" spans="1:8" ht="14.25">
      <c r="A148" t="str">
        <f>secoo주문영문!A146</f>
        <v>60225522002098</v>
      </c>
      <c r="B148" s="91" t="str">
        <f>secoo주문영문!O146</f>
        <v>ARSH1B403BK0XL</v>
      </c>
      <c r="C148" s="89" t="str">
        <f t="shared" si="31"/>
        <v>ARSH1B403BK0XL allegri pants</v>
      </c>
      <c r="D148" s="85" t="str">
        <f>secoo주문영문!U146</f>
        <v>1</v>
      </c>
      <c r="E148" s="55" t="s">
        <v>926</v>
      </c>
      <c r="G148" s="74">
        <f>secoo주문영문!V146/67*100/180</f>
        <v>1661.136815920398</v>
      </c>
      <c r="H148" s="73" t="s">
        <v>927</v>
      </c>
    </row>
    <row r="149" spans="1:8" ht="14.25">
      <c r="A149" t="str">
        <f>secoo주문영문!A147</f>
        <v>60211442361007</v>
      </c>
      <c r="B149" s="91" t="str">
        <f>secoo주문영문!O147</f>
        <v>ARSH1B704W200L</v>
      </c>
      <c r="C149" s="89" t="str">
        <f>B149&amp;" allegri shirts"</f>
        <v>ARSH1B704W200L allegri shirts</v>
      </c>
      <c r="D149" s="85" t="str">
        <f>secoo주문영문!U147</f>
        <v>1</v>
      </c>
      <c r="E149" s="55" t="s">
        <v>926</v>
      </c>
      <c r="G149" s="74">
        <f>secoo주문영문!V147/67*100/180</f>
        <v>2004.822968490879</v>
      </c>
      <c r="H149" s="73" t="s">
        <v>927</v>
      </c>
    </row>
    <row r="150" spans="1:8" ht="14.25">
      <c r="A150" t="str">
        <f>secoo주문영문!A148</f>
        <v>60225771702059</v>
      </c>
      <c r="B150" s="91" t="str">
        <f>secoo주문영문!O148</f>
        <v>ARTS1B203E100L</v>
      </c>
      <c r="C150" s="89" t="str">
        <f>B150&amp;" allegri tshirts"</f>
        <v>ARTS1B203E100L allegri tshirts</v>
      </c>
      <c r="D150" s="85" t="str">
        <f>secoo주문영문!U148</f>
        <v>1</v>
      </c>
      <c r="E150" s="55" t="s">
        <v>926</v>
      </c>
      <c r="G150" s="74">
        <f>secoo주문영문!V148/67*100/180</f>
        <v>859.21185737976793</v>
      </c>
      <c r="H150" s="73" t="s">
        <v>927</v>
      </c>
    </row>
    <row r="151" spans="1:8" ht="14.25">
      <c r="A151" t="str">
        <f>secoo주문영문!A149</f>
        <v>60211416951000</v>
      </c>
      <c r="B151" s="91" t="str">
        <f>secoo주문영문!O149</f>
        <v>ARPA1B313I2078</v>
      </c>
      <c r="C151" s="89" t="str">
        <f t="shared" ref="C151:C153" si="32">B151&amp;" allegri pants"</f>
        <v>ARPA1B313I2078 allegri pants</v>
      </c>
      <c r="D151" s="85" t="str">
        <f>secoo주문영문!U149</f>
        <v>1</v>
      </c>
      <c r="E151" s="55" t="s">
        <v>926</v>
      </c>
      <c r="G151" s="74">
        <f>secoo주문영문!V149/67*100/180</f>
        <v>1661.136815920398</v>
      </c>
      <c r="H151" s="73" t="s">
        <v>927</v>
      </c>
    </row>
    <row r="152" spans="1:8" ht="14.25">
      <c r="A152" t="str">
        <f>secoo주문영문!A150</f>
        <v>60225522002098</v>
      </c>
      <c r="B152" s="91" t="str">
        <f>secoo주문영문!O150</f>
        <v>ARSH1B403BK0XL</v>
      </c>
      <c r="C152" s="89" t="str">
        <f>B152&amp;" allegri shirts"</f>
        <v>ARSH1B403BK0XL allegri shirts</v>
      </c>
      <c r="D152" s="85" t="str">
        <f>secoo주문영문!U150</f>
        <v>1</v>
      </c>
      <c r="E152" s="55" t="s">
        <v>926</v>
      </c>
      <c r="G152" s="74">
        <f>secoo주문영문!V150/67*100/180</f>
        <v>1661.136815920398</v>
      </c>
      <c r="H152" s="73" t="s">
        <v>927</v>
      </c>
    </row>
    <row r="153" spans="1:8" ht="14.25">
      <c r="A153" t="str">
        <f>secoo주문영문!A151</f>
        <v>60226716842061</v>
      </c>
      <c r="B153" s="91" t="str">
        <f>secoo주문영문!O151</f>
        <v>ARPA0B208K2090</v>
      </c>
      <c r="C153" s="89" t="str">
        <f t="shared" si="32"/>
        <v>ARPA0B208K2090 allegri pants</v>
      </c>
      <c r="D153" s="85" t="str">
        <f>secoo주문영문!U151</f>
        <v>1</v>
      </c>
      <c r="E153" s="55" t="s">
        <v>926</v>
      </c>
      <c r="G153" s="74">
        <f>secoo주문영문!V151/67*100/180</f>
        <v>1277.9850746268655</v>
      </c>
      <c r="H153" s="73" t="s">
        <v>927</v>
      </c>
    </row>
    <row r="154" spans="1:8" ht="14.25">
      <c r="A154" t="str">
        <f>secoo주문영문!A152</f>
        <v>60226675052078</v>
      </c>
      <c r="B154" s="91" t="str">
        <f>secoo주문영문!O152</f>
        <v>ARPA1B304I2082</v>
      </c>
      <c r="C154" s="89" t="str">
        <f t="shared" ref="C154:C158" si="33">B154&amp;" allegri pants"</f>
        <v>ARPA1B304I2082 allegri pants</v>
      </c>
      <c r="D154" s="85" t="str">
        <f>secoo주문영문!U152</f>
        <v>1</v>
      </c>
      <c r="E154" s="55" t="s">
        <v>926</v>
      </c>
      <c r="G154" s="74">
        <f>secoo주문영문!V152/67*100/180</f>
        <v>1661.136815920398</v>
      </c>
      <c r="H154" s="73" t="s">
        <v>927</v>
      </c>
    </row>
    <row r="155" spans="1:8" ht="14.25">
      <c r="A155" t="str">
        <f>secoo주문영문!A153</f>
        <v>60226408092061</v>
      </c>
      <c r="B155" s="91" t="str">
        <f>secoo주문영문!O153</f>
        <v>ARPA0B305T3094</v>
      </c>
      <c r="C155" s="89" t="str">
        <f t="shared" si="33"/>
        <v>ARPA0B305T3094 allegri pants</v>
      </c>
      <c r="D155" s="85" t="str">
        <f>secoo주문영문!U153</f>
        <v>1</v>
      </c>
      <c r="E155" s="55" t="s">
        <v>926</v>
      </c>
      <c r="G155" s="74">
        <f>secoo주문영문!V153/67*100/180</f>
        <v>1513.0597014925372</v>
      </c>
      <c r="H155" s="73" t="s">
        <v>927</v>
      </c>
    </row>
    <row r="156" spans="1:8" ht="14.25">
      <c r="A156" t="str">
        <f>secoo주문영문!A154</f>
        <v>60226883662077</v>
      </c>
      <c r="B156" s="91" t="str">
        <f>secoo주문영문!O154</f>
        <v>ARPA0B306BK078</v>
      </c>
      <c r="C156" s="89" t="str">
        <f t="shared" si="33"/>
        <v>ARPA0B306BK078 allegri pants</v>
      </c>
      <c r="D156" s="85" t="str">
        <f>secoo주문영문!U154</f>
        <v>1</v>
      </c>
      <c r="E156" s="55" t="s">
        <v>926</v>
      </c>
      <c r="G156" s="74">
        <f>secoo주문영문!V154/67*100/180</f>
        <v>1513.0597014925372</v>
      </c>
      <c r="H156" s="73" t="s">
        <v>927</v>
      </c>
    </row>
    <row r="157" spans="1:8" ht="14.25">
      <c r="A157" t="str">
        <f>secoo주문영문!A155</f>
        <v>60211987041007</v>
      </c>
      <c r="B157" s="91" t="str">
        <f>secoo주문영문!O155</f>
        <v>ARSH1B702WT00L</v>
      </c>
      <c r="C157" s="89" t="str">
        <f>B157&amp;" allegri shirts"</f>
        <v>ARSH1B702WT00L allegri shirts</v>
      </c>
      <c r="D157" s="85" t="str">
        <f>secoo주문영문!U155</f>
        <v>1</v>
      </c>
      <c r="E157" s="55" t="s">
        <v>926</v>
      </c>
      <c r="G157" s="74">
        <f>secoo주문영문!V155/67*100/180</f>
        <v>1890.2562189054725</v>
      </c>
      <c r="H157" s="73" t="s">
        <v>927</v>
      </c>
    </row>
    <row r="158" spans="1:8" ht="14.25">
      <c r="A158" t="str">
        <f>secoo주문영문!A156</f>
        <v>60226759872061</v>
      </c>
      <c r="B158" s="91" t="str">
        <f>secoo주문영문!O156</f>
        <v>ARPA1B304I2094</v>
      </c>
      <c r="C158" s="89" t="str">
        <f t="shared" si="33"/>
        <v>ARPA1B304I2094 allegri pants</v>
      </c>
      <c r="D158" s="85" t="str">
        <f>secoo주문영문!U156</f>
        <v>1</v>
      </c>
      <c r="E158" s="55" t="s">
        <v>926</v>
      </c>
      <c r="G158" s="74">
        <f>secoo주문영문!V156/67*100/180</f>
        <v>1661.136815920398</v>
      </c>
      <c r="H158" s="73" t="s">
        <v>927</v>
      </c>
    </row>
    <row r="159" spans="1:8" ht="14.25">
      <c r="A159" t="str">
        <f>secoo주문영문!A157</f>
        <v>60212195061019</v>
      </c>
      <c r="B159" s="91" t="str">
        <f>secoo주문영문!O157</f>
        <v>ARSH1A205BK00L</v>
      </c>
      <c r="C159" s="89" t="str">
        <f>B159&amp;" allegri shirts"</f>
        <v>ARSH1A205BK00L allegri shirts</v>
      </c>
      <c r="D159" s="85" t="str">
        <f>secoo주문영문!U157</f>
        <v>1</v>
      </c>
      <c r="E159" s="55" t="s">
        <v>926</v>
      </c>
      <c r="G159" s="74">
        <f>secoo주문영문!V157/67*100/180</f>
        <v>1661.136815920398</v>
      </c>
      <c r="H159" s="73" t="s">
        <v>927</v>
      </c>
    </row>
    <row r="160" spans="1:8" ht="14.25">
      <c r="A160" t="str">
        <f>secoo주문영문!A158</f>
        <v>60212195521042</v>
      </c>
      <c r="B160" s="91" t="str">
        <f>secoo주문영문!O158</f>
        <v>ARTS1B301N300S</v>
      </c>
      <c r="C160" s="89" t="str">
        <f>B160&amp;" allegri tshirt"</f>
        <v>ARTS1B301N300S allegri tshirt</v>
      </c>
      <c r="D160" s="85" t="str">
        <f>secoo주문영문!U158</f>
        <v>1</v>
      </c>
      <c r="E160" s="55" t="s">
        <v>926</v>
      </c>
      <c r="G160" s="74">
        <f>secoo주문영문!V158/67*100/180</f>
        <v>1088.3312603648426</v>
      </c>
      <c r="H160" s="73" t="s">
        <v>927</v>
      </c>
    </row>
    <row r="161" spans="1:8" ht="14.25">
      <c r="A161" t="str">
        <f>secoo주문영문!A159</f>
        <v>60212277571007</v>
      </c>
      <c r="B161" s="91" t="str">
        <f>secoo주문영문!O159</f>
        <v>ARTS1B203E100M</v>
      </c>
      <c r="C161" s="89" t="str">
        <f>B161&amp;" allegri tshirt"</f>
        <v>ARTS1B203E100M allegri tshirt</v>
      </c>
      <c r="D161" s="85" t="str">
        <f>secoo주문영문!U159</f>
        <v>1</v>
      </c>
      <c r="E161" s="55" t="s">
        <v>926</v>
      </c>
      <c r="G161" s="74">
        <f>secoo주문영문!V159/67*100/180</f>
        <v>808.66998341625208</v>
      </c>
      <c r="H161" s="73" t="s">
        <v>927</v>
      </c>
    </row>
    <row r="162" spans="1:8" ht="14.25">
      <c r="A162" t="str">
        <f>secoo주문영문!A160</f>
        <v>60227900532072</v>
      </c>
      <c r="B162" s="91" t="str">
        <f>secoo주문영문!O160</f>
        <v>ARTS1B202W200L</v>
      </c>
      <c r="C162" s="89" t="str">
        <f>B162&amp;" allegri tshirt"</f>
        <v>ARTS1B202W200L allegri tshirt</v>
      </c>
      <c r="D162" s="85" t="str">
        <f>secoo주문영문!U160</f>
        <v>1</v>
      </c>
      <c r="E162" s="55" t="s">
        <v>926</v>
      </c>
      <c r="G162" s="74">
        <f>secoo주문영문!V160/67*100/180</f>
        <v>997.45315091210614</v>
      </c>
      <c r="H162" s="73" t="s">
        <v>927</v>
      </c>
    </row>
    <row r="163" spans="1:8" ht="14.25">
      <c r="A163" t="str">
        <f>secoo주문영문!A161</f>
        <v>60212388751010</v>
      </c>
      <c r="B163" s="91" t="str">
        <f>secoo주문영문!O161</f>
        <v>ARPA1B211B2090</v>
      </c>
      <c r="C163" s="89" t="str">
        <f>B163&amp;" allegri pants"</f>
        <v>ARPA1B211B2090 allegri pants</v>
      </c>
      <c r="D163" s="85" t="str">
        <f>secoo주문영문!U161</f>
        <v>1</v>
      </c>
      <c r="E163" s="55" t="s">
        <v>926</v>
      </c>
      <c r="G163" s="74">
        <f>secoo주문영문!V161/67*100/180</f>
        <v>2004.822968490879</v>
      </c>
      <c r="H163" s="73" t="s">
        <v>927</v>
      </c>
    </row>
    <row r="164" spans="1:8" ht="14.25">
      <c r="A164" t="str">
        <f>secoo주문영문!A162</f>
        <v>60212640281044</v>
      </c>
      <c r="B164" s="91" t="str">
        <f>secoo주문영문!O162</f>
        <v>ARPA0B304G3082</v>
      </c>
      <c r="C164" s="89" t="str">
        <f t="shared" ref="C164" si="34">B164&amp;" allegri tshirt"</f>
        <v>ARPA0B304G3082 allegri tshirt</v>
      </c>
      <c r="D164" s="85" t="str">
        <f>secoo주문영문!U162</f>
        <v>1</v>
      </c>
      <c r="E164" s="55" t="s">
        <v>926</v>
      </c>
      <c r="G164" s="74">
        <f>secoo주문영문!V162/67*100/180</f>
        <v>1513.0597014925372</v>
      </c>
      <c r="H164" s="73" t="s">
        <v>927</v>
      </c>
    </row>
    <row r="165" spans="1:8" ht="14.25">
      <c r="A165" t="str">
        <f>secoo주문영문!A163</f>
        <v>60228302922088</v>
      </c>
      <c r="B165" s="91" t="str">
        <f>secoo주문영문!O163</f>
        <v>ARTS1B302G10XL</v>
      </c>
      <c r="C165" s="89" t="str">
        <f t="shared" ref="C165" si="35">B165&amp;" allegri tshirt"</f>
        <v>ARTS1B302G10XL allegri tshirt</v>
      </c>
      <c r="D165" s="85" t="str">
        <f>secoo주문영문!U163</f>
        <v>1</v>
      </c>
      <c r="E165" s="55" t="s">
        <v>926</v>
      </c>
      <c r="G165" s="74">
        <f>secoo주문영문!V163/67*100/180</f>
        <v>1088.3312603648426</v>
      </c>
      <c r="H165" s="73" t="s">
        <v>927</v>
      </c>
    </row>
    <row r="166" spans="1:8" ht="14.25">
      <c r="A166" t="str">
        <f>secoo주문영문!A164</f>
        <v>60228580672069</v>
      </c>
      <c r="B166" s="91" t="str">
        <f>secoo주문영문!O164</f>
        <v>ARPA1E804BK086</v>
      </c>
      <c r="C166" s="89" t="str">
        <f t="shared" ref="C166:C170" si="36">B166&amp;" allegri tshirt"</f>
        <v>ARPA1E804BK086 allegri tshirt</v>
      </c>
      <c r="D166" s="85" t="str">
        <f>secoo주문영문!U164</f>
        <v>1</v>
      </c>
      <c r="E166" s="55" t="s">
        <v>926</v>
      </c>
      <c r="G166" s="74">
        <f>secoo주문영문!V164/67*100/180</f>
        <v>1202.8909618573796</v>
      </c>
      <c r="H166" s="73" t="s">
        <v>927</v>
      </c>
    </row>
    <row r="167" spans="1:8" ht="14.25">
      <c r="A167" t="str">
        <f>secoo주문영문!A165</f>
        <v>60213088511006</v>
      </c>
      <c r="B167" s="91" t="str">
        <f>secoo주문영문!O165</f>
        <v>ARTS1B201R30XL</v>
      </c>
      <c r="C167" s="89" t="str">
        <f t="shared" si="36"/>
        <v>ARTS1B201R30XL allegri tshirt</v>
      </c>
      <c r="D167" s="85" t="str">
        <f>secoo주문영문!U165</f>
        <v>1</v>
      </c>
      <c r="E167" s="55" t="s">
        <v>926</v>
      </c>
      <c r="G167" s="74">
        <f>secoo주문영문!V165/67*100/180</f>
        <v>1010.837479270315</v>
      </c>
      <c r="H167" s="73" t="s">
        <v>927</v>
      </c>
    </row>
    <row r="168" spans="1:8" ht="14.25">
      <c r="A168" t="str">
        <f>secoo주문영문!A166</f>
        <v>60228390872061</v>
      </c>
      <c r="B168" s="91" t="str">
        <f>secoo주문영문!O166</f>
        <v>ARPA1B302BK094</v>
      </c>
      <c r="C168" s="89" t="str">
        <f t="shared" si="36"/>
        <v>ARPA1B302BK094 allegri tshirt</v>
      </c>
      <c r="D168" s="85" t="str">
        <f>secoo주문영문!U166</f>
        <v>1</v>
      </c>
      <c r="E168" s="55" t="s">
        <v>926</v>
      </c>
      <c r="G168" s="74">
        <f>secoo주문영문!V166/67*100/180</f>
        <v>1661.136815920398</v>
      </c>
      <c r="H168" s="73" t="s">
        <v>927</v>
      </c>
    </row>
    <row r="169" spans="1:8" ht="14.25">
      <c r="A169" t="str">
        <f>secoo주문영문!A167</f>
        <v>60228390862061</v>
      </c>
      <c r="B169" s="91" t="str">
        <f>secoo주문영문!O167</f>
        <v>ARPA1B303G3094</v>
      </c>
      <c r="C169" s="89" t="str">
        <f t="shared" si="36"/>
        <v>ARPA1B303G3094 allegri tshirt</v>
      </c>
      <c r="D169" s="85" t="str">
        <f>secoo주문영문!U167</f>
        <v>1</v>
      </c>
      <c r="E169" s="55" t="s">
        <v>926</v>
      </c>
      <c r="G169" s="74">
        <f>secoo주문영문!V167/67*100/180</f>
        <v>1786.0572139303486</v>
      </c>
      <c r="H169" s="73" t="s">
        <v>927</v>
      </c>
    </row>
    <row r="170" spans="1:8" ht="14.25">
      <c r="A170" t="str">
        <f>secoo주문영문!A168</f>
        <v>60229100292090</v>
      </c>
      <c r="B170" s="91" t="str">
        <f>secoo주문영문!O168</f>
        <v>ARTS1B201B10XL</v>
      </c>
      <c r="C170" s="89" t="str">
        <f t="shared" si="36"/>
        <v>ARTS1B201B10XL allegri tshirt</v>
      </c>
      <c r="D170" s="85" t="str">
        <f>secoo주문영문!U168</f>
        <v>1</v>
      </c>
      <c r="E170" s="55" t="s">
        <v>926</v>
      </c>
      <c r="G170" s="74">
        <f>secoo주문영문!V168/67*100/180</f>
        <v>859.21185737976793</v>
      </c>
      <c r="H170" s="73" t="s">
        <v>927</v>
      </c>
    </row>
    <row r="171" spans="1:8" ht="14.25">
      <c r="A171" t="str">
        <f>secoo주문영문!A169</f>
        <v>60229053792072</v>
      </c>
      <c r="B171" s="91" t="str">
        <f>secoo주문영문!O169</f>
        <v>ARTS1B302BK0XL</v>
      </c>
      <c r="C171" s="89" t="str">
        <f t="shared" ref="C171" si="37">B171&amp;" allegri tshirt"</f>
        <v>ARTS1B302BK0XL allegri tshirt</v>
      </c>
      <c r="D171" s="85" t="str">
        <f>secoo주문영문!U169</f>
        <v>1</v>
      </c>
      <c r="E171" s="55" t="s">
        <v>926</v>
      </c>
      <c r="G171" s="74">
        <f>secoo주문영문!V169/67*100/180</f>
        <v>1280.3897180762851</v>
      </c>
      <c r="H171" s="73" t="s">
        <v>927</v>
      </c>
    </row>
  </sheetData>
  <mergeCells count="1">
    <mergeCell ref="B1:H1"/>
  </mergeCells>
  <phoneticPr fontId="9" type="noConversion"/>
  <pageMargins left="0.7" right="0.7" top="0.75" bottom="0.75" header="0.3" footer="0.3"/>
  <pageSetup paperSize="9" orientation="landscape"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R170"/>
  <sheetViews>
    <sheetView workbookViewId="0">
      <selection activeCell="V195" sqref="V195"/>
    </sheetView>
  </sheetViews>
  <sheetFormatPr defaultColWidth="8.88671875" defaultRowHeight="13.5"/>
  <cols>
    <col min="1" max="1" width="20.44140625" style="127" customWidth="1"/>
    <col min="2" max="2" width="18.44140625" style="127" customWidth="1"/>
    <col min="3" max="3" width="18.109375" style="128" customWidth="1"/>
    <col min="4" max="4" width="18" style="127" customWidth="1"/>
    <col min="5" max="5" width="14.21875" style="128" customWidth="1"/>
    <col min="6" max="6" width="26.33203125" style="127" customWidth="1"/>
    <col min="7" max="7" width="14.109375" style="129" customWidth="1"/>
    <col min="8" max="8" width="10.6640625" style="129" customWidth="1"/>
    <col min="9" max="9" width="16.44140625" style="129" customWidth="1"/>
    <col min="10" max="10" width="77.21875" style="129" customWidth="1"/>
    <col min="11" max="11" width="19.33203125" style="127" customWidth="1"/>
    <col min="12" max="13" width="22" style="127" customWidth="1"/>
    <col min="14" max="14" width="10.21875" style="127" bestFit="1" customWidth="1"/>
    <col min="15" max="15" width="20.6640625" style="127" customWidth="1"/>
    <col min="16" max="16" width="46.21875" style="127" customWidth="1"/>
    <col min="17" max="17" width="28.6640625" style="127" customWidth="1"/>
    <col min="18" max="18" width="11.88671875" style="127" customWidth="1"/>
    <col min="19" max="19" width="13" style="128" bestFit="1" customWidth="1"/>
    <col min="20" max="20" width="12.44140625" style="127"/>
    <col min="21" max="21" width="13.5546875" style="127" bestFit="1" customWidth="1"/>
    <col min="22" max="22" width="15.21875" style="127" customWidth="1"/>
    <col min="23" max="23" width="12.77734375" style="127" bestFit="1" customWidth="1"/>
    <col min="24" max="24" width="11.6640625" style="127" bestFit="1" customWidth="1"/>
    <col min="25" max="25" width="15.88671875" style="127" customWidth="1"/>
    <col min="26" max="26" width="27.21875" style="127" customWidth="1"/>
    <col min="27" max="27" width="15.21875" style="128" customWidth="1"/>
    <col min="28" max="28" width="17.33203125" style="127" customWidth="1"/>
    <col min="29" max="29" width="14.44140625" style="127" customWidth="1"/>
    <col min="30" max="30" width="14.33203125" style="127" customWidth="1"/>
    <col min="31" max="31" width="22" style="127" customWidth="1"/>
    <col min="32" max="34" width="8.88671875" style="127"/>
  </cols>
  <sheetData>
    <row r="1" spans="1:42" s="127" customFormat="1">
      <c r="A1" s="104" t="s">
        <v>361</v>
      </c>
      <c r="B1" s="127" t="s">
        <v>362</v>
      </c>
      <c r="C1" s="128" t="s">
        <v>363</v>
      </c>
      <c r="D1" s="127" t="s">
        <v>364</v>
      </c>
      <c r="E1" s="128" t="s">
        <v>365</v>
      </c>
      <c r="F1" s="127" t="s">
        <v>366</v>
      </c>
      <c r="G1" s="129" t="s">
        <v>367</v>
      </c>
      <c r="H1" s="129" t="s">
        <v>368</v>
      </c>
      <c r="I1" s="129" t="s">
        <v>369</v>
      </c>
      <c r="J1" s="129" t="s">
        <v>370</v>
      </c>
      <c r="K1" s="127" t="s">
        <v>371</v>
      </c>
      <c r="L1" s="127" t="s">
        <v>372</v>
      </c>
      <c r="M1" s="127" t="s">
        <v>373</v>
      </c>
      <c r="N1" s="127" t="s">
        <v>374</v>
      </c>
      <c r="O1" s="127" t="s">
        <v>375</v>
      </c>
      <c r="P1" s="127" t="s">
        <v>376</v>
      </c>
      <c r="Q1" s="127" t="s">
        <v>377</v>
      </c>
      <c r="R1" s="127" t="s">
        <v>378</v>
      </c>
      <c r="S1" s="128" t="s">
        <v>379</v>
      </c>
      <c r="T1" s="127" t="s">
        <v>380</v>
      </c>
      <c r="U1" s="127" t="s">
        <v>381</v>
      </c>
      <c r="V1" s="127" t="s">
        <v>382</v>
      </c>
      <c r="W1" s="127" t="s">
        <v>383</v>
      </c>
      <c r="X1" s="127" t="s">
        <v>384</v>
      </c>
      <c r="Y1" s="127" t="s">
        <v>385</v>
      </c>
      <c r="Z1" s="127" t="s">
        <v>386</v>
      </c>
      <c r="AA1" s="128" t="s">
        <v>387</v>
      </c>
      <c r="AB1" s="127" t="s">
        <v>388</v>
      </c>
      <c r="AC1" s="127" t="s">
        <v>389</v>
      </c>
      <c r="AD1" s="127" t="s">
        <v>390</v>
      </c>
      <c r="AE1" s="127" t="s">
        <v>391</v>
      </c>
      <c r="AF1" s="127" t="s">
        <v>392</v>
      </c>
      <c r="AG1" s="127" t="s">
        <v>393</v>
      </c>
      <c r="AH1" s="127" t="s">
        <v>394</v>
      </c>
      <c r="AI1" s="130" t="s">
        <v>395</v>
      </c>
      <c r="AJ1" s="127" t="s">
        <v>396</v>
      </c>
      <c r="AK1" s="127" t="s">
        <v>397</v>
      </c>
      <c r="AL1" s="127" t="s">
        <v>398</v>
      </c>
      <c r="AM1" s="127" t="s">
        <v>399</v>
      </c>
      <c r="AN1" s="127" t="s">
        <v>400</v>
      </c>
      <c r="AO1" s="127" t="s">
        <v>401</v>
      </c>
      <c r="AP1" s="127" t="s">
        <v>402</v>
      </c>
    </row>
    <row r="2" spans="1:42">
      <c r="A2" t="s">
        <v>1547</v>
      </c>
      <c r="B2" t="s">
        <v>1548</v>
      </c>
      <c r="C2" t="s">
        <v>1549</v>
      </c>
      <c r="D2" t="s">
        <v>1550</v>
      </c>
      <c r="E2" t="s">
        <v>1551</v>
      </c>
      <c r="F2" t="s">
        <v>1552</v>
      </c>
      <c r="G2" s="129" t="s">
        <v>1566</v>
      </c>
      <c r="H2" s="129" t="s">
        <v>1567</v>
      </c>
      <c r="I2" s="129" t="s">
        <v>1568</v>
      </c>
      <c r="J2" s="129" t="s">
        <v>1570</v>
      </c>
      <c r="K2" t="s">
        <v>1569</v>
      </c>
      <c r="L2" t="s">
        <v>1557</v>
      </c>
      <c r="M2" t="s">
        <v>1558</v>
      </c>
      <c r="N2" t="s">
        <v>1559</v>
      </c>
      <c r="O2" t="s">
        <v>1560</v>
      </c>
      <c r="P2" t="s">
        <v>1561</v>
      </c>
      <c r="Q2" t="s">
        <v>1011</v>
      </c>
      <c r="R2" t="s">
        <v>1562</v>
      </c>
      <c r="S2" t="s">
        <v>255</v>
      </c>
      <c r="T2" t="s">
        <v>1011</v>
      </c>
      <c r="U2" t="s">
        <v>1012</v>
      </c>
      <c r="V2" t="s">
        <v>1563</v>
      </c>
      <c r="W2" t="s">
        <v>1564</v>
      </c>
      <c r="X2" t="s">
        <v>1013</v>
      </c>
      <c r="Y2" t="s">
        <v>1014</v>
      </c>
      <c r="Z2" s="95">
        <v>610031</v>
      </c>
      <c r="AA2" t="s">
        <v>1011</v>
      </c>
      <c r="AB2" t="s">
        <v>1011</v>
      </c>
      <c r="AC2" t="s">
        <v>1011</v>
      </c>
      <c r="AD2" t="s">
        <v>1011</v>
      </c>
      <c r="AE2" t="s">
        <v>1565</v>
      </c>
      <c r="AF2" t="s">
        <v>1011</v>
      </c>
      <c r="AG2" t="s">
        <v>1011</v>
      </c>
      <c r="AH2" t="s">
        <v>1011</v>
      </c>
      <c r="AI2" t="s">
        <v>1011</v>
      </c>
      <c r="AJ2" t="s">
        <v>1011</v>
      </c>
      <c r="AK2" t="s">
        <v>1011</v>
      </c>
      <c r="AL2" t="s">
        <v>1011</v>
      </c>
      <c r="AM2" t="s">
        <v>1011</v>
      </c>
      <c r="AN2" t="s">
        <v>1011</v>
      </c>
      <c r="AO2" t="s">
        <v>1011</v>
      </c>
      <c r="AP2" t="s">
        <v>1011</v>
      </c>
    </row>
    <row r="3" spans="1:42">
      <c r="A3" t="s">
        <v>1571</v>
      </c>
      <c r="B3" t="s">
        <v>1572</v>
      </c>
      <c r="C3" t="s">
        <v>1573</v>
      </c>
      <c r="D3" t="s">
        <v>1574</v>
      </c>
      <c r="E3" t="s">
        <v>1575</v>
      </c>
      <c r="F3" t="s">
        <v>1576</v>
      </c>
      <c r="G3" s="129" t="s">
        <v>1589</v>
      </c>
      <c r="H3" s="129" t="s">
        <v>1589</v>
      </c>
      <c r="I3" s="129" t="s">
        <v>1590</v>
      </c>
      <c r="J3" s="129" t="s">
        <v>1591</v>
      </c>
      <c r="K3" t="s">
        <v>1010</v>
      </c>
      <c r="L3" t="s">
        <v>1580</v>
      </c>
      <c r="M3" t="s">
        <v>1581</v>
      </c>
      <c r="N3" t="s">
        <v>1582</v>
      </c>
      <c r="O3" s="89" t="s">
        <v>1592</v>
      </c>
      <c r="P3" t="s">
        <v>1583</v>
      </c>
      <c r="Q3" s="89" t="s">
        <v>1592</v>
      </c>
      <c r="R3" t="s">
        <v>1585</v>
      </c>
      <c r="S3" t="s">
        <v>1353</v>
      </c>
      <c r="T3" t="s">
        <v>1011</v>
      </c>
      <c r="U3" t="s">
        <v>1012</v>
      </c>
      <c r="V3" t="s">
        <v>1586</v>
      </c>
      <c r="W3" t="s">
        <v>1587</v>
      </c>
      <c r="X3" t="s">
        <v>1013</v>
      </c>
      <c r="Y3" t="s">
        <v>1014</v>
      </c>
      <c r="Z3" s="95">
        <v>300392</v>
      </c>
      <c r="AA3" t="s">
        <v>1011</v>
      </c>
      <c r="AB3" t="s">
        <v>1011</v>
      </c>
      <c r="AC3" t="s">
        <v>1011</v>
      </c>
      <c r="AD3" t="s">
        <v>1011</v>
      </c>
      <c r="AE3" t="s">
        <v>1588</v>
      </c>
      <c r="AF3" t="s">
        <v>1011</v>
      </c>
      <c r="AG3" t="s">
        <v>1011</v>
      </c>
      <c r="AH3" t="s">
        <v>1011</v>
      </c>
      <c r="AI3" t="s">
        <v>1011</v>
      </c>
      <c r="AJ3" t="s">
        <v>1011</v>
      </c>
      <c r="AK3" t="s">
        <v>1011</v>
      </c>
      <c r="AL3" t="s">
        <v>1011</v>
      </c>
      <c r="AM3" t="s">
        <v>1011</v>
      </c>
      <c r="AN3" t="s">
        <v>1011</v>
      </c>
      <c r="AO3" t="s">
        <v>1011</v>
      </c>
      <c r="AP3" t="s">
        <v>1011</v>
      </c>
    </row>
    <row r="4" spans="1:42">
      <c r="A4" t="s">
        <v>1593</v>
      </c>
      <c r="B4" t="s">
        <v>1594</v>
      </c>
      <c r="C4" t="s">
        <v>1595</v>
      </c>
      <c r="D4" t="s">
        <v>1596</v>
      </c>
      <c r="E4" t="s">
        <v>1597</v>
      </c>
      <c r="F4" t="s">
        <v>1598</v>
      </c>
      <c r="G4" s="129" t="s">
        <v>1626</v>
      </c>
      <c r="H4" s="129" t="s">
        <v>1627</v>
      </c>
      <c r="I4" s="129" t="s">
        <v>1630</v>
      </c>
      <c r="J4" s="129" t="s">
        <v>1635</v>
      </c>
      <c r="K4" t="s">
        <v>1010</v>
      </c>
      <c r="L4" t="s">
        <v>1557</v>
      </c>
      <c r="M4" t="s">
        <v>1603</v>
      </c>
      <c r="N4" t="s">
        <v>1604</v>
      </c>
      <c r="O4" t="s">
        <v>1606</v>
      </c>
      <c r="P4" t="s">
        <v>1605</v>
      </c>
      <c r="Q4" t="s">
        <v>1606</v>
      </c>
      <c r="R4" t="s">
        <v>1607</v>
      </c>
      <c r="S4" t="s">
        <v>1423</v>
      </c>
      <c r="T4" t="s">
        <v>1011</v>
      </c>
      <c r="U4" t="s">
        <v>1012</v>
      </c>
      <c r="V4" t="s">
        <v>1608</v>
      </c>
      <c r="W4" t="s">
        <v>1609</v>
      </c>
      <c r="X4" t="s">
        <v>1013</v>
      </c>
      <c r="Y4" t="s">
        <v>1014</v>
      </c>
      <c r="Z4" s="95">
        <v>528300</v>
      </c>
      <c r="AA4" t="s">
        <v>1011</v>
      </c>
      <c r="AB4" t="s">
        <v>1011</v>
      </c>
      <c r="AC4" t="s">
        <v>1011</v>
      </c>
      <c r="AD4" t="s">
        <v>1011</v>
      </c>
      <c r="AE4" t="s">
        <v>1610</v>
      </c>
      <c r="AF4" t="s">
        <v>1011</v>
      </c>
      <c r="AG4" t="s">
        <v>1011</v>
      </c>
      <c r="AH4" t="s">
        <v>1011</v>
      </c>
      <c r="AI4" t="s">
        <v>1011</v>
      </c>
      <c r="AJ4" t="s">
        <v>1011</v>
      </c>
      <c r="AK4" t="s">
        <v>1011</v>
      </c>
      <c r="AL4" t="s">
        <v>1011</v>
      </c>
      <c r="AM4" t="s">
        <v>1011</v>
      </c>
      <c r="AN4" t="s">
        <v>1011</v>
      </c>
      <c r="AO4" t="s">
        <v>1011</v>
      </c>
      <c r="AP4" t="s">
        <v>1011</v>
      </c>
    </row>
    <row r="5" spans="1:42">
      <c r="A5" t="s">
        <v>1611</v>
      </c>
      <c r="B5" t="s">
        <v>1594</v>
      </c>
      <c r="C5" t="s">
        <v>1612</v>
      </c>
      <c r="D5" t="s">
        <v>1596</v>
      </c>
      <c r="E5" t="s">
        <v>1597</v>
      </c>
      <c r="F5" t="s">
        <v>1598</v>
      </c>
      <c r="G5" s="129" t="s">
        <v>1626</v>
      </c>
      <c r="H5" s="129" t="s">
        <v>1628</v>
      </c>
      <c r="I5" s="129" t="s">
        <v>1631</v>
      </c>
      <c r="J5" s="129" t="s">
        <v>1635</v>
      </c>
      <c r="K5" t="s">
        <v>1010</v>
      </c>
      <c r="L5" t="s">
        <v>1557</v>
      </c>
      <c r="M5" t="s">
        <v>1603</v>
      </c>
      <c r="N5" t="s">
        <v>1613</v>
      </c>
      <c r="O5" t="s">
        <v>1615</v>
      </c>
      <c r="P5" t="s">
        <v>1614</v>
      </c>
      <c r="Q5" t="s">
        <v>1615</v>
      </c>
      <c r="R5" t="s">
        <v>1616</v>
      </c>
      <c r="S5" t="s">
        <v>1538</v>
      </c>
      <c r="T5" t="s">
        <v>1011</v>
      </c>
      <c r="U5" t="s">
        <v>1012</v>
      </c>
      <c r="V5" t="s">
        <v>1617</v>
      </c>
      <c r="W5" t="s">
        <v>1618</v>
      </c>
      <c r="X5" t="s">
        <v>1013</v>
      </c>
      <c r="Y5" t="s">
        <v>1014</v>
      </c>
      <c r="Z5" s="95">
        <v>528300</v>
      </c>
      <c r="AA5" t="s">
        <v>1011</v>
      </c>
      <c r="AB5" t="s">
        <v>1011</v>
      </c>
      <c r="AC5" t="s">
        <v>1011</v>
      </c>
      <c r="AD5" t="s">
        <v>1011</v>
      </c>
      <c r="AE5" t="s">
        <v>1610</v>
      </c>
      <c r="AF5" t="s">
        <v>1011</v>
      </c>
      <c r="AG5" t="s">
        <v>1011</v>
      </c>
      <c r="AH5" t="s">
        <v>1011</v>
      </c>
      <c r="AI5" t="s">
        <v>1011</v>
      </c>
      <c r="AJ5" t="s">
        <v>1011</v>
      </c>
      <c r="AK5" t="s">
        <v>1011</v>
      </c>
      <c r="AL5" t="s">
        <v>1011</v>
      </c>
      <c r="AM5" t="s">
        <v>1011</v>
      </c>
      <c r="AN5" t="s">
        <v>1011</v>
      </c>
      <c r="AO5" t="s">
        <v>1011</v>
      </c>
      <c r="AP5" t="s">
        <v>1011</v>
      </c>
    </row>
    <row r="6" spans="1:42">
      <c r="A6" t="s">
        <v>1593</v>
      </c>
      <c r="B6" t="s">
        <v>1594</v>
      </c>
      <c r="C6" t="s">
        <v>1595</v>
      </c>
      <c r="D6" t="s">
        <v>1596</v>
      </c>
      <c r="E6" t="s">
        <v>1597</v>
      </c>
      <c r="F6" t="s">
        <v>1598</v>
      </c>
      <c r="G6" s="129" t="s">
        <v>1626</v>
      </c>
      <c r="H6" s="129" t="s">
        <v>1629</v>
      </c>
      <c r="I6" s="129" t="s">
        <v>1632</v>
      </c>
      <c r="J6" s="129" t="s">
        <v>1635</v>
      </c>
      <c r="K6" t="s">
        <v>1010</v>
      </c>
      <c r="L6" t="s">
        <v>1557</v>
      </c>
      <c r="M6" t="s">
        <v>1603</v>
      </c>
      <c r="N6" t="s">
        <v>1619</v>
      </c>
      <c r="O6" t="s">
        <v>1621</v>
      </c>
      <c r="P6" t="s">
        <v>1620</v>
      </c>
      <c r="Q6" t="s">
        <v>1621</v>
      </c>
      <c r="R6" t="s">
        <v>1607</v>
      </c>
      <c r="S6" t="s">
        <v>1446</v>
      </c>
      <c r="T6" t="s">
        <v>1011</v>
      </c>
      <c r="U6" t="s">
        <v>1012</v>
      </c>
      <c r="V6" t="s">
        <v>1608</v>
      </c>
      <c r="W6" t="s">
        <v>1609</v>
      </c>
      <c r="X6" t="s">
        <v>1013</v>
      </c>
      <c r="Y6" t="s">
        <v>1014</v>
      </c>
      <c r="Z6" s="95">
        <v>528300</v>
      </c>
      <c r="AA6" t="s">
        <v>1011</v>
      </c>
      <c r="AB6" t="s">
        <v>1011</v>
      </c>
      <c r="AC6" t="s">
        <v>1011</v>
      </c>
      <c r="AD6" t="s">
        <v>1011</v>
      </c>
      <c r="AE6" t="s">
        <v>1610</v>
      </c>
      <c r="AF6" t="s">
        <v>1011</v>
      </c>
      <c r="AG6" t="s">
        <v>1011</v>
      </c>
      <c r="AH6" t="s">
        <v>1011</v>
      </c>
      <c r="AI6" t="s">
        <v>1011</v>
      </c>
      <c r="AJ6" t="s">
        <v>1011</v>
      </c>
      <c r="AK6" t="s">
        <v>1011</v>
      </c>
      <c r="AL6" t="s">
        <v>1011</v>
      </c>
      <c r="AM6" t="s">
        <v>1011</v>
      </c>
      <c r="AN6" t="s">
        <v>1011</v>
      </c>
      <c r="AO6" t="s">
        <v>1011</v>
      </c>
      <c r="AP6" t="s">
        <v>1011</v>
      </c>
    </row>
    <row r="7" spans="1:42">
      <c r="A7" t="s">
        <v>1611</v>
      </c>
      <c r="B7" t="s">
        <v>1594</v>
      </c>
      <c r="C7" t="s">
        <v>1595</v>
      </c>
      <c r="D7" t="s">
        <v>1596</v>
      </c>
      <c r="E7" t="s">
        <v>1597</v>
      </c>
      <c r="F7" t="s">
        <v>1598</v>
      </c>
      <c r="G7" s="129" t="s">
        <v>1626</v>
      </c>
      <c r="H7" s="129" t="s">
        <v>1627</v>
      </c>
      <c r="I7" s="129" t="s">
        <v>1633</v>
      </c>
      <c r="J7" s="129" t="s">
        <v>1634</v>
      </c>
      <c r="K7" t="s">
        <v>1010</v>
      </c>
      <c r="L7" t="s">
        <v>1557</v>
      </c>
      <c r="M7" t="s">
        <v>1603</v>
      </c>
      <c r="N7" t="s">
        <v>1622</v>
      </c>
      <c r="O7" t="s">
        <v>1624</v>
      </c>
      <c r="P7" t="s">
        <v>1623</v>
      </c>
      <c r="Q7" t="s">
        <v>1624</v>
      </c>
      <c r="R7" t="s">
        <v>1625</v>
      </c>
      <c r="S7" t="s">
        <v>1424</v>
      </c>
      <c r="T7" t="s">
        <v>1011</v>
      </c>
      <c r="U7" t="s">
        <v>1012</v>
      </c>
      <c r="V7" t="s">
        <v>1608</v>
      </c>
      <c r="W7" t="s">
        <v>1618</v>
      </c>
      <c r="X7" t="s">
        <v>1013</v>
      </c>
      <c r="Y7" t="s">
        <v>1014</v>
      </c>
      <c r="Z7" s="95">
        <v>528300</v>
      </c>
      <c r="AA7" t="s">
        <v>1011</v>
      </c>
      <c r="AB7" t="s">
        <v>1011</v>
      </c>
      <c r="AC7" t="s">
        <v>1011</v>
      </c>
      <c r="AD7" t="s">
        <v>1011</v>
      </c>
      <c r="AE7" t="s">
        <v>1610</v>
      </c>
      <c r="AF7" t="s">
        <v>1011</v>
      </c>
      <c r="AG7" t="s">
        <v>1011</v>
      </c>
      <c r="AH7" t="s">
        <v>1011</v>
      </c>
      <c r="AI7" t="s">
        <v>1011</v>
      </c>
      <c r="AJ7" t="s">
        <v>1011</v>
      </c>
      <c r="AK7" t="s">
        <v>1011</v>
      </c>
      <c r="AL7" t="s">
        <v>1011</v>
      </c>
      <c r="AM7" t="s">
        <v>1011</v>
      </c>
      <c r="AN7" t="s">
        <v>1011</v>
      </c>
      <c r="AO7" t="s">
        <v>1011</v>
      </c>
      <c r="AP7" t="s">
        <v>1011</v>
      </c>
    </row>
    <row r="8" spans="1:42">
      <c r="A8" t="s">
        <v>1636</v>
      </c>
      <c r="B8" t="s">
        <v>1637</v>
      </c>
      <c r="C8" t="s">
        <v>1638</v>
      </c>
      <c r="D8" t="s">
        <v>1639</v>
      </c>
      <c r="E8" t="s">
        <v>1640</v>
      </c>
      <c r="F8" t="s">
        <v>1641</v>
      </c>
      <c r="G8" s="129" t="s">
        <v>1655</v>
      </c>
      <c r="H8" s="129" t="s">
        <v>1656</v>
      </c>
      <c r="I8" s="129" t="s">
        <v>1657</v>
      </c>
      <c r="J8" s="129" t="s">
        <v>1658</v>
      </c>
      <c r="K8" t="s">
        <v>1010</v>
      </c>
      <c r="L8" t="s">
        <v>1646</v>
      </c>
      <c r="M8" t="s">
        <v>1647</v>
      </c>
      <c r="N8" t="s">
        <v>1648</v>
      </c>
      <c r="O8" t="s">
        <v>1649</v>
      </c>
      <c r="P8" t="s">
        <v>1650</v>
      </c>
      <c r="Q8" t="s">
        <v>1649</v>
      </c>
      <c r="R8" t="s">
        <v>1651</v>
      </c>
      <c r="S8" t="s">
        <v>202</v>
      </c>
      <c r="T8" t="s">
        <v>1011</v>
      </c>
      <c r="U8" t="s">
        <v>1012</v>
      </c>
      <c r="V8" t="s">
        <v>1652</v>
      </c>
      <c r="W8" t="s">
        <v>1653</v>
      </c>
      <c r="X8" t="s">
        <v>1013</v>
      </c>
      <c r="Y8" t="s">
        <v>1014</v>
      </c>
      <c r="Z8" s="136">
        <v>310000</v>
      </c>
      <c r="AA8" t="s">
        <v>1011</v>
      </c>
      <c r="AB8" t="s">
        <v>1011</v>
      </c>
      <c r="AC8" t="s">
        <v>1011</v>
      </c>
      <c r="AD8" t="s">
        <v>1011</v>
      </c>
      <c r="AE8" t="s">
        <v>1654</v>
      </c>
      <c r="AF8" t="s">
        <v>1011</v>
      </c>
      <c r="AG8" t="s">
        <v>1011</v>
      </c>
      <c r="AH8" t="s">
        <v>1011</v>
      </c>
      <c r="AI8" t="s">
        <v>1011</v>
      </c>
      <c r="AJ8" t="s">
        <v>1011</v>
      </c>
      <c r="AK8" t="s">
        <v>1011</v>
      </c>
      <c r="AL8" t="s">
        <v>1011</v>
      </c>
      <c r="AM8" t="s">
        <v>1011</v>
      </c>
      <c r="AN8" t="s">
        <v>1011</v>
      </c>
      <c r="AO8" t="s">
        <v>1011</v>
      </c>
      <c r="AP8" t="s">
        <v>1011</v>
      </c>
    </row>
    <row r="9" spans="1:42">
      <c r="A9" t="s">
        <v>1659</v>
      </c>
      <c r="B9" t="s">
        <v>1660</v>
      </c>
      <c r="C9" t="s">
        <v>1661</v>
      </c>
      <c r="D9" t="s">
        <v>1662</v>
      </c>
      <c r="E9" t="s">
        <v>1663</v>
      </c>
      <c r="F9" t="s">
        <v>1664</v>
      </c>
      <c r="G9" s="129" t="s">
        <v>1715</v>
      </c>
      <c r="H9" s="129" t="s">
        <v>1716</v>
      </c>
      <c r="I9" s="129" t="s">
        <v>1717</v>
      </c>
      <c r="J9" s="129" t="s">
        <v>1718</v>
      </c>
      <c r="K9" t="s">
        <v>1010</v>
      </c>
      <c r="L9" t="s">
        <v>1580</v>
      </c>
      <c r="M9" t="s">
        <v>1581</v>
      </c>
      <c r="N9" t="s">
        <v>1669</v>
      </c>
      <c r="O9" t="s">
        <v>1670</v>
      </c>
      <c r="P9" t="s">
        <v>1671</v>
      </c>
      <c r="Q9" t="s">
        <v>1670</v>
      </c>
      <c r="R9" t="s">
        <v>1672</v>
      </c>
      <c r="S9" t="s">
        <v>325</v>
      </c>
      <c r="T9" t="s">
        <v>1011</v>
      </c>
      <c r="U9" t="s">
        <v>1012</v>
      </c>
      <c r="V9" t="s">
        <v>1673</v>
      </c>
      <c r="W9" t="s">
        <v>1674</v>
      </c>
      <c r="X9" t="s">
        <v>1013</v>
      </c>
      <c r="Y9" t="s">
        <v>1014</v>
      </c>
      <c r="Z9" s="95">
        <v>124000</v>
      </c>
      <c r="AA9" t="s">
        <v>1011</v>
      </c>
      <c r="AB9" t="s">
        <v>1011</v>
      </c>
      <c r="AC9" t="s">
        <v>1011</v>
      </c>
      <c r="AD9" t="s">
        <v>1011</v>
      </c>
      <c r="AE9" t="s">
        <v>1675</v>
      </c>
      <c r="AF9" t="s">
        <v>1011</v>
      </c>
      <c r="AG9" t="s">
        <v>1011</v>
      </c>
      <c r="AH9" t="s">
        <v>1011</v>
      </c>
      <c r="AI9" t="s">
        <v>1011</v>
      </c>
      <c r="AJ9" t="s">
        <v>1011</v>
      </c>
      <c r="AK9" t="s">
        <v>1011</v>
      </c>
      <c r="AL9" t="s">
        <v>1011</v>
      </c>
      <c r="AM9" t="s">
        <v>1011</v>
      </c>
      <c r="AN9" t="s">
        <v>1011</v>
      </c>
      <c r="AO9" t="s">
        <v>1011</v>
      </c>
      <c r="AP9" t="s">
        <v>1011</v>
      </c>
    </row>
    <row r="10" spans="1:42">
      <c r="A10" t="s">
        <v>1676</v>
      </c>
      <c r="B10" t="s">
        <v>1677</v>
      </c>
      <c r="C10" t="s">
        <v>1595</v>
      </c>
      <c r="D10" t="s">
        <v>1678</v>
      </c>
      <c r="E10" t="s">
        <v>1679</v>
      </c>
      <c r="F10" t="s">
        <v>1680</v>
      </c>
      <c r="G10" s="129" t="s">
        <v>1719</v>
      </c>
      <c r="H10" s="129" t="s">
        <v>1720</v>
      </c>
      <c r="I10" s="129" t="s">
        <v>1721</v>
      </c>
      <c r="J10" s="129" t="s">
        <v>1722</v>
      </c>
      <c r="K10" t="s">
        <v>1010</v>
      </c>
      <c r="L10" t="s">
        <v>1557</v>
      </c>
      <c r="M10" t="s">
        <v>1683</v>
      </c>
      <c r="N10" t="s">
        <v>1684</v>
      </c>
      <c r="O10" t="s">
        <v>1686</v>
      </c>
      <c r="P10" t="s">
        <v>1685</v>
      </c>
      <c r="Q10" t="s">
        <v>1686</v>
      </c>
      <c r="R10" t="s">
        <v>1687</v>
      </c>
      <c r="S10" t="s">
        <v>1438</v>
      </c>
      <c r="T10" t="s">
        <v>1011</v>
      </c>
      <c r="U10" t="s">
        <v>1012</v>
      </c>
      <c r="V10" t="s">
        <v>1608</v>
      </c>
      <c r="W10" t="s">
        <v>1688</v>
      </c>
      <c r="X10" t="s">
        <v>1013</v>
      </c>
      <c r="Y10" t="s">
        <v>1014</v>
      </c>
      <c r="Z10" s="95">
        <v>310000</v>
      </c>
      <c r="AA10" t="s">
        <v>1011</v>
      </c>
      <c r="AB10" t="s">
        <v>1011</v>
      </c>
      <c r="AC10" t="s">
        <v>1011</v>
      </c>
      <c r="AD10" t="s">
        <v>1011</v>
      </c>
      <c r="AE10" t="s">
        <v>1689</v>
      </c>
      <c r="AF10" t="s">
        <v>1011</v>
      </c>
      <c r="AG10" t="s">
        <v>1011</v>
      </c>
      <c r="AH10" t="s">
        <v>1011</v>
      </c>
      <c r="AI10" t="s">
        <v>1011</v>
      </c>
      <c r="AJ10" t="s">
        <v>1011</v>
      </c>
      <c r="AK10" t="s">
        <v>1011</v>
      </c>
      <c r="AL10" t="s">
        <v>1011</v>
      </c>
      <c r="AM10" t="s">
        <v>1011</v>
      </c>
      <c r="AN10" t="s">
        <v>1011</v>
      </c>
      <c r="AO10" t="s">
        <v>1011</v>
      </c>
      <c r="AP10" t="s">
        <v>1011</v>
      </c>
    </row>
    <row r="11" spans="1:42">
      <c r="A11" t="s">
        <v>1690</v>
      </c>
      <c r="B11" t="s">
        <v>1691</v>
      </c>
      <c r="C11" t="s">
        <v>1692</v>
      </c>
      <c r="D11" t="s">
        <v>1693</v>
      </c>
      <c r="E11" t="s">
        <v>1694</v>
      </c>
      <c r="F11" t="s">
        <v>1695</v>
      </c>
      <c r="G11" s="129" t="s">
        <v>1723</v>
      </c>
      <c r="H11" s="129" t="s">
        <v>1724</v>
      </c>
      <c r="I11" s="129" t="s">
        <v>1726</v>
      </c>
      <c r="J11" s="129" t="s">
        <v>1725</v>
      </c>
      <c r="K11" t="s">
        <v>1010</v>
      </c>
      <c r="L11" t="s">
        <v>1557</v>
      </c>
      <c r="M11" t="s">
        <v>1603</v>
      </c>
      <c r="N11" t="s">
        <v>1700</v>
      </c>
      <c r="O11" t="s">
        <v>1702</v>
      </c>
      <c r="P11" t="s">
        <v>1701</v>
      </c>
      <c r="Q11" t="s">
        <v>1702</v>
      </c>
      <c r="R11" t="s">
        <v>1687</v>
      </c>
      <c r="S11" t="s">
        <v>1449</v>
      </c>
      <c r="T11" t="s">
        <v>1011</v>
      </c>
      <c r="U11" t="s">
        <v>1012</v>
      </c>
      <c r="V11" t="s">
        <v>1703</v>
      </c>
      <c r="W11" t="s">
        <v>1704</v>
      </c>
      <c r="X11" t="s">
        <v>1013</v>
      </c>
      <c r="Y11" t="s">
        <v>1014</v>
      </c>
      <c r="Z11" s="95">
        <v>215500</v>
      </c>
      <c r="AA11" t="s">
        <v>1011</v>
      </c>
      <c r="AB11" t="s">
        <v>1011</v>
      </c>
      <c r="AC11" t="s">
        <v>1011</v>
      </c>
      <c r="AD11" t="s">
        <v>1011</v>
      </c>
      <c r="AE11" t="s">
        <v>1705</v>
      </c>
      <c r="AF11" t="s">
        <v>1011</v>
      </c>
      <c r="AG11" t="s">
        <v>1011</v>
      </c>
      <c r="AH11" t="s">
        <v>1011</v>
      </c>
      <c r="AI11" t="s">
        <v>1011</v>
      </c>
      <c r="AJ11" t="s">
        <v>1011</v>
      </c>
      <c r="AK11" t="s">
        <v>1011</v>
      </c>
      <c r="AL11" t="s">
        <v>1011</v>
      </c>
      <c r="AM11" t="s">
        <v>1011</v>
      </c>
      <c r="AN11" t="s">
        <v>1011</v>
      </c>
      <c r="AO11" t="s">
        <v>1011</v>
      </c>
      <c r="AP11" t="s">
        <v>1011</v>
      </c>
    </row>
    <row r="12" spans="1:42">
      <c r="A12" t="s">
        <v>1706</v>
      </c>
      <c r="B12" t="s">
        <v>1707</v>
      </c>
      <c r="C12" t="s">
        <v>1708</v>
      </c>
      <c r="D12" t="s">
        <v>1596</v>
      </c>
      <c r="E12" t="s">
        <v>1597</v>
      </c>
      <c r="F12" t="s">
        <v>1598</v>
      </c>
      <c r="G12" s="129" t="s">
        <v>1727</v>
      </c>
      <c r="H12" s="129" t="s">
        <v>1728</v>
      </c>
      <c r="I12" s="129" t="s">
        <v>1729</v>
      </c>
      <c r="J12" s="129" t="s">
        <v>1730</v>
      </c>
      <c r="K12" t="s">
        <v>1010</v>
      </c>
      <c r="L12" t="s">
        <v>1557</v>
      </c>
      <c r="M12" t="s">
        <v>1558</v>
      </c>
      <c r="N12" t="s">
        <v>1709</v>
      </c>
      <c r="O12" t="s">
        <v>1710</v>
      </c>
      <c r="P12" t="s">
        <v>1711</v>
      </c>
      <c r="Q12" t="s">
        <v>1710</v>
      </c>
      <c r="R12" t="s">
        <v>1712</v>
      </c>
      <c r="S12" t="s">
        <v>275</v>
      </c>
      <c r="T12" t="s">
        <v>1011</v>
      </c>
      <c r="U12" t="s">
        <v>1012</v>
      </c>
      <c r="V12" t="s">
        <v>1713</v>
      </c>
      <c r="W12" t="s">
        <v>1714</v>
      </c>
      <c r="X12" t="s">
        <v>1013</v>
      </c>
      <c r="Y12" t="s">
        <v>1014</v>
      </c>
      <c r="Z12" s="95">
        <v>528000</v>
      </c>
      <c r="AA12" t="s">
        <v>1011</v>
      </c>
      <c r="AB12" t="s">
        <v>1011</v>
      </c>
      <c r="AC12" t="s">
        <v>1011</v>
      </c>
      <c r="AD12" t="s">
        <v>1011</v>
      </c>
      <c r="AE12" t="s">
        <v>1610</v>
      </c>
      <c r="AF12" t="s">
        <v>1011</v>
      </c>
      <c r="AG12" t="s">
        <v>1011</v>
      </c>
      <c r="AH12" t="s">
        <v>1011</v>
      </c>
      <c r="AI12" t="s">
        <v>1011</v>
      </c>
      <c r="AJ12" t="s">
        <v>1011</v>
      </c>
      <c r="AK12" t="s">
        <v>1011</v>
      </c>
      <c r="AL12" t="s">
        <v>1011</v>
      </c>
      <c r="AM12" t="s">
        <v>1011</v>
      </c>
      <c r="AN12" t="s">
        <v>1011</v>
      </c>
      <c r="AO12" t="s">
        <v>1011</v>
      </c>
      <c r="AP12" t="s">
        <v>1011</v>
      </c>
    </row>
    <row r="13" spans="1:42" s="127" customFormat="1">
      <c r="A13" s="127" t="s">
        <v>1731</v>
      </c>
      <c r="B13" s="127" t="s">
        <v>1732</v>
      </c>
      <c r="C13" s="128" t="s">
        <v>1733</v>
      </c>
      <c r="D13" s="127" t="s">
        <v>1734</v>
      </c>
      <c r="E13" s="128" t="s">
        <v>1735</v>
      </c>
      <c r="F13" s="127" t="s">
        <v>1736</v>
      </c>
      <c r="G13" s="129" t="s">
        <v>1747</v>
      </c>
      <c r="H13" s="129" t="s">
        <v>1748</v>
      </c>
      <c r="I13" s="129" t="s">
        <v>1749</v>
      </c>
      <c r="J13" s="129" t="s">
        <v>1750</v>
      </c>
      <c r="K13" s="127" t="s">
        <v>1010</v>
      </c>
      <c r="L13" s="127" t="s">
        <v>1646</v>
      </c>
      <c r="M13" s="127" t="s">
        <v>1647</v>
      </c>
      <c r="N13" s="127" t="s">
        <v>1740</v>
      </c>
      <c r="O13" s="127" t="s">
        <v>1741</v>
      </c>
      <c r="P13" s="127" t="s">
        <v>1742</v>
      </c>
      <c r="Q13" s="127" t="s">
        <v>1011</v>
      </c>
      <c r="R13" s="127" t="s">
        <v>1743</v>
      </c>
      <c r="S13" s="128" t="s">
        <v>337</v>
      </c>
      <c r="T13" s="127" t="s">
        <v>1011</v>
      </c>
      <c r="U13" s="127" t="s">
        <v>1012</v>
      </c>
      <c r="V13" s="127" t="s">
        <v>1744</v>
      </c>
      <c r="W13" s="127" t="s">
        <v>1745</v>
      </c>
      <c r="X13" s="127" t="s">
        <v>1013</v>
      </c>
      <c r="Y13" s="127" t="s">
        <v>1014</v>
      </c>
      <c r="Z13" s="127">
        <v>516500</v>
      </c>
      <c r="AA13" s="128" t="s">
        <v>1011</v>
      </c>
      <c r="AB13" s="127" t="s">
        <v>1011</v>
      </c>
      <c r="AC13" s="127" t="s">
        <v>1011</v>
      </c>
      <c r="AD13" s="127" t="s">
        <v>1011</v>
      </c>
      <c r="AE13" s="127" t="s">
        <v>1746</v>
      </c>
      <c r="AF13" s="127" t="s">
        <v>1011</v>
      </c>
      <c r="AG13" s="127" t="s">
        <v>1011</v>
      </c>
      <c r="AH13" s="127" t="s">
        <v>1011</v>
      </c>
      <c r="AI13" s="130" t="s">
        <v>1011</v>
      </c>
      <c r="AJ13" s="127" t="s">
        <v>1011</v>
      </c>
      <c r="AK13" s="127" t="s">
        <v>1011</v>
      </c>
      <c r="AL13" s="127" t="s">
        <v>1011</v>
      </c>
      <c r="AM13" s="127" t="s">
        <v>1011</v>
      </c>
      <c r="AN13" s="127" t="s">
        <v>1011</v>
      </c>
      <c r="AO13" s="127" t="s">
        <v>1011</v>
      </c>
      <c r="AP13" s="127" t="s">
        <v>1011</v>
      </c>
    </row>
    <row r="14" spans="1:42">
      <c r="A14" t="s">
        <v>1752</v>
      </c>
      <c r="B14" t="s">
        <v>1753</v>
      </c>
      <c r="C14" t="s">
        <v>1612</v>
      </c>
      <c r="D14" t="s">
        <v>1754</v>
      </c>
      <c r="E14" t="s">
        <v>1755</v>
      </c>
      <c r="F14" t="s">
        <v>1756</v>
      </c>
      <c r="G14" s="89" t="s">
        <v>1767</v>
      </c>
      <c r="H14" s="137" t="s">
        <v>1768</v>
      </c>
      <c r="I14" s="89" t="s">
        <v>1769</v>
      </c>
      <c r="J14" s="138" t="s">
        <v>1770</v>
      </c>
      <c r="K14" t="s">
        <v>1010</v>
      </c>
      <c r="L14" t="s">
        <v>1557</v>
      </c>
      <c r="M14" t="s">
        <v>1603</v>
      </c>
      <c r="N14" t="s">
        <v>1761</v>
      </c>
      <c r="O14" t="s">
        <v>1763</v>
      </c>
      <c r="P14" t="s">
        <v>1762</v>
      </c>
      <c r="Q14" t="s">
        <v>1763</v>
      </c>
      <c r="R14" t="s">
        <v>1764</v>
      </c>
      <c r="S14" t="s">
        <v>1541</v>
      </c>
      <c r="T14" t="s">
        <v>1011</v>
      </c>
      <c r="U14" t="s">
        <v>1012</v>
      </c>
      <c r="V14" t="s">
        <v>1617</v>
      </c>
      <c r="W14" t="s">
        <v>1765</v>
      </c>
      <c r="X14" t="s">
        <v>1013</v>
      </c>
      <c r="Y14" t="s">
        <v>1014</v>
      </c>
      <c r="Z14" s="89" t="s">
        <v>1771</v>
      </c>
      <c r="AA14" t="s">
        <v>1011</v>
      </c>
      <c r="AB14" t="s">
        <v>1011</v>
      </c>
      <c r="AC14" t="s">
        <v>1011</v>
      </c>
      <c r="AD14" t="s">
        <v>1011</v>
      </c>
      <c r="AE14" t="s">
        <v>1766</v>
      </c>
      <c r="AF14" t="s">
        <v>1011</v>
      </c>
      <c r="AG14" t="s">
        <v>1011</v>
      </c>
      <c r="AH14" t="s">
        <v>1011</v>
      </c>
      <c r="AI14" t="s">
        <v>1011</v>
      </c>
      <c r="AJ14" t="s">
        <v>1011</v>
      </c>
      <c r="AK14" t="s">
        <v>1011</v>
      </c>
      <c r="AL14" t="s">
        <v>1011</v>
      </c>
      <c r="AM14" t="s">
        <v>1011</v>
      </c>
      <c r="AN14" t="s">
        <v>1011</v>
      </c>
      <c r="AO14" t="s">
        <v>1011</v>
      </c>
      <c r="AP14" t="s">
        <v>1011</v>
      </c>
    </row>
    <row r="15" spans="1:42">
      <c r="A15" s="139" t="s">
        <v>1800</v>
      </c>
      <c r="B15" t="s">
        <v>1773</v>
      </c>
      <c r="C15" t="s">
        <v>1549</v>
      </c>
      <c r="D15" t="s">
        <v>1550</v>
      </c>
      <c r="E15" t="s">
        <v>1551</v>
      </c>
      <c r="F15" t="s">
        <v>1552</v>
      </c>
      <c r="G15" s="89" t="s">
        <v>1783</v>
      </c>
      <c r="H15" s="89" t="s">
        <v>1784</v>
      </c>
      <c r="I15" s="137" t="s">
        <v>1785</v>
      </c>
      <c r="J15" s="137" t="s">
        <v>1786</v>
      </c>
      <c r="K15" t="s">
        <v>1010</v>
      </c>
      <c r="L15" t="s">
        <v>1557</v>
      </c>
      <c r="M15" t="s">
        <v>1558</v>
      </c>
      <c r="N15" t="s">
        <v>1774</v>
      </c>
      <c r="O15" s="89" t="s">
        <v>1803</v>
      </c>
      <c r="P15" t="s">
        <v>1561</v>
      </c>
      <c r="Q15" s="89" t="s">
        <v>1790</v>
      </c>
      <c r="R15" t="s">
        <v>1776</v>
      </c>
      <c r="S15" t="s">
        <v>255</v>
      </c>
      <c r="T15" t="s">
        <v>1011</v>
      </c>
      <c r="U15" t="s">
        <v>1012</v>
      </c>
      <c r="V15" t="s">
        <v>1777</v>
      </c>
      <c r="W15" t="s">
        <v>1564</v>
      </c>
      <c r="X15" t="s">
        <v>1013</v>
      </c>
      <c r="Y15" t="s">
        <v>1014</v>
      </c>
      <c r="Z15">
        <v>610000</v>
      </c>
      <c r="AA15" t="s">
        <v>1011</v>
      </c>
      <c r="AB15" t="s">
        <v>1011</v>
      </c>
      <c r="AC15" t="s">
        <v>1011</v>
      </c>
      <c r="AD15" t="s">
        <v>1011</v>
      </c>
      <c r="AE15" t="s">
        <v>1565</v>
      </c>
      <c r="AF15" t="s">
        <v>1011</v>
      </c>
      <c r="AG15" t="s">
        <v>1011</v>
      </c>
      <c r="AH15" t="s">
        <v>1011</v>
      </c>
      <c r="AI15" t="s">
        <v>1011</v>
      </c>
      <c r="AJ15" t="s">
        <v>1011</v>
      </c>
      <c r="AK15" t="s">
        <v>1011</v>
      </c>
      <c r="AL15" t="s">
        <v>1011</v>
      </c>
      <c r="AM15" t="s">
        <v>1011</v>
      </c>
      <c r="AN15" t="s">
        <v>1011</v>
      </c>
      <c r="AO15" t="s">
        <v>1011</v>
      </c>
      <c r="AP15" t="s">
        <v>1011</v>
      </c>
    </row>
    <row r="16" spans="1:42">
      <c r="A16" s="139" t="s">
        <v>1801</v>
      </c>
      <c r="B16" t="s">
        <v>1779</v>
      </c>
      <c r="C16" t="s">
        <v>1573</v>
      </c>
      <c r="D16" t="s">
        <v>1574</v>
      </c>
      <c r="E16" t="s">
        <v>1575</v>
      </c>
      <c r="F16" t="s">
        <v>1576</v>
      </c>
      <c r="G16" s="89" t="s">
        <v>1787</v>
      </c>
      <c r="H16" s="89" t="s">
        <v>1787</v>
      </c>
      <c r="I16" s="89" t="s">
        <v>1788</v>
      </c>
      <c r="J16" s="89" t="s">
        <v>1789</v>
      </c>
      <c r="K16" t="s">
        <v>1010</v>
      </c>
      <c r="L16" t="s">
        <v>1580</v>
      </c>
      <c r="M16" t="s">
        <v>1581</v>
      </c>
      <c r="N16" t="s">
        <v>1780</v>
      </c>
      <c r="O16" t="s">
        <v>1781</v>
      </c>
      <c r="P16" t="s">
        <v>1583</v>
      </c>
      <c r="Q16" s="89" t="s">
        <v>1802</v>
      </c>
      <c r="R16" t="s">
        <v>1782</v>
      </c>
      <c r="S16" t="s">
        <v>1353</v>
      </c>
      <c r="T16" t="s">
        <v>1011</v>
      </c>
      <c r="U16" t="s">
        <v>1012</v>
      </c>
      <c r="V16" t="s">
        <v>1586</v>
      </c>
      <c r="W16" t="s">
        <v>1587</v>
      </c>
      <c r="X16" t="s">
        <v>1013</v>
      </c>
      <c r="Y16" t="s">
        <v>1014</v>
      </c>
      <c r="Z16">
        <v>300392</v>
      </c>
      <c r="AA16" t="s">
        <v>1011</v>
      </c>
      <c r="AB16" t="s">
        <v>1011</v>
      </c>
      <c r="AC16" t="s">
        <v>1011</v>
      </c>
      <c r="AD16" t="s">
        <v>1011</v>
      </c>
      <c r="AE16" t="s">
        <v>1588</v>
      </c>
      <c r="AF16" t="s">
        <v>1011</v>
      </c>
      <c r="AG16" t="s">
        <v>1011</v>
      </c>
      <c r="AH16" t="s">
        <v>1011</v>
      </c>
      <c r="AI16" t="s">
        <v>1011</v>
      </c>
      <c r="AJ16" t="s">
        <v>1011</v>
      </c>
      <c r="AK16" t="s">
        <v>1011</v>
      </c>
      <c r="AL16" t="s">
        <v>1011</v>
      </c>
      <c r="AM16" t="s">
        <v>1011</v>
      </c>
      <c r="AN16" t="s">
        <v>1011</v>
      </c>
      <c r="AO16" t="s">
        <v>1011</v>
      </c>
      <c r="AP16" t="s">
        <v>1011</v>
      </c>
    </row>
    <row r="17" spans="1:42">
      <c r="A17" t="s">
        <v>1804</v>
      </c>
      <c r="B17" t="s">
        <v>1805</v>
      </c>
      <c r="C17" t="s">
        <v>1708</v>
      </c>
      <c r="D17" t="s">
        <v>1806</v>
      </c>
      <c r="E17" t="s">
        <v>1807</v>
      </c>
      <c r="F17" t="s">
        <v>1808</v>
      </c>
      <c r="G17" s="89" t="s">
        <v>1835</v>
      </c>
      <c r="H17" s="137" t="s">
        <v>1836</v>
      </c>
      <c r="I17" s="89" t="s">
        <v>1837</v>
      </c>
      <c r="J17" s="138" t="s">
        <v>1838</v>
      </c>
      <c r="K17" t="s">
        <v>1010</v>
      </c>
      <c r="L17" t="s">
        <v>1813</v>
      </c>
      <c r="M17" t="s">
        <v>1814</v>
      </c>
      <c r="N17" t="s">
        <v>1815</v>
      </c>
      <c r="O17" t="s">
        <v>1816</v>
      </c>
      <c r="P17" t="s">
        <v>1817</v>
      </c>
      <c r="Q17" t="s">
        <v>1816</v>
      </c>
      <c r="R17" t="s">
        <v>1818</v>
      </c>
      <c r="S17" t="s">
        <v>196</v>
      </c>
      <c r="T17" t="s">
        <v>1011</v>
      </c>
      <c r="U17" t="s">
        <v>1012</v>
      </c>
      <c r="V17" t="s">
        <v>1713</v>
      </c>
      <c r="W17" t="s">
        <v>1819</v>
      </c>
      <c r="X17" t="s">
        <v>1013</v>
      </c>
      <c r="Y17" t="s">
        <v>1014</v>
      </c>
      <c r="Z17">
        <v>250002</v>
      </c>
      <c r="AA17" t="s">
        <v>1011</v>
      </c>
      <c r="AB17" t="s">
        <v>1011</v>
      </c>
      <c r="AC17" t="s">
        <v>1011</v>
      </c>
      <c r="AD17" t="s">
        <v>1011</v>
      </c>
      <c r="AE17" t="s">
        <v>1820</v>
      </c>
      <c r="AF17" t="s">
        <v>1011</v>
      </c>
      <c r="AG17" t="s">
        <v>1011</v>
      </c>
      <c r="AH17" t="s">
        <v>1011</v>
      </c>
      <c r="AI17" t="s">
        <v>1011</v>
      </c>
      <c r="AJ17" t="s">
        <v>1011</v>
      </c>
      <c r="AK17" t="s">
        <v>1011</v>
      </c>
      <c r="AL17" t="s">
        <v>1011</v>
      </c>
      <c r="AM17" t="s">
        <v>1011</v>
      </c>
      <c r="AN17" t="s">
        <v>1011</v>
      </c>
      <c r="AO17" t="s">
        <v>1011</v>
      </c>
      <c r="AP17" t="s">
        <v>1011</v>
      </c>
    </row>
    <row r="18" spans="1:42">
      <c r="A18" t="s">
        <v>1821</v>
      </c>
      <c r="B18" t="s">
        <v>1822</v>
      </c>
      <c r="C18" t="s">
        <v>1661</v>
      </c>
      <c r="D18" t="s">
        <v>1823</v>
      </c>
      <c r="E18" t="s">
        <v>1824</v>
      </c>
      <c r="F18" t="s">
        <v>1825</v>
      </c>
      <c r="G18" s="89" t="s">
        <v>1835</v>
      </c>
      <c r="H18" s="137" t="s">
        <v>1839</v>
      </c>
      <c r="I18" s="137" t="s">
        <v>1840</v>
      </c>
      <c r="J18" s="138" t="s">
        <v>1841</v>
      </c>
      <c r="K18" t="s">
        <v>1010</v>
      </c>
      <c r="L18" t="s">
        <v>1580</v>
      </c>
      <c r="M18" t="s">
        <v>1581</v>
      </c>
      <c r="N18" t="s">
        <v>1829</v>
      </c>
      <c r="O18" t="s">
        <v>1830</v>
      </c>
      <c r="P18" t="s">
        <v>1831</v>
      </c>
      <c r="Q18" t="s">
        <v>1830</v>
      </c>
      <c r="R18" t="s">
        <v>1832</v>
      </c>
      <c r="S18" t="s">
        <v>305</v>
      </c>
      <c r="T18" t="s">
        <v>1011</v>
      </c>
      <c r="U18" t="s">
        <v>1012</v>
      </c>
      <c r="V18" t="s">
        <v>1673</v>
      </c>
      <c r="W18" t="s">
        <v>1833</v>
      </c>
      <c r="X18" t="s">
        <v>1013</v>
      </c>
      <c r="Y18" t="s">
        <v>1014</v>
      </c>
      <c r="Z18">
        <v>257100</v>
      </c>
      <c r="AA18" t="s">
        <v>1011</v>
      </c>
      <c r="AB18" t="s">
        <v>1011</v>
      </c>
      <c r="AC18" t="s">
        <v>1011</v>
      </c>
      <c r="AD18" t="s">
        <v>1011</v>
      </c>
      <c r="AE18" t="s">
        <v>1834</v>
      </c>
      <c r="AF18" t="s">
        <v>1011</v>
      </c>
      <c r="AG18" t="s">
        <v>1011</v>
      </c>
      <c r="AH18" t="s">
        <v>1011</v>
      </c>
      <c r="AI18" t="s">
        <v>1011</v>
      </c>
      <c r="AJ18" t="s">
        <v>1011</v>
      </c>
      <c r="AK18" t="s">
        <v>1011</v>
      </c>
      <c r="AL18" t="s">
        <v>1011</v>
      </c>
      <c r="AM18" t="s">
        <v>1011</v>
      </c>
      <c r="AN18" t="s">
        <v>1011</v>
      </c>
      <c r="AO18" t="s">
        <v>1011</v>
      </c>
      <c r="AP18" t="s">
        <v>1011</v>
      </c>
    </row>
    <row r="19" spans="1:42" ht="13.9" customHeight="1">
      <c r="A19" t="s">
        <v>1842</v>
      </c>
      <c r="B19" t="s">
        <v>1843</v>
      </c>
      <c r="C19" t="s">
        <v>1708</v>
      </c>
      <c r="D19" t="s">
        <v>1844</v>
      </c>
      <c r="E19" t="s">
        <v>1845</v>
      </c>
      <c r="F19" t="s">
        <v>1846</v>
      </c>
      <c r="G19" s="89" t="s">
        <v>1857</v>
      </c>
      <c r="H19" s="89" t="s">
        <v>1858</v>
      </c>
      <c r="I19" s="89" t="s">
        <v>1859</v>
      </c>
      <c r="J19" s="89" t="s">
        <v>1860</v>
      </c>
      <c r="K19" t="s">
        <v>1010</v>
      </c>
      <c r="L19" t="s">
        <v>1557</v>
      </c>
      <c r="M19" t="s">
        <v>1558</v>
      </c>
      <c r="N19" t="s">
        <v>1850</v>
      </c>
      <c r="O19" t="s">
        <v>1851</v>
      </c>
      <c r="P19" t="s">
        <v>1852</v>
      </c>
      <c r="Q19" s="89" t="s">
        <v>1861</v>
      </c>
      <c r="R19" t="s">
        <v>1853</v>
      </c>
      <c r="S19" t="s">
        <v>237</v>
      </c>
      <c r="T19" t="s">
        <v>1011</v>
      </c>
      <c r="U19" t="s">
        <v>1012</v>
      </c>
      <c r="V19" t="s">
        <v>1854</v>
      </c>
      <c r="W19" t="s">
        <v>1855</v>
      </c>
      <c r="X19" t="s">
        <v>1013</v>
      </c>
      <c r="Y19" t="s">
        <v>1014</v>
      </c>
      <c r="Z19">
        <v>315200</v>
      </c>
      <c r="AA19" t="s">
        <v>1011</v>
      </c>
      <c r="AB19" t="s">
        <v>1011</v>
      </c>
      <c r="AC19" t="s">
        <v>1011</v>
      </c>
      <c r="AD19" t="s">
        <v>1011</v>
      </c>
      <c r="AE19" t="s">
        <v>1856</v>
      </c>
      <c r="AF19" t="s">
        <v>1011</v>
      </c>
      <c r="AG19" t="s">
        <v>1011</v>
      </c>
      <c r="AH19" t="s">
        <v>1011</v>
      </c>
      <c r="AI19" t="s">
        <v>1011</v>
      </c>
      <c r="AJ19" t="s">
        <v>1011</v>
      </c>
      <c r="AK19" t="s">
        <v>1011</v>
      </c>
      <c r="AL19" t="s">
        <v>1011</v>
      </c>
      <c r="AM19" t="s">
        <v>1011</v>
      </c>
      <c r="AN19" t="s">
        <v>1011</v>
      </c>
      <c r="AO19" t="s">
        <v>1011</v>
      </c>
      <c r="AP19" t="s">
        <v>1011</v>
      </c>
    </row>
    <row r="20" spans="1:42" s="127" customFormat="1">
      <c r="A20" s="127" t="s">
        <v>1862</v>
      </c>
      <c r="B20" s="127" t="s">
        <v>1863</v>
      </c>
      <c r="C20" s="128" t="s">
        <v>1864</v>
      </c>
      <c r="D20" s="127" t="s">
        <v>1865</v>
      </c>
      <c r="E20" s="128" t="s">
        <v>1866</v>
      </c>
      <c r="F20" s="127" t="s">
        <v>1867</v>
      </c>
      <c r="G20" s="140" t="s">
        <v>1876</v>
      </c>
      <c r="H20" s="140" t="s">
        <v>1877</v>
      </c>
      <c r="I20" s="140" t="s">
        <v>1879</v>
      </c>
      <c r="J20" s="140" t="s">
        <v>1878</v>
      </c>
      <c r="K20" s="127" t="s">
        <v>1010</v>
      </c>
      <c r="L20" s="127" t="s">
        <v>1557</v>
      </c>
      <c r="M20" s="127" t="s">
        <v>1603</v>
      </c>
      <c r="N20" s="127" t="s">
        <v>1871</v>
      </c>
      <c r="O20" s="127" t="s">
        <v>1873</v>
      </c>
      <c r="P20" s="127" t="s">
        <v>1872</v>
      </c>
      <c r="Q20" s="127" t="s">
        <v>1873</v>
      </c>
      <c r="R20" s="127" t="s">
        <v>1687</v>
      </c>
      <c r="S20" s="128" t="s">
        <v>1520</v>
      </c>
      <c r="T20" s="127" t="s">
        <v>1011</v>
      </c>
      <c r="U20" s="127" t="s">
        <v>1012</v>
      </c>
      <c r="V20" s="127" t="s">
        <v>1617</v>
      </c>
      <c r="W20" s="127" t="s">
        <v>1874</v>
      </c>
      <c r="X20" s="127" t="s">
        <v>1013</v>
      </c>
      <c r="Y20" s="127" t="s">
        <v>1014</v>
      </c>
      <c r="Z20" s="127">
        <v>324000</v>
      </c>
      <c r="AA20" s="128" t="s">
        <v>1011</v>
      </c>
      <c r="AB20" s="127" t="s">
        <v>1011</v>
      </c>
      <c r="AC20" s="127" t="s">
        <v>1011</v>
      </c>
      <c r="AD20" s="127" t="s">
        <v>1011</v>
      </c>
      <c r="AE20" s="127" t="s">
        <v>1875</v>
      </c>
      <c r="AF20" s="127" t="s">
        <v>1011</v>
      </c>
      <c r="AG20" s="127" t="s">
        <v>1011</v>
      </c>
      <c r="AH20" s="127" t="s">
        <v>1011</v>
      </c>
      <c r="AI20" s="130" t="s">
        <v>1011</v>
      </c>
      <c r="AJ20" s="127" t="s">
        <v>1011</v>
      </c>
      <c r="AK20" s="127" t="s">
        <v>1011</v>
      </c>
      <c r="AL20" s="127" t="s">
        <v>1011</v>
      </c>
      <c r="AM20" s="127" t="s">
        <v>1011</v>
      </c>
      <c r="AN20" s="127" t="s">
        <v>1011</v>
      </c>
      <c r="AO20" s="127" t="s">
        <v>1011</v>
      </c>
      <c r="AP20" s="127" t="s">
        <v>1011</v>
      </c>
    </row>
    <row r="21" spans="1:42">
      <c r="A21" t="s">
        <v>1880</v>
      </c>
      <c r="B21" t="s">
        <v>1881</v>
      </c>
      <c r="C21" t="s">
        <v>1733</v>
      </c>
      <c r="D21" t="s">
        <v>1882</v>
      </c>
      <c r="E21" t="s">
        <v>1883</v>
      </c>
      <c r="F21" t="s">
        <v>1884</v>
      </c>
      <c r="G21" s="89" t="s">
        <v>1932</v>
      </c>
      <c r="H21" s="89" t="s">
        <v>1933</v>
      </c>
      <c r="I21" s="89" t="s">
        <v>1934</v>
      </c>
      <c r="J21" s="138" t="s">
        <v>1935</v>
      </c>
      <c r="K21" t="s">
        <v>1010</v>
      </c>
      <c r="L21" t="s">
        <v>1580</v>
      </c>
      <c r="M21" t="s">
        <v>1581</v>
      </c>
      <c r="N21" t="s">
        <v>1887</v>
      </c>
      <c r="O21" t="s">
        <v>1888</v>
      </c>
      <c r="P21" t="s">
        <v>1889</v>
      </c>
      <c r="Q21" t="s">
        <v>1888</v>
      </c>
      <c r="R21" t="s">
        <v>1890</v>
      </c>
      <c r="S21" t="s">
        <v>328</v>
      </c>
      <c r="T21" t="s">
        <v>1011</v>
      </c>
      <c r="U21" t="s">
        <v>1012</v>
      </c>
      <c r="V21" t="s">
        <v>1891</v>
      </c>
      <c r="W21" t="s">
        <v>1892</v>
      </c>
      <c r="X21" t="s">
        <v>1013</v>
      </c>
      <c r="Y21" t="s">
        <v>1014</v>
      </c>
      <c r="Z21">
        <v>610000</v>
      </c>
      <c r="AA21" t="s">
        <v>1011</v>
      </c>
      <c r="AB21" t="s">
        <v>1011</v>
      </c>
      <c r="AC21" t="s">
        <v>1011</v>
      </c>
      <c r="AD21" t="s">
        <v>1011</v>
      </c>
      <c r="AE21" t="s">
        <v>1893</v>
      </c>
      <c r="AF21" t="s">
        <v>1011</v>
      </c>
      <c r="AG21" t="s">
        <v>1011</v>
      </c>
      <c r="AH21" t="s">
        <v>1011</v>
      </c>
      <c r="AI21" t="s">
        <v>1011</v>
      </c>
      <c r="AJ21" t="s">
        <v>1011</v>
      </c>
      <c r="AK21" t="s">
        <v>1011</v>
      </c>
      <c r="AL21" t="s">
        <v>1011</v>
      </c>
      <c r="AM21" t="s">
        <v>1011</v>
      </c>
      <c r="AN21" t="s">
        <v>1011</v>
      </c>
      <c r="AO21" t="s">
        <v>1011</v>
      </c>
      <c r="AP21" t="s">
        <v>1011</v>
      </c>
    </row>
    <row r="22" spans="1:42">
      <c r="A22" t="s">
        <v>1894</v>
      </c>
      <c r="B22" t="s">
        <v>1895</v>
      </c>
      <c r="C22" t="s">
        <v>1708</v>
      </c>
      <c r="D22" t="s">
        <v>1896</v>
      </c>
      <c r="E22" t="s">
        <v>1897</v>
      </c>
      <c r="F22" t="s">
        <v>1898</v>
      </c>
      <c r="G22" s="89" t="s">
        <v>1936</v>
      </c>
      <c r="H22" s="89" t="s">
        <v>1937</v>
      </c>
      <c r="I22" s="89" t="s">
        <v>1938</v>
      </c>
      <c r="J22" s="138" t="s">
        <v>1939</v>
      </c>
      <c r="K22" t="s">
        <v>1010</v>
      </c>
      <c r="L22" t="s">
        <v>1557</v>
      </c>
      <c r="M22" t="s">
        <v>1558</v>
      </c>
      <c r="N22" t="s">
        <v>1903</v>
      </c>
      <c r="O22" t="s">
        <v>1904</v>
      </c>
      <c r="P22" t="s">
        <v>1852</v>
      </c>
      <c r="Q22" t="s">
        <v>1904</v>
      </c>
      <c r="R22" t="s">
        <v>1905</v>
      </c>
      <c r="S22" t="s">
        <v>237</v>
      </c>
      <c r="T22" t="s">
        <v>1011</v>
      </c>
      <c r="U22" t="s">
        <v>1012</v>
      </c>
      <c r="V22" t="s">
        <v>1713</v>
      </c>
      <c r="W22" t="s">
        <v>1906</v>
      </c>
      <c r="X22" t="s">
        <v>1013</v>
      </c>
      <c r="Y22" t="s">
        <v>1014</v>
      </c>
      <c r="Z22">
        <v>350000</v>
      </c>
      <c r="AA22" t="s">
        <v>1011</v>
      </c>
      <c r="AB22" t="s">
        <v>1011</v>
      </c>
      <c r="AC22" t="s">
        <v>1011</v>
      </c>
      <c r="AD22" t="s">
        <v>1011</v>
      </c>
      <c r="AE22" t="s">
        <v>1907</v>
      </c>
      <c r="AF22" t="s">
        <v>1011</v>
      </c>
      <c r="AG22" t="s">
        <v>1011</v>
      </c>
      <c r="AH22" t="s">
        <v>1011</v>
      </c>
      <c r="AI22" t="s">
        <v>1011</v>
      </c>
      <c r="AJ22" t="s">
        <v>1011</v>
      </c>
      <c r="AK22" t="s">
        <v>1011</v>
      </c>
      <c r="AL22" t="s">
        <v>1011</v>
      </c>
      <c r="AM22" t="s">
        <v>1011</v>
      </c>
      <c r="AN22" t="s">
        <v>1011</v>
      </c>
      <c r="AO22" t="s">
        <v>1011</v>
      </c>
      <c r="AP22" t="s">
        <v>1011</v>
      </c>
    </row>
    <row r="23" spans="1:42">
      <c r="A23" t="s">
        <v>1908</v>
      </c>
      <c r="B23" t="s">
        <v>1909</v>
      </c>
      <c r="C23" t="s">
        <v>1708</v>
      </c>
      <c r="D23" t="s">
        <v>1910</v>
      </c>
      <c r="E23" t="s">
        <v>1911</v>
      </c>
      <c r="F23" t="s">
        <v>1912</v>
      </c>
      <c r="G23" s="89" t="s">
        <v>1940</v>
      </c>
      <c r="H23" s="89" t="s">
        <v>1941</v>
      </c>
      <c r="I23" s="89" t="s">
        <v>1942</v>
      </c>
      <c r="J23" s="89" t="s">
        <v>1943</v>
      </c>
      <c r="K23" t="s">
        <v>1010</v>
      </c>
      <c r="L23" t="s">
        <v>1557</v>
      </c>
      <c r="M23" t="s">
        <v>1558</v>
      </c>
      <c r="N23" t="s">
        <v>1903</v>
      </c>
      <c r="O23" t="s">
        <v>1904</v>
      </c>
      <c r="P23" t="s">
        <v>1852</v>
      </c>
      <c r="Q23" t="s">
        <v>1904</v>
      </c>
      <c r="R23" t="s">
        <v>1905</v>
      </c>
      <c r="S23" t="s">
        <v>237</v>
      </c>
      <c r="T23" t="s">
        <v>1011</v>
      </c>
      <c r="U23" t="s">
        <v>1012</v>
      </c>
      <c r="V23" t="s">
        <v>1713</v>
      </c>
      <c r="W23" t="s">
        <v>1916</v>
      </c>
      <c r="X23" t="s">
        <v>1013</v>
      </c>
      <c r="Y23" t="s">
        <v>1014</v>
      </c>
      <c r="Z23">
        <v>510000</v>
      </c>
      <c r="AA23" t="s">
        <v>1011</v>
      </c>
      <c r="AB23" t="s">
        <v>1011</v>
      </c>
      <c r="AC23" t="s">
        <v>1011</v>
      </c>
      <c r="AD23" t="s">
        <v>1011</v>
      </c>
      <c r="AE23" t="s">
        <v>1917</v>
      </c>
      <c r="AF23" t="s">
        <v>1011</v>
      </c>
      <c r="AG23" t="s">
        <v>1011</v>
      </c>
      <c r="AH23" t="s">
        <v>1011</v>
      </c>
      <c r="AI23" t="s">
        <v>1011</v>
      </c>
      <c r="AJ23" t="s">
        <v>1011</v>
      </c>
      <c r="AK23" t="s">
        <v>1011</v>
      </c>
      <c r="AL23" t="s">
        <v>1011</v>
      </c>
      <c r="AM23" t="s">
        <v>1011</v>
      </c>
      <c r="AN23" t="s">
        <v>1011</v>
      </c>
      <c r="AO23" t="s">
        <v>1011</v>
      </c>
      <c r="AP23" t="s">
        <v>1011</v>
      </c>
    </row>
    <row r="24" spans="1:42">
      <c r="A24" t="s">
        <v>1918</v>
      </c>
      <c r="B24" t="s">
        <v>1919</v>
      </c>
      <c r="C24" t="s">
        <v>1595</v>
      </c>
      <c r="D24" t="s">
        <v>1920</v>
      </c>
      <c r="E24" t="s">
        <v>1921</v>
      </c>
      <c r="F24" t="s">
        <v>1922</v>
      </c>
      <c r="G24" s="89" t="s">
        <v>1944</v>
      </c>
      <c r="H24" s="89" t="s">
        <v>1945</v>
      </c>
      <c r="I24" s="89" t="s">
        <v>1946</v>
      </c>
      <c r="J24" s="89" t="s">
        <v>1947</v>
      </c>
      <c r="K24" t="s">
        <v>1010</v>
      </c>
      <c r="L24" t="s">
        <v>1557</v>
      </c>
      <c r="M24" t="s">
        <v>1603</v>
      </c>
      <c r="N24" t="s">
        <v>1926</v>
      </c>
      <c r="O24" t="s">
        <v>1927</v>
      </c>
      <c r="P24" t="s">
        <v>1620</v>
      </c>
      <c r="Q24" t="s">
        <v>1927</v>
      </c>
      <c r="R24" t="s">
        <v>1928</v>
      </c>
      <c r="S24" t="s">
        <v>1446</v>
      </c>
      <c r="T24" t="s">
        <v>1011</v>
      </c>
      <c r="U24" t="s">
        <v>1012</v>
      </c>
      <c r="V24" t="s">
        <v>1929</v>
      </c>
      <c r="W24" t="s">
        <v>1930</v>
      </c>
      <c r="X24" t="s">
        <v>1013</v>
      </c>
      <c r="Y24" t="s">
        <v>1014</v>
      </c>
      <c r="Z24">
        <v>112000</v>
      </c>
      <c r="AA24" t="s">
        <v>1011</v>
      </c>
      <c r="AB24" t="s">
        <v>1011</v>
      </c>
      <c r="AC24" t="s">
        <v>1011</v>
      </c>
      <c r="AD24" t="s">
        <v>1011</v>
      </c>
      <c r="AE24" t="s">
        <v>1931</v>
      </c>
      <c r="AF24" t="s">
        <v>1011</v>
      </c>
      <c r="AG24" t="s">
        <v>1011</v>
      </c>
      <c r="AH24" t="s">
        <v>1011</v>
      </c>
      <c r="AI24" t="s">
        <v>1011</v>
      </c>
      <c r="AJ24" t="s">
        <v>1011</v>
      </c>
      <c r="AK24" t="s">
        <v>1011</v>
      </c>
      <c r="AL24" t="s">
        <v>1011</v>
      </c>
      <c r="AM24" t="s">
        <v>1011</v>
      </c>
      <c r="AN24" t="s">
        <v>1011</v>
      </c>
      <c r="AO24" t="s">
        <v>1011</v>
      </c>
      <c r="AP24" t="s">
        <v>1011</v>
      </c>
    </row>
    <row r="25" spans="1:42" s="127" customFormat="1">
      <c r="A25" s="127" t="s">
        <v>1948</v>
      </c>
      <c r="B25" s="127" t="s">
        <v>1949</v>
      </c>
      <c r="C25" s="128" t="s">
        <v>1950</v>
      </c>
      <c r="D25" s="127" t="s">
        <v>1951</v>
      </c>
      <c r="E25" s="128" t="s">
        <v>1952</v>
      </c>
      <c r="F25" s="127" t="s">
        <v>1953</v>
      </c>
      <c r="G25" s="140" t="s">
        <v>1966</v>
      </c>
      <c r="H25" s="140" t="s">
        <v>1967</v>
      </c>
      <c r="I25" s="140" t="s">
        <v>1968</v>
      </c>
      <c r="J25" s="140" t="s">
        <v>1969</v>
      </c>
      <c r="K25" s="127" t="s">
        <v>1010</v>
      </c>
      <c r="L25" s="127" t="s">
        <v>1646</v>
      </c>
      <c r="M25" s="127" t="s">
        <v>1647</v>
      </c>
      <c r="N25" s="127" t="s">
        <v>1958</v>
      </c>
      <c r="O25" s="127" t="s">
        <v>1960</v>
      </c>
      <c r="P25" s="127" t="s">
        <v>1959</v>
      </c>
      <c r="Q25" s="127" t="s">
        <v>1960</v>
      </c>
      <c r="R25" s="127" t="s">
        <v>1961</v>
      </c>
      <c r="S25" s="128" t="s">
        <v>1962</v>
      </c>
      <c r="T25" s="127" t="s">
        <v>1011</v>
      </c>
      <c r="U25" s="127" t="s">
        <v>1012</v>
      </c>
      <c r="V25" s="127" t="s">
        <v>1963</v>
      </c>
      <c r="W25" s="127" t="s">
        <v>1964</v>
      </c>
      <c r="X25" s="127" t="s">
        <v>1013</v>
      </c>
      <c r="Y25" s="127" t="s">
        <v>1014</v>
      </c>
      <c r="Z25" s="127">
        <v>430040</v>
      </c>
      <c r="AA25" s="128" t="s">
        <v>1011</v>
      </c>
      <c r="AB25" s="127" t="s">
        <v>1011</v>
      </c>
      <c r="AC25" s="127" t="s">
        <v>1011</v>
      </c>
      <c r="AD25" s="127" t="s">
        <v>1011</v>
      </c>
      <c r="AE25" s="127" t="s">
        <v>1965</v>
      </c>
      <c r="AF25" s="127" t="s">
        <v>1011</v>
      </c>
      <c r="AG25" s="127" t="s">
        <v>1011</v>
      </c>
      <c r="AH25" s="127" t="s">
        <v>1011</v>
      </c>
      <c r="AI25" s="130" t="s">
        <v>1011</v>
      </c>
      <c r="AJ25" s="127" t="s">
        <v>1011</v>
      </c>
      <c r="AK25" s="127" t="s">
        <v>1011</v>
      </c>
      <c r="AL25" s="127" t="s">
        <v>1011</v>
      </c>
      <c r="AM25" s="127" t="s">
        <v>1011</v>
      </c>
      <c r="AN25" s="127" t="s">
        <v>1011</v>
      </c>
      <c r="AO25" s="127" t="s">
        <v>1011</v>
      </c>
      <c r="AP25" s="127" t="s">
        <v>1011</v>
      </c>
    </row>
    <row r="26" spans="1:42">
      <c r="A26" t="s">
        <v>1971</v>
      </c>
      <c r="B26" t="s">
        <v>1972</v>
      </c>
      <c r="C26" t="s">
        <v>1973</v>
      </c>
      <c r="D26" t="s">
        <v>1596</v>
      </c>
      <c r="E26" t="s">
        <v>1597</v>
      </c>
      <c r="F26" t="s">
        <v>1598</v>
      </c>
      <c r="G26" s="129" t="s">
        <v>1727</v>
      </c>
      <c r="H26" s="129" t="s">
        <v>1627</v>
      </c>
      <c r="I26" s="129" t="s">
        <v>1630</v>
      </c>
      <c r="J26" s="129" t="s">
        <v>1730</v>
      </c>
      <c r="K26" t="s">
        <v>1010</v>
      </c>
      <c r="L26" t="s">
        <v>1557</v>
      </c>
      <c r="M26" t="s">
        <v>1558</v>
      </c>
      <c r="N26" t="s">
        <v>1974</v>
      </c>
      <c r="O26" t="s">
        <v>1975</v>
      </c>
      <c r="P26" t="s">
        <v>1976</v>
      </c>
      <c r="Q26" t="s">
        <v>1975</v>
      </c>
      <c r="R26" t="s">
        <v>1977</v>
      </c>
      <c r="S26" t="s">
        <v>209</v>
      </c>
      <c r="T26" t="s">
        <v>1011</v>
      </c>
      <c r="U26" t="s">
        <v>1012</v>
      </c>
      <c r="V26" t="s">
        <v>1978</v>
      </c>
      <c r="W26" t="s">
        <v>1979</v>
      </c>
      <c r="X26" t="s">
        <v>1013</v>
      </c>
      <c r="Y26" t="s">
        <v>1014</v>
      </c>
      <c r="Z26" s="95">
        <v>528300</v>
      </c>
      <c r="AA26" t="s">
        <v>1011</v>
      </c>
      <c r="AB26" t="s">
        <v>1011</v>
      </c>
      <c r="AC26" t="s">
        <v>1011</v>
      </c>
      <c r="AD26" t="s">
        <v>1011</v>
      </c>
      <c r="AE26" t="s">
        <v>1610</v>
      </c>
      <c r="AF26" t="s">
        <v>1011</v>
      </c>
      <c r="AG26" t="s">
        <v>1011</v>
      </c>
      <c r="AH26" t="s">
        <v>1011</v>
      </c>
      <c r="AI26" t="s">
        <v>1011</v>
      </c>
      <c r="AJ26" t="s">
        <v>1011</v>
      </c>
      <c r="AK26" t="s">
        <v>1011</v>
      </c>
      <c r="AL26" t="s">
        <v>1011</v>
      </c>
      <c r="AM26" t="s">
        <v>1011</v>
      </c>
      <c r="AN26" t="s">
        <v>1011</v>
      </c>
      <c r="AO26" t="s">
        <v>1011</v>
      </c>
      <c r="AP26" t="s">
        <v>1011</v>
      </c>
    </row>
    <row r="27" spans="1:42">
      <c r="A27" t="s">
        <v>1980</v>
      </c>
      <c r="B27" t="s">
        <v>1981</v>
      </c>
      <c r="C27" t="s">
        <v>1549</v>
      </c>
      <c r="D27" t="s">
        <v>1596</v>
      </c>
      <c r="E27" t="s">
        <v>1597</v>
      </c>
      <c r="F27" t="s">
        <v>1598</v>
      </c>
      <c r="G27" s="129" t="s">
        <v>1727</v>
      </c>
      <c r="H27" s="129" t="s">
        <v>1627</v>
      </c>
      <c r="I27" s="129" t="s">
        <v>1630</v>
      </c>
      <c r="J27" s="129" t="s">
        <v>1730</v>
      </c>
      <c r="K27" t="s">
        <v>1010</v>
      </c>
      <c r="L27" t="s">
        <v>1557</v>
      </c>
      <c r="M27" t="s">
        <v>1603</v>
      </c>
      <c r="N27" t="s">
        <v>1982</v>
      </c>
      <c r="O27" t="s">
        <v>1983</v>
      </c>
      <c r="P27" t="s">
        <v>1984</v>
      </c>
      <c r="Q27" t="s">
        <v>1983</v>
      </c>
      <c r="R27" t="s">
        <v>1985</v>
      </c>
      <c r="S27" t="s">
        <v>225</v>
      </c>
      <c r="T27" t="s">
        <v>1011</v>
      </c>
      <c r="U27" t="s">
        <v>1012</v>
      </c>
      <c r="V27" t="s">
        <v>1986</v>
      </c>
      <c r="W27" t="s">
        <v>1987</v>
      </c>
      <c r="X27" t="s">
        <v>1013</v>
      </c>
      <c r="Y27" t="s">
        <v>1014</v>
      </c>
      <c r="Z27" s="95">
        <v>528300</v>
      </c>
      <c r="AA27" t="s">
        <v>1011</v>
      </c>
      <c r="AB27" t="s">
        <v>1011</v>
      </c>
      <c r="AC27" t="s">
        <v>1011</v>
      </c>
      <c r="AD27" t="s">
        <v>1011</v>
      </c>
      <c r="AE27" t="s">
        <v>1610</v>
      </c>
      <c r="AF27" t="s">
        <v>1011</v>
      </c>
      <c r="AG27" t="s">
        <v>1011</v>
      </c>
      <c r="AH27" t="s">
        <v>1011</v>
      </c>
      <c r="AI27" t="s">
        <v>1011</v>
      </c>
      <c r="AJ27" t="s">
        <v>1011</v>
      </c>
      <c r="AK27" t="s">
        <v>1011</v>
      </c>
      <c r="AL27" t="s">
        <v>1011</v>
      </c>
      <c r="AM27" t="s">
        <v>1011</v>
      </c>
      <c r="AN27" t="s">
        <v>1011</v>
      </c>
      <c r="AO27" t="s">
        <v>1011</v>
      </c>
      <c r="AP27" t="s">
        <v>1011</v>
      </c>
    </row>
    <row r="28" spans="1:42">
      <c r="A28" t="s">
        <v>1980</v>
      </c>
      <c r="B28" t="s">
        <v>1981</v>
      </c>
      <c r="C28" t="s">
        <v>1708</v>
      </c>
      <c r="D28" t="s">
        <v>1596</v>
      </c>
      <c r="E28" t="s">
        <v>1597</v>
      </c>
      <c r="F28" t="s">
        <v>1598</v>
      </c>
      <c r="G28" s="129" t="s">
        <v>1727</v>
      </c>
      <c r="H28" s="129" t="s">
        <v>1627</v>
      </c>
      <c r="I28" s="129" t="s">
        <v>1630</v>
      </c>
      <c r="J28" s="129" t="s">
        <v>1730</v>
      </c>
      <c r="K28" t="s">
        <v>1010</v>
      </c>
      <c r="L28" t="s">
        <v>1557</v>
      </c>
      <c r="M28" t="s">
        <v>1603</v>
      </c>
      <c r="N28" t="s">
        <v>1988</v>
      </c>
      <c r="O28" t="s">
        <v>1989</v>
      </c>
      <c r="P28" t="s">
        <v>1990</v>
      </c>
      <c r="Q28" t="s">
        <v>1989</v>
      </c>
      <c r="R28" t="s">
        <v>1625</v>
      </c>
      <c r="S28" t="s">
        <v>272</v>
      </c>
      <c r="T28" t="s">
        <v>1011</v>
      </c>
      <c r="U28" t="s">
        <v>1012</v>
      </c>
      <c r="V28" t="s">
        <v>1854</v>
      </c>
      <c r="W28" t="s">
        <v>1987</v>
      </c>
      <c r="X28" t="s">
        <v>1013</v>
      </c>
      <c r="Y28" t="s">
        <v>1014</v>
      </c>
      <c r="Z28" s="95">
        <v>528300</v>
      </c>
      <c r="AA28" t="s">
        <v>1011</v>
      </c>
      <c r="AB28" t="s">
        <v>1011</v>
      </c>
      <c r="AC28" t="s">
        <v>1011</v>
      </c>
      <c r="AD28" t="s">
        <v>1011</v>
      </c>
      <c r="AE28" t="s">
        <v>1610</v>
      </c>
      <c r="AF28" t="s">
        <v>1011</v>
      </c>
      <c r="AG28" t="s">
        <v>1011</v>
      </c>
      <c r="AH28" t="s">
        <v>1011</v>
      </c>
      <c r="AI28" t="s">
        <v>1011</v>
      </c>
      <c r="AJ28" t="s">
        <v>1011</v>
      </c>
      <c r="AK28" t="s">
        <v>1011</v>
      </c>
      <c r="AL28" t="s">
        <v>1011</v>
      </c>
      <c r="AM28" t="s">
        <v>1011</v>
      </c>
      <c r="AN28" t="s">
        <v>1011</v>
      </c>
      <c r="AO28" t="s">
        <v>1011</v>
      </c>
      <c r="AP28" t="s">
        <v>1011</v>
      </c>
    </row>
    <row r="29" spans="1:42">
      <c r="A29" t="s">
        <v>1991</v>
      </c>
      <c r="B29" t="s">
        <v>1981</v>
      </c>
      <c r="C29" t="s">
        <v>1595</v>
      </c>
      <c r="D29" t="s">
        <v>1596</v>
      </c>
      <c r="E29" t="s">
        <v>1597</v>
      </c>
      <c r="F29" t="s">
        <v>1598</v>
      </c>
      <c r="G29" s="129" t="s">
        <v>1727</v>
      </c>
      <c r="H29" s="129" t="s">
        <v>1627</v>
      </c>
      <c r="I29" s="129" t="s">
        <v>1630</v>
      </c>
      <c r="J29" s="129" t="s">
        <v>1730</v>
      </c>
      <c r="K29" t="s">
        <v>1010</v>
      </c>
      <c r="L29" t="s">
        <v>1557</v>
      </c>
      <c r="M29" t="s">
        <v>1603</v>
      </c>
      <c r="N29" t="s">
        <v>1992</v>
      </c>
      <c r="O29" t="s">
        <v>1994</v>
      </c>
      <c r="P29" t="s">
        <v>1993</v>
      </c>
      <c r="Q29" t="s">
        <v>1994</v>
      </c>
      <c r="R29" t="s">
        <v>1625</v>
      </c>
      <c r="S29" t="s">
        <v>1452</v>
      </c>
      <c r="T29" t="s">
        <v>1011</v>
      </c>
      <c r="U29" t="s">
        <v>1012</v>
      </c>
      <c r="V29" t="s">
        <v>1995</v>
      </c>
      <c r="W29" t="s">
        <v>1996</v>
      </c>
      <c r="X29" t="s">
        <v>1013</v>
      </c>
      <c r="Y29" t="s">
        <v>1014</v>
      </c>
      <c r="Z29" s="95">
        <v>528300</v>
      </c>
      <c r="AA29" t="s">
        <v>1011</v>
      </c>
      <c r="AB29" t="s">
        <v>1011</v>
      </c>
      <c r="AC29" t="s">
        <v>1011</v>
      </c>
      <c r="AD29" t="s">
        <v>1011</v>
      </c>
      <c r="AE29" t="s">
        <v>1610</v>
      </c>
      <c r="AF29" t="s">
        <v>1011</v>
      </c>
      <c r="AG29" t="s">
        <v>1011</v>
      </c>
      <c r="AH29" t="s">
        <v>1011</v>
      </c>
      <c r="AI29" t="s">
        <v>1011</v>
      </c>
      <c r="AJ29" t="s">
        <v>1011</v>
      </c>
      <c r="AK29" t="s">
        <v>1011</v>
      </c>
      <c r="AL29" t="s">
        <v>1011</v>
      </c>
      <c r="AM29" t="s">
        <v>1011</v>
      </c>
      <c r="AN29" t="s">
        <v>1011</v>
      </c>
      <c r="AO29" t="s">
        <v>1011</v>
      </c>
      <c r="AP29" t="s">
        <v>1011</v>
      </c>
    </row>
    <row r="30" spans="1:42">
      <c r="A30" t="s">
        <v>1991</v>
      </c>
      <c r="B30" t="s">
        <v>1981</v>
      </c>
      <c r="C30" t="s">
        <v>1864</v>
      </c>
      <c r="D30" t="s">
        <v>1596</v>
      </c>
      <c r="E30" t="s">
        <v>1597</v>
      </c>
      <c r="F30" t="s">
        <v>1598</v>
      </c>
      <c r="G30" s="129" t="s">
        <v>1727</v>
      </c>
      <c r="H30" s="129" t="s">
        <v>1627</v>
      </c>
      <c r="I30" s="129" t="s">
        <v>1630</v>
      </c>
      <c r="J30" s="129" t="s">
        <v>1730</v>
      </c>
      <c r="K30" t="s">
        <v>1010</v>
      </c>
      <c r="L30" t="s">
        <v>1557</v>
      </c>
      <c r="M30" t="s">
        <v>1603</v>
      </c>
      <c r="N30" t="s">
        <v>1997</v>
      </c>
      <c r="O30" t="s">
        <v>1998</v>
      </c>
      <c r="P30" t="s">
        <v>1872</v>
      </c>
      <c r="Q30" t="s">
        <v>1998</v>
      </c>
      <c r="R30" t="s">
        <v>1999</v>
      </c>
      <c r="S30" t="s">
        <v>1520</v>
      </c>
      <c r="T30" t="s">
        <v>1011</v>
      </c>
      <c r="U30" t="s">
        <v>1012</v>
      </c>
      <c r="V30" t="s">
        <v>1617</v>
      </c>
      <c r="W30" t="s">
        <v>1996</v>
      </c>
      <c r="X30" t="s">
        <v>1013</v>
      </c>
      <c r="Y30" t="s">
        <v>1014</v>
      </c>
      <c r="Z30" s="95">
        <v>528300</v>
      </c>
      <c r="AA30" t="s">
        <v>1011</v>
      </c>
      <c r="AB30" t="s">
        <v>1011</v>
      </c>
      <c r="AC30" t="s">
        <v>1011</v>
      </c>
      <c r="AD30" t="s">
        <v>1011</v>
      </c>
      <c r="AE30" t="s">
        <v>1610</v>
      </c>
      <c r="AF30" t="s">
        <v>1011</v>
      </c>
      <c r="AG30" t="s">
        <v>1011</v>
      </c>
      <c r="AH30" t="s">
        <v>1011</v>
      </c>
      <c r="AI30" t="s">
        <v>1011</v>
      </c>
      <c r="AJ30" t="s">
        <v>1011</v>
      </c>
      <c r="AK30" t="s">
        <v>1011</v>
      </c>
      <c r="AL30" t="s">
        <v>1011</v>
      </c>
      <c r="AM30" t="s">
        <v>1011</v>
      </c>
      <c r="AN30" t="s">
        <v>1011</v>
      </c>
      <c r="AO30" t="s">
        <v>1011</v>
      </c>
      <c r="AP30" t="s">
        <v>1011</v>
      </c>
    </row>
    <row r="31" spans="1:42">
      <c r="A31" t="s">
        <v>1980</v>
      </c>
      <c r="B31" t="s">
        <v>1981</v>
      </c>
      <c r="C31" t="s">
        <v>1708</v>
      </c>
      <c r="D31" t="s">
        <v>1596</v>
      </c>
      <c r="E31" t="s">
        <v>1597</v>
      </c>
      <c r="F31" t="s">
        <v>1598</v>
      </c>
      <c r="G31" s="129" t="s">
        <v>1727</v>
      </c>
      <c r="H31" s="129" t="s">
        <v>1627</v>
      </c>
      <c r="I31" s="129" t="s">
        <v>1630</v>
      </c>
      <c r="J31" s="129" t="s">
        <v>1730</v>
      </c>
      <c r="K31" t="s">
        <v>1010</v>
      </c>
      <c r="L31" t="s">
        <v>1557</v>
      </c>
      <c r="M31" t="s">
        <v>1603</v>
      </c>
      <c r="N31" t="s">
        <v>2000</v>
      </c>
      <c r="O31" t="s">
        <v>2001</v>
      </c>
      <c r="P31" t="s">
        <v>2002</v>
      </c>
      <c r="Q31" t="s">
        <v>2001</v>
      </c>
      <c r="R31" t="s">
        <v>1712</v>
      </c>
      <c r="S31" t="s">
        <v>271</v>
      </c>
      <c r="T31" t="s">
        <v>1011</v>
      </c>
      <c r="U31" t="s">
        <v>1012</v>
      </c>
      <c r="V31" t="s">
        <v>1854</v>
      </c>
      <c r="W31" t="s">
        <v>1987</v>
      </c>
      <c r="X31" t="s">
        <v>1013</v>
      </c>
      <c r="Y31" t="s">
        <v>1014</v>
      </c>
      <c r="Z31" s="95">
        <v>528300</v>
      </c>
      <c r="AA31" t="s">
        <v>1011</v>
      </c>
      <c r="AB31" t="s">
        <v>1011</v>
      </c>
      <c r="AC31" t="s">
        <v>1011</v>
      </c>
      <c r="AD31" t="s">
        <v>1011</v>
      </c>
      <c r="AE31" t="s">
        <v>1610</v>
      </c>
      <c r="AF31" t="s">
        <v>1011</v>
      </c>
      <c r="AG31" t="s">
        <v>1011</v>
      </c>
      <c r="AH31" t="s">
        <v>1011</v>
      </c>
      <c r="AI31" t="s">
        <v>1011</v>
      </c>
      <c r="AJ31" t="s">
        <v>1011</v>
      </c>
      <c r="AK31" t="s">
        <v>1011</v>
      </c>
      <c r="AL31" t="s">
        <v>1011</v>
      </c>
      <c r="AM31" t="s">
        <v>1011</v>
      </c>
      <c r="AN31" t="s">
        <v>1011</v>
      </c>
      <c r="AO31" t="s">
        <v>1011</v>
      </c>
      <c r="AP31" t="s">
        <v>1011</v>
      </c>
    </row>
    <row r="32" spans="1:42">
      <c r="A32" t="s">
        <v>2003</v>
      </c>
      <c r="B32" t="s">
        <v>2004</v>
      </c>
      <c r="C32" t="s">
        <v>1661</v>
      </c>
      <c r="D32" t="s">
        <v>2005</v>
      </c>
      <c r="E32" t="s">
        <v>2006</v>
      </c>
      <c r="F32" t="s">
        <v>2007</v>
      </c>
      <c r="G32" s="89" t="s">
        <v>2016</v>
      </c>
      <c r="H32" s="89" t="s">
        <v>2017</v>
      </c>
      <c r="I32" s="89" t="s">
        <v>2018</v>
      </c>
      <c r="J32" s="89" t="s">
        <v>2019</v>
      </c>
      <c r="K32" t="s">
        <v>1010</v>
      </c>
      <c r="L32" t="s">
        <v>1580</v>
      </c>
      <c r="M32" t="s">
        <v>1581</v>
      </c>
      <c r="N32" t="s">
        <v>2010</v>
      </c>
      <c r="O32" t="s">
        <v>2011</v>
      </c>
      <c r="P32" t="s">
        <v>1671</v>
      </c>
      <c r="Q32" t="s">
        <v>2011</v>
      </c>
      <c r="R32" t="s">
        <v>2012</v>
      </c>
      <c r="S32" t="s">
        <v>325</v>
      </c>
      <c r="T32" t="s">
        <v>1011</v>
      </c>
      <c r="U32" t="s">
        <v>1012</v>
      </c>
      <c r="V32" t="s">
        <v>2013</v>
      </c>
      <c r="W32" t="s">
        <v>2014</v>
      </c>
      <c r="X32" t="s">
        <v>1013</v>
      </c>
      <c r="Y32" t="s">
        <v>1014</v>
      </c>
      <c r="Z32">
        <v>215200</v>
      </c>
      <c r="AA32" t="s">
        <v>1011</v>
      </c>
      <c r="AB32" t="s">
        <v>1011</v>
      </c>
      <c r="AC32" t="s">
        <v>1011</v>
      </c>
      <c r="AD32" t="s">
        <v>1011</v>
      </c>
      <c r="AE32" t="s">
        <v>2015</v>
      </c>
      <c r="AF32" t="s">
        <v>1011</v>
      </c>
      <c r="AG32" t="s">
        <v>1011</v>
      </c>
      <c r="AH32" t="s">
        <v>1011</v>
      </c>
      <c r="AI32" t="s">
        <v>1011</v>
      </c>
      <c r="AJ32" t="s">
        <v>1011</v>
      </c>
      <c r="AK32" t="s">
        <v>1011</v>
      </c>
      <c r="AL32" t="s">
        <v>1011</v>
      </c>
      <c r="AM32" t="s">
        <v>1011</v>
      </c>
      <c r="AN32" t="s">
        <v>1011</v>
      </c>
      <c r="AO32" t="s">
        <v>1011</v>
      </c>
      <c r="AP32" t="s">
        <v>1011</v>
      </c>
    </row>
    <row r="33" spans="1:42">
      <c r="A33" t="s">
        <v>2020</v>
      </c>
      <c r="B33" t="s">
        <v>2021</v>
      </c>
      <c r="C33" t="s">
        <v>1549</v>
      </c>
      <c r="D33" t="s">
        <v>1596</v>
      </c>
      <c r="E33" t="s">
        <v>1597</v>
      </c>
      <c r="F33" t="s">
        <v>1598</v>
      </c>
      <c r="G33" s="129" t="s">
        <v>1727</v>
      </c>
      <c r="H33" s="129" t="s">
        <v>1627</v>
      </c>
      <c r="I33" s="129" t="s">
        <v>1630</v>
      </c>
      <c r="J33" s="129" t="s">
        <v>1730</v>
      </c>
      <c r="K33" t="s">
        <v>1010</v>
      </c>
      <c r="L33" t="s">
        <v>1557</v>
      </c>
      <c r="M33" t="s">
        <v>1603</v>
      </c>
      <c r="N33" t="s">
        <v>1982</v>
      </c>
      <c r="O33" t="s">
        <v>1983</v>
      </c>
      <c r="P33" t="s">
        <v>1984</v>
      </c>
      <c r="Q33" t="s">
        <v>1983</v>
      </c>
      <c r="R33" t="s">
        <v>1985</v>
      </c>
      <c r="S33" t="s">
        <v>225</v>
      </c>
      <c r="T33" t="s">
        <v>1011</v>
      </c>
      <c r="U33" t="s">
        <v>1012</v>
      </c>
      <c r="V33" t="s">
        <v>1986</v>
      </c>
      <c r="W33" t="s">
        <v>2022</v>
      </c>
      <c r="X33" t="s">
        <v>1013</v>
      </c>
      <c r="Y33" t="s">
        <v>1014</v>
      </c>
      <c r="Z33">
        <v>528300</v>
      </c>
      <c r="AA33" t="s">
        <v>1011</v>
      </c>
      <c r="AB33" t="s">
        <v>1011</v>
      </c>
      <c r="AC33" t="s">
        <v>1011</v>
      </c>
      <c r="AD33" t="s">
        <v>1011</v>
      </c>
      <c r="AE33" t="s">
        <v>1610</v>
      </c>
      <c r="AF33" t="s">
        <v>1011</v>
      </c>
      <c r="AG33" t="s">
        <v>1011</v>
      </c>
      <c r="AH33" t="s">
        <v>1011</v>
      </c>
      <c r="AI33" t="s">
        <v>1011</v>
      </c>
      <c r="AJ33" t="s">
        <v>1011</v>
      </c>
      <c r="AK33" t="s">
        <v>1011</v>
      </c>
      <c r="AL33" t="s">
        <v>1011</v>
      </c>
      <c r="AM33" t="s">
        <v>1011</v>
      </c>
      <c r="AN33" t="s">
        <v>1011</v>
      </c>
      <c r="AO33" t="s">
        <v>1011</v>
      </c>
      <c r="AP33" t="s">
        <v>1011</v>
      </c>
    </row>
    <row r="34" spans="1:42">
      <c r="A34" s="127" t="s">
        <v>2023</v>
      </c>
      <c r="B34" s="127" t="s">
        <v>2024</v>
      </c>
      <c r="C34" s="128" t="s">
        <v>1612</v>
      </c>
      <c r="D34" s="127" t="s">
        <v>2025</v>
      </c>
      <c r="E34" s="128" t="s">
        <v>2026</v>
      </c>
      <c r="F34" s="127" t="s">
        <v>2027</v>
      </c>
      <c r="G34" s="140" t="s">
        <v>2037</v>
      </c>
      <c r="H34" s="140" t="s">
        <v>2038</v>
      </c>
      <c r="I34" s="140" t="s">
        <v>2039</v>
      </c>
      <c r="J34" s="140" t="s">
        <v>2040</v>
      </c>
      <c r="K34" s="127" t="s">
        <v>1010</v>
      </c>
      <c r="L34" s="127" t="s">
        <v>1557</v>
      </c>
      <c r="M34" s="127" t="s">
        <v>1603</v>
      </c>
      <c r="N34" s="127" t="s">
        <v>2032</v>
      </c>
      <c r="O34" s="127" t="s">
        <v>2033</v>
      </c>
      <c r="P34" s="127" t="s">
        <v>1614</v>
      </c>
      <c r="Q34" s="127" t="s">
        <v>2033</v>
      </c>
      <c r="R34" s="127" t="s">
        <v>2034</v>
      </c>
      <c r="S34" s="128" t="s">
        <v>1538</v>
      </c>
      <c r="T34" s="127" t="s">
        <v>1011</v>
      </c>
      <c r="U34" s="127" t="s">
        <v>1012</v>
      </c>
      <c r="V34" s="127" t="s">
        <v>1617</v>
      </c>
      <c r="W34" s="127" t="s">
        <v>2035</v>
      </c>
      <c r="X34" s="127" t="s">
        <v>1013</v>
      </c>
      <c r="Y34" s="127" t="s">
        <v>1014</v>
      </c>
      <c r="Z34" s="142" t="s">
        <v>2041</v>
      </c>
      <c r="AA34" s="128" t="s">
        <v>1011</v>
      </c>
      <c r="AB34" s="127" t="s">
        <v>1011</v>
      </c>
      <c r="AC34" s="127" t="s">
        <v>1011</v>
      </c>
      <c r="AD34" s="127" t="s">
        <v>1011</v>
      </c>
      <c r="AE34" s="127" t="s">
        <v>2036</v>
      </c>
      <c r="AF34" s="127" t="s">
        <v>1011</v>
      </c>
      <c r="AG34" s="127" t="s">
        <v>1011</v>
      </c>
      <c r="AH34" s="127" t="s">
        <v>1011</v>
      </c>
      <c r="AI34" t="s">
        <v>1011</v>
      </c>
      <c r="AJ34" t="s">
        <v>1011</v>
      </c>
      <c r="AK34" t="s">
        <v>1011</v>
      </c>
      <c r="AL34" t="s">
        <v>1011</v>
      </c>
      <c r="AM34" t="s">
        <v>1011</v>
      </c>
      <c r="AN34" t="s">
        <v>1011</v>
      </c>
      <c r="AO34" t="s">
        <v>1011</v>
      </c>
      <c r="AP34" t="s">
        <v>1011</v>
      </c>
    </row>
    <row r="35" spans="1:42">
      <c r="A35" t="s">
        <v>2042</v>
      </c>
      <c r="B35" t="s">
        <v>2043</v>
      </c>
      <c r="C35" t="s">
        <v>1573</v>
      </c>
      <c r="D35" t="s">
        <v>2044</v>
      </c>
      <c r="E35" t="s">
        <v>2045</v>
      </c>
      <c r="F35" t="s">
        <v>2046</v>
      </c>
      <c r="G35" s="89" t="s">
        <v>2056</v>
      </c>
      <c r="H35" s="89" t="s">
        <v>2057</v>
      </c>
      <c r="I35" s="89" t="s">
        <v>2058</v>
      </c>
      <c r="J35" s="89" t="s">
        <v>2059</v>
      </c>
      <c r="K35" t="s">
        <v>1010</v>
      </c>
      <c r="L35" t="s">
        <v>1580</v>
      </c>
      <c r="M35" t="s">
        <v>1581</v>
      </c>
      <c r="N35" t="s">
        <v>2050</v>
      </c>
      <c r="O35" t="s">
        <v>2051</v>
      </c>
      <c r="P35" t="s">
        <v>1583</v>
      </c>
      <c r="Q35" t="s">
        <v>2051</v>
      </c>
      <c r="R35" t="s">
        <v>1890</v>
      </c>
      <c r="S35" t="s">
        <v>1353</v>
      </c>
      <c r="T35" t="s">
        <v>1011</v>
      </c>
      <c r="U35" t="s">
        <v>1012</v>
      </c>
      <c r="V35" t="s">
        <v>2052</v>
      </c>
      <c r="W35" t="s">
        <v>2053</v>
      </c>
      <c r="X35" t="s">
        <v>1013</v>
      </c>
      <c r="Y35" t="s">
        <v>1014</v>
      </c>
      <c r="Z35" t="s">
        <v>1011</v>
      </c>
      <c r="AA35" t="s">
        <v>1011</v>
      </c>
      <c r="AB35" t="s">
        <v>1011</v>
      </c>
      <c r="AC35" t="s">
        <v>1011</v>
      </c>
      <c r="AD35" t="s">
        <v>1011</v>
      </c>
      <c r="AE35" t="s">
        <v>2054</v>
      </c>
      <c r="AF35" t="s">
        <v>1011</v>
      </c>
      <c r="AG35" t="s">
        <v>1011</v>
      </c>
      <c r="AH35" t="s">
        <v>1011</v>
      </c>
      <c r="AI35" t="s">
        <v>1011</v>
      </c>
      <c r="AJ35" t="s">
        <v>1011</v>
      </c>
      <c r="AK35" t="s">
        <v>1011</v>
      </c>
      <c r="AL35" t="s">
        <v>1011</v>
      </c>
      <c r="AM35" t="s">
        <v>1011</v>
      </c>
      <c r="AN35" t="s">
        <v>1011</v>
      </c>
      <c r="AO35" t="s">
        <v>1011</v>
      </c>
      <c r="AP35" t="s">
        <v>1011</v>
      </c>
    </row>
    <row r="36" spans="1:42" ht="16.5">
      <c r="A36" s="143" t="s">
        <v>2060</v>
      </c>
      <c r="B36" s="143" t="s">
        <v>2061</v>
      </c>
      <c r="C36" s="143" t="s">
        <v>2062</v>
      </c>
      <c r="D36" s="143" t="s">
        <v>2025</v>
      </c>
      <c r="E36" s="143" t="s">
        <v>2026</v>
      </c>
      <c r="F36" s="143" t="s">
        <v>2027</v>
      </c>
      <c r="G36" s="140" t="s">
        <v>2037</v>
      </c>
      <c r="H36" s="140" t="s">
        <v>2038</v>
      </c>
      <c r="I36" s="140" t="s">
        <v>2039</v>
      </c>
      <c r="J36" s="140" t="s">
        <v>2040</v>
      </c>
      <c r="K36" s="143" t="s">
        <v>1010</v>
      </c>
      <c r="L36" s="143" t="s">
        <v>1557</v>
      </c>
      <c r="M36" s="143" t="s">
        <v>1558</v>
      </c>
      <c r="N36" s="143" t="s">
        <v>2063</v>
      </c>
      <c r="O36" s="143" t="s">
        <v>2065</v>
      </c>
      <c r="P36" s="143" t="s">
        <v>2064</v>
      </c>
      <c r="Q36" s="143" t="s">
        <v>2065</v>
      </c>
      <c r="R36" s="143" t="s">
        <v>2034</v>
      </c>
      <c r="S36" s="143" t="s">
        <v>1538</v>
      </c>
      <c r="T36" s="143" t="s">
        <v>1011</v>
      </c>
      <c r="U36" s="143" t="s">
        <v>1012</v>
      </c>
      <c r="V36" s="143" t="s">
        <v>2066</v>
      </c>
      <c r="W36" s="143" t="s">
        <v>2067</v>
      </c>
      <c r="X36" s="143" t="s">
        <v>1013</v>
      </c>
      <c r="Y36" s="143" t="s">
        <v>1014</v>
      </c>
      <c r="Z36" s="142" t="s">
        <v>2041</v>
      </c>
      <c r="AA36" s="143" t="s">
        <v>1011</v>
      </c>
      <c r="AB36" s="143" t="s">
        <v>1011</v>
      </c>
      <c r="AC36" s="143" t="s">
        <v>1011</v>
      </c>
      <c r="AD36" s="143" t="s">
        <v>1011</v>
      </c>
      <c r="AE36" s="143" t="s">
        <v>2036</v>
      </c>
      <c r="AF36" s="143" t="s">
        <v>1011</v>
      </c>
      <c r="AG36" s="143" t="s">
        <v>1011</v>
      </c>
      <c r="AH36" s="143" t="s">
        <v>1011</v>
      </c>
      <c r="AI36" s="143" t="s">
        <v>1011</v>
      </c>
      <c r="AJ36" s="143" t="s">
        <v>1011</v>
      </c>
      <c r="AK36" s="143" t="s">
        <v>1011</v>
      </c>
      <c r="AL36" s="143" t="s">
        <v>1011</v>
      </c>
      <c r="AM36" s="143" t="s">
        <v>1011</v>
      </c>
      <c r="AN36" s="143" t="s">
        <v>1011</v>
      </c>
      <c r="AO36" s="143" t="s">
        <v>1011</v>
      </c>
      <c r="AP36" s="143" t="s">
        <v>1011</v>
      </c>
    </row>
    <row r="37" spans="1:42">
      <c r="A37" t="s">
        <v>2068</v>
      </c>
      <c r="B37" t="s">
        <v>2069</v>
      </c>
      <c r="C37" t="s">
        <v>2070</v>
      </c>
      <c r="D37" t="s">
        <v>2071</v>
      </c>
      <c r="E37" t="s">
        <v>2072</v>
      </c>
      <c r="F37" t="s">
        <v>2073</v>
      </c>
      <c r="G37" s="89" t="s">
        <v>2099</v>
      </c>
      <c r="H37" s="89" t="s">
        <v>2100</v>
      </c>
      <c r="I37" s="89" t="s">
        <v>2101</v>
      </c>
      <c r="J37" s="89" t="s">
        <v>2102</v>
      </c>
      <c r="K37" t="s">
        <v>1010</v>
      </c>
      <c r="L37" t="s">
        <v>1557</v>
      </c>
      <c r="M37" t="s">
        <v>1558</v>
      </c>
      <c r="N37" t="s">
        <v>2078</v>
      </c>
      <c r="O37" t="s">
        <v>2079</v>
      </c>
      <c r="P37" t="s">
        <v>2080</v>
      </c>
      <c r="Q37" t="s">
        <v>2079</v>
      </c>
      <c r="R37" t="s">
        <v>1687</v>
      </c>
      <c r="S37" t="s">
        <v>2081</v>
      </c>
      <c r="T37" t="s">
        <v>1011</v>
      </c>
      <c r="U37" t="s">
        <v>1012</v>
      </c>
      <c r="V37" t="s">
        <v>2082</v>
      </c>
      <c r="W37" t="s">
        <v>2083</v>
      </c>
      <c r="X37" t="s">
        <v>1013</v>
      </c>
      <c r="Y37" t="s">
        <v>1014</v>
      </c>
      <c r="Z37">
        <v>451200</v>
      </c>
      <c r="AA37" t="s">
        <v>1011</v>
      </c>
      <c r="AB37" t="s">
        <v>1011</v>
      </c>
      <c r="AC37" t="s">
        <v>1011</v>
      </c>
      <c r="AD37" t="s">
        <v>1011</v>
      </c>
      <c r="AE37" t="s">
        <v>2084</v>
      </c>
      <c r="AF37" t="s">
        <v>1011</v>
      </c>
      <c r="AG37" t="s">
        <v>1011</v>
      </c>
      <c r="AH37" t="s">
        <v>1011</v>
      </c>
      <c r="AI37" t="s">
        <v>1011</v>
      </c>
      <c r="AJ37" t="s">
        <v>1011</v>
      </c>
      <c r="AK37" t="s">
        <v>1011</v>
      </c>
      <c r="AL37" t="s">
        <v>1011</v>
      </c>
      <c r="AM37" t="s">
        <v>1011</v>
      </c>
      <c r="AN37" t="s">
        <v>1011</v>
      </c>
      <c r="AO37" t="s">
        <v>1011</v>
      </c>
      <c r="AP37" t="s">
        <v>1011</v>
      </c>
    </row>
    <row r="38" spans="1:42">
      <c r="A38" t="s">
        <v>2085</v>
      </c>
      <c r="B38" t="s">
        <v>2086</v>
      </c>
      <c r="C38" t="s">
        <v>1708</v>
      </c>
      <c r="D38" t="s">
        <v>2087</v>
      </c>
      <c r="E38" t="s">
        <v>2088</v>
      </c>
      <c r="F38" t="s">
        <v>2089</v>
      </c>
      <c r="G38" s="89" t="s">
        <v>2103</v>
      </c>
      <c r="H38" s="89" t="s">
        <v>2104</v>
      </c>
      <c r="I38" s="89" t="s">
        <v>2105</v>
      </c>
      <c r="J38" s="89" t="s">
        <v>2106</v>
      </c>
      <c r="K38" t="s">
        <v>1010</v>
      </c>
      <c r="L38" t="s">
        <v>1557</v>
      </c>
      <c r="M38" t="s">
        <v>1558</v>
      </c>
      <c r="N38" t="s">
        <v>2093</v>
      </c>
      <c r="O38" t="s">
        <v>2094</v>
      </c>
      <c r="P38" t="s">
        <v>2095</v>
      </c>
      <c r="Q38" t="s">
        <v>2094</v>
      </c>
      <c r="R38" t="s">
        <v>2096</v>
      </c>
      <c r="S38" t="s">
        <v>226</v>
      </c>
      <c r="T38" t="s">
        <v>1011</v>
      </c>
      <c r="U38" t="s">
        <v>1012</v>
      </c>
      <c r="V38" t="s">
        <v>1854</v>
      </c>
      <c r="W38" t="s">
        <v>2097</v>
      </c>
      <c r="X38" t="s">
        <v>1013</v>
      </c>
      <c r="Y38" t="s">
        <v>1014</v>
      </c>
      <c r="Z38">
        <v>226000</v>
      </c>
      <c r="AA38" t="s">
        <v>1011</v>
      </c>
      <c r="AB38" t="s">
        <v>1011</v>
      </c>
      <c r="AC38" t="s">
        <v>1011</v>
      </c>
      <c r="AD38" t="s">
        <v>1011</v>
      </c>
      <c r="AE38" t="s">
        <v>2098</v>
      </c>
      <c r="AF38" t="s">
        <v>1011</v>
      </c>
      <c r="AG38" t="s">
        <v>1011</v>
      </c>
      <c r="AH38" t="s">
        <v>1011</v>
      </c>
      <c r="AI38" t="s">
        <v>1011</v>
      </c>
      <c r="AJ38" t="s">
        <v>1011</v>
      </c>
      <c r="AK38" t="s">
        <v>1011</v>
      </c>
      <c r="AL38" t="s">
        <v>1011</v>
      </c>
      <c r="AM38" t="s">
        <v>1011</v>
      </c>
      <c r="AN38" t="s">
        <v>1011</v>
      </c>
      <c r="AO38" t="s">
        <v>1011</v>
      </c>
      <c r="AP38" t="s">
        <v>1011</v>
      </c>
    </row>
    <row r="39" spans="1:42">
      <c r="A39" t="s">
        <v>2107</v>
      </c>
      <c r="B39" t="s">
        <v>2108</v>
      </c>
      <c r="C39" t="s">
        <v>1708</v>
      </c>
      <c r="D39" t="s">
        <v>1596</v>
      </c>
      <c r="E39" t="s">
        <v>1597</v>
      </c>
      <c r="F39" t="s">
        <v>1598</v>
      </c>
      <c r="G39" s="129" t="s">
        <v>1727</v>
      </c>
      <c r="H39" s="129" t="s">
        <v>1627</v>
      </c>
      <c r="I39" s="129" t="s">
        <v>1630</v>
      </c>
      <c r="J39" s="129" t="s">
        <v>1730</v>
      </c>
      <c r="K39" t="s">
        <v>1010</v>
      </c>
      <c r="L39" t="s">
        <v>1557</v>
      </c>
      <c r="M39" t="s">
        <v>1603</v>
      </c>
      <c r="N39" t="s">
        <v>2109</v>
      </c>
      <c r="O39" s="89" t="s">
        <v>2128</v>
      </c>
      <c r="P39" t="s">
        <v>2111</v>
      </c>
      <c r="Q39" t="s">
        <v>1011</v>
      </c>
      <c r="R39" t="s">
        <v>2112</v>
      </c>
      <c r="S39" t="s">
        <v>235</v>
      </c>
      <c r="T39" t="s">
        <v>1011</v>
      </c>
      <c r="U39" t="s">
        <v>1012</v>
      </c>
      <c r="V39" t="s">
        <v>1854</v>
      </c>
      <c r="W39" t="s">
        <v>2113</v>
      </c>
      <c r="X39" t="s">
        <v>1013</v>
      </c>
      <c r="Y39" t="s">
        <v>1014</v>
      </c>
      <c r="Z39" s="95">
        <v>528300</v>
      </c>
      <c r="AA39" t="s">
        <v>1011</v>
      </c>
      <c r="AB39" t="s">
        <v>1011</v>
      </c>
      <c r="AC39" t="s">
        <v>1011</v>
      </c>
      <c r="AD39" t="s">
        <v>1011</v>
      </c>
      <c r="AE39" t="s">
        <v>1610</v>
      </c>
      <c r="AF39" t="s">
        <v>1011</v>
      </c>
      <c r="AG39" t="s">
        <v>1011</v>
      </c>
      <c r="AH39" t="s">
        <v>1011</v>
      </c>
      <c r="AI39" t="s">
        <v>1011</v>
      </c>
      <c r="AJ39" t="s">
        <v>1011</v>
      </c>
      <c r="AK39" t="s">
        <v>1011</v>
      </c>
      <c r="AL39" t="s">
        <v>1011</v>
      </c>
      <c r="AM39" t="s">
        <v>1011</v>
      </c>
      <c r="AN39" t="s">
        <v>1011</v>
      </c>
      <c r="AO39" t="s">
        <v>1011</v>
      </c>
      <c r="AP39" t="s">
        <v>1011</v>
      </c>
    </row>
    <row r="40" spans="1:42">
      <c r="A40" t="s">
        <v>2114</v>
      </c>
      <c r="B40" t="s">
        <v>2115</v>
      </c>
      <c r="C40" t="s">
        <v>1708</v>
      </c>
      <c r="D40" t="s">
        <v>1596</v>
      </c>
      <c r="E40" t="s">
        <v>1597</v>
      </c>
      <c r="F40" t="s">
        <v>1598</v>
      </c>
      <c r="G40" s="129" t="s">
        <v>1727</v>
      </c>
      <c r="H40" s="129" t="s">
        <v>1627</v>
      </c>
      <c r="I40" s="129" t="s">
        <v>1630</v>
      </c>
      <c r="J40" s="129" t="s">
        <v>1730</v>
      </c>
      <c r="K40" t="s">
        <v>1010</v>
      </c>
      <c r="L40" t="s">
        <v>1557</v>
      </c>
      <c r="M40" t="s">
        <v>1603</v>
      </c>
      <c r="N40" t="s">
        <v>2000</v>
      </c>
      <c r="O40" s="89" t="s">
        <v>2129</v>
      </c>
      <c r="P40" t="s">
        <v>2002</v>
      </c>
      <c r="Q40" t="s">
        <v>1011</v>
      </c>
      <c r="R40" t="s">
        <v>1712</v>
      </c>
      <c r="S40" t="s">
        <v>271</v>
      </c>
      <c r="T40" t="s">
        <v>1011</v>
      </c>
      <c r="U40" t="s">
        <v>1012</v>
      </c>
      <c r="V40" t="s">
        <v>1854</v>
      </c>
      <c r="W40" t="s">
        <v>2116</v>
      </c>
      <c r="X40" t="s">
        <v>1013</v>
      </c>
      <c r="Y40" t="s">
        <v>1014</v>
      </c>
      <c r="Z40" s="95">
        <v>528300</v>
      </c>
      <c r="AA40" t="s">
        <v>1011</v>
      </c>
      <c r="AB40" t="s">
        <v>1011</v>
      </c>
      <c r="AC40" t="s">
        <v>1011</v>
      </c>
      <c r="AD40" t="s">
        <v>1011</v>
      </c>
      <c r="AE40" t="s">
        <v>1610</v>
      </c>
      <c r="AF40" t="s">
        <v>1011</v>
      </c>
      <c r="AG40" t="s">
        <v>1011</v>
      </c>
      <c r="AH40" t="s">
        <v>1011</v>
      </c>
      <c r="AI40" t="s">
        <v>1011</v>
      </c>
      <c r="AJ40" t="s">
        <v>1011</v>
      </c>
      <c r="AK40" t="s">
        <v>1011</v>
      </c>
      <c r="AL40" t="s">
        <v>1011</v>
      </c>
      <c r="AM40" t="s">
        <v>1011</v>
      </c>
      <c r="AN40" t="s">
        <v>1011</v>
      </c>
      <c r="AO40" t="s">
        <v>1011</v>
      </c>
      <c r="AP40" t="s">
        <v>1011</v>
      </c>
    </row>
    <row r="41" spans="1:42">
      <c r="A41" t="s">
        <v>2117</v>
      </c>
      <c r="B41" t="s">
        <v>2115</v>
      </c>
      <c r="C41" t="s">
        <v>1595</v>
      </c>
      <c r="D41" t="s">
        <v>1596</v>
      </c>
      <c r="E41" t="s">
        <v>1597</v>
      </c>
      <c r="F41" t="s">
        <v>1598</v>
      </c>
      <c r="G41" s="129" t="s">
        <v>1727</v>
      </c>
      <c r="H41" s="129" t="s">
        <v>1627</v>
      </c>
      <c r="I41" s="129" t="s">
        <v>1630</v>
      </c>
      <c r="J41" s="129" t="s">
        <v>1730</v>
      </c>
      <c r="K41" t="s">
        <v>1010</v>
      </c>
      <c r="L41" t="s">
        <v>1557</v>
      </c>
      <c r="M41" t="s">
        <v>1603</v>
      </c>
      <c r="N41" t="s">
        <v>2118</v>
      </c>
      <c r="O41" s="89" t="s">
        <v>2130</v>
      </c>
      <c r="P41" t="s">
        <v>2119</v>
      </c>
      <c r="Q41" t="s">
        <v>2120</v>
      </c>
      <c r="R41" t="s">
        <v>1712</v>
      </c>
      <c r="S41" t="s">
        <v>1444</v>
      </c>
      <c r="T41" t="s">
        <v>1011</v>
      </c>
      <c r="U41" t="s">
        <v>1012</v>
      </c>
      <c r="V41" t="s">
        <v>2121</v>
      </c>
      <c r="W41" t="s">
        <v>2122</v>
      </c>
      <c r="X41" t="s">
        <v>1013</v>
      </c>
      <c r="Y41" t="s">
        <v>1014</v>
      </c>
      <c r="Z41" s="95">
        <v>528300</v>
      </c>
      <c r="AA41" t="s">
        <v>1011</v>
      </c>
      <c r="AB41" t="s">
        <v>1011</v>
      </c>
      <c r="AC41" t="s">
        <v>1011</v>
      </c>
      <c r="AD41" t="s">
        <v>1011</v>
      </c>
      <c r="AE41" t="s">
        <v>1610</v>
      </c>
      <c r="AF41" t="s">
        <v>1011</v>
      </c>
      <c r="AG41" t="s">
        <v>1011</v>
      </c>
      <c r="AH41" t="s">
        <v>1011</v>
      </c>
      <c r="AI41" t="s">
        <v>1011</v>
      </c>
      <c r="AJ41" t="s">
        <v>1011</v>
      </c>
      <c r="AK41" t="s">
        <v>1011</v>
      </c>
      <c r="AL41" t="s">
        <v>1011</v>
      </c>
      <c r="AM41" t="s">
        <v>1011</v>
      </c>
      <c r="AN41" t="s">
        <v>1011</v>
      </c>
      <c r="AO41" t="s">
        <v>1011</v>
      </c>
      <c r="AP41" t="s">
        <v>1011</v>
      </c>
    </row>
    <row r="42" spans="1:42">
      <c r="A42" t="s">
        <v>2117</v>
      </c>
      <c r="B42" t="s">
        <v>2115</v>
      </c>
      <c r="C42" t="s">
        <v>1708</v>
      </c>
      <c r="D42" t="s">
        <v>1596</v>
      </c>
      <c r="E42" t="s">
        <v>1597</v>
      </c>
      <c r="F42" t="s">
        <v>1598</v>
      </c>
      <c r="G42" s="129" t="s">
        <v>1727</v>
      </c>
      <c r="H42" s="129" t="s">
        <v>1627</v>
      </c>
      <c r="I42" s="129" t="s">
        <v>1630</v>
      </c>
      <c r="J42" s="129" t="s">
        <v>1730</v>
      </c>
      <c r="K42" t="s">
        <v>1010</v>
      </c>
      <c r="L42" t="s">
        <v>1557</v>
      </c>
      <c r="M42" t="s">
        <v>1603</v>
      </c>
      <c r="N42" t="s">
        <v>2123</v>
      </c>
      <c r="O42" s="89" t="s">
        <v>2131</v>
      </c>
      <c r="P42" t="s">
        <v>2125</v>
      </c>
      <c r="Q42" t="s">
        <v>1011</v>
      </c>
      <c r="R42" t="s">
        <v>1616</v>
      </c>
      <c r="S42" t="s">
        <v>250</v>
      </c>
      <c r="T42" t="s">
        <v>1011</v>
      </c>
      <c r="U42" t="s">
        <v>1012</v>
      </c>
      <c r="V42" t="s">
        <v>2126</v>
      </c>
      <c r="W42" t="s">
        <v>2122</v>
      </c>
      <c r="X42" t="s">
        <v>1013</v>
      </c>
      <c r="Y42" t="s">
        <v>1014</v>
      </c>
      <c r="Z42" s="95">
        <v>528300</v>
      </c>
      <c r="AA42" t="s">
        <v>1011</v>
      </c>
      <c r="AB42" t="s">
        <v>1011</v>
      </c>
      <c r="AC42" t="s">
        <v>1011</v>
      </c>
      <c r="AD42" t="s">
        <v>1011</v>
      </c>
      <c r="AE42" t="s">
        <v>1610</v>
      </c>
      <c r="AF42" t="s">
        <v>1011</v>
      </c>
      <c r="AG42" t="s">
        <v>1011</v>
      </c>
      <c r="AH42" t="s">
        <v>1011</v>
      </c>
      <c r="AI42" t="s">
        <v>1011</v>
      </c>
      <c r="AJ42" t="s">
        <v>1011</v>
      </c>
      <c r="AK42" t="s">
        <v>1011</v>
      </c>
      <c r="AL42" t="s">
        <v>1011</v>
      </c>
      <c r="AM42" t="s">
        <v>1011</v>
      </c>
      <c r="AN42" t="s">
        <v>1011</v>
      </c>
      <c r="AO42" t="s">
        <v>1011</v>
      </c>
      <c r="AP42" t="s">
        <v>1011</v>
      </c>
    </row>
    <row r="43" spans="1:42">
      <c r="A43" t="s">
        <v>2132</v>
      </c>
      <c r="B43" t="s">
        <v>2133</v>
      </c>
      <c r="C43" t="s">
        <v>2134</v>
      </c>
      <c r="D43" t="s">
        <v>1678</v>
      </c>
      <c r="E43" t="s">
        <v>1679</v>
      </c>
      <c r="F43" t="s">
        <v>1680</v>
      </c>
      <c r="G43" s="129" t="s">
        <v>2154</v>
      </c>
      <c r="H43" s="129" t="s">
        <v>2155</v>
      </c>
      <c r="I43" s="129" t="s">
        <v>2156</v>
      </c>
      <c r="J43" s="140" t="s">
        <v>2157</v>
      </c>
      <c r="K43" t="s">
        <v>1010</v>
      </c>
      <c r="L43" t="s">
        <v>2135</v>
      </c>
      <c r="M43" t="s">
        <v>2136</v>
      </c>
      <c r="N43" t="s">
        <v>2137</v>
      </c>
      <c r="O43" t="s">
        <v>2138</v>
      </c>
      <c r="P43" t="s">
        <v>2139</v>
      </c>
      <c r="Q43" t="s">
        <v>1011</v>
      </c>
      <c r="R43" t="s">
        <v>2140</v>
      </c>
      <c r="S43" t="s">
        <v>69</v>
      </c>
      <c r="T43" t="s">
        <v>1011</v>
      </c>
      <c r="U43" t="s">
        <v>1012</v>
      </c>
      <c r="V43" t="s">
        <v>2141</v>
      </c>
      <c r="W43" t="s">
        <v>2142</v>
      </c>
      <c r="X43" t="s">
        <v>1013</v>
      </c>
      <c r="Y43" t="s">
        <v>1014</v>
      </c>
      <c r="Z43">
        <v>310016</v>
      </c>
      <c r="AA43" t="s">
        <v>1011</v>
      </c>
      <c r="AB43" t="s">
        <v>1011</v>
      </c>
      <c r="AC43" t="s">
        <v>1011</v>
      </c>
      <c r="AD43" t="s">
        <v>1011</v>
      </c>
      <c r="AE43" t="s">
        <v>1689</v>
      </c>
      <c r="AF43" t="s">
        <v>1011</v>
      </c>
      <c r="AG43" t="s">
        <v>1011</v>
      </c>
      <c r="AH43" t="s">
        <v>1011</v>
      </c>
      <c r="AI43" t="s">
        <v>1011</v>
      </c>
      <c r="AJ43" t="s">
        <v>1011</v>
      </c>
      <c r="AK43" t="s">
        <v>1011</v>
      </c>
      <c r="AL43" t="s">
        <v>1011</v>
      </c>
      <c r="AM43" t="s">
        <v>1011</v>
      </c>
      <c r="AN43" t="s">
        <v>1011</v>
      </c>
      <c r="AO43" t="s">
        <v>1011</v>
      </c>
      <c r="AP43" t="s">
        <v>1011</v>
      </c>
    </row>
    <row r="44" spans="1:42">
      <c r="A44" t="s">
        <v>2132</v>
      </c>
      <c r="B44" t="s">
        <v>2133</v>
      </c>
      <c r="C44" t="s">
        <v>1708</v>
      </c>
      <c r="D44" t="s">
        <v>1678</v>
      </c>
      <c r="E44" t="s">
        <v>1679</v>
      </c>
      <c r="F44" t="s">
        <v>1680</v>
      </c>
      <c r="G44" s="129" t="s">
        <v>2154</v>
      </c>
      <c r="H44" s="129" t="s">
        <v>2155</v>
      </c>
      <c r="I44" s="129" t="s">
        <v>2156</v>
      </c>
      <c r="J44" s="140" t="s">
        <v>2158</v>
      </c>
      <c r="K44" t="s">
        <v>1010</v>
      </c>
      <c r="L44" t="s">
        <v>1557</v>
      </c>
      <c r="M44" t="s">
        <v>1558</v>
      </c>
      <c r="N44" t="s">
        <v>2143</v>
      </c>
      <c r="O44" t="s">
        <v>2144</v>
      </c>
      <c r="P44" t="s">
        <v>2145</v>
      </c>
      <c r="Q44" t="s">
        <v>1011</v>
      </c>
      <c r="R44" t="s">
        <v>2146</v>
      </c>
      <c r="S44" t="s">
        <v>270</v>
      </c>
      <c r="T44" t="s">
        <v>1011</v>
      </c>
      <c r="U44" t="s">
        <v>1012</v>
      </c>
      <c r="V44" t="s">
        <v>2126</v>
      </c>
      <c r="W44" t="s">
        <v>2142</v>
      </c>
      <c r="X44" t="s">
        <v>1013</v>
      </c>
      <c r="Y44" t="s">
        <v>1014</v>
      </c>
      <c r="Z44">
        <v>310016</v>
      </c>
      <c r="AA44" t="s">
        <v>1011</v>
      </c>
      <c r="AB44" t="s">
        <v>1011</v>
      </c>
      <c r="AC44" t="s">
        <v>1011</v>
      </c>
      <c r="AD44" t="s">
        <v>1011</v>
      </c>
      <c r="AE44" t="s">
        <v>1689</v>
      </c>
      <c r="AF44" t="s">
        <v>1011</v>
      </c>
      <c r="AG44" t="s">
        <v>1011</v>
      </c>
      <c r="AH44" t="s">
        <v>1011</v>
      </c>
      <c r="AI44" t="s">
        <v>1011</v>
      </c>
      <c r="AJ44" t="s">
        <v>1011</v>
      </c>
      <c r="AK44" t="s">
        <v>1011</v>
      </c>
      <c r="AL44" t="s">
        <v>1011</v>
      </c>
      <c r="AM44" t="s">
        <v>1011</v>
      </c>
      <c r="AN44" t="s">
        <v>1011</v>
      </c>
      <c r="AO44" t="s">
        <v>1011</v>
      </c>
      <c r="AP44" t="s">
        <v>1011</v>
      </c>
    </row>
    <row r="45" spans="1:42">
      <c r="A45" t="s">
        <v>2147</v>
      </c>
      <c r="B45" t="s">
        <v>2148</v>
      </c>
      <c r="C45" t="s">
        <v>1973</v>
      </c>
      <c r="D45" t="s">
        <v>2025</v>
      </c>
      <c r="E45" t="s">
        <v>2026</v>
      </c>
      <c r="F45" t="s">
        <v>2027</v>
      </c>
      <c r="G45" s="140" t="s">
        <v>2037</v>
      </c>
      <c r="H45" s="140" t="s">
        <v>2038</v>
      </c>
      <c r="I45" s="140" t="s">
        <v>2039</v>
      </c>
      <c r="J45" s="140" t="s">
        <v>2040</v>
      </c>
      <c r="K45" t="s">
        <v>1010</v>
      </c>
      <c r="L45" t="s">
        <v>1557</v>
      </c>
      <c r="M45" t="s">
        <v>1558</v>
      </c>
      <c r="N45" t="s">
        <v>2149</v>
      </c>
      <c r="O45" t="s">
        <v>2150</v>
      </c>
      <c r="P45" t="s">
        <v>1976</v>
      </c>
      <c r="Q45" t="s">
        <v>1011</v>
      </c>
      <c r="R45" t="s">
        <v>2151</v>
      </c>
      <c r="S45" t="s">
        <v>209</v>
      </c>
      <c r="T45" t="s">
        <v>1011</v>
      </c>
      <c r="U45" t="s">
        <v>1012</v>
      </c>
      <c r="V45" t="s">
        <v>2152</v>
      </c>
      <c r="W45" t="s">
        <v>2153</v>
      </c>
      <c r="X45" t="s">
        <v>1013</v>
      </c>
      <c r="Y45" t="s">
        <v>1014</v>
      </c>
      <c r="Z45" s="142" t="s">
        <v>2041</v>
      </c>
      <c r="AA45" t="s">
        <v>1011</v>
      </c>
      <c r="AB45" t="s">
        <v>1011</v>
      </c>
      <c r="AC45" t="s">
        <v>1011</v>
      </c>
      <c r="AD45" t="s">
        <v>1011</v>
      </c>
      <c r="AE45" t="s">
        <v>2036</v>
      </c>
      <c r="AF45" t="s">
        <v>1011</v>
      </c>
      <c r="AG45" t="s">
        <v>1011</v>
      </c>
      <c r="AH45" t="s">
        <v>1011</v>
      </c>
      <c r="AI45" t="s">
        <v>1011</v>
      </c>
      <c r="AJ45" t="s">
        <v>1011</v>
      </c>
      <c r="AK45" t="s">
        <v>1011</v>
      </c>
      <c r="AL45" t="s">
        <v>1011</v>
      </c>
      <c r="AM45" t="s">
        <v>1011</v>
      </c>
      <c r="AN45" t="s">
        <v>1011</v>
      </c>
      <c r="AO45" t="s">
        <v>1011</v>
      </c>
      <c r="AP45" t="s">
        <v>1011</v>
      </c>
    </row>
    <row r="46" spans="1:42">
      <c r="A46" t="s">
        <v>2159</v>
      </c>
      <c r="B46" t="s">
        <v>2160</v>
      </c>
      <c r="C46" t="s">
        <v>1549</v>
      </c>
      <c r="D46" t="s">
        <v>2161</v>
      </c>
      <c r="E46" t="s">
        <v>2162</v>
      </c>
      <c r="F46" t="s">
        <v>2163</v>
      </c>
      <c r="G46" s="89" t="s">
        <v>2172</v>
      </c>
      <c r="H46" s="89" t="s">
        <v>2173</v>
      </c>
      <c r="I46" s="89" t="s">
        <v>2174</v>
      </c>
      <c r="J46" s="89" t="s">
        <v>2175</v>
      </c>
      <c r="K46" t="s">
        <v>1010</v>
      </c>
      <c r="L46" t="s">
        <v>1557</v>
      </c>
      <c r="M46" t="s">
        <v>1603</v>
      </c>
      <c r="N46" t="s">
        <v>2167</v>
      </c>
      <c r="O46" s="89" t="s">
        <v>2176</v>
      </c>
      <c r="P46" t="s">
        <v>1984</v>
      </c>
      <c r="Q46" t="s">
        <v>1011</v>
      </c>
      <c r="R46" t="s">
        <v>2169</v>
      </c>
      <c r="S46" t="s">
        <v>225</v>
      </c>
      <c r="T46" t="s">
        <v>1011</v>
      </c>
      <c r="U46" t="s">
        <v>1012</v>
      </c>
      <c r="V46" t="s">
        <v>1986</v>
      </c>
      <c r="W46" t="s">
        <v>2170</v>
      </c>
      <c r="X46" t="s">
        <v>1013</v>
      </c>
      <c r="Y46" t="s">
        <v>1014</v>
      </c>
      <c r="Z46">
        <v>255100</v>
      </c>
      <c r="AA46" t="s">
        <v>1011</v>
      </c>
      <c r="AB46" t="s">
        <v>1011</v>
      </c>
      <c r="AC46" t="s">
        <v>1011</v>
      </c>
      <c r="AD46" t="s">
        <v>1011</v>
      </c>
      <c r="AE46" t="s">
        <v>2171</v>
      </c>
      <c r="AF46" t="s">
        <v>1011</v>
      </c>
      <c r="AG46" t="s">
        <v>1011</v>
      </c>
      <c r="AH46" t="s">
        <v>1011</v>
      </c>
      <c r="AI46" t="s">
        <v>1011</v>
      </c>
      <c r="AJ46" t="s">
        <v>1011</v>
      </c>
      <c r="AK46" t="s">
        <v>1011</v>
      </c>
      <c r="AL46" t="s">
        <v>1011</v>
      </c>
      <c r="AM46" t="s">
        <v>1011</v>
      </c>
      <c r="AN46" t="s">
        <v>1011</v>
      </c>
      <c r="AO46" t="s">
        <v>1011</v>
      </c>
      <c r="AP46" t="s">
        <v>1011</v>
      </c>
    </row>
    <row r="47" spans="1:42">
      <c r="A47" s="127" t="s">
        <v>2177</v>
      </c>
      <c r="B47" s="127" t="s">
        <v>2178</v>
      </c>
      <c r="C47" s="128" t="s">
        <v>1973</v>
      </c>
      <c r="D47" s="127" t="s">
        <v>2179</v>
      </c>
      <c r="E47" s="128" t="s">
        <v>2180</v>
      </c>
      <c r="F47" s="127" t="s">
        <v>2181</v>
      </c>
      <c r="G47" s="140" t="s">
        <v>2188</v>
      </c>
      <c r="H47" s="140" t="s">
        <v>2189</v>
      </c>
      <c r="I47" s="140" t="s">
        <v>2190</v>
      </c>
      <c r="J47" s="140" t="s">
        <v>2191</v>
      </c>
      <c r="K47" s="127" t="s">
        <v>1010</v>
      </c>
      <c r="L47" s="127" t="s">
        <v>1557</v>
      </c>
      <c r="M47" s="127" t="s">
        <v>1558</v>
      </c>
      <c r="N47" s="127" t="s">
        <v>2185</v>
      </c>
      <c r="O47" s="127" t="s">
        <v>2186</v>
      </c>
      <c r="P47" s="127" t="s">
        <v>1976</v>
      </c>
      <c r="Q47" s="127" t="s">
        <v>1011</v>
      </c>
      <c r="R47" s="127" t="s">
        <v>1562</v>
      </c>
      <c r="S47" s="128" t="s">
        <v>209</v>
      </c>
      <c r="T47" s="127" t="s">
        <v>1011</v>
      </c>
      <c r="U47" s="127" t="s">
        <v>1012</v>
      </c>
      <c r="V47" s="127" t="s">
        <v>2152</v>
      </c>
      <c r="W47" s="127" t="s">
        <v>2153</v>
      </c>
      <c r="X47" s="127" t="s">
        <v>1013</v>
      </c>
      <c r="Y47" s="127" t="s">
        <v>1014</v>
      </c>
      <c r="Z47" s="142" t="s">
        <v>2192</v>
      </c>
      <c r="AA47" s="128" t="s">
        <v>1011</v>
      </c>
      <c r="AB47" s="127" t="s">
        <v>1011</v>
      </c>
      <c r="AC47" s="127" t="s">
        <v>1011</v>
      </c>
      <c r="AD47" s="127" t="s">
        <v>1011</v>
      </c>
      <c r="AE47" s="127" t="s">
        <v>2187</v>
      </c>
      <c r="AF47" s="127" t="s">
        <v>1011</v>
      </c>
      <c r="AG47" s="127" t="s">
        <v>1011</v>
      </c>
      <c r="AH47" s="127" t="s">
        <v>1011</v>
      </c>
      <c r="AI47" t="s">
        <v>1011</v>
      </c>
      <c r="AJ47" t="s">
        <v>1011</v>
      </c>
      <c r="AK47" t="s">
        <v>1011</v>
      </c>
      <c r="AL47" t="s">
        <v>1011</v>
      </c>
      <c r="AM47" t="s">
        <v>1011</v>
      </c>
      <c r="AN47" t="s">
        <v>1011</v>
      </c>
      <c r="AO47" t="s">
        <v>1011</v>
      </c>
      <c r="AP47" t="s">
        <v>1011</v>
      </c>
    </row>
    <row r="48" spans="1:42">
      <c r="A48" t="s">
        <v>2193</v>
      </c>
      <c r="B48" t="s">
        <v>2194</v>
      </c>
      <c r="C48" t="s">
        <v>2195</v>
      </c>
      <c r="D48" t="s">
        <v>2196</v>
      </c>
      <c r="E48" t="s">
        <v>2197</v>
      </c>
      <c r="F48" t="s">
        <v>2198</v>
      </c>
      <c r="G48" s="89" t="s">
        <v>2238</v>
      </c>
      <c r="H48" s="89" t="s">
        <v>2238</v>
      </c>
      <c r="I48" s="89" t="s">
        <v>2239</v>
      </c>
      <c r="J48" s="89" t="s">
        <v>2240</v>
      </c>
      <c r="K48" t="s">
        <v>1010</v>
      </c>
      <c r="L48" t="s">
        <v>1580</v>
      </c>
      <c r="M48" t="s">
        <v>1581</v>
      </c>
      <c r="N48" t="s">
        <v>2202</v>
      </c>
      <c r="O48" t="s">
        <v>2204</v>
      </c>
      <c r="P48" t="s">
        <v>2203</v>
      </c>
      <c r="Q48" t="s">
        <v>2204</v>
      </c>
      <c r="R48" t="s">
        <v>2205</v>
      </c>
      <c r="S48" t="s">
        <v>1344</v>
      </c>
      <c r="T48" t="s">
        <v>1011</v>
      </c>
      <c r="U48" t="s">
        <v>1012</v>
      </c>
      <c r="V48" t="s">
        <v>2206</v>
      </c>
      <c r="W48" t="s">
        <v>2207</v>
      </c>
      <c r="X48" t="s">
        <v>1013</v>
      </c>
      <c r="Y48" t="s">
        <v>1014</v>
      </c>
      <c r="Z48">
        <v>201103</v>
      </c>
      <c r="AA48" t="s">
        <v>1011</v>
      </c>
      <c r="AB48" t="s">
        <v>1011</v>
      </c>
      <c r="AC48" t="s">
        <v>1011</v>
      </c>
      <c r="AD48" t="s">
        <v>1011</v>
      </c>
      <c r="AE48" t="s">
        <v>2208</v>
      </c>
      <c r="AF48" t="s">
        <v>1011</v>
      </c>
      <c r="AG48" t="s">
        <v>1011</v>
      </c>
      <c r="AH48" t="s">
        <v>1011</v>
      </c>
      <c r="AI48" t="s">
        <v>1011</v>
      </c>
      <c r="AJ48" t="s">
        <v>1011</v>
      </c>
      <c r="AK48" t="s">
        <v>1011</v>
      </c>
      <c r="AL48" t="s">
        <v>1011</v>
      </c>
      <c r="AM48" t="s">
        <v>1011</v>
      </c>
      <c r="AN48" t="s">
        <v>1011</v>
      </c>
      <c r="AO48" t="s">
        <v>1011</v>
      </c>
      <c r="AP48" t="s">
        <v>1011</v>
      </c>
    </row>
    <row r="49" spans="1:42">
      <c r="A49" t="s">
        <v>2209</v>
      </c>
      <c r="B49" t="s">
        <v>2210</v>
      </c>
      <c r="C49" t="s">
        <v>1708</v>
      </c>
      <c r="D49" t="s">
        <v>2211</v>
      </c>
      <c r="E49" t="s">
        <v>2212</v>
      </c>
      <c r="F49" t="s">
        <v>2213</v>
      </c>
      <c r="G49" s="89" t="s">
        <v>2241</v>
      </c>
      <c r="H49" s="89" t="s">
        <v>2242</v>
      </c>
      <c r="I49" s="89" t="s">
        <v>2243</v>
      </c>
      <c r="J49" s="89" t="s">
        <v>2244</v>
      </c>
      <c r="K49" t="s">
        <v>1010</v>
      </c>
      <c r="L49" t="s">
        <v>1813</v>
      </c>
      <c r="M49" t="s">
        <v>1814</v>
      </c>
      <c r="N49" t="s">
        <v>2217</v>
      </c>
      <c r="O49" t="s">
        <v>2218</v>
      </c>
      <c r="P49" t="s">
        <v>2219</v>
      </c>
      <c r="Q49" t="s">
        <v>1011</v>
      </c>
      <c r="R49" t="s">
        <v>2220</v>
      </c>
      <c r="S49" t="s">
        <v>172</v>
      </c>
      <c r="T49" t="s">
        <v>1011</v>
      </c>
      <c r="U49" t="s">
        <v>1012</v>
      </c>
      <c r="V49" t="s">
        <v>2221</v>
      </c>
      <c r="W49" t="s">
        <v>2222</v>
      </c>
      <c r="X49" t="s">
        <v>1013</v>
      </c>
      <c r="Y49" t="s">
        <v>1014</v>
      </c>
      <c r="Z49">
        <v>116610</v>
      </c>
      <c r="AA49" t="s">
        <v>1011</v>
      </c>
      <c r="AB49" t="s">
        <v>1011</v>
      </c>
      <c r="AC49" t="s">
        <v>1011</v>
      </c>
      <c r="AD49" t="s">
        <v>1011</v>
      </c>
      <c r="AE49" t="s">
        <v>2223</v>
      </c>
      <c r="AF49" t="s">
        <v>1011</v>
      </c>
      <c r="AG49" t="s">
        <v>1011</v>
      </c>
      <c r="AH49" t="s">
        <v>1011</v>
      </c>
      <c r="AI49" t="s">
        <v>1011</v>
      </c>
      <c r="AJ49" t="s">
        <v>1011</v>
      </c>
      <c r="AK49" t="s">
        <v>1011</v>
      </c>
      <c r="AL49" t="s">
        <v>1011</v>
      </c>
      <c r="AM49" t="s">
        <v>1011</v>
      </c>
      <c r="AN49" t="s">
        <v>1011</v>
      </c>
      <c r="AO49" t="s">
        <v>1011</v>
      </c>
      <c r="AP49" t="s">
        <v>1011</v>
      </c>
    </row>
    <row r="50" spans="1:42">
      <c r="A50" t="s">
        <v>2224</v>
      </c>
      <c r="B50" t="s">
        <v>2225</v>
      </c>
      <c r="C50" t="s">
        <v>2070</v>
      </c>
      <c r="D50" t="s">
        <v>1596</v>
      </c>
      <c r="E50" t="s">
        <v>1597</v>
      </c>
      <c r="F50" t="s">
        <v>1598</v>
      </c>
      <c r="G50" s="129" t="s">
        <v>1727</v>
      </c>
      <c r="H50" s="129" t="s">
        <v>1627</v>
      </c>
      <c r="I50" s="129" t="s">
        <v>1630</v>
      </c>
      <c r="J50" s="129" t="s">
        <v>1730</v>
      </c>
      <c r="K50" t="s">
        <v>1010</v>
      </c>
      <c r="L50" t="s">
        <v>1557</v>
      </c>
      <c r="M50" t="s">
        <v>1558</v>
      </c>
      <c r="N50" t="s">
        <v>2226</v>
      </c>
      <c r="O50" t="s">
        <v>2245</v>
      </c>
      <c r="P50" t="s">
        <v>2227</v>
      </c>
      <c r="Q50" t="s">
        <v>1011</v>
      </c>
      <c r="R50" t="s">
        <v>1712</v>
      </c>
      <c r="S50" s="2" t="s">
        <v>245</v>
      </c>
      <c r="T50" t="s">
        <v>1011</v>
      </c>
      <c r="U50" t="s">
        <v>1012</v>
      </c>
      <c r="V50" t="s">
        <v>2082</v>
      </c>
      <c r="W50" t="s">
        <v>2228</v>
      </c>
      <c r="X50" t="s">
        <v>1013</v>
      </c>
      <c r="Y50" t="s">
        <v>1014</v>
      </c>
      <c r="Z50" s="95">
        <v>528300</v>
      </c>
      <c r="AA50" s="2" t="s">
        <v>1011</v>
      </c>
      <c r="AB50" t="s">
        <v>1011</v>
      </c>
      <c r="AC50" t="s">
        <v>1011</v>
      </c>
      <c r="AD50" t="s">
        <v>1011</v>
      </c>
      <c r="AE50" t="s">
        <v>1610</v>
      </c>
      <c r="AF50" t="s">
        <v>1011</v>
      </c>
      <c r="AG50" t="s">
        <v>1011</v>
      </c>
      <c r="AH50" t="s">
        <v>1011</v>
      </c>
      <c r="AI50" t="s">
        <v>1011</v>
      </c>
      <c r="AJ50" t="s">
        <v>1011</v>
      </c>
      <c r="AK50" t="s">
        <v>1011</v>
      </c>
      <c r="AL50" t="s">
        <v>1011</v>
      </c>
      <c r="AM50" t="s">
        <v>1011</v>
      </c>
      <c r="AN50" t="s">
        <v>1011</v>
      </c>
      <c r="AO50" t="s">
        <v>1011</v>
      </c>
      <c r="AP50" t="s">
        <v>1011</v>
      </c>
    </row>
    <row r="51" spans="1:42">
      <c r="A51" t="s">
        <v>2229</v>
      </c>
      <c r="B51" t="s">
        <v>2230</v>
      </c>
      <c r="C51" t="s">
        <v>1549</v>
      </c>
      <c r="D51" t="s">
        <v>1596</v>
      </c>
      <c r="E51" t="s">
        <v>1597</v>
      </c>
      <c r="F51" t="s">
        <v>1598</v>
      </c>
      <c r="G51" s="129" t="s">
        <v>1727</v>
      </c>
      <c r="H51" s="129" t="s">
        <v>1627</v>
      </c>
      <c r="I51" s="129" t="s">
        <v>1630</v>
      </c>
      <c r="J51" s="129" t="s">
        <v>1730</v>
      </c>
      <c r="K51" t="s">
        <v>1010</v>
      </c>
      <c r="L51" t="s">
        <v>1557</v>
      </c>
      <c r="M51" t="s">
        <v>1603</v>
      </c>
      <c r="N51" t="s">
        <v>2231</v>
      </c>
      <c r="O51" t="s">
        <v>2232</v>
      </c>
      <c r="P51" t="s">
        <v>2233</v>
      </c>
      <c r="Q51" t="s">
        <v>1011</v>
      </c>
      <c r="R51" t="s">
        <v>2234</v>
      </c>
      <c r="S51" s="2" t="s">
        <v>244</v>
      </c>
      <c r="T51" t="s">
        <v>1011</v>
      </c>
      <c r="U51" t="s">
        <v>1012</v>
      </c>
      <c r="V51" t="s">
        <v>1777</v>
      </c>
      <c r="W51" t="s">
        <v>1564</v>
      </c>
      <c r="X51" t="s">
        <v>1013</v>
      </c>
      <c r="Y51" t="s">
        <v>1014</v>
      </c>
      <c r="Z51" s="95">
        <v>528300</v>
      </c>
      <c r="AA51" s="2" t="s">
        <v>1011</v>
      </c>
      <c r="AB51" t="s">
        <v>1011</v>
      </c>
      <c r="AC51" t="s">
        <v>1011</v>
      </c>
      <c r="AD51" t="s">
        <v>1011</v>
      </c>
      <c r="AE51" t="s">
        <v>1610</v>
      </c>
      <c r="AF51" t="s">
        <v>1011</v>
      </c>
      <c r="AG51" t="s">
        <v>1011</v>
      </c>
      <c r="AH51" t="s">
        <v>1011</v>
      </c>
      <c r="AI51" t="s">
        <v>1011</v>
      </c>
      <c r="AJ51" t="s">
        <v>1011</v>
      </c>
      <c r="AK51" t="s">
        <v>1011</v>
      </c>
      <c r="AL51" t="s">
        <v>1011</v>
      </c>
      <c r="AM51" t="s">
        <v>1011</v>
      </c>
      <c r="AN51" t="s">
        <v>1011</v>
      </c>
      <c r="AO51" t="s">
        <v>1011</v>
      </c>
      <c r="AP51" t="s">
        <v>1011</v>
      </c>
    </row>
    <row r="52" spans="1:42">
      <c r="A52" t="s">
        <v>2235</v>
      </c>
      <c r="B52" t="s">
        <v>2236</v>
      </c>
      <c r="C52" t="s">
        <v>1708</v>
      </c>
      <c r="D52" t="s">
        <v>1596</v>
      </c>
      <c r="E52" t="s">
        <v>1597</v>
      </c>
      <c r="F52" t="s">
        <v>1598</v>
      </c>
      <c r="G52" s="129" t="s">
        <v>1727</v>
      </c>
      <c r="H52" s="129" t="s">
        <v>1627</v>
      </c>
      <c r="I52" s="129" t="s">
        <v>1630</v>
      </c>
      <c r="J52" s="129" t="s">
        <v>1730</v>
      </c>
      <c r="K52" t="s">
        <v>1010</v>
      </c>
      <c r="L52" t="s">
        <v>1557</v>
      </c>
      <c r="M52" t="s">
        <v>1603</v>
      </c>
      <c r="N52" t="s">
        <v>2123</v>
      </c>
      <c r="O52" t="s">
        <v>2124</v>
      </c>
      <c r="P52" t="s">
        <v>2125</v>
      </c>
      <c r="Q52" t="s">
        <v>1011</v>
      </c>
      <c r="R52" t="s">
        <v>1616</v>
      </c>
      <c r="S52" s="2" t="s">
        <v>250</v>
      </c>
      <c r="T52" t="s">
        <v>1011</v>
      </c>
      <c r="U52" t="s">
        <v>1012</v>
      </c>
      <c r="V52" t="s">
        <v>2126</v>
      </c>
      <c r="W52" t="s">
        <v>2237</v>
      </c>
      <c r="X52" t="s">
        <v>1013</v>
      </c>
      <c r="Y52" t="s">
        <v>1014</v>
      </c>
      <c r="Z52" s="95">
        <v>528300</v>
      </c>
      <c r="AA52" s="2" t="s">
        <v>1011</v>
      </c>
      <c r="AB52" t="s">
        <v>1011</v>
      </c>
      <c r="AC52" t="s">
        <v>1011</v>
      </c>
      <c r="AD52" t="s">
        <v>1011</v>
      </c>
      <c r="AE52" t="s">
        <v>1610</v>
      </c>
      <c r="AF52" t="s">
        <v>1011</v>
      </c>
      <c r="AG52" t="s">
        <v>1011</v>
      </c>
      <c r="AH52" t="s">
        <v>1011</v>
      </c>
      <c r="AI52" t="s">
        <v>1011</v>
      </c>
      <c r="AJ52" t="s">
        <v>1011</v>
      </c>
      <c r="AK52" t="s">
        <v>1011</v>
      </c>
      <c r="AL52" t="s">
        <v>1011</v>
      </c>
      <c r="AM52" t="s">
        <v>1011</v>
      </c>
      <c r="AN52" t="s">
        <v>1011</v>
      </c>
      <c r="AO52" t="s">
        <v>1011</v>
      </c>
      <c r="AP52" t="s">
        <v>1011</v>
      </c>
    </row>
    <row r="53" spans="1:42">
      <c r="A53" t="s">
        <v>2247</v>
      </c>
      <c r="B53" t="s">
        <v>2248</v>
      </c>
      <c r="C53" t="s">
        <v>1708</v>
      </c>
      <c r="D53" t="s">
        <v>1596</v>
      </c>
      <c r="E53" t="s">
        <v>1597</v>
      </c>
      <c r="F53" t="s">
        <v>1598</v>
      </c>
      <c r="G53" s="129" t="s">
        <v>1727</v>
      </c>
      <c r="H53" s="129" t="s">
        <v>1627</v>
      </c>
      <c r="I53" s="129" t="s">
        <v>1630</v>
      </c>
      <c r="J53" s="129" t="s">
        <v>1730</v>
      </c>
      <c r="K53" t="s">
        <v>1010</v>
      </c>
      <c r="L53" t="s">
        <v>1557</v>
      </c>
      <c r="M53" t="s">
        <v>1558</v>
      </c>
      <c r="N53" t="s">
        <v>2249</v>
      </c>
      <c r="O53" t="s">
        <v>2250</v>
      </c>
      <c r="P53" t="s">
        <v>2095</v>
      </c>
      <c r="Q53" t="s">
        <v>1011</v>
      </c>
      <c r="R53" t="s">
        <v>1625</v>
      </c>
      <c r="S53" s="2" t="s">
        <v>226</v>
      </c>
      <c r="T53" t="s">
        <v>1011</v>
      </c>
      <c r="U53" t="s">
        <v>1012</v>
      </c>
      <c r="V53" t="s">
        <v>2221</v>
      </c>
      <c r="W53" t="s">
        <v>2251</v>
      </c>
      <c r="X53" t="s">
        <v>1013</v>
      </c>
      <c r="Y53" t="s">
        <v>1014</v>
      </c>
      <c r="Z53" s="95">
        <v>528300</v>
      </c>
      <c r="AA53" s="2" t="s">
        <v>1011</v>
      </c>
      <c r="AB53" t="s">
        <v>1011</v>
      </c>
      <c r="AC53" t="s">
        <v>1011</v>
      </c>
      <c r="AD53" t="s">
        <v>1011</v>
      </c>
      <c r="AE53" t="s">
        <v>1610</v>
      </c>
      <c r="AF53" t="s">
        <v>1011</v>
      </c>
      <c r="AG53" t="s">
        <v>1011</v>
      </c>
      <c r="AH53" t="s">
        <v>1011</v>
      </c>
      <c r="AI53" t="s">
        <v>1011</v>
      </c>
      <c r="AJ53" t="s">
        <v>1011</v>
      </c>
      <c r="AK53" t="s">
        <v>1011</v>
      </c>
      <c r="AL53" t="s">
        <v>1011</v>
      </c>
      <c r="AM53" t="s">
        <v>1011</v>
      </c>
      <c r="AN53" t="s">
        <v>1011</v>
      </c>
      <c r="AO53" t="s">
        <v>1011</v>
      </c>
      <c r="AP53" t="s">
        <v>1011</v>
      </c>
    </row>
    <row r="54" spans="1:42">
      <c r="A54" t="s">
        <v>2252</v>
      </c>
      <c r="B54" t="s">
        <v>2253</v>
      </c>
      <c r="C54" t="s">
        <v>1595</v>
      </c>
      <c r="D54" t="s">
        <v>1596</v>
      </c>
      <c r="E54" t="s">
        <v>1597</v>
      </c>
      <c r="F54" t="s">
        <v>1598</v>
      </c>
      <c r="G54" s="129" t="s">
        <v>1727</v>
      </c>
      <c r="H54" s="129" t="s">
        <v>1627</v>
      </c>
      <c r="I54" s="129" t="s">
        <v>1630</v>
      </c>
      <c r="J54" s="129" t="s">
        <v>1730</v>
      </c>
      <c r="K54" t="s">
        <v>1010</v>
      </c>
      <c r="L54" t="s">
        <v>1557</v>
      </c>
      <c r="M54" t="s">
        <v>1603</v>
      </c>
      <c r="N54" t="s">
        <v>1622</v>
      </c>
      <c r="O54" t="s">
        <v>1624</v>
      </c>
      <c r="P54" t="s">
        <v>1623</v>
      </c>
      <c r="Q54" t="s">
        <v>1624</v>
      </c>
      <c r="R54" t="s">
        <v>1625</v>
      </c>
      <c r="S54" s="2" t="s">
        <v>1424</v>
      </c>
      <c r="T54" t="s">
        <v>1011</v>
      </c>
      <c r="U54" t="s">
        <v>1012</v>
      </c>
      <c r="V54" t="s">
        <v>2254</v>
      </c>
      <c r="W54" t="s">
        <v>2255</v>
      </c>
      <c r="X54" t="s">
        <v>1013</v>
      </c>
      <c r="Y54" t="s">
        <v>1014</v>
      </c>
      <c r="Z54" s="95">
        <v>528300</v>
      </c>
      <c r="AA54" s="2" t="s">
        <v>1011</v>
      </c>
      <c r="AB54" t="s">
        <v>1011</v>
      </c>
      <c r="AC54" t="s">
        <v>1011</v>
      </c>
      <c r="AD54" t="s">
        <v>1011</v>
      </c>
      <c r="AE54" t="s">
        <v>1610</v>
      </c>
      <c r="AF54" t="s">
        <v>1011</v>
      </c>
      <c r="AG54" t="s">
        <v>1011</v>
      </c>
      <c r="AH54" t="s">
        <v>1011</v>
      </c>
      <c r="AI54" t="s">
        <v>1011</v>
      </c>
      <c r="AJ54" t="s">
        <v>1011</v>
      </c>
      <c r="AK54" t="s">
        <v>1011</v>
      </c>
      <c r="AL54" t="s">
        <v>1011</v>
      </c>
      <c r="AM54" t="s">
        <v>1011</v>
      </c>
      <c r="AN54" t="s">
        <v>1011</v>
      </c>
      <c r="AO54" t="s">
        <v>1011</v>
      </c>
      <c r="AP54" t="s">
        <v>1011</v>
      </c>
    </row>
    <row r="55" spans="1:42">
      <c r="A55" t="s">
        <v>2256</v>
      </c>
      <c r="B55" t="s">
        <v>2257</v>
      </c>
      <c r="C55" t="s">
        <v>1661</v>
      </c>
      <c r="D55" t="s">
        <v>2005</v>
      </c>
      <c r="E55" t="s">
        <v>2006</v>
      </c>
      <c r="F55" t="s">
        <v>2007</v>
      </c>
      <c r="G55" s="89" t="s">
        <v>2286</v>
      </c>
      <c r="H55" s="89" t="s">
        <v>2290</v>
      </c>
      <c r="I55" s="89" t="s">
        <v>2291</v>
      </c>
      <c r="J55" s="138" t="s">
        <v>2292</v>
      </c>
      <c r="K55" t="s">
        <v>1010</v>
      </c>
      <c r="L55" t="s">
        <v>1580</v>
      </c>
      <c r="M55" t="s">
        <v>1581</v>
      </c>
      <c r="N55" t="s">
        <v>2258</v>
      </c>
      <c r="O55" t="s">
        <v>2259</v>
      </c>
      <c r="P55" t="s">
        <v>1671</v>
      </c>
      <c r="Q55" t="s">
        <v>1011</v>
      </c>
      <c r="R55" t="s">
        <v>2260</v>
      </c>
      <c r="S55" s="2" t="s">
        <v>325</v>
      </c>
      <c r="T55" t="s">
        <v>1011</v>
      </c>
      <c r="U55" t="s">
        <v>1012</v>
      </c>
      <c r="V55" t="s">
        <v>2261</v>
      </c>
      <c r="W55" t="s">
        <v>2262</v>
      </c>
      <c r="X55" t="s">
        <v>1013</v>
      </c>
      <c r="Y55" t="s">
        <v>1014</v>
      </c>
      <c r="Z55">
        <v>215200</v>
      </c>
      <c r="AA55" s="2" t="s">
        <v>1011</v>
      </c>
      <c r="AB55" t="s">
        <v>1011</v>
      </c>
      <c r="AC55" t="s">
        <v>1011</v>
      </c>
      <c r="AD55" t="s">
        <v>1011</v>
      </c>
      <c r="AE55" t="s">
        <v>2015</v>
      </c>
      <c r="AF55" t="s">
        <v>1011</v>
      </c>
      <c r="AG55" t="s">
        <v>1011</v>
      </c>
      <c r="AH55" t="s">
        <v>1011</v>
      </c>
      <c r="AI55" t="s">
        <v>1011</v>
      </c>
      <c r="AJ55" t="s">
        <v>1011</v>
      </c>
      <c r="AK55" t="s">
        <v>1011</v>
      </c>
      <c r="AL55" t="s">
        <v>1011</v>
      </c>
      <c r="AM55" t="s">
        <v>1011</v>
      </c>
      <c r="AN55" t="s">
        <v>1011</v>
      </c>
      <c r="AO55" t="s">
        <v>1011</v>
      </c>
      <c r="AP55" t="s">
        <v>1011</v>
      </c>
    </row>
    <row r="56" spans="1:42">
      <c r="A56" t="s">
        <v>2256</v>
      </c>
      <c r="B56" t="s">
        <v>2257</v>
      </c>
      <c r="C56" t="s">
        <v>1708</v>
      </c>
      <c r="D56" t="s">
        <v>2005</v>
      </c>
      <c r="E56" t="s">
        <v>2006</v>
      </c>
      <c r="F56" t="s">
        <v>2007</v>
      </c>
      <c r="G56" s="89" t="s">
        <v>2286</v>
      </c>
      <c r="H56" s="89" t="s">
        <v>2290</v>
      </c>
      <c r="I56" s="89" t="s">
        <v>2291</v>
      </c>
      <c r="J56" s="138" t="s">
        <v>2292</v>
      </c>
      <c r="K56" t="s">
        <v>1010</v>
      </c>
      <c r="L56" t="s">
        <v>1813</v>
      </c>
      <c r="M56" t="s">
        <v>1814</v>
      </c>
      <c r="N56" t="s">
        <v>2263</v>
      </c>
      <c r="O56" t="s">
        <v>2264</v>
      </c>
      <c r="P56" t="s">
        <v>2265</v>
      </c>
      <c r="Q56" t="s">
        <v>1011</v>
      </c>
      <c r="R56" t="s">
        <v>2266</v>
      </c>
      <c r="S56" s="2" t="s">
        <v>184</v>
      </c>
      <c r="T56" t="s">
        <v>1011</v>
      </c>
      <c r="U56" t="s">
        <v>1012</v>
      </c>
      <c r="V56" t="s">
        <v>2221</v>
      </c>
      <c r="W56" t="s">
        <v>2262</v>
      </c>
      <c r="X56" t="s">
        <v>1013</v>
      </c>
      <c r="Y56" t="s">
        <v>1014</v>
      </c>
      <c r="Z56">
        <v>215200</v>
      </c>
      <c r="AA56" s="2" t="s">
        <v>1011</v>
      </c>
      <c r="AB56" t="s">
        <v>1011</v>
      </c>
      <c r="AC56" t="s">
        <v>1011</v>
      </c>
      <c r="AD56" t="s">
        <v>1011</v>
      </c>
      <c r="AE56" t="s">
        <v>2015</v>
      </c>
      <c r="AF56" t="s">
        <v>1011</v>
      </c>
      <c r="AG56" t="s">
        <v>1011</v>
      </c>
      <c r="AH56" t="s">
        <v>1011</v>
      </c>
      <c r="AI56" t="s">
        <v>1011</v>
      </c>
      <c r="AJ56" t="s">
        <v>1011</v>
      </c>
      <c r="AK56" t="s">
        <v>1011</v>
      </c>
      <c r="AL56" t="s">
        <v>1011</v>
      </c>
      <c r="AM56" t="s">
        <v>1011</v>
      </c>
      <c r="AN56" t="s">
        <v>1011</v>
      </c>
      <c r="AO56" t="s">
        <v>1011</v>
      </c>
      <c r="AP56" t="s">
        <v>1011</v>
      </c>
    </row>
    <row r="57" spans="1:42">
      <c r="A57" t="s">
        <v>2267</v>
      </c>
      <c r="B57" t="s">
        <v>2257</v>
      </c>
      <c r="C57" t="s">
        <v>1708</v>
      </c>
      <c r="D57" t="s">
        <v>2005</v>
      </c>
      <c r="E57" t="s">
        <v>2006</v>
      </c>
      <c r="F57" t="s">
        <v>2007</v>
      </c>
      <c r="G57" s="89" t="s">
        <v>2286</v>
      </c>
      <c r="H57" s="89" t="s">
        <v>2290</v>
      </c>
      <c r="I57" s="89" t="s">
        <v>2291</v>
      </c>
      <c r="J57" s="138" t="s">
        <v>2292</v>
      </c>
      <c r="K57" t="s">
        <v>1010</v>
      </c>
      <c r="L57" t="s">
        <v>1813</v>
      </c>
      <c r="M57" t="s">
        <v>1814</v>
      </c>
      <c r="N57" t="s">
        <v>2268</v>
      </c>
      <c r="O57" t="s">
        <v>2269</v>
      </c>
      <c r="P57" t="s">
        <v>2270</v>
      </c>
      <c r="Q57" t="s">
        <v>1011</v>
      </c>
      <c r="R57" t="s">
        <v>2266</v>
      </c>
      <c r="S57" s="2" t="s">
        <v>185</v>
      </c>
      <c r="T57" t="s">
        <v>1011</v>
      </c>
      <c r="U57" t="s">
        <v>1012</v>
      </c>
      <c r="V57" t="s">
        <v>2271</v>
      </c>
      <c r="W57" t="s">
        <v>2272</v>
      </c>
      <c r="X57" t="s">
        <v>1013</v>
      </c>
      <c r="Y57" t="s">
        <v>1014</v>
      </c>
      <c r="Z57">
        <v>215200</v>
      </c>
      <c r="AA57" s="2" t="s">
        <v>1011</v>
      </c>
      <c r="AB57" t="s">
        <v>1011</v>
      </c>
      <c r="AC57" t="s">
        <v>1011</v>
      </c>
      <c r="AD57" t="s">
        <v>1011</v>
      </c>
      <c r="AE57" t="s">
        <v>2015</v>
      </c>
      <c r="AF57" t="s">
        <v>1011</v>
      </c>
      <c r="AG57" t="s">
        <v>1011</v>
      </c>
      <c r="AH57" t="s">
        <v>1011</v>
      </c>
      <c r="AI57" t="s">
        <v>1011</v>
      </c>
      <c r="AJ57" t="s">
        <v>1011</v>
      </c>
      <c r="AK57" t="s">
        <v>1011</v>
      </c>
      <c r="AL57" t="s">
        <v>1011</v>
      </c>
      <c r="AM57" t="s">
        <v>1011</v>
      </c>
      <c r="AN57" t="s">
        <v>1011</v>
      </c>
      <c r="AO57" t="s">
        <v>1011</v>
      </c>
      <c r="AP57" t="s">
        <v>1011</v>
      </c>
    </row>
    <row r="58" spans="1:42">
      <c r="A58" t="s">
        <v>2273</v>
      </c>
      <c r="B58" t="s">
        <v>2274</v>
      </c>
      <c r="C58" t="s">
        <v>1708</v>
      </c>
      <c r="D58" t="s">
        <v>2087</v>
      </c>
      <c r="E58" t="s">
        <v>2088</v>
      </c>
      <c r="F58" t="s">
        <v>2089</v>
      </c>
      <c r="G58" s="89" t="s">
        <v>2286</v>
      </c>
      <c r="H58" s="89" t="s">
        <v>2287</v>
      </c>
      <c r="I58" s="89" t="s">
        <v>2288</v>
      </c>
      <c r="J58" s="89" t="s">
        <v>2289</v>
      </c>
      <c r="K58" t="s">
        <v>1010</v>
      </c>
      <c r="L58" t="s">
        <v>1557</v>
      </c>
      <c r="M58" t="s">
        <v>1558</v>
      </c>
      <c r="N58" t="s">
        <v>2275</v>
      </c>
      <c r="O58" t="s">
        <v>2276</v>
      </c>
      <c r="P58" t="s">
        <v>2277</v>
      </c>
      <c r="Q58" t="s">
        <v>1011</v>
      </c>
      <c r="R58" t="s">
        <v>2278</v>
      </c>
      <c r="S58" s="2" t="s">
        <v>254</v>
      </c>
      <c r="T58" t="s">
        <v>1011</v>
      </c>
      <c r="U58" t="s">
        <v>1012</v>
      </c>
      <c r="V58" t="s">
        <v>2221</v>
      </c>
      <c r="W58" t="s">
        <v>2279</v>
      </c>
      <c r="X58" t="s">
        <v>1013</v>
      </c>
      <c r="Y58" t="s">
        <v>1014</v>
      </c>
      <c r="Z58">
        <v>226000</v>
      </c>
      <c r="AA58" s="2" t="s">
        <v>1011</v>
      </c>
      <c r="AB58" t="s">
        <v>1011</v>
      </c>
      <c r="AC58" t="s">
        <v>1011</v>
      </c>
      <c r="AD58" t="s">
        <v>1011</v>
      </c>
      <c r="AE58" t="s">
        <v>2098</v>
      </c>
      <c r="AF58" t="s">
        <v>1011</v>
      </c>
      <c r="AG58" t="s">
        <v>1011</v>
      </c>
      <c r="AH58" t="s">
        <v>1011</v>
      </c>
      <c r="AI58" t="s">
        <v>1011</v>
      </c>
      <c r="AJ58" t="s">
        <v>1011</v>
      </c>
      <c r="AK58" t="s">
        <v>1011</v>
      </c>
      <c r="AL58" t="s">
        <v>1011</v>
      </c>
      <c r="AM58" t="s">
        <v>1011</v>
      </c>
      <c r="AN58" t="s">
        <v>1011</v>
      </c>
      <c r="AO58" t="s">
        <v>1011</v>
      </c>
      <c r="AP58" t="s">
        <v>1011</v>
      </c>
    </row>
    <row r="59" spans="1:42">
      <c r="A59" t="s">
        <v>2280</v>
      </c>
      <c r="B59" t="s">
        <v>2281</v>
      </c>
      <c r="C59" t="s">
        <v>1661</v>
      </c>
      <c r="D59" t="s">
        <v>2087</v>
      </c>
      <c r="E59" t="s">
        <v>2088</v>
      </c>
      <c r="F59" t="s">
        <v>2089</v>
      </c>
      <c r="G59" s="89" t="s">
        <v>2286</v>
      </c>
      <c r="H59" s="89" t="s">
        <v>2287</v>
      </c>
      <c r="I59" s="89" t="s">
        <v>2288</v>
      </c>
      <c r="J59" s="89" t="s">
        <v>2289</v>
      </c>
      <c r="K59" t="s">
        <v>1010</v>
      </c>
      <c r="L59" t="s">
        <v>1580</v>
      </c>
      <c r="M59" t="s">
        <v>1581</v>
      </c>
      <c r="N59" t="s">
        <v>2282</v>
      </c>
      <c r="O59" t="s">
        <v>2283</v>
      </c>
      <c r="P59" t="s">
        <v>1671</v>
      </c>
      <c r="Q59" t="s">
        <v>1011</v>
      </c>
      <c r="R59" t="s">
        <v>2284</v>
      </c>
      <c r="S59" s="2" t="s">
        <v>325</v>
      </c>
      <c r="T59" t="s">
        <v>1011</v>
      </c>
      <c r="U59" t="s">
        <v>1012</v>
      </c>
      <c r="V59" t="s">
        <v>2261</v>
      </c>
      <c r="W59" t="s">
        <v>2285</v>
      </c>
      <c r="X59" t="s">
        <v>1013</v>
      </c>
      <c r="Y59" t="s">
        <v>1014</v>
      </c>
      <c r="Z59">
        <v>226000</v>
      </c>
      <c r="AA59" s="2" t="s">
        <v>1011</v>
      </c>
      <c r="AB59" t="s">
        <v>1011</v>
      </c>
      <c r="AC59" t="s">
        <v>1011</v>
      </c>
      <c r="AD59" t="s">
        <v>1011</v>
      </c>
      <c r="AE59" t="s">
        <v>2098</v>
      </c>
      <c r="AF59" t="s">
        <v>1011</v>
      </c>
      <c r="AG59" t="s">
        <v>1011</v>
      </c>
      <c r="AH59" t="s">
        <v>1011</v>
      </c>
      <c r="AI59" t="s">
        <v>1011</v>
      </c>
      <c r="AJ59" t="s">
        <v>1011</v>
      </c>
      <c r="AK59" t="s">
        <v>1011</v>
      </c>
      <c r="AL59" t="s">
        <v>1011</v>
      </c>
      <c r="AM59" t="s">
        <v>1011</v>
      </c>
      <c r="AN59" t="s">
        <v>1011</v>
      </c>
      <c r="AO59" t="s">
        <v>1011</v>
      </c>
      <c r="AP59" t="s">
        <v>1011</v>
      </c>
    </row>
    <row r="60" spans="1:42">
      <c r="A60" t="s">
        <v>2293</v>
      </c>
      <c r="B60" t="s">
        <v>2294</v>
      </c>
      <c r="C60" t="s">
        <v>1708</v>
      </c>
      <c r="D60" t="s">
        <v>2295</v>
      </c>
      <c r="E60" t="s">
        <v>2296</v>
      </c>
      <c r="F60" t="s">
        <v>2297</v>
      </c>
      <c r="G60" s="89" t="s">
        <v>2328</v>
      </c>
      <c r="H60" s="89" t="s">
        <v>2329</v>
      </c>
      <c r="I60" s="89" t="s">
        <v>2330</v>
      </c>
      <c r="J60" s="89" t="s">
        <v>2331</v>
      </c>
      <c r="K60" t="s">
        <v>1010</v>
      </c>
      <c r="L60" t="s">
        <v>1813</v>
      </c>
      <c r="M60" t="s">
        <v>1814</v>
      </c>
      <c r="N60" t="s">
        <v>2301</v>
      </c>
      <c r="O60" t="s">
        <v>2302</v>
      </c>
      <c r="P60" t="s">
        <v>2303</v>
      </c>
      <c r="Q60" t="s">
        <v>1011</v>
      </c>
      <c r="R60" t="s">
        <v>2304</v>
      </c>
      <c r="S60" s="2" t="s">
        <v>176</v>
      </c>
      <c r="T60" t="s">
        <v>1011</v>
      </c>
      <c r="U60" t="s">
        <v>1012</v>
      </c>
      <c r="V60" t="s">
        <v>2221</v>
      </c>
      <c r="W60" t="s">
        <v>2305</v>
      </c>
      <c r="X60" t="s">
        <v>1013</v>
      </c>
      <c r="Y60" t="s">
        <v>1014</v>
      </c>
      <c r="Z60">
        <v>516300</v>
      </c>
      <c r="AA60" s="2" t="s">
        <v>1011</v>
      </c>
      <c r="AB60" t="s">
        <v>1011</v>
      </c>
      <c r="AC60" t="s">
        <v>1011</v>
      </c>
      <c r="AD60" t="s">
        <v>1011</v>
      </c>
      <c r="AE60" t="s">
        <v>2306</v>
      </c>
      <c r="AF60" t="s">
        <v>1011</v>
      </c>
      <c r="AG60" t="s">
        <v>1011</v>
      </c>
      <c r="AH60" t="s">
        <v>1011</v>
      </c>
      <c r="AI60" t="s">
        <v>1011</v>
      </c>
      <c r="AJ60" t="s">
        <v>1011</v>
      </c>
      <c r="AK60" t="s">
        <v>1011</v>
      </c>
      <c r="AL60" t="s">
        <v>1011</v>
      </c>
      <c r="AM60" t="s">
        <v>1011</v>
      </c>
      <c r="AN60" t="s">
        <v>1011</v>
      </c>
      <c r="AO60" t="s">
        <v>1011</v>
      </c>
      <c r="AP60" t="s">
        <v>1011</v>
      </c>
    </row>
    <row r="61" spans="1:42">
      <c r="A61" t="s">
        <v>2307</v>
      </c>
      <c r="B61" t="s">
        <v>2308</v>
      </c>
      <c r="C61" t="s">
        <v>2309</v>
      </c>
      <c r="D61" t="s">
        <v>1550</v>
      </c>
      <c r="E61" t="s">
        <v>1551</v>
      </c>
      <c r="F61" t="s">
        <v>1552</v>
      </c>
      <c r="G61" s="89" t="s">
        <v>2332</v>
      </c>
      <c r="H61" s="89" t="s">
        <v>2333</v>
      </c>
      <c r="I61" s="89" t="s">
        <v>2334</v>
      </c>
      <c r="J61" s="89" t="s">
        <v>2335</v>
      </c>
      <c r="K61" t="s">
        <v>1010</v>
      </c>
      <c r="L61" t="s">
        <v>1557</v>
      </c>
      <c r="M61" t="s">
        <v>1558</v>
      </c>
      <c r="N61" t="s">
        <v>2310</v>
      </c>
      <c r="O61" t="s">
        <v>2311</v>
      </c>
      <c r="P61" t="s">
        <v>2312</v>
      </c>
      <c r="Q61" t="s">
        <v>1011</v>
      </c>
      <c r="R61" t="s">
        <v>1853</v>
      </c>
      <c r="S61" s="2" t="s">
        <v>342</v>
      </c>
      <c r="T61" t="s">
        <v>1011</v>
      </c>
      <c r="U61" t="s">
        <v>1012</v>
      </c>
      <c r="V61" t="s">
        <v>2313</v>
      </c>
      <c r="W61" t="s">
        <v>2314</v>
      </c>
      <c r="X61" t="s">
        <v>1013</v>
      </c>
      <c r="Y61" t="s">
        <v>1014</v>
      </c>
      <c r="Z61">
        <v>610000</v>
      </c>
      <c r="AA61" s="2" t="s">
        <v>1011</v>
      </c>
      <c r="AB61" t="s">
        <v>1011</v>
      </c>
      <c r="AC61" t="s">
        <v>1011</v>
      </c>
      <c r="AD61" t="s">
        <v>1011</v>
      </c>
      <c r="AE61" t="s">
        <v>1565</v>
      </c>
      <c r="AF61" t="s">
        <v>1011</v>
      </c>
      <c r="AG61" t="s">
        <v>1011</v>
      </c>
      <c r="AH61" t="s">
        <v>1011</v>
      </c>
      <c r="AI61" t="s">
        <v>1011</v>
      </c>
      <c r="AJ61" t="s">
        <v>1011</v>
      </c>
      <c r="AK61" t="s">
        <v>1011</v>
      </c>
      <c r="AL61" t="s">
        <v>1011</v>
      </c>
      <c r="AM61" t="s">
        <v>1011</v>
      </c>
      <c r="AN61" t="s">
        <v>1011</v>
      </c>
      <c r="AO61" t="s">
        <v>1011</v>
      </c>
      <c r="AP61" t="s">
        <v>1011</v>
      </c>
    </row>
    <row r="62" spans="1:42">
      <c r="A62" t="s">
        <v>2315</v>
      </c>
      <c r="B62" t="s">
        <v>2316</v>
      </c>
      <c r="C62" t="s">
        <v>1708</v>
      </c>
      <c r="D62" t="s">
        <v>2317</v>
      </c>
      <c r="E62" t="s">
        <v>2318</v>
      </c>
      <c r="F62" t="s">
        <v>2319</v>
      </c>
      <c r="G62" s="89" t="s">
        <v>2336</v>
      </c>
      <c r="H62" s="89" t="s">
        <v>2337</v>
      </c>
      <c r="I62" s="89" t="s">
        <v>2338</v>
      </c>
      <c r="J62" s="138" t="s">
        <v>2339</v>
      </c>
      <c r="K62" t="s">
        <v>1010</v>
      </c>
      <c r="L62" t="s">
        <v>1813</v>
      </c>
      <c r="M62" t="s">
        <v>1814</v>
      </c>
      <c r="N62" t="s">
        <v>2322</v>
      </c>
      <c r="O62" t="s">
        <v>2323</v>
      </c>
      <c r="P62" t="s">
        <v>2324</v>
      </c>
      <c r="Q62" t="s">
        <v>1011</v>
      </c>
      <c r="R62" t="s">
        <v>2325</v>
      </c>
      <c r="S62" s="2" t="s">
        <v>143</v>
      </c>
      <c r="T62" t="s">
        <v>1011</v>
      </c>
      <c r="U62" t="s">
        <v>1012</v>
      </c>
      <c r="V62" t="s">
        <v>2221</v>
      </c>
      <c r="W62" t="s">
        <v>2326</v>
      </c>
      <c r="X62" t="s">
        <v>1013</v>
      </c>
      <c r="Y62" t="s">
        <v>1014</v>
      </c>
      <c r="Z62">
        <v>100000</v>
      </c>
      <c r="AA62" s="2" t="s">
        <v>1011</v>
      </c>
      <c r="AB62" t="s">
        <v>1011</v>
      </c>
      <c r="AC62" t="s">
        <v>1011</v>
      </c>
      <c r="AD62" t="s">
        <v>1011</v>
      </c>
      <c r="AE62" t="s">
        <v>2327</v>
      </c>
      <c r="AF62" t="s">
        <v>1011</v>
      </c>
      <c r="AG62" t="s">
        <v>1011</v>
      </c>
      <c r="AH62" t="s">
        <v>1011</v>
      </c>
      <c r="AI62" t="s">
        <v>1011</v>
      </c>
      <c r="AJ62" t="s">
        <v>1011</v>
      </c>
      <c r="AK62" t="s">
        <v>1011</v>
      </c>
      <c r="AL62" t="s">
        <v>1011</v>
      </c>
      <c r="AM62" t="s">
        <v>1011</v>
      </c>
      <c r="AN62" t="s">
        <v>1011</v>
      </c>
      <c r="AO62" t="s">
        <v>1011</v>
      </c>
      <c r="AP62" t="s">
        <v>1011</v>
      </c>
    </row>
    <row r="63" spans="1:42">
      <c r="A63" t="s">
        <v>2340</v>
      </c>
      <c r="B63" t="s">
        <v>2341</v>
      </c>
      <c r="C63" t="s">
        <v>2342</v>
      </c>
      <c r="D63" t="s">
        <v>2343</v>
      </c>
      <c r="E63" t="s">
        <v>2344</v>
      </c>
      <c r="F63" t="s">
        <v>2345</v>
      </c>
      <c r="G63" s="89" t="s">
        <v>2357</v>
      </c>
      <c r="H63" s="89" t="s">
        <v>2358</v>
      </c>
      <c r="I63" s="89" t="s">
        <v>2360</v>
      </c>
      <c r="J63" s="89" t="s">
        <v>2359</v>
      </c>
      <c r="K63" t="s">
        <v>1010</v>
      </c>
      <c r="L63" t="s">
        <v>1646</v>
      </c>
      <c r="M63" t="s">
        <v>1647</v>
      </c>
      <c r="N63" t="s">
        <v>2350</v>
      </c>
      <c r="O63" t="s">
        <v>2352</v>
      </c>
      <c r="P63" t="s">
        <v>2351</v>
      </c>
      <c r="Q63" t="s">
        <v>2352</v>
      </c>
      <c r="R63" t="s">
        <v>2353</v>
      </c>
      <c r="S63" t="s">
        <v>1524</v>
      </c>
      <c r="T63" t="s">
        <v>1011</v>
      </c>
      <c r="U63" t="s">
        <v>1012</v>
      </c>
      <c r="V63" t="s">
        <v>2354</v>
      </c>
      <c r="W63" t="s">
        <v>2355</v>
      </c>
      <c r="X63" t="s">
        <v>1013</v>
      </c>
      <c r="Y63" t="s">
        <v>1014</v>
      </c>
      <c r="Z63">
        <v>835399</v>
      </c>
      <c r="AA63" t="s">
        <v>1011</v>
      </c>
      <c r="AB63" t="s">
        <v>1011</v>
      </c>
      <c r="AC63" t="s">
        <v>1011</v>
      </c>
      <c r="AD63" t="s">
        <v>1011</v>
      </c>
      <c r="AE63" t="s">
        <v>2356</v>
      </c>
      <c r="AF63" t="s">
        <v>1011</v>
      </c>
      <c r="AG63" t="s">
        <v>1011</v>
      </c>
      <c r="AH63" t="s">
        <v>1011</v>
      </c>
      <c r="AI63" t="s">
        <v>1011</v>
      </c>
      <c r="AJ63" t="s">
        <v>1011</v>
      </c>
      <c r="AK63" t="s">
        <v>1011</v>
      </c>
      <c r="AL63" t="s">
        <v>1011</v>
      </c>
      <c r="AM63" t="s">
        <v>1011</v>
      </c>
      <c r="AN63" t="s">
        <v>1011</v>
      </c>
      <c r="AO63" t="s">
        <v>1011</v>
      </c>
      <c r="AP63" t="s">
        <v>1011</v>
      </c>
    </row>
    <row r="64" spans="1:42">
      <c r="A64" t="s">
        <v>2362</v>
      </c>
      <c r="B64" t="s">
        <v>2363</v>
      </c>
      <c r="C64" t="s">
        <v>2364</v>
      </c>
      <c r="D64" t="s">
        <v>2365</v>
      </c>
      <c r="E64" t="s">
        <v>2366</v>
      </c>
      <c r="F64" t="s">
        <v>2367</v>
      </c>
      <c r="G64" s="89" t="s">
        <v>2462</v>
      </c>
      <c r="H64" s="89" t="s">
        <v>2463</v>
      </c>
      <c r="I64" s="89" t="s">
        <v>2464</v>
      </c>
      <c r="J64" s="89" t="s">
        <v>2465</v>
      </c>
      <c r="K64" t="s">
        <v>1010</v>
      </c>
      <c r="L64" t="s">
        <v>1557</v>
      </c>
      <c r="M64" t="s">
        <v>1558</v>
      </c>
      <c r="N64" t="s">
        <v>2372</v>
      </c>
      <c r="O64" t="s">
        <v>2374</v>
      </c>
      <c r="P64" t="s">
        <v>2373</v>
      </c>
      <c r="Q64" t="s">
        <v>2374</v>
      </c>
      <c r="R64" t="s">
        <v>2375</v>
      </c>
      <c r="S64" t="s">
        <v>1517</v>
      </c>
      <c r="T64" t="s">
        <v>1011</v>
      </c>
      <c r="U64" t="s">
        <v>1012</v>
      </c>
      <c r="V64" t="s">
        <v>2376</v>
      </c>
      <c r="W64" t="s">
        <v>2377</v>
      </c>
      <c r="X64" t="s">
        <v>1013</v>
      </c>
      <c r="Y64" t="s">
        <v>1014</v>
      </c>
      <c r="Z64">
        <v>570300</v>
      </c>
      <c r="AA64" t="s">
        <v>1011</v>
      </c>
      <c r="AB64" t="s">
        <v>1011</v>
      </c>
      <c r="AC64" t="s">
        <v>1011</v>
      </c>
      <c r="AD64" t="s">
        <v>1011</v>
      </c>
      <c r="AE64" t="s">
        <v>2378</v>
      </c>
      <c r="AF64" t="s">
        <v>1011</v>
      </c>
      <c r="AG64" t="s">
        <v>1011</v>
      </c>
      <c r="AH64" t="s">
        <v>1011</v>
      </c>
      <c r="AI64" t="s">
        <v>1011</v>
      </c>
      <c r="AJ64" t="s">
        <v>1011</v>
      </c>
      <c r="AK64" t="s">
        <v>1011</v>
      </c>
      <c r="AL64" t="s">
        <v>1011</v>
      </c>
      <c r="AM64" t="s">
        <v>1011</v>
      </c>
      <c r="AN64" t="s">
        <v>1011</v>
      </c>
      <c r="AO64" t="s">
        <v>1011</v>
      </c>
      <c r="AP64" t="s">
        <v>1011</v>
      </c>
    </row>
    <row r="65" spans="1:42">
      <c r="A65" t="s">
        <v>2379</v>
      </c>
      <c r="B65" t="s">
        <v>2380</v>
      </c>
      <c r="C65" t="s">
        <v>2381</v>
      </c>
      <c r="D65" t="s">
        <v>2382</v>
      </c>
      <c r="E65" t="s">
        <v>2383</v>
      </c>
      <c r="F65" t="s">
        <v>2384</v>
      </c>
      <c r="G65" s="89" t="s">
        <v>2466</v>
      </c>
      <c r="H65" s="89" t="s">
        <v>2467</v>
      </c>
      <c r="I65" s="89" t="s">
        <v>2468</v>
      </c>
      <c r="J65" s="89" t="s">
        <v>2469</v>
      </c>
      <c r="K65" t="s">
        <v>1010</v>
      </c>
      <c r="L65" t="s">
        <v>2135</v>
      </c>
      <c r="M65" t="s">
        <v>2136</v>
      </c>
      <c r="N65" t="s">
        <v>2388</v>
      </c>
      <c r="O65" t="s">
        <v>2390</v>
      </c>
      <c r="P65" t="s">
        <v>2389</v>
      </c>
      <c r="Q65" t="s">
        <v>2390</v>
      </c>
      <c r="R65" t="s">
        <v>2140</v>
      </c>
      <c r="S65" t="s">
        <v>1500</v>
      </c>
      <c r="T65" t="s">
        <v>1011</v>
      </c>
      <c r="U65" t="s">
        <v>1012</v>
      </c>
      <c r="V65" t="s">
        <v>2391</v>
      </c>
      <c r="W65" t="s">
        <v>2392</v>
      </c>
      <c r="X65" t="s">
        <v>1013</v>
      </c>
      <c r="Y65" t="s">
        <v>1014</v>
      </c>
      <c r="Z65">
        <v>435100</v>
      </c>
      <c r="AA65" t="s">
        <v>1011</v>
      </c>
      <c r="AB65" t="s">
        <v>1011</v>
      </c>
      <c r="AC65" t="s">
        <v>1011</v>
      </c>
      <c r="AD65" t="s">
        <v>1011</v>
      </c>
      <c r="AE65" t="s">
        <v>2393</v>
      </c>
      <c r="AF65" t="s">
        <v>1011</v>
      </c>
      <c r="AG65" t="s">
        <v>1011</v>
      </c>
      <c r="AH65" t="s">
        <v>1011</v>
      </c>
      <c r="AI65" t="s">
        <v>1011</v>
      </c>
      <c r="AJ65" t="s">
        <v>1011</v>
      </c>
      <c r="AK65" t="s">
        <v>1011</v>
      </c>
      <c r="AL65" t="s">
        <v>1011</v>
      </c>
      <c r="AM65" t="s">
        <v>1011</v>
      </c>
      <c r="AN65" t="s">
        <v>1011</v>
      </c>
      <c r="AO65" t="s">
        <v>1011</v>
      </c>
      <c r="AP65" t="s">
        <v>1011</v>
      </c>
    </row>
    <row r="66" spans="1:42">
      <c r="A66" t="s">
        <v>2394</v>
      </c>
      <c r="B66" t="s">
        <v>2395</v>
      </c>
      <c r="C66" t="s">
        <v>2070</v>
      </c>
      <c r="D66" t="s">
        <v>2396</v>
      </c>
      <c r="E66" t="s">
        <v>2397</v>
      </c>
      <c r="F66" t="s">
        <v>2398</v>
      </c>
      <c r="G66" s="89" t="s">
        <v>2470</v>
      </c>
      <c r="H66" s="89" t="s">
        <v>2471</v>
      </c>
      <c r="I66" s="89" t="s">
        <v>2473</v>
      </c>
      <c r="J66" s="89" t="s">
        <v>2472</v>
      </c>
      <c r="K66" t="s">
        <v>1010</v>
      </c>
      <c r="L66" t="s">
        <v>1813</v>
      </c>
      <c r="M66" t="s">
        <v>1814</v>
      </c>
      <c r="N66" t="s">
        <v>2401</v>
      </c>
      <c r="O66" s="89" t="s">
        <v>2485</v>
      </c>
      <c r="P66" t="s">
        <v>2402</v>
      </c>
      <c r="Q66" t="s">
        <v>1011</v>
      </c>
      <c r="R66" t="s">
        <v>2403</v>
      </c>
      <c r="S66" t="s">
        <v>945</v>
      </c>
      <c r="T66" t="s">
        <v>1011</v>
      </c>
      <c r="U66" t="s">
        <v>1012</v>
      </c>
      <c r="V66" t="s">
        <v>2082</v>
      </c>
      <c r="W66" t="s">
        <v>2083</v>
      </c>
      <c r="X66" t="s">
        <v>1013</v>
      </c>
      <c r="Y66" t="s">
        <v>1014</v>
      </c>
      <c r="Z66">
        <v>200136</v>
      </c>
      <c r="AA66" t="s">
        <v>1011</v>
      </c>
      <c r="AB66" t="s">
        <v>1011</v>
      </c>
      <c r="AC66" t="s">
        <v>1011</v>
      </c>
      <c r="AD66" t="s">
        <v>1011</v>
      </c>
      <c r="AE66" t="s">
        <v>2404</v>
      </c>
      <c r="AF66" t="s">
        <v>1011</v>
      </c>
      <c r="AG66" t="s">
        <v>1011</v>
      </c>
      <c r="AH66" t="s">
        <v>1011</v>
      </c>
      <c r="AI66" t="s">
        <v>1011</v>
      </c>
      <c r="AJ66" t="s">
        <v>1011</v>
      </c>
      <c r="AK66" t="s">
        <v>1011</v>
      </c>
      <c r="AL66" t="s">
        <v>1011</v>
      </c>
      <c r="AM66" t="s">
        <v>1011</v>
      </c>
      <c r="AN66" t="s">
        <v>1011</v>
      </c>
      <c r="AO66" t="s">
        <v>1011</v>
      </c>
      <c r="AP66" t="s">
        <v>1011</v>
      </c>
    </row>
    <row r="67" spans="1:42">
      <c r="A67" t="s">
        <v>2405</v>
      </c>
      <c r="B67" t="s">
        <v>2406</v>
      </c>
      <c r="C67" t="s">
        <v>2407</v>
      </c>
      <c r="D67" t="s">
        <v>2408</v>
      </c>
      <c r="E67" t="s">
        <v>2409</v>
      </c>
      <c r="F67" t="s">
        <v>2410</v>
      </c>
      <c r="G67" s="89" t="s">
        <v>2474</v>
      </c>
      <c r="H67" s="89" t="s">
        <v>2475</v>
      </c>
      <c r="I67" s="89" t="s">
        <v>2476</v>
      </c>
      <c r="J67" s="89" t="s">
        <v>2477</v>
      </c>
      <c r="K67" t="s">
        <v>1010</v>
      </c>
      <c r="L67" t="s">
        <v>2135</v>
      </c>
      <c r="M67" t="s">
        <v>2414</v>
      </c>
      <c r="N67" t="s">
        <v>2415</v>
      </c>
      <c r="O67" t="s">
        <v>2417</v>
      </c>
      <c r="P67" t="s">
        <v>2416</v>
      </c>
      <c r="Q67" t="s">
        <v>2417</v>
      </c>
      <c r="R67" t="s">
        <v>2418</v>
      </c>
      <c r="S67" t="s">
        <v>2419</v>
      </c>
      <c r="T67" t="s">
        <v>1011</v>
      </c>
      <c r="U67" t="s">
        <v>1012</v>
      </c>
      <c r="V67" t="s">
        <v>2420</v>
      </c>
      <c r="W67" t="s">
        <v>2421</v>
      </c>
      <c r="X67" t="s">
        <v>1013</v>
      </c>
      <c r="Y67" t="s">
        <v>1014</v>
      </c>
      <c r="Z67">
        <v>223600</v>
      </c>
      <c r="AA67" t="s">
        <v>1011</v>
      </c>
      <c r="AB67" t="s">
        <v>1011</v>
      </c>
      <c r="AC67" t="s">
        <v>1011</v>
      </c>
      <c r="AD67" t="s">
        <v>1011</v>
      </c>
      <c r="AE67" t="s">
        <v>2422</v>
      </c>
      <c r="AF67" t="s">
        <v>1011</v>
      </c>
      <c r="AG67" t="s">
        <v>1011</v>
      </c>
      <c r="AH67" t="s">
        <v>1011</v>
      </c>
      <c r="AI67" t="s">
        <v>1011</v>
      </c>
      <c r="AJ67" t="s">
        <v>1011</v>
      </c>
      <c r="AK67" t="s">
        <v>1011</v>
      </c>
      <c r="AL67" t="s">
        <v>1011</v>
      </c>
      <c r="AM67" t="s">
        <v>1011</v>
      </c>
      <c r="AN67" t="s">
        <v>1011</v>
      </c>
      <c r="AO67" t="s">
        <v>1011</v>
      </c>
      <c r="AP67" t="s">
        <v>1011</v>
      </c>
    </row>
    <row r="68" spans="1:42">
      <c r="A68" t="s">
        <v>2423</v>
      </c>
      <c r="B68" t="s">
        <v>2424</v>
      </c>
      <c r="C68" t="s">
        <v>2381</v>
      </c>
      <c r="D68" t="s">
        <v>2425</v>
      </c>
      <c r="E68" t="s">
        <v>2426</v>
      </c>
      <c r="F68" t="s">
        <v>2427</v>
      </c>
      <c r="G68" s="89" t="s">
        <v>2478</v>
      </c>
      <c r="H68" s="89" t="s">
        <v>2463</v>
      </c>
      <c r="I68" s="89" t="s">
        <v>2479</v>
      </c>
      <c r="J68" s="89" t="s">
        <v>2480</v>
      </c>
      <c r="K68" t="s">
        <v>1010</v>
      </c>
      <c r="L68" t="s">
        <v>2135</v>
      </c>
      <c r="M68" t="s">
        <v>2136</v>
      </c>
      <c r="N68" t="s">
        <v>2430</v>
      </c>
      <c r="O68" t="s">
        <v>2432</v>
      </c>
      <c r="P68" t="s">
        <v>2431</v>
      </c>
      <c r="Q68" t="s">
        <v>2432</v>
      </c>
      <c r="R68" t="s">
        <v>2433</v>
      </c>
      <c r="S68" t="s">
        <v>1504</v>
      </c>
      <c r="T68" t="s">
        <v>1011</v>
      </c>
      <c r="U68" t="s">
        <v>1012</v>
      </c>
      <c r="V68" t="s">
        <v>2391</v>
      </c>
      <c r="W68" t="s">
        <v>2392</v>
      </c>
      <c r="X68" t="s">
        <v>1013</v>
      </c>
      <c r="Y68" t="s">
        <v>1014</v>
      </c>
      <c r="Z68">
        <v>571100</v>
      </c>
      <c r="AA68" t="s">
        <v>1011</v>
      </c>
      <c r="AB68" t="s">
        <v>1011</v>
      </c>
      <c r="AC68" t="s">
        <v>1011</v>
      </c>
      <c r="AD68" t="s">
        <v>1011</v>
      </c>
      <c r="AE68" t="s">
        <v>2434</v>
      </c>
      <c r="AF68" t="s">
        <v>1011</v>
      </c>
      <c r="AG68" t="s">
        <v>1011</v>
      </c>
      <c r="AH68" t="s">
        <v>1011</v>
      </c>
      <c r="AI68" t="s">
        <v>1011</v>
      </c>
      <c r="AJ68" t="s">
        <v>1011</v>
      </c>
      <c r="AK68" t="s">
        <v>1011</v>
      </c>
      <c r="AL68" t="s">
        <v>1011</v>
      </c>
      <c r="AM68" t="s">
        <v>1011</v>
      </c>
      <c r="AN68" t="s">
        <v>1011</v>
      </c>
      <c r="AO68" t="s">
        <v>1011</v>
      </c>
      <c r="AP68" t="s">
        <v>1011</v>
      </c>
    </row>
    <row r="69" spans="1:42">
      <c r="A69" t="s">
        <v>2435</v>
      </c>
      <c r="B69" t="s">
        <v>2436</v>
      </c>
      <c r="C69" t="s">
        <v>2437</v>
      </c>
      <c r="D69" t="s">
        <v>2438</v>
      </c>
      <c r="E69" t="s">
        <v>2439</v>
      </c>
      <c r="F69" t="s">
        <v>2440</v>
      </c>
      <c r="G69" s="89" t="s">
        <v>2481</v>
      </c>
      <c r="H69" s="89" t="s">
        <v>2482</v>
      </c>
      <c r="I69" s="89" t="s">
        <v>2483</v>
      </c>
      <c r="J69" s="89" t="s">
        <v>2484</v>
      </c>
      <c r="K69" t="s">
        <v>1010</v>
      </c>
      <c r="L69" t="s">
        <v>2135</v>
      </c>
      <c r="M69" t="s">
        <v>2136</v>
      </c>
      <c r="N69" t="s">
        <v>2442</v>
      </c>
      <c r="O69" t="s">
        <v>2444</v>
      </c>
      <c r="P69" t="s">
        <v>2443</v>
      </c>
      <c r="Q69" t="s">
        <v>2444</v>
      </c>
      <c r="R69" t="s">
        <v>2445</v>
      </c>
      <c r="S69" t="s">
        <v>2446</v>
      </c>
      <c r="T69" t="s">
        <v>1011</v>
      </c>
      <c r="U69" t="s">
        <v>1012</v>
      </c>
      <c r="V69" t="s">
        <v>2447</v>
      </c>
      <c r="W69" t="s">
        <v>2448</v>
      </c>
      <c r="X69" t="s">
        <v>1013</v>
      </c>
      <c r="Y69" t="s">
        <v>1014</v>
      </c>
      <c r="Z69">
        <v>100022</v>
      </c>
      <c r="AA69" t="s">
        <v>1011</v>
      </c>
      <c r="AB69" t="s">
        <v>1011</v>
      </c>
      <c r="AC69" t="s">
        <v>1011</v>
      </c>
      <c r="AD69" t="s">
        <v>1011</v>
      </c>
      <c r="AE69" t="s">
        <v>2449</v>
      </c>
      <c r="AF69" t="s">
        <v>1011</v>
      </c>
      <c r="AG69" t="s">
        <v>1011</v>
      </c>
      <c r="AH69" t="s">
        <v>1011</v>
      </c>
      <c r="AI69" t="s">
        <v>1011</v>
      </c>
      <c r="AJ69" t="s">
        <v>1011</v>
      </c>
      <c r="AK69" t="s">
        <v>1011</v>
      </c>
      <c r="AL69" t="s">
        <v>1011</v>
      </c>
      <c r="AM69" t="s">
        <v>1011</v>
      </c>
      <c r="AN69" t="s">
        <v>1011</v>
      </c>
      <c r="AO69" t="s">
        <v>1011</v>
      </c>
      <c r="AP69" t="s">
        <v>1011</v>
      </c>
    </row>
    <row r="70" spans="1:42">
      <c r="A70" t="s">
        <v>2435</v>
      </c>
      <c r="B70" t="s">
        <v>2436</v>
      </c>
      <c r="C70" t="s">
        <v>2437</v>
      </c>
      <c r="D70" t="s">
        <v>2438</v>
      </c>
      <c r="E70" t="s">
        <v>2439</v>
      </c>
      <c r="F70" t="s">
        <v>2440</v>
      </c>
      <c r="G70" s="89" t="s">
        <v>2481</v>
      </c>
      <c r="H70" s="89" t="s">
        <v>2482</v>
      </c>
      <c r="I70" s="89" t="s">
        <v>2483</v>
      </c>
      <c r="J70" s="89" t="s">
        <v>2484</v>
      </c>
      <c r="K70" t="s">
        <v>1010</v>
      </c>
      <c r="L70" t="s">
        <v>2135</v>
      </c>
      <c r="M70" t="s">
        <v>2136</v>
      </c>
      <c r="N70" t="s">
        <v>2450</v>
      </c>
      <c r="O70" t="s">
        <v>2452</v>
      </c>
      <c r="P70" t="s">
        <v>2451</v>
      </c>
      <c r="Q70" t="s">
        <v>2452</v>
      </c>
      <c r="R70" t="s">
        <v>2453</v>
      </c>
      <c r="S70" t="s">
        <v>2454</v>
      </c>
      <c r="T70" t="s">
        <v>1011</v>
      </c>
      <c r="U70" t="s">
        <v>1012</v>
      </c>
      <c r="V70" t="s">
        <v>2447</v>
      </c>
      <c r="W70" t="s">
        <v>2448</v>
      </c>
      <c r="X70" t="s">
        <v>1013</v>
      </c>
      <c r="Y70" t="s">
        <v>1014</v>
      </c>
      <c r="Z70">
        <v>100022</v>
      </c>
      <c r="AA70" t="s">
        <v>1011</v>
      </c>
      <c r="AB70" t="s">
        <v>1011</v>
      </c>
      <c r="AC70" t="s">
        <v>1011</v>
      </c>
      <c r="AD70" t="s">
        <v>1011</v>
      </c>
      <c r="AE70" t="s">
        <v>2449</v>
      </c>
      <c r="AF70" t="s">
        <v>1011</v>
      </c>
      <c r="AG70" t="s">
        <v>1011</v>
      </c>
      <c r="AH70" t="s">
        <v>1011</v>
      </c>
      <c r="AI70" t="s">
        <v>1011</v>
      </c>
      <c r="AJ70" t="s">
        <v>1011</v>
      </c>
      <c r="AK70" t="s">
        <v>1011</v>
      </c>
      <c r="AL70" t="s">
        <v>1011</v>
      </c>
      <c r="AM70" t="s">
        <v>1011</v>
      </c>
      <c r="AN70" t="s">
        <v>1011</v>
      </c>
      <c r="AO70" t="s">
        <v>1011</v>
      </c>
      <c r="AP70" t="s">
        <v>1011</v>
      </c>
    </row>
    <row r="71" spans="1:42">
      <c r="A71" t="s">
        <v>2435</v>
      </c>
      <c r="B71" t="s">
        <v>2436</v>
      </c>
      <c r="C71" t="s">
        <v>2381</v>
      </c>
      <c r="D71" t="s">
        <v>2438</v>
      </c>
      <c r="E71" t="s">
        <v>2439</v>
      </c>
      <c r="F71" t="s">
        <v>2440</v>
      </c>
      <c r="G71" s="89" t="s">
        <v>2481</v>
      </c>
      <c r="H71" s="89" t="s">
        <v>2482</v>
      </c>
      <c r="I71" s="89" t="s">
        <v>2483</v>
      </c>
      <c r="J71" s="89" t="s">
        <v>2484</v>
      </c>
      <c r="K71" t="s">
        <v>1010</v>
      </c>
      <c r="L71" t="s">
        <v>2135</v>
      </c>
      <c r="M71" t="s">
        <v>2136</v>
      </c>
      <c r="N71" t="s">
        <v>2455</v>
      </c>
      <c r="O71" t="s">
        <v>2457</v>
      </c>
      <c r="P71" t="s">
        <v>2456</v>
      </c>
      <c r="Q71" t="s">
        <v>2457</v>
      </c>
      <c r="R71" t="s">
        <v>2458</v>
      </c>
      <c r="S71" t="s">
        <v>1501</v>
      </c>
      <c r="T71" t="s">
        <v>1011</v>
      </c>
      <c r="U71" t="s">
        <v>1012</v>
      </c>
      <c r="V71" t="s">
        <v>2391</v>
      </c>
      <c r="W71" t="s">
        <v>2448</v>
      </c>
      <c r="X71" t="s">
        <v>1013</v>
      </c>
      <c r="Y71" t="s">
        <v>1014</v>
      </c>
      <c r="Z71">
        <v>100022</v>
      </c>
      <c r="AA71" t="s">
        <v>1011</v>
      </c>
      <c r="AB71" t="s">
        <v>1011</v>
      </c>
      <c r="AC71" t="s">
        <v>1011</v>
      </c>
      <c r="AD71" t="s">
        <v>1011</v>
      </c>
      <c r="AE71" t="s">
        <v>2449</v>
      </c>
      <c r="AF71" t="s">
        <v>1011</v>
      </c>
      <c r="AG71" t="s">
        <v>1011</v>
      </c>
      <c r="AH71" t="s">
        <v>1011</v>
      </c>
      <c r="AI71" t="s">
        <v>1011</v>
      </c>
      <c r="AJ71" t="s">
        <v>1011</v>
      </c>
      <c r="AK71" t="s">
        <v>1011</v>
      </c>
      <c r="AL71" t="s">
        <v>1011</v>
      </c>
      <c r="AM71" t="s">
        <v>1011</v>
      </c>
      <c r="AN71" t="s">
        <v>1011</v>
      </c>
      <c r="AO71" t="s">
        <v>1011</v>
      </c>
      <c r="AP71" t="s">
        <v>1011</v>
      </c>
    </row>
    <row r="72" spans="1:42">
      <c r="A72" t="s">
        <v>2435</v>
      </c>
      <c r="B72" t="s">
        <v>2436</v>
      </c>
      <c r="C72" t="s">
        <v>2381</v>
      </c>
      <c r="D72" t="s">
        <v>2438</v>
      </c>
      <c r="E72" t="s">
        <v>2439</v>
      </c>
      <c r="F72" t="s">
        <v>2440</v>
      </c>
      <c r="G72" s="89" t="s">
        <v>2481</v>
      </c>
      <c r="H72" s="89" t="s">
        <v>2482</v>
      </c>
      <c r="I72" s="89" t="s">
        <v>2483</v>
      </c>
      <c r="J72" s="89" t="s">
        <v>2484</v>
      </c>
      <c r="K72" t="s">
        <v>1010</v>
      </c>
      <c r="L72" t="s">
        <v>2135</v>
      </c>
      <c r="M72" t="s">
        <v>2136</v>
      </c>
      <c r="N72" t="s">
        <v>2459</v>
      </c>
      <c r="O72" t="s">
        <v>2460</v>
      </c>
      <c r="P72" t="s">
        <v>2431</v>
      </c>
      <c r="Q72" t="s">
        <v>2460</v>
      </c>
      <c r="R72" t="s">
        <v>2461</v>
      </c>
      <c r="S72" t="s">
        <v>1504</v>
      </c>
      <c r="T72" t="s">
        <v>1011</v>
      </c>
      <c r="U72" t="s">
        <v>1012</v>
      </c>
      <c r="V72" t="s">
        <v>2391</v>
      </c>
      <c r="W72" t="s">
        <v>2448</v>
      </c>
      <c r="X72" t="s">
        <v>1013</v>
      </c>
      <c r="Y72" t="s">
        <v>1014</v>
      </c>
      <c r="Z72">
        <v>100022</v>
      </c>
      <c r="AA72" t="s">
        <v>1011</v>
      </c>
      <c r="AB72" t="s">
        <v>1011</v>
      </c>
      <c r="AC72" t="s">
        <v>1011</v>
      </c>
      <c r="AD72" t="s">
        <v>1011</v>
      </c>
      <c r="AE72" t="s">
        <v>2449</v>
      </c>
      <c r="AF72" t="s">
        <v>1011</v>
      </c>
      <c r="AG72" t="s">
        <v>1011</v>
      </c>
      <c r="AH72" t="s">
        <v>1011</v>
      </c>
      <c r="AI72" t="s">
        <v>1011</v>
      </c>
      <c r="AJ72" t="s">
        <v>1011</v>
      </c>
      <c r="AK72" t="s">
        <v>1011</v>
      </c>
      <c r="AL72" t="s">
        <v>1011</v>
      </c>
      <c r="AM72" t="s">
        <v>1011</v>
      </c>
      <c r="AN72" t="s">
        <v>1011</v>
      </c>
      <c r="AO72" t="s">
        <v>1011</v>
      </c>
      <c r="AP72" t="s">
        <v>1011</v>
      </c>
    </row>
    <row r="73" spans="1:42">
      <c r="A73" t="s">
        <v>2486</v>
      </c>
      <c r="B73" t="s">
        <v>2487</v>
      </c>
      <c r="C73" t="s">
        <v>2488</v>
      </c>
      <c r="D73" t="s">
        <v>2489</v>
      </c>
      <c r="E73" t="s">
        <v>2490</v>
      </c>
      <c r="F73" t="s">
        <v>2491</v>
      </c>
      <c r="G73" s="89" t="s">
        <v>2548</v>
      </c>
      <c r="H73" s="89" t="s">
        <v>2549</v>
      </c>
      <c r="I73" s="89" t="s">
        <v>2550</v>
      </c>
      <c r="J73" s="138" t="s">
        <v>2551</v>
      </c>
      <c r="K73" t="s">
        <v>1010</v>
      </c>
      <c r="L73" t="s">
        <v>1557</v>
      </c>
      <c r="M73" t="s">
        <v>1603</v>
      </c>
      <c r="N73" t="s">
        <v>2496</v>
      </c>
      <c r="O73" t="s">
        <v>2498</v>
      </c>
      <c r="P73" t="s">
        <v>2497</v>
      </c>
      <c r="Q73" t="s">
        <v>2498</v>
      </c>
      <c r="R73" t="s">
        <v>2499</v>
      </c>
      <c r="S73" t="s">
        <v>2500</v>
      </c>
      <c r="T73" t="s">
        <v>1011</v>
      </c>
      <c r="U73" t="s">
        <v>1012</v>
      </c>
      <c r="V73" t="s">
        <v>2501</v>
      </c>
      <c r="W73" t="s">
        <v>2502</v>
      </c>
      <c r="X73" t="s">
        <v>1013</v>
      </c>
      <c r="Y73" t="s">
        <v>1014</v>
      </c>
      <c r="Z73">
        <v>563000</v>
      </c>
      <c r="AA73" t="s">
        <v>1011</v>
      </c>
      <c r="AB73" t="s">
        <v>1011</v>
      </c>
      <c r="AC73" t="s">
        <v>1011</v>
      </c>
      <c r="AD73" t="s">
        <v>1011</v>
      </c>
      <c r="AE73" t="s">
        <v>2503</v>
      </c>
      <c r="AF73" t="s">
        <v>1011</v>
      </c>
      <c r="AG73" t="s">
        <v>1011</v>
      </c>
      <c r="AH73" t="s">
        <v>1011</v>
      </c>
      <c r="AI73" t="s">
        <v>1011</v>
      </c>
      <c r="AJ73" t="s">
        <v>1011</v>
      </c>
      <c r="AK73" t="s">
        <v>1011</v>
      </c>
      <c r="AL73" t="s">
        <v>1011</v>
      </c>
      <c r="AM73" t="s">
        <v>1011</v>
      </c>
      <c r="AN73" t="s">
        <v>1011</v>
      </c>
      <c r="AO73" t="s">
        <v>1011</v>
      </c>
      <c r="AP73" t="s">
        <v>1011</v>
      </c>
    </row>
    <row r="74" spans="1:42">
      <c r="A74" t="s">
        <v>2504</v>
      </c>
      <c r="B74" t="s">
        <v>2505</v>
      </c>
      <c r="C74" t="s">
        <v>2506</v>
      </c>
      <c r="D74" t="s">
        <v>2025</v>
      </c>
      <c r="E74" t="s">
        <v>2026</v>
      </c>
      <c r="F74" t="s">
        <v>2027</v>
      </c>
      <c r="G74" s="89" t="s">
        <v>2552</v>
      </c>
      <c r="H74" s="89" t="s">
        <v>2553</v>
      </c>
      <c r="I74" s="89" t="s">
        <v>2554</v>
      </c>
      <c r="J74" s="89" t="s">
        <v>2555</v>
      </c>
      <c r="K74" t="s">
        <v>1010</v>
      </c>
      <c r="L74" t="s">
        <v>1557</v>
      </c>
      <c r="M74" t="s">
        <v>1558</v>
      </c>
      <c r="N74" t="s">
        <v>2063</v>
      </c>
      <c r="O74" t="s">
        <v>2065</v>
      </c>
      <c r="P74" t="s">
        <v>2507</v>
      </c>
      <c r="Q74" t="s">
        <v>2065</v>
      </c>
      <c r="R74" t="s">
        <v>2034</v>
      </c>
      <c r="S74" t="s">
        <v>1538</v>
      </c>
      <c r="T74" t="s">
        <v>1011</v>
      </c>
      <c r="U74" t="s">
        <v>1012</v>
      </c>
      <c r="V74" t="s">
        <v>2508</v>
      </c>
      <c r="W74" t="s">
        <v>2509</v>
      </c>
      <c r="X74" t="s">
        <v>1013</v>
      </c>
      <c r="Y74" t="s">
        <v>1014</v>
      </c>
      <c r="Z74" s="139" t="s">
        <v>2563</v>
      </c>
      <c r="AA74" t="s">
        <v>1011</v>
      </c>
      <c r="AB74" t="s">
        <v>1011</v>
      </c>
      <c r="AC74" t="s">
        <v>1011</v>
      </c>
      <c r="AD74" t="s">
        <v>1011</v>
      </c>
      <c r="AE74" t="s">
        <v>2036</v>
      </c>
      <c r="AF74" t="s">
        <v>1011</v>
      </c>
      <c r="AG74" t="s">
        <v>1011</v>
      </c>
      <c r="AH74" t="s">
        <v>1011</v>
      </c>
      <c r="AI74" t="s">
        <v>1011</v>
      </c>
      <c r="AJ74" t="s">
        <v>1011</v>
      </c>
      <c r="AK74" t="s">
        <v>1011</v>
      </c>
      <c r="AL74" t="s">
        <v>1011</v>
      </c>
      <c r="AM74" t="s">
        <v>1011</v>
      </c>
      <c r="AN74" t="s">
        <v>1011</v>
      </c>
      <c r="AO74" t="s">
        <v>1011</v>
      </c>
      <c r="AP74" t="s">
        <v>1011</v>
      </c>
    </row>
    <row r="75" spans="1:42">
      <c r="A75" t="s">
        <v>2504</v>
      </c>
      <c r="B75" t="s">
        <v>2505</v>
      </c>
      <c r="C75" t="s">
        <v>2510</v>
      </c>
      <c r="D75" t="s">
        <v>2025</v>
      </c>
      <c r="E75" t="s">
        <v>2026</v>
      </c>
      <c r="F75" t="s">
        <v>2027</v>
      </c>
      <c r="G75" s="89" t="s">
        <v>2552</v>
      </c>
      <c r="H75" s="89" t="s">
        <v>2553</v>
      </c>
      <c r="I75" s="89" t="s">
        <v>2554</v>
      </c>
      <c r="J75" s="89" t="s">
        <v>2555</v>
      </c>
      <c r="K75" t="s">
        <v>1010</v>
      </c>
      <c r="L75" t="s">
        <v>1557</v>
      </c>
      <c r="M75" t="s">
        <v>1558</v>
      </c>
      <c r="N75" t="s">
        <v>2511</v>
      </c>
      <c r="O75" t="s">
        <v>2512</v>
      </c>
      <c r="P75" t="s">
        <v>2513</v>
      </c>
      <c r="Q75" t="s">
        <v>2512</v>
      </c>
      <c r="R75" t="s">
        <v>2514</v>
      </c>
      <c r="S75" t="s">
        <v>237</v>
      </c>
      <c r="T75" t="s">
        <v>1011</v>
      </c>
      <c r="U75" t="s">
        <v>1012</v>
      </c>
      <c r="V75" t="s">
        <v>2126</v>
      </c>
      <c r="W75" t="s">
        <v>2509</v>
      </c>
      <c r="X75" t="s">
        <v>1013</v>
      </c>
      <c r="Y75" t="s">
        <v>1014</v>
      </c>
      <c r="Z75" s="139" t="s">
        <v>2563</v>
      </c>
      <c r="AA75" t="s">
        <v>1011</v>
      </c>
      <c r="AB75" t="s">
        <v>1011</v>
      </c>
      <c r="AC75" t="s">
        <v>1011</v>
      </c>
      <c r="AD75" t="s">
        <v>1011</v>
      </c>
      <c r="AE75" t="s">
        <v>2036</v>
      </c>
      <c r="AF75" t="s">
        <v>1011</v>
      </c>
      <c r="AG75" t="s">
        <v>1011</v>
      </c>
      <c r="AH75" t="s">
        <v>1011</v>
      </c>
      <c r="AI75" t="s">
        <v>1011</v>
      </c>
      <c r="AJ75" t="s">
        <v>1011</v>
      </c>
      <c r="AK75" t="s">
        <v>1011</v>
      </c>
      <c r="AL75" t="s">
        <v>1011</v>
      </c>
      <c r="AM75" t="s">
        <v>1011</v>
      </c>
      <c r="AN75" t="s">
        <v>1011</v>
      </c>
      <c r="AO75" t="s">
        <v>1011</v>
      </c>
      <c r="AP75" t="s">
        <v>1011</v>
      </c>
    </row>
    <row r="76" spans="1:42">
      <c r="A76" t="s">
        <v>2504</v>
      </c>
      <c r="B76" t="s">
        <v>2505</v>
      </c>
      <c r="C76" t="s">
        <v>1708</v>
      </c>
      <c r="D76" t="s">
        <v>2025</v>
      </c>
      <c r="E76" t="s">
        <v>2026</v>
      </c>
      <c r="F76" t="s">
        <v>2027</v>
      </c>
      <c r="G76" s="89" t="s">
        <v>2552</v>
      </c>
      <c r="H76" s="89" t="s">
        <v>2553</v>
      </c>
      <c r="I76" s="89" t="s">
        <v>2554</v>
      </c>
      <c r="J76" s="89" t="s">
        <v>2555</v>
      </c>
      <c r="K76" t="s">
        <v>1010</v>
      </c>
      <c r="L76" t="s">
        <v>1557</v>
      </c>
      <c r="M76" t="s">
        <v>1558</v>
      </c>
      <c r="N76" t="s">
        <v>2515</v>
      </c>
      <c r="O76" t="s">
        <v>2516</v>
      </c>
      <c r="P76" t="s">
        <v>2095</v>
      </c>
      <c r="Q76" t="s">
        <v>1011</v>
      </c>
      <c r="R76" t="s">
        <v>2517</v>
      </c>
      <c r="S76" t="s">
        <v>226</v>
      </c>
      <c r="T76" t="s">
        <v>1011</v>
      </c>
      <c r="U76" t="s">
        <v>1012</v>
      </c>
      <c r="V76" t="s">
        <v>2221</v>
      </c>
      <c r="W76" t="s">
        <v>2509</v>
      </c>
      <c r="X76" t="s">
        <v>1013</v>
      </c>
      <c r="Y76" t="s">
        <v>1014</v>
      </c>
      <c r="Z76" s="139" t="s">
        <v>2563</v>
      </c>
      <c r="AA76" t="s">
        <v>1011</v>
      </c>
      <c r="AB76" t="s">
        <v>1011</v>
      </c>
      <c r="AC76" t="s">
        <v>1011</v>
      </c>
      <c r="AD76" t="s">
        <v>1011</v>
      </c>
      <c r="AE76" t="s">
        <v>2036</v>
      </c>
      <c r="AF76" t="s">
        <v>1011</v>
      </c>
      <c r="AG76" t="s">
        <v>1011</v>
      </c>
      <c r="AH76" t="s">
        <v>1011</v>
      </c>
      <c r="AI76" t="s">
        <v>1011</v>
      </c>
      <c r="AJ76" t="s">
        <v>1011</v>
      </c>
      <c r="AK76" t="s">
        <v>1011</v>
      </c>
      <c r="AL76" t="s">
        <v>1011</v>
      </c>
      <c r="AM76" t="s">
        <v>1011</v>
      </c>
      <c r="AN76" t="s">
        <v>1011</v>
      </c>
      <c r="AO76" t="s">
        <v>1011</v>
      </c>
      <c r="AP76" t="s">
        <v>1011</v>
      </c>
    </row>
    <row r="77" spans="1:42">
      <c r="A77" t="s">
        <v>2518</v>
      </c>
      <c r="B77" t="s">
        <v>2519</v>
      </c>
      <c r="C77" t="s">
        <v>1973</v>
      </c>
      <c r="D77" t="s">
        <v>2025</v>
      </c>
      <c r="E77" t="s">
        <v>2026</v>
      </c>
      <c r="F77" t="s">
        <v>2027</v>
      </c>
      <c r="G77" s="89" t="s">
        <v>2552</v>
      </c>
      <c r="H77" s="89" t="s">
        <v>2553</v>
      </c>
      <c r="I77" s="89" t="s">
        <v>2554</v>
      </c>
      <c r="J77" s="89" t="s">
        <v>2555</v>
      </c>
      <c r="K77" t="s">
        <v>1010</v>
      </c>
      <c r="L77" t="s">
        <v>1557</v>
      </c>
      <c r="M77" t="s">
        <v>1558</v>
      </c>
      <c r="N77" t="s">
        <v>2149</v>
      </c>
      <c r="O77" t="s">
        <v>2150</v>
      </c>
      <c r="P77" t="s">
        <v>1976</v>
      </c>
      <c r="Q77" t="s">
        <v>1011</v>
      </c>
      <c r="R77" t="s">
        <v>2151</v>
      </c>
      <c r="S77" t="s">
        <v>209</v>
      </c>
      <c r="T77" t="s">
        <v>1011</v>
      </c>
      <c r="U77" t="s">
        <v>1012</v>
      </c>
      <c r="V77" t="s">
        <v>2152</v>
      </c>
      <c r="W77" t="s">
        <v>2153</v>
      </c>
      <c r="X77" t="s">
        <v>1013</v>
      </c>
      <c r="Y77" t="s">
        <v>1014</v>
      </c>
      <c r="Z77" s="139" t="s">
        <v>2563</v>
      </c>
      <c r="AA77" t="s">
        <v>1011</v>
      </c>
      <c r="AB77" t="s">
        <v>1011</v>
      </c>
      <c r="AC77" t="s">
        <v>1011</v>
      </c>
      <c r="AD77" t="s">
        <v>1011</v>
      </c>
      <c r="AE77" t="s">
        <v>2036</v>
      </c>
      <c r="AF77" t="s">
        <v>1011</v>
      </c>
      <c r="AG77" t="s">
        <v>1011</v>
      </c>
      <c r="AH77" t="s">
        <v>1011</v>
      </c>
      <c r="AI77" t="s">
        <v>1011</v>
      </c>
      <c r="AJ77" t="s">
        <v>1011</v>
      </c>
      <c r="AK77" t="s">
        <v>1011</v>
      </c>
      <c r="AL77" t="s">
        <v>1011</v>
      </c>
      <c r="AM77" t="s">
        <v>1011</v>
      </c>
      <c r="AN77" t="s">
        <v>1011</v>
      </c>
      <c r="AO77" t="s">
        <v>1011</v>
      </c>
      <c r="AP77" t="s">
        <v>1011</v>
      </c>
    </row>
    <row r="78" spans="1:42">
      <c r="A78" t="s">
        <v>2520</v>
      </c>
      <c r="B78" t="s">
        <v>2521</v>
      </c>
      <c r="C78" t="s">
        <v>2407</v>
      </c>
      <c r="D78" t="s">
        <v>2522</v>
      </c>
      <c r="E78" t="s">
        <v>2523</v>
      </c>
      <c r="F78" t="s">
        <v>2524</v>
      </c>
      <c r="G78" s="89" t="s">
        <v>2556</v>
      </c>
      <c r="H78" s="89" t="s">
        <v>2557</v>
      </c>
      <c r="I78" s="89" t="s">
        <v>2558</v>
      </c>
      <c r="J78" s="89" t="s">
        <v>2559</v>
      </c>
      <c r="K78" t="s">
        <v>1010</v>
      </c>
      <c r="L78" t="s">
        <v>2135</v>
      </c>
      <c r="M78" t="s">
        <v>2414</v>
      </c>
      <c r="N78" t="s">
        <v>2527</v>
      </c>
      <c r="O78" t="s">
        <v>2529</v>
      </c>
      <c r="P78" t="s">
        <v>2528</v>
      </c>
      <c r="Q78" t="s">
        <v>2529</v>
      </c>
      <c r="R78" t="s">
        <v>2530</v>
      </c>
      <c r="S78" t="s">
        <v>2531</v>
      </c>
      <c r="T78" t="s">
        <v>1011</v>
      </c>
      <c r="U78" t="s">
        <v>1012</v>
      </c>
      <c r="V78" t="s">
        <v>2420</v>
      </c>
      <c r="W78" t="s">
        <v>2532</v>
      </c>
      <c r="X78" t="s">
        <v>1013</v>
      </c>
      <c r="Y78" t="s">
        <v>1014</v>
      </c>
      <c r="Z78">
        <v>570100</v>
      </c>
      <c r="AA78" t="s">
        <v>1011</v>
      </c>
      <c r="AB78" t="s">
        <v>1011</v>
      </c>
      <c r="AC78" t="s">
        <v>1011</v>
      </c>
      <c r="AD78" t="s">
        <v>1011</v>
      </c>
      <c r="AE78" t="s">
        <v>2533</v>
      </c>
      <c r="AF78" t="s">
        <v>1011</v>
      </c>
      <c r="AG78" t="s">
        <v>1011</v>
      </c>
      <c r="AH78" t="s">
        <v>1011</v>
      </c>
      <c r="AI78" t="s">
        <v>1011</v>
      </c>
      <c r="AJ78" t="s">
        <v>1011</v>
      </c>
      <c r="AK78" t="s">
        <v>1011</v>
      </c>
      <c r="AL78" t="s">
        <v>1011</v>
      </c>
      <c r="AM78" t="s">
        <v>1011</v>
      </c>
      <c r="AN78" t="s">
        <v>1011</v>
      </c>
      <c r="AO78" t="s">
        <v>1011</v>
      </c>
      <c r="AP78" t="s">
        <v>1011</v>
      </c>
    </row>
    <row r="79" spans="1:42">
      <c r="A79" t="s">
        <v>2534</v>
      </c>
      <c r="B79" t="s">
        <v>2535</v>
      </c>
      <c r="C79" t="s">
        <v>2536</v>
      </c>
      <c r="D79" t="s">
        <v>2537</v>
      </c>
      <c r="E79" t="s">
        <v>2538</v>
      </c>
      <c r="F79" t="s">
        <v>2539</v>
      </c>
      <c r="G79" s="89" t="s">
        <v>2556</v>
      </c>
      <c r="H79" s="89" t="s">
        <v>2560</v>
      </c>
      <c r="I79" s="89" t="s">
        <v>2561</v>
      </c>
      <c r="J79" s="89" t="s">
        <v>2562</v>
      </c>
      <c r="K79" t="s">
        <v>1010</v>
      </c>
      <c r="L79" t="s">
        <v>2135</v>
      </c>
      <c r="M79" t="s">
        <v>2136</v>
      </c>
      <c r="N79" t="s">
        <v>2541</v>
      </c>
      <c r="O79" t="s">
        <v>2543</v>
      </c>
      <c r="P79" t="s">
        <v>2542</v>
      </c>
      <c r="Q79" t="s">
        <v>2543</v>
      </c>
      <c r="R79" t="s">
        <v>2544</v>
      </c>
      <c r="S79" t="s">
        <v>2545</v>
      </c>
      <c r="T79" t="s">
        <v>1011</v>
      </c>
      <c r="U79" t="s">
        <v>1012</v>
      </c>
      <c r="V79" t="s">
        <v>2447</v>
      </c>
      <c r="W79" t="s">
        <v>2546</v>
      </c>
      <c r="X79" t="s">
        <v>1013</v>
      </c>
      <c r="Y79" t="s">
        <v>1014</v>
      </c>
      <c r="Z79">
        <v>570100</v>
      </c>
      <c r="AA79" t="s">
        <v>1011</v>
      </c>
      <c r="AB79" t="s">
        <v>1011</v>
      </c>
      <c r="AC79" t="s">
        <v>1011</v>
      </c>
      <c r="AD79" t="s">
        <v>1011</v>
      </c>
      <c r="AE79" t="s">
        <v>2547</v>
      </c>
      <c r="AF79" t="s">
        <v>1011</v>
      </c>
      <c r="AG79" t="s">
        <v>1011</v>
      </c>
      <c r="AH79" t="s">
        <v>1011</v>
      </c>
      <c r="AI79" t="s">
        <v>1011</v>
      </c>
      <c r="AJ79" t="s">
        <v>1011</v>
      </c>
      <c r="AK79" t="s">
        <v>1011</v>
      </c>
      <c r="AL79" t="s">
        <v>1011</v>
      </c>
      <c r="AM79" t="s">
        <v>1011</v>
      </c>
      <c r="AN79" t="s">
        <v>1011</v>
      </c>
      <c r="AO79" t="s">
        <v>1011</v>
      </c>
      <c r="AP79" t="s">
        <v>1011</v>
      </c>
    </row>
    <row r="80" spans="1:42" ht="16.149999999999999" customHeight="1">
      <c r="A80" t="s">
        <v>2564</v>
      </c>
      <c r="B80" t="s">
        <v>2565</v>
      </c>
      <c r="C80" t="s">
        <v>2566</v>
      </c>
      <c r="D80" t="s">
        <v>2567</v>
      </c>
      <c r="E80" t="s">
        <v>2568</v>
      </c>
      <c r="F80" t="s">
        <v>2569</v>
      </c>
      <c r="G80" s="89" t="s">
        <v>2580</v>
      </c>
      <c r="H80" s="89" t="s">
        <v>2581</v>
      </c>
      <c r="I80" s="89" t="s">
        <v>2582</v>
      </c>
      <c r="J80" s="89" t="s">
        <v>2583</v>
      </c>
      <c r="K80" t="s">
        <v>1010</v>
      </c>
      <c r="L80" t="s">
        <v>2135</v>
      </c>
      <c r="M80" t="s">
        <v>2414</v>
      </c>
      <c r="N80" t="s">
        <v>2574</v>
      </c>
      <c r="O80" s="89" t="s">
        <v>2584</v>
      </c>
      <c r="P80" t="s">
        <v>2575</v>
      </c>
      <c r="Q80" s="89" t="s">
        <v>2584</v>
      </c>
      <c r="R80" t="s">
        <v>2577</v>
      </c>
      <c r="S80" s="78" t="s">
        <v>2419</v>
      </c>
      <c r="T80" t="s">
        <v>1011</v>
      </c>
      <c r="U80" t="s">
        <v>1012</v>
      </c>
      <c r="V80" t="s">
        <v>2420</v>
      </c>
      <c r="W80" t="s">
        <v>2578</v>
      </c>
      <c r="X80" t="s">
        <v>1013</v>
      </c>
      <c r="Y80" t="s">
        <v>1014</v>
      </c>
      <c r="Z80">
        <v>410005</v>
      </c>
      <c r="AA80" s="2" t="s">
        <v>1011</v>
      </c>
      <c r="AB80" t="s">
        <v>1011</v>
      </c>
      <c r="AC80" t="s">
        <v>1011</v>
      </c>
      <c r="AD80" t="s">
        <v>1011</v>
      </c>
      <c r="AE80" t="s">
        <v>2579</v>
      </c>
      <c r="AF80" t="s">
        <v>1011</v>
      </c>
      <c r="AG80" t="s">
        <v>1011</v>
      </c>
      <c r="AH80" t="s">
        <v>1011</v>
      </c>
      <c r="AI80" t="s">
        <v>1011</v>
      </c>
      <c r="AJ80" t="s">
        <v>1011</v>
      </c>
      <c r="AK80" t="s">
        <v>1011</v>
      </c>
      <c r="AL80" t="s">
        <v>1011</v>
      </c>
      <c r="AM80" t="s">
        <v>1011</v>
      </c>
      <c r="AN80" t="s">
        <v>1011</v>
      </c>
      <c r="AO80" t="s">
        <v>1011</v>
      </c>
      <c r="AP80" t="s">
        <v>1011</v>
      </c>
    </row>
    <row r="81" spans="1:42">
      <c r="A81" s="89" t="s">
        <v>3476</v>
      </c>
      <c r="B81" t="s">
        <v>2586</v>
      </c>
      <c r="C81" t="s">
        <v>1708</v>
      </c>
      <c r="D81" t="s">
        <v>2587</v>
      </c>
      <c r="E81" t="s">
        <v>2588</v>
      </c>
      <c r="F81" t="s">
        <v>2589</v>
      </c>
      <c r="G81" s="89" t="s">
        <v>2611</v>
      </c>
      <c r="H81" s="89" t="s">
        <v>2612</v>
      </c>
      <c r="I81" s="89" t="s">
        <v>2613</v>
      </c>
      <c r="J81" s="89" t="s">
        <v>2614</v>
      </c>
      <c r="K81" t="s">
        <v>1010</v>
      </c>
      <c r="L81" t="s">
        <v>1557</v>
      </c>
      <c r="M81" t="s">
        <v>1558</v>
      </c>
      <c r="N81" t="s">
        <v>2593</v>
      </c>
      <c r="O81" t="s">
        <v>2594</v>
      </c>
      <c r="P81" t="s">
        <v>2145</v>
      </c>
      <c r="Q81" t="s">
        <v>1011</v>
      </c>
      <c r="R81" t="s">
        <v>2595</v>
      </c>
      <c r="S81" t="s">
        <v>270</v>
      </c>
      <c r="T81" t="s">
        <v>1011</v>
      </c>
      <c r="U81" t="s">
        <v>1012</v>
      </c>
      <c r="V81" t="s">
        <v>2221</v>
      </c>
      <c r="W81" t="s">
        <v>2596</v>
      </c>
      <c r="X81" t="s">
        <v>1013</v>
      </c>
      <c r="Y81" t="s">
        <v>1014</v>
      </c>
      <c r="Z81" t="s">
        <v>1011</v>
      </c>
      <c r="AA81" t="s">
        <v>1011</v>
      </c>
      <c r="AB81" t="s">
        <v>1011</v>
      </c>
      <c r="AC81" t="s">
        <v>1011</v>
      </c>
      <c r="AD81" t="s">
        <v>1011</v>
      </c>
      <c r="AE81" t="s">
        <v>2597</v>
      </c>
      <c r="AF81" t="s">
        <v>1011</v>
      </c>
      <c r="AG81" t="s">
        <v>1011</v>
      </c>
      <c r="AH81" t="s">
        <v>1011</v>
      </c>
      <c r="AI81" t="s">
        <v>1011</v>
      </c>
      <c r="AJ81" t="s">
        <v>1011</v>
      </c>
      <c r="AK81" t="s">
        <v>1011</v>
      </c>
      <c r="AL81" t="s">
        <v>1011</v>
      </c>
      <c r="AM81" t="s">
        <v>1011</v>
      </c>
      <c r="AN81" t="s">
        <v>1011</v>
      </c>
      <c r="AO81" t="s">
        <v>1011</v>
      </c>
      <c r="AP81" t="s">
        <v>1011</v>
      </c>
    </row>
    <row r="82" spans="1:42">
      <c r="A82" t="s">
        <v>2598</v>
      </c>
      <c r="B82" t="s">
        <v>2599</v>
      </c>
      <c r="C82" t="s">
        <v>2600</v>
      </c>
      <c r="D82" t="s">
        <v>2601</v>
      </c>
      <c r="E82" t="s">
        <v>2602</v>
      </c>
      <c r="F82" t="s">
        <v>2603</v>
      </c>
      <c r="G82" s="89" t="s">
        <v>2615</v>
      </c>
      <c r="H82" s="89" t="s">
        <v>2616</v>
      </c>
      <c r="I82" s="89" t="s">
        <v>2617</v>
      </c>
      <c r="J82" s="89" t="s">
        <v>2618</v>
      </c>
      <c r="K82" t="s">
        <v>1010</v>
      </c>
      <c r="L82" t="s">
        <v>2135</v>
      </c>
      <c r="M82" t="s">
        <v>2136</v>
      </c>
      <c r="N82" t="s">
        <v>2605</v>
      </c>
      <c r="O82" t="s">
        <v>2607</v>
      </c>
      <c r="P82" t="s">
        <v>2606</v>
      </c>
      <c r="Q82" t="s">
        <v>2607</v>
      </c>
      <c r="R82" t="s">
        <v>2608</v>
      </c>
      <c r="S82" t="s">
        <v>2446</v>
      </c>
      <c r="T82" t="s">
        <v>1011</v>
      </c>
      <c r="U82" t="s">
        <v>1012</v>
      </c>
      <c r="V82" t="s">
        <v>2447</v>
      </c>
      <c r="W82" t="s">
        <v>2546</v>
      </c>
      <c r="X82" t="s">
        <v>1013</v>
      </c>
      <c r="Y82" t="s">
        <v>1014</v>
      </c>
      <c r="Z82" t="s">
        <v>2609</v>
      </c>
      <c r="AA82" t="s">
        <v>1011</v>
      </c>
      <c r="AB82" t="s">
        <v>1011</v>
      </c>
      <c r="AC82" t="s">
        <v>1011</v>
      </c>
      <c r="AD82" t="s">
        <v>1011</v>
      </c>
      <c r="AE82" t="s">
        <v>2610</v>
      </c>
      <c r="AF82" t="s">
        <v>1011</v>
      </c>
      <c r="AG82" t="s">
        <v>1011</v>
      </c>
      <c r="AH82" t="s">
        <v>1011</v>
      </c>
      <c r="AI82" t="s">
        <v>1011</v>
      </c>
      <c r="AJ82" t="s">
        <v>1011</v>
      </c>
      <c r="AK82" t="s">
        <v>1011</v>
      </c>
      <c r="AL82" t="s">
        <v>1011</v>
      </c>
      <c r="AM82" t="s">
        <v>1011</v>
      </c>
      <c r="AN82" t="s">
        <v>1011</v>
      </c>
      <c r="AO82" t="s">
        <v>1011</v>
      </c>
      <c r="AP82" t="s">
        <v>1011</v>
      </c>
    </row>
    <row r="83" spans="1:42">
      <c r="A83" t="s">
        <v>2622</v>
      </c>
      <c r="B83" t="s">
        <v>2623</v>
      </c>
      <c r="C83" t="s">
        <v>1573</v>
      </c>
      <c r="D83" t="s">
        <v>2624</v>
      </c>
      <c r="E83" t="s">
        <v>2625</v>
      </c>
      <c r="F83" t="s">
        <v>2626</v>
      </c>
      <c r="G83" s="89" t="s">
        <v>2649</v>
      </c>
      <c r="H83" s="89" t="s">
        <v>2650</v>
      </c>
      <c r="I83" s="89" t="s">
        <v>2651</v>
      </c>
      <c r="J83" s="89" t="s">
        <v>2652</v>
      </c>
      <c r="K83" t="s">
        <v>1010</v>
      </c>
      <c r="L83" t="s">
        <v>1646</v>
      </c>
      <c r="M83" t="s">
        <v>1647</v>
      </c>
      <c r="N83" t="s">
        <v>2631</v>
      </c>
      <c r="O83" t="s">
        <v>2633</v>
      </c>
      <c r="P83" t="s">
        <v>2632</v>
      </c>
      <c r="Q83" t="s">
        <v>2633</v>
      </c>
      <c r="R83" t="s">
        <v>2634</v>
      </c>
      <c r="S83" s="2" t="s">
        <v>1232</v>
      </c>
      <c r="T83" t="s">
        <v>1011</v>
      </c>
      <c r="U83" t="s">
        <v>1012</v>
      </c>
      <c r="V83" t="s">
        <v>2635</v>
      </c>
      <c r="W83" t="s">
        <v>2636</v>
      </c>
      <c r="X83" t="s">
        <v>1013</v>
      </c>
      <c r="Y83" t="s">
        <v>1014</v>
      </c>
      <c r="Z83">
        <v>814200</v>
      </c>
      <c r="AA83" s="2" t="s">
        <v>1011</v>
      </c>
      <c r="AB83" t="s">
        <v>1011</v>
      </c>
      <c r="AC83" t="s">
        <v>1011</v>
      </c>
      <c r="AD83" t="s">
        <v>1011</v>
      </c>
      <c r="AE83" t="s">
        <v>2637</v>
      </c>
      <c r="AF83" t="s">
        <v>1011</v>
      </c>
      <c r="AG83" t="s">
        <v>1011</v>
      </c>
      <c r="AH83" t="s">
        <v>1011</v>
      </c>
      <c r="AI83" t="s">
        <v>1011</v>
      </c>
      <c r="AJ83" t="s">
        <v>1011</v>
      </c>
      <c r="AK83" t="s">
        <v>1011</v>
      </c>
      <c r="AL83" t="s">
        <v>1011</v>
      </c>
      <c r="AM83" t="s">
        <v>1011</v>
      </c>
      <c r="AN83" t="s">
        <v>1011</v>
      </c>
      <c r="AO83" t="s">
        <v>1011</v>
      </c>
      <c r="AP83" t="s">
        <v>1011</v>
      </c>
    </row>
    <row r="84" spans="1:42">
      <c r="A84" t="s">
        <v>2638</v>
      </c>
      <c r="B84" t="s">
        <v>2639</v>
      </c>
      <c r="C84" t="s">
        <v>1661</v>
      </c>
      <c r="D84" t="s">
        <v>2640</v>
      </c>
      <c r="E84" t="s">
        <v>2641</v>
      </c>
      <c r="F84" t="s">
        <v>2642</v>
      </c>
      <c r="G84" s="89" t="s">
        <v>2653</v>
      </c>
      <c r="H84" s="89" t="s">
        <v>2654</v>
      </c>
      <c r="I84" s="89" t="s">
        <v>2655</v>
      </c>
      <c r="J84" s="89" t="s">
        <v>2656</v>
      </c>
      <c r="K84" t="s">
        <v>1010</v>
      </c>
      <c r="L84" t="s">
        <v>1580</v>
      </c>
      <c r="M84" t="s">
        <v>1581</v>
      </c>
      <c r="N84" t="s">
        <v>2010</v>
      </c>
      <c r="O84" t="s">
        <v>2011</v>
      </c>
      <c r="P84" t="s">
        <v>1671</v>
      </c>
      <c r="Q84" t="s">
        <v>1011</v>
      </c>
      <c r="R84" t="s">
        <v>2012</v>
      </c>
      <c r="S84" s="2" t="s">
        <v>325</v>
      </c>
      <c r="T84" t="s">
        <v>1011</v>
      </c>
      <c r="U84" t="s">
        <v>1012</v>
      </c>
      <c r="V84" t="s">
        <v>2261</v>
      </c>
      <c r="W84" t="s">
        <v>2647</v>
      </c>
      <c r="X84" t="s">
        <v>1013</v>
      </c>
      <c r="Y84" t="s">
        <v>1014</v>
      </c>
      <c r="Z84">
        <v>710100</v>
      </c>
      <c r="AA84" s="2" t="s">
        <v>1011</v>
      </c>
      <c r="AB84" t="s">
        <v>1011</v>
      </c>
      <c r="AC84" t="s">
        <v>1011</v>
      </c>
      <c r="AD84" t="s">
        <v>1011</v>
      </c>
      <c r="AE84" t="s">
        <v>2648</v>
      </c>
      <c r="AF84" t="s">
        <v>1011</v>
      </c>
      <c r="AG84" t="s">
        <v>1011</v>
      </c>
      <c r="AH84" t="s">
        <v>1011</v>
      </c>
      <c r="AI84" t="s">
        <v>1011</v>
      </c>
      <c r="AJ84" t="s">
        <v>1011</v>
      </c>
      <c r="AK84" t="s">
        <v>1011</v>
      </c>
      <c r="AL84" t="s">
        <v>1011</v>
      </c>
      <c r="AM84" t="s">
        <v>1011</v>
      </c>
      <c r="AN84" t="s">
        <v>1011</v>
      </c>
      <c r="AO84" t="s">
        <v>1011</v>
      </c>
      <c r="AP84" t="s">
        <v>1011</v>
      </c>
    </row>
    <row r="85" spans="1:42" ht="16.899999999999999" customHeight="1">
      <c r="A85" t="s">
        <v>2657</v>
      </c>
      <c r="B85" t="s">
        <v>2658</v>
      </c>
      <c r="C85" t="s">
        <v>1708</v>
      </c>
      <c r="D85" t="s">
        <v>1596</v>
      </c>
      <c r="E85" t="s">
        <v>2659</v>
      </c>
      <c r="F85" t="s">
        <v>1598</v>
      </c>
      <c r="G85" s="129" t="s">
        <v>1727</v>
      </c>
      <c r="H85" s="129" t="s">
        <v>1627</v>
      </c>
      <c r="I85" s="129" t="s">
        <v>1630</v>
      </c>
      <c r="J85" s="129" t="s">
        <v>1730</v>
      </c>
      <c r="K85" t="s">
        <v>1010</v>
      </c>
      <c r="L85" t="s">
        <v>1557</v>
      </c>
      <c r="M85" t="s">
        <v>1603</v>
      </c>
      <c r="N85" t="s">
        <v>2123</v>
      </c>
      <c r="O85" t="s">
        <v>2124</v>
      </c>
      <c r="P85" t="s">
        <v>2125</v>
      </c>
      <c r="Q85" t="s">
        <v>1011</v>
      </c>
      <c r="R85" t="s">
        <v>1616</v>
      </c>
      <c r="S85" t="s">
        <v>250</v>
      </c>
      <c r="T85" t="s">
        <v>1011</v>
      </c>
      <c r="U85" t="s">
        <v>1012</v>
      </c>
      <c r="V85" t="s">
        <v>2221</v>
      </c>
      <c r="W85" t="s">
        <v>2660</v>
      </c>
      <c r="X85" t="s">
        <v>1013</v>
      </c>
      <c r="Y85" t="s">
        <v>1014</v>
      </c>
      <c r="Z85">
        <v>528300</v>
      </c>
      <c r="AA85" t="s">
        <v>1011</v>
      </c>
      <c r="AB85" t="s">
        <v>1011</v>
      </c>
      <c r="AC85" t="s">
        <v>1011</v>
      </c>
      <c r="AD85" t="s">
        <v>1011</v>
      </c>
      <c r="AE85" t="s">
        <v>2661</v>
      </c>
      <c r="AF85" t="s">
        <v>1011</v>
      </c>
      <c r="AG85" t="s">
        <v>1011</v>
      </c>
      <c r="AH85" t="s">
        <v>1011</v>
      </c>
      <c r="AI85" t="s">
        <v>1011</v>
      </c>
      <c r="AJ85" t="s">
        <v>1011</v>
      </c>
      <c r="AK85" t="s">
        <v>1011</v>
      </c>
      <c r="AL85" t="s">
        <v>1011</v>
      </c>
      <c r="AM85" t="s">
        <v>1011</v>
      </c>
      <c r="AN85" t="s">
        <v>1011</v>
      </c>
      <c r="AO85" t="s">
        <v>1011</v>
      </c>
      <c r="AP85" t="s">
        <v>1011</v>
      </c>
    </row>
    <row r="86" spans="1:42" ht="16.899999999999999" customHeight="1">
      <c r="A86" t="s">
        <v>2662</v>
      </c>
      <c r="B86" t="s">
        <v>2663</v>
      </c>
      <c r="C86" t="s">
        <v>1708</v>
      </c>
      <c r="D86" t="s">
        <v>1596</v>
      </c>
      <c r="E86" t="s">
        <v>2659</v>
      </c>
      <c r="F86" t="s">
        <v>1598</v>
      </c>
      <c r="G86" s="129" t="s">
        <v>1727</v>
      </c>
      <c r="H86" s="129" t="s">
        <v>1627</v>
      </c>
      <c r="I86" s="129" t="s">
        <v>1630</v>
      </c>
      <c r="J86" s="129" t="s">
        <v>1730</v>
      </c>
      <c r="K86" t="s">
        <v>1010</v>
      </c>
      <c r="L86" t="s">
        <v>1557</v>
      </c>
      <c r="M86" t="s">
        <v>1603</v>
      </c>
      <c r="N86" t="s">
        <v>2664</v>
      </c>
      <c r="O86" t="s">
        <v>2665</v>
      </c>
      <c r="P86" t="s">
        <v>2666</v>
      </c>
      <c r="Q86" t="s">
        <v>1011</v>
      </c>
      <c r="R86" t="s">
        <v>2667</v>
      </c>
      <c r="S86" t="s">
        <v>249</v>
      </c>
      <c r="T86" t="s">
        <v>1011</v>
      </c>
      <c r="U86" t="s">
        <v>1012</v>
      </c>
      <c r="V86" t="s">
        <v>2221</v>
      </c>
      <c r="W86" t="s">
        <v>2660</v>
      </c>
      <c r="X86" t="s">
        <v>1013</v>
      </c>
      <c r="Y86" t="s">
        <v>1014</v>
      </c>
      <c r="Z86">
        <v>528300</v>
      </c>
      <c r="AA86" t="s">
        <v>1011</v>
      </c>
      <c r="AB86" t="s">
        <v>1011</v>
      </c>
      <c r="AC86" t="s">
        <v>1011</v>
      </c>
      <c r="AD86" t="s">
        <v>1011</v>
      </c>
      <c r="AE86" t="s">
        <v>2661</v>
      </c>
      <c r="AF86" t="s">
        <v>1011</v>
      </c>
      <c r="AG86" t="s">
        <v>1011</v>
      </c>
      <c r="AH86" t="s">
        <v>1011</v>
      </c>
      <c r="AI86" t="s">
        <v>1011</v>
      </c>
      <c r="AJ86" t="s">
        <v>1011</v>
      </c>
      <c r="AK86" t="s">
        <v>1011</v>
      </c>
      <c r="AL86" t="s">
        <v>1011</v>
      </c>
      <c r="AM86" t="s">
        <v>1011</v>
      </c>
      <c r="AN86" t="s">
        <v>1011</v>
      </c>
      <c r="AO86" t="s">
        <v>1011</v>
      </c>
      <c r="AP86" t="s">
        <v>1011</v>
      </c>
    </row>
    <row r="87" spans="1:42" ht="16.899999999999999" customHeight="1">
      <c r="A87" t="s">
        <v>2668</v>
      </c>
      <c r="B87" t="s">
        <v>2669</v>
      </c>
      <c r="C87" t="s">
        <v>2309</v>
      </c>
      <c r="D87" t="s">
        <v>1596</v>
      </c>
      <c r="E87" t="s">
        <v>2659</v>
      </c>
      <c r="F87" t="s">
        <v>1598</v>
      </c>
      <c r="G87" s="129" t="s">
        <v>1727</v>
      </c>
      <c r="H87" s="129" t="s">
        <v>1627</v>
      </c>
      <c r="I87" s="129" t="s">
        <v>1630</v>
      </c>
      <c r="J87" s="129" t="s">
        <v>1730</v>
      </c>
      <c r="K87" t="s">
        <v>1010</v>
      </c>
      <c r="L87" t="s">
        <v>1557</v>
      </c>
      <c r="M87" t="s">
        <v>1603</v>
      </c>
      <c r="N87" t="s">
        <v>2670</v>
      </c>
      <c r="O87" s="89" t="s">
        <v>2682</v>
      </c>
      <c r="P87" t="s">
        <v>2671</v>
      </c>
      <c r="Q87" t="s">
        <v>1011</v>
      </c>
      <c r="R87" t="s">
        <v>2672</v>
      </c>
      <c r="S87" t="s">
        <v>965</v>
      </c>
      <c r="T87" t="s">
        <v>1011</v>
      </c>
      <c r="U87" t="s">
        <v>1012</v>
      </c>
      <c r="V87" t="s">
        <v>2313</v>
      </c>
      <c r="W87" t="s">
        <v>2673</v>
      </c>
      <c r="X87" t="s">
        <v>1013</v>
      </c>
      <c r="Y87" t="s">
        <v>1014</v>
      </c>
      <c r="Z87">
        <v>528300</v>
      </c>
      <c r="AA87" t="s">
        <v>1011</v>
      </c>
      <c r="AB87" t="s">
        <v>1011</v>
      </c>
      <c r="AC87" t="s">
        <v>1011</v>
      </c>
      <c r="AD87" t="s">
        <v>1011</v>
      </c>
      <c r="AE87" t="s">
        <v>2661</v>
      </c>
      <c r="AF87" t="s">
        <v>1011</v>
      </c>
      <c r="AG87" t="s">
        <v>1011</v>
      </c>
      <c r="AH87" t="s">
        <v>1011</v>
      </c>
      <c r="AI87" t="s">
        <v>1011</v>
      </c>
      <c r="AJ87" t="s">
        <v>1011</v>
      </c>
      <c r="AK87" t="s">
        <v>1011</v>
      </c>
      <c r="AL87" t="s">
        <v>1011</v>
      </c>
      <c r="AM87" t="s">
        <v>1011</v>
      </c>
      <c r="AN87" t="s">
        <v>1011</v>
      </c>
      <c r="AO87" t="s">
        <v>1011</v>
      </c>
      <c r="AP87" t="s">
        <v>1011</v>
      </c>
    </row>
    <row r="88" spans="1:42" ht="16.899999999999999" customHeight="1">
      <c r="A88" t="s">
        <v>2674</v>
      </c>
      <c r="B88" t="s">
        <v>2675</v>
      </c>
      <c r="C88" t="s">
        <v>1549</v>
      </c>
      <c r="D88" t="s">
        <v>1596</v>
      </c>
      <c r="E88" t="s">
        <v>2659</v>
      </c>
      <c r="F88" t="s">
        <v>1598</v>
      </c>
      <c r="G88" s="129" t="s">
        <v>1727</v>
      </c>
      <c r="H88" s="129" t="s">
        <v>1627</v>
      </c>
      <c r="I88" s="129" t="s">
        <v>1630</v>
      </c>
      <c r="J88" s="129" t="s">
        <v>1730</v>
      </c>
      <c r="K88" t="s">
        <v>1010</v>
      </c>
      <c r="L88" t="s">
        <v>1557</v>
      </c>
      <c r="M88" t="s">
        <v>1558</v>
      </c>
      <c r="N88" t="s">
        <v>2676</v>
      </c>
      <c r="O88" t="s">
        <v>2677</v>
      </c>
      <c r="P88" t="s">
        <v>2678</v>
      </c>
      <c r="Q88" t="s">
        <v>1011</v>
      </c>
      <c r="R88" t="s">
        <v>2679</v>
      </c>
      <c r="S88" t="s">
        <v>231</v>
      </c>
      <c r="T88" t="s">
        <v>1011</v>
      </c>
      <c r="U88" t="s">
        <v>1012</v>
      </c>
      <c r="V88" t="s">
        <v>2680</v>
      </c>
      <c r="W88" t="s">
        <v>2681</v>
      </c>
      <c r="X88" t="s">
        <v>1013</v>
      </c>
      <c r="Y88" t="s">
        <v>1014</v>
      </c>
      <c r="Z88">
        <v>528300</v>
      </c>
      <c r="AA88" t="s">
        <v>1011</v>
      </c>
      <c r="AB88" t="s">
        <v>1011</v>
      </c>
      <c r="AC88" t="s">
        <v>1011</v>
      </c>
      <c r="AD88" t="s">
        <v>1011</v>
      </c>
      <c r="AE88" t="s">
        <v>2661</v>
      </c>
      <c r="AF88" t="s">
        <v>1011</v>
      </c>
      <c r="AG88" t="s">
        <v>1011</v>
      </c>
      <c r="AH88" t="s">
        <v>1011</v>
      </c>
      <c r="AI88" t="s">
        <v>1011</v>
      </c>
      <c r="AJ88" t="s">
        <v>1011</v>
      </c>
      <c r="AK88" t="s">
        <v>1011</v>
      </c>
      <c r="AL88" t="s">
        <v>1011</v>
      </c>
      <c r="AM88" t="s">
        <v>1011</v>
      </c>
      <c r="AN88" t="s">
        <v>1011</v>
      </c>
      <c r="AO88" t="s">
        <v>1011</v>
      </c>
      <c r="AP88" t="s">
        <v>1011</v>
      </c>
    </row>
    <row r="89" spans="1:42">
      <c r="A89" t="s">
        <v>2683</v>
      </c>
      <c r="B89" t="s">
        <v>2684</v>
      </c>
      <c r="C89" t="s">
        <v>1708</v>
      </c>
      <c r="D89" t="s">
        <v>2025</v>
      </c>
      <c r="E89" t="s">
        <v>2026</v>
      </c>
      <c r="F89" t="s">
        <v>2027</v>
      </c>
      <c r="G89" s="89" t="s">
        <v>2705</v>
      </c>
      <c r="H89" s="89" t="s">
        <v>2038</v>
      </c>
      <c r="I89" s="89" t="s">
        <v>2554</v>
      </c>
      <c r="J89" s="89" t="s">
        <v>2040</v>
      </c>
      <c r="K89" t="s">
        <v>1010</v>
      </c>
      <c r="L89" t="s">
        <v>1557</v>
      </c>
      <c r="M89" t="s">
        <v>1558</v>
      </c>
      <c r="N89" t="s">
        <v>2685</v>
      </c>
      <c r="O89" t="s">
        <v>2686</v>
      </c>
      <c r="P89" t="s">
        <v>2687</v>
      </c>
      <c r="Q89" t="s">
        <v>1011</v>
      </c>
      <c r="R89" t="s">
        <v>2688</v>
      </c>
      <c r="S89" s="89" t="s">
        <v>2706</v>
      </c>
      <c r="T89" t="s">
        <v>1011</v>
      </c>
      <c r="U89" t="s">
        <v>1012</v>
      </c>
      <c r="V89" t="s">
        <v>2221</v>
      </c>
      <c r="W89" t="s">
        <v>2690</v>
      </c>
      <c r="X89" t="s">
        <v>1013</v>
      </c>
      <c r="Y89" t="s">
        <v>1014</v>
      </c>
      <c r="Z89" s="139" t="s">
        <v>2563</v>
      </c>
      <c r="AA89" t="s">
        <v>1011</v>
      </c>
      <c r="AB89" t="s">
        <v>1011</v>
      </c>
      <c r="AC89" t="s">
        <v>1011</v>
      </c>
      <c r="AD89" t="s">
        <v>1011</v>
      </c>
      <c r="AE89" t="s">
        <v>2036</v>
      </c>
      <c r="AF89" t="s">
        <v>1011</v>
      </c>
      <c r="AG89" t="s">
        <v>1011</v>
      </c>
      <c r="AH89" t="s">
        <v>1011</v>
      </c>
      <c r="AI89" t="s">
        <v>1011</v>
      </c>
      <c r="AJ89" t="s">
        <v>1011</v>
      </c>
      <c r="AK89" t="s">
        <v>1011</v>
      </c>
      <c r="AL89" t="s">
        <v>1011</v>
      </c>
      <c r="AM89" t="s">
        <v>1011</v>
      </c>
      <c r="AN89" t="s">
        <v>1011</v>
      </c>
      <c r="AO89" t="s">
        <v>1011</v>
      </c>
      <c r="AP89" t="s">
        <v>1011</v>
      </c>
    </row>
    <row r="90" spans="1:42">
      <c r="A90" t="s">
        <v>2691</v>
      </c>
      <c r="B90" t="s">
        <v>2684</v>
      </c>
      <c r="C90" t="s">
        <v>2506</v>
      </c>
      <c r="D90" t="s">
        <v>2025</v>
      </c>
      <c r="E90" t="s">
        <v>2026</v>
      </c>
      <c r="F90" t="s">
        <v>2027</v>
      </c>
      <c r="G90" s="89" t="s">
        <v>2705</v>
      </c>
      <c r="H90" s="89" t="s">
        <v>2038</v>
      </c>
      <c r="I90" s="89" t="s">
        <v>2554</v>
      </c>
      <c r="J90" s="89" t="s">
        <v>2040</v>
      </c>
      <c r="K90" t="s">
        <v>1010</v>
      </c>
      <c r="L90" t="s">
        <v>1557</v>
      </c>
      <c r="M90" t="s">
        <v>1558</v>
      </c>
      <c r="N90" t="s">
        <v>2692</v>
      </c>
      <c r="O90" t="s">
        <v>2694</v>
      </c>
      <c r="P90" t="s">
        <v>2693</v>
      </c>
      <c r="Q90" t="s">
        <v>2694</v>
      </c>
      <c r="R90" t="s">
        <v>2695</v>
      </c>
      <c r="S90" t="s">
        <v>1541</v>
      </c>
      <c r="T90" t="s">
        <v>1011</v>
      </c>
      <c r="U90" t="s">
        <v>1012</v>
      </c>
      <c r="V90" t="s">
        <v>2696</v>
      </c>
      <c r="W90" t="s">
        <v>2697</v>
      </c>
      <c r="X90" t="s">
        <v>1013</v>
      </c>
      <c r="Y90" t="s">
        <v>1014</v>
      </c>
      <c r="Z90" s="139" t="s">
        <v>2563</v>
      </c>
      <c r="AA90" t="s">
        <v>1011</v>
      </c>
      <c r="AB90" t="s">
        <v>1011</v>
      </c>
      <c r="AC90" t="s">
        <v>1011</v>
      </c>
      <c r="AD90" t="s">
        <v>1011</v>
      </c>
      <c r="AE90" t="s">
        <v>2036</v>
      </c>
      <c r="AF90" t="s">
        <v>1011</v>
      </c>
      <c r="AG90" t="s">
        <v>1011</v>
      </c>
      <c r="AH90" t="s">
        <v>1011</v>
      </c>
      <c r="AI90" t="s">
        <v>1011</v>
      </c>
      <c r="AJ90" t="s">
        <v>1011</v>
      </c>
      <c r="AK90" t="s">
        <v>1011</v>
      </c>
      <c r="AL90" t="s">
        <v>1011</v>
      </c>
      <c r="AM90" t="s">
        <v>1011</v>
      </c>
      <c r="AN90" t="s">
        <v>1011</v>
      </c>
      <c r="AO90" t="s">
        <v>1011</v>
      </c>
      <c r="AP90" t="s">
        <v>1011</v>
      </c>
    </row>
    <row r="91" spans="1:42">
      <c r="A91" t="s">
        <v>2691</v>
      </c>
      <c r="B91" t="s">
        <v>2684</v>
      </c>
      <c r="C91" t="s">
        <v>2506</v>
      </c>
      <c r="D91" t="s">
        <v>2025</v>
      </c>
      <c r="E91" t="s">
        <v>2026</v>
      </c>
      <c r="F91" t="s">
        <v>2027</v>
      </c>
      <c r="G91" s="89" t="s">
        <v>2705</v>
      </c>
      <c r="H91" s="89" t="s">
        <v>2038</v>
      </c>
      <c r="I91" s="89" t="s">
        <v>2554</v>
      </c>
      <c r="J91" s="89" t="s">
        <v>2040</v>
      </c>
      <c r="K91" t="s">
        <v>1010</v>
      </c>
      <c r="L91" t="s">
        <v>1557</v>
      </c>
      <c r="M91" t="s">
        <v>1558</v>
      </c>
      <c r="N91" t="s">
        <v>2063</v>
      </c>
      <c r="O91" t="s">
        <v>2065</v>
      </c>
      <c r="P91" t="s">
        <v>2507</v>
      </c>
      <c r="Q91" t="s">
        <v>2065</v>
      </c>
      <c r="R91" t="s">
        <v>2034</v>
      </c>
      <c r="S91" t="s">
        <v>1538</v>
      </c>
      <c r="T91" t="s">
        <v>1011</v>
      </c>
      <c r="U91" t="s">
        <v>1012</v>
      </c>
      <c r="V91" t="s">
        <v>2696</v>
      </c>
      <c r="W91" t="s">
        <v>2697</v>
      </c>
      <c r="X91" t="s">
        <v>1013</v>
      </c>
      <c r="Y91" t="s">
        <v>1014</v>
      </c>
      <c r="Z91" s="139" t="s">
        <v>2563</v>
      </c>
      <c r="AA91" t="s">
        <v>1011</v>
      </c>
      <c r="AB91" t="s">
        <v>1011</v>
      </c>
      <c r="AC91" t="s">
        <v>1011</v>
      </c>
      <c r="AD91" t="s">
        <v>1011</v>
      </c>
      <c r="AE91" t="s">
        <v>2036</v>
      </c>
      <c r="AF91" t="s">
        <v>1011</v>
      </c>
      <c r="AG91" t="s">
        <v>1011</v>
      </c>
      <c r="AH91" t="s">
        <v>1011</v>
      </c>
      <c r="AI91" t="s">
        <v>1011</v>
      </c>
      <c r="AJ91" t="s">
        <v>1011</v>
      </c>
      <c r="AK91" t="s">
        <v>1011</v>
      </c>
      <c r="AL91" t="s">
        <v>1011</v>
      </c>
      <c r="AM91" t="s">
        <v>1011</v>
      </c>
      <c r="AN91" t="s">
        <v>1011</v>
      </c>
      <c r="AO91" t="s">
        <v>1011</v>
      </c>
      <c r="AP91" t="s">
        <v>1011</v>
      </c>
    </row>
    <row r="92" spans="1:42">
      <c r="A92" t="s">
        <v>2691</v>
      </c>
      <c r="B92" t="s">
        <v>2684</v>
      </c>
      <c r="C92" t="s">
        <v>1549</v>
      </c>
      <c r="D92" t="s">
        <v>2025</v>
      </c>
      <c r="E92" t="s">
        <v>2026</v>
      </c>
      <c r="F92" t="s">
        <v>2027</v>
      </c>
      <c r="G92" s="89" t="s">
        <v>2705</v>
      </c>
      <c r="H92" s="89" t="s">
        <v>2038</v>
      </c>
      <c r="I92" s="89" t="s">
        <v>2554</v>
      </c>
      <c r="J92" s="89" t="s">
        <v>2040</v>
      </c>
      <c r="K92" t="s">
        <v>1010</v>
      </c>
      <c r="L92" t="s">
        <v>1557</v>
      </c>
      <c r="M92" t="s">
        <v>1558</v>
      </c>
      <c r="N92" t="s">
        <v>2698</v>
      </c>
      <c r="O92" t="s">
        <v>2699</v>
      </c>
      <c r="P92" t="s">
        <v>2700</v>
      </c>
      <c r="Q92" t="s">
        <v>1011</v>
      </c>
      <c r="R92" t="s">
        <v>2514</v>
      </c>
      <c r="S92" t="s">
        <v>241</v>
      </c>
      <c r="T92" t="s">
        <v>1011</v>
      </c>
      <c r="U92" t="s">
        <v>1012</v>
      </c>
      <c r="V92" t="s">
        <v>2680</v>
      </c>
      <c r="W92" t="s">
        <v>2697</v>
      </c>
      <c r="X92" t="s">
        <v>1013</v>
      </c>
      <c r="Y92" t="s">
        <v>1014</v>
      </c>
      <c r="Z92" s="139" t="s">
        <v>2041</v>
      </c>
      <c r="AA92" t="s">
        <v>1011</v>
      </c>
      <c r="AB92" t="s">
        <v>1011</v>
      </c>
      <c r="AC92" t="s">
        <v>1011</v>
      </c>
      <c r="AD92" t="s">
        <v>1011</v>
      </c>
      <c r="AE92" t="s">
        <v>2036</v>
      </c>
      <c r="AF92" t="s">
        <v>1011</v>
      </c>
      <c r="AG92" t="s">
        <v>1011</v>
      </c>
      <c r="AH92" t="s">
        <v>1011</v>
      </c>
      <c r="AI92" t="s">
        <v>1011</v>
      </c>
      <c r="AJ92" t="s">
        <v>1011</v>
      </c>
      <c r="AK92" t="s">
        <v>1011</v>
      </c>
      <c r="AL92" t="s">
        <v>1011</v>
      </c>
      <c r="AM92" t="s">
        <v>1011</v>
      </c>
      <c r="AN92" t="s">
        <v>1011</v>
      </c>
      <c r="AO92" t="s">
        <v>1011</v>
      </c>
      <c r="AP92" t="s">
        <v>1011</v>
      </c>
    </row>
    <row r="93" spans="1:42">
      <c r="A93" t="s">
        <v>2683</v>
      </c>
      <c r="B93" t="s">
        <v>2684</v>
      </c>
      <c r="C93" t="s">
        <v>1708</v>
      </c>
      <c r="D93" t="s">
        <v>2025</v>
      </c>
      <c r="E93" t="s">
        <v>2026</v>
      </c>
      <c r="F93" t="s">
        <v>2027</v>
      </c>
      <c r="G93" s="89" t="s">
        <v>2705</v>
      </c>
      <c r="H93" s="89" t="s">
        <v>2038</v>
      </c>
      <c r="I93" s="89" t="s">
        <v>2554</v>
      </c>
      <c r="J93" s="89" t="s">
        <v>2040</v>
      </c>
      <c r="K93" t="s">
        <v>1010</v>
      </c>
      <c r="L93" t="s">
        <v>1557</v>
      </c>
      <c r="M93" t="s">
        <v>1558</v>
      </c>
      <c r="N93" t="s">
        <v>2701</v>
      </c>
      <c r="O93" s="89" t="s">
        <v>2707</v>
      </c>
      <c r="P93" t="s">
        <v>2687</v>
      </c>
      <c r="Q93" t="s">
        <v>1011</v>
      </c>
      <c r="R93" t="s">
        <v>2514</v>
      </c>
      <c r="S93" s="89" t="s">
        <v>2708</v>
      </c>
      <c r="T93" t="s">
        <v>1011</v>
      </c>
      <c r="U93" t="s">
        <v>1012</v>
      </c>
      <c r="V93" t="s">
        <v>2221</v>
      </c>
      <c r="W93" t="s">
        <v>2690</v>
      </c>
      <c r="X93" t="s">
        <v>1013</v>
      </c>
      <c r="Y93" t="s">
        <v>1014</v>
      </c>
      <c r="Z93" s="139" t="s">
        <v>2563</v>
      </c>
      <c r="AA93" t="s">
        <v>1011</v>
      </c>
      <c r="AB93" t="s">
        <v>1011</v>
      </c>
      <c r="AC93" t="s">
        <v>1011</v>
      </c>
      <c r="AD93" t="s">
        <v>1011</v>
      </c>
      <c r="AE93" t="s">
        <v>2036</v>
      </c>
      <c r="AF93" t="s">
        <v>1011</v>
      </c>
      <c r="AG93" t="s">
        <v>1011</v>
      </c>
      <c r="AH93" t="s">
        <v>1011</v>
      </c>
      <c r="AI93" t="s">
        <v>1011</v>
      </c>
      <c r="AJ93" t="s">
        <v>1011</v>
      </c>
      <c r="AK93" t="s">
        <v>1011</v>
      </c>
      <c r="AL93" t="s">
        <v>1011</v>
      </c>
      <c r="AM93" t="s">
        <v>1011</v>
      </c>
      <c r="AN93" t="s">
        <v>1011</v>
      </c>
      <c r="AO93" t="s">
        <v>1011</v>
      </c>
      <c r="AP93" t="s">
        <v>1011</v>
      </c>
    </row>
    <row r="94" spans="1:42">
      <c r="A94" t="s">
        <v>2683</v>
      </c>
      <c r="B94" t="s">
        <v>2684</v>
      </c>
      <c r="C94" t="s">
        <v>1708</v>
      </c>
      <c r="D94" t="s">
        <v>2025</v>
      </c>
      <c r="E94" t="s">
        <v>2026</v>
      </c>
      <c r="F94" t="s">
        <v>2027</v>
      </c>
      <c r="G94" s="89" t="s">
        <v>2705</v>
      </c>
      <c r="H94" s="89" t="s">
        <v>2038</v>
      </c>
      <c r="I94" s="89" t="s">
        <v>2554</v>
      </c>
      <c r="J94" s="89" t="s">
        <v>2040</v>
      </c>
      <c r="K94" t="s">
        <v>1010</v>
      </c>
      <c r="L94" t="s">
        <v>1557</v>
      </c>
      <c r="M94" t="s">
        <v>1558</v>
      </c>
      <c r="N94" t="s">
        <v>2703</v>
      </c>
      <c r="O94" s="89" t="s">
        <v>2709</v>
      </c>
      <c r="P94" t="s">
        <v>2687</v>
      </c>
      <c r="Q94" t="s">
        <v>1011</v>
      </c>
      <c r="R94" t="s">
        <v>2517</v>
      </c>
      <c r="S94" s="89" t="s">
        <v>2710</v>
      </c>
      <c r="T94" t="s">
        <v>1011</v>
      </c>
      <c r="U94" t="s">
        <v>1012</v>
      </c>
      <c r="V94" t="s">
        <v>2221</v>
      </c>
      <c r="W94" t="s">
        <v>2690</v>
      </c>
      <c r="X94" t="s">
        <v>1013</v>
      </c>
      <c r="Y94" t="s">
        <v>1014</v>
      </c>
      <c r="Z94" s="139" t="s">
        <v>2563</v>
      </c>
      <c r="AA94" t="s">
        <v>1011</v>
      </c>
      <c r="AB94" t="s">
        <v>1011</v>
      </c>
      <c r="AC94" t="s">
        <v>1011</v>
      </c>
      <c r="AD94" t="s">
        <v>1011</v>
      </c>
      <c r="AE94" t="s">
        <v>2036</v>
      </c>
      <c r="AF94" t="s">
        <v>1011</v>
      </c>
      <c r="AG94" t="s">
        <v>1011</v>
      </c>
      <c r="AH94" t="s">
        <v>1011</v>
      </c>
      <c r="AI94" t="s">
        <v>1011</v>
      </c>
      <c r="AJ94" t="s">
        <v>1011</v>
      </c>
      <c r="AK94" t="s">
        <v>1011</v>
      </c>
      <c r="AL94" t="s">
        <v>1011</v>
      </c>
      <c r="AM94" t="s">
        <v>1011</v>
      </c>
      <c r="AN94" t="s">
        <v>1011</v>
      </c>
      <c r="AO94" t="s">
        <v>1011</v>
      </c>
      <c r="AP94" t="s">
        <v>1011</v>
      </c>
    </row>
    <row r="95" spans="1:42">
      <c r="A95" t="s">
        <v>2711</v>
      </c>
      <c r="B95" t="s">
        <v>2712</v>
      </c>
      <c r="C95" t="s">
        <v>2713</v>
      </c>
      <c r="D95" t="s">
        <v>2714</v>
      </c>
      <c r="E95" t="s">
        <v>2715</v>
      </c>
      <c r="F95" t="s">
        <v>2716</v>
      </c>
      <c r="G95" s="89" t="s">
        <v>2724</v>
      </c>
      <c r="H95" s="89" t="s">
        <v>2725</v>
      </c>
      <c r="I95" s="89" t="s">
        <v>2726</v>
      </c>
      <c r="J95" s="89" t="s">
        <v>2727</v>
      </c>
      <c r="K95" t="s">
        <v>1010</v>
      </c>
      <c r="L95" t="s">
        <v>2135</v>
      </c>
      <c r="M95" t="s">
        <v>2136</v>
      </c>
      <c r="N95" t="s">
        <v>2718</v>
      </c>
      <c r="O95" t="s">
        <v>2719</v>
      </c>
      <c r="P95" t="s">
        <v>2542</v>
      </c>
      <c r="Q95" t="s">
        <v>2719</v>
      </c>
      <c r="R95" t="s">
        <v>2720</v>
      </c>
      <c r="S95" s="2" t="s">
        <v>2545</v>
      </c>
      <c r="T95" t="s">
        <v>1011</v>
      </c>
      <c r="U95" t="s">
        <v>1012</v>
      </c>
      <c r="V95" t="s">
        <v>2721</v>
      </c>
      <c r="W95" t="s">
        <v>2722</v>
      </c>
      <c r="X95" t="s">
        <v>1013</v>
      </c>
      <c r="Y95" t="s">
        <v>1014</v>
      </c>
      <c r="Z95">
        <v>100020</v>
      </c>
      <c r="AA95" s="2" t="s">
        <v>1011</v>
      </c>
      <c r="AB95" t="s">
        <v>1011</v>
      </c>
      <c r="AC95" t="s">
        <v>1011</v>
      </c>
      <c r="AD95" t="s">
        <v>1011</v>
      </c>
      <c r="AE95" t="s">
        <v>2723</v>
      </c>
      <c r="AF95" t="s">
        <v>1011</v>
      </c>
      <c r="AG95" t="s">
        <v>1011</v>
      </c>
      <c r="AH95" t="s">
        <v>1011</v>
      </c>
      <c r="AI95" t="s">
        <v>1011</v>
      </c>
      <c r="AJ95" t="s">
        <v>1011</v>
      </c>
      <c r="AK95" t="s">
        <v>1011</v>
      </c>
      <c r="AL95" t="s">
        <v>1011</v>
      </c>
      <c r="AM95" t="s">
        <v>1011</v>
      </c>
      <c r="AN95" t="s">
        <v>1011</v>
      </c>
      <c r="AO95" t="s">
        <v>1011</v>
      </c>
      <c r="AP95" t="s">
        <v>1011</v>
      </c>
    </row>
    <row r="96" spans="1:42">
      <c r="A96" t="s">
        <v>2728</v>
      </c>
      <c r="B96" t="s">
        <v>2729</v>
      </c>
      <c r="C96" t="s">
        <v>1708</v>
      </c>
      <c r="D96" t="s">
        <v>2730</v>
      </c>
      <c r="E96" t="s">
        <v>2731</v>
      </c>
      <c r="F96" t="s">
        <v>2732</v>
      </c>
      <c r="G96" s="89" t="s">
        <v>2754</v>
      </c>
      <c r="H96" s="89" t="s">
        <v>2755</v>
      </c>
      <c r="I96" s="89" t="s">
        <v>2756</v>
      </c>
      <c r="J96" s="89" t="s">
        <v>2757</v>
      </c>
      <c r="K96" t="s">
        <v>1010</v>
      </c>
      <c r="L96" t="s">
        <v>1813</v>
      </c>
      <c r="M96" t="s">
        <v>2736</v>
      </c>
      <c r="N96" t="s">
        <v>2737</v>
      </c>
      <c r="O96" t="s">
        <v>2738</v>
      </c>
      <c r="P96" t="s">
        <v>2739</v>
      </c>
      <c r="Q96" t="s">
        <v>1011</v>
      </c>
      <c r="R96" t="s">
        <v>2740</v>
      </c>
      <c r="S96" t="s">
        <v>138</v>
      </c>
      <c r="T96" t="s">
        <v>1011</v>
      </c>
      <c r="U96" t="s">
        <v>1012</v>
      </c>
      <c r="V96" t="s">
        <v>2221</v>
      </c>
      <c r="W96" t="s">
        <v>2741</v>
      </c>
      <c r="X96" t="s">
        <v>1013</v>
      </c>
      <c r="Y96" t="s">
        <v>1014</v>
      </c>
      <c r="Z96">
        <v>225300</v>
      </c>
      <c r="AA96" t="s">
        <v>1011</v>
      </c>
      <c r="AB96" t="s">
        <v>1011</v>
      </c>
      <c r="AC96" t="s">
        <v>1011</v>
      </c>
      <c r="AD96" t="s">
        <v>1011</v>
      </c>
      <c r="AE96" t="s">
        <v>2742</v>
      </c>
      <c r="AF96" t="s">
        <v>1011</v>
      </c>
      <c r="AG96" t="s">
        <v>1011</v>
      </c>
      <c r="AH96" t="s">
        <v>1011</v>
      </c>
      <c r="AI96" t="s">
        <v>1011</v>
      </c>
      <c r="AJ96" t="s">
        <v>1011</v>
      </c>
      <c r="AK96" t="s">
        <v>1011</v>
      </c>
      <c r="AL96" t="s">
        <v>1011</v>
      </c>
      <c r="AM96" t="s">
        <v>1011</v>
      </c>
      <c r="AN96" t="s">
        <v>1011</v>
      </c>
      <c r="AO96" t="s">
        <v>1011</v>
      </c>
      <c r="AP96" t="s">
        <v>1011</v>
      </c>
    </row>
    <row r="97" spans="1:42">
      <c r="A97" t="s">
        <v>2743</v>
      </c>
      <c r="B97" t="s">
        <v>2744</v>
      </c>
      <c r="C97" t="s">
        <v>1549</v>
      </c>
      <c r="D97" t="s">
        <v>2025</v>
      </c>
      <c r="E97" t="s">
        <v>2745</v>
      </c>
      <c r="F97" t="s">
        <v>2746</v>
      </c>
      <c r="G97" t="s">
        <v>2750</v>
      </c>
      <c r="H97" t="s">
        <v>2751</v>
      </c>
      <c r="I97" t="s">
        <v>2752</v>
      </c>
      <c r="J97" t="s">
        <v>2753</v>
      </c>
      <c r="K97" t="s">
        <v>1010</v>
      </c>
      <c r="L97" t="s">
        <v>1557</v>
      </c>
      <c r="M97" t="s">
        <v>1558</v>
      </c>
      <c r="N97" t="s">
        <v>2698</v>
      </c>
      <c r="O97" t="s">
        <v>2699</v>
      </c>
      <c r="P97" t="s">
        <v>2700</v>
      </c>
      <c r="Q97" t="s">
        <v>1011</v>
      </c>
      <c r="R97" t="s">
        <v>2514</v>
      </c>
      <c r="S97" t="s">
        <v>241</v>
      </c>
      <c r="T97" t="s">
        <v>1011</v>
      </c>
      <c r="U97" t="s">
        <v>1012</v>
      </c>
      <c r="V97" t="s">
        <v>2680</v>
      </c>
      <c r="W97" t="s">
        <v>2748</v>
      </c>
      <c r="X97" t="s">
        <v>1013</v>
      </c>
      <c r="Y97" t="s">
        <v>1014</v>
      </c>
      <c r="Z97" s="139" t="s">
        <v>2758</v>
      </c>
      <c r="AA97" t="s">
        <v>1011</v>
      </c>
      <c r="AB97" t="s">
        <v>1011</v>
      </c>
      <c r="AC97" t="s">
        <v>1011</v>
      </c>
      <c r="AD97" t="s">
        <v>1011</v>
      </c>
      <c r="AE97" t="s">
        <v>2749</v>
      </c>
      <c r="AF97" t="s">
        <v>1011</v>
      </c>
      <c r="AG97" t="s">
        <v>1011</v>
      </c>
      <c r="AH97" t="s">
        <v>1011</v>
      </c>
      <c r="AI97" t="s">
        <v>1011</v>
      </c>
      <c r="AJ97" t="s">
        <v>1011</v>
      </c>
      <c r="AK97" t="s">
        <v>1011</v>
      </c>
      <c r="AL97" t="s">
        <v>1011</v>
      </c>
      <c r="AM97" t="s">
        <v>1011</v>
      </c>
      <c r="AN97" t="s">
        <v>1011</v>
      </c>
      <c r="AO97" t="s">
        <v>1011</v>
      </c>
      <c r="AP97" t="s">
        <v>1011</v>
      </c>
    </row>
    <row r="98" spans="1:42">
      <c r="A98" t="s">
        <v>2743</v>
      </c>
      <c r="B98" t="s">
        <v>2744</v>
      </c>
      <c r="C98" t="s">
        <v>1549</v>
      </c>
      <c r="D98" t="s">
        <v>2025</v>
      </c>
      <c r="E98" t="s">
        <v>2745</v>
      </c>
      <c r="F98" t="s">
        <v>2746</v>
      </c>
      <c r="G98" t="s">
        <v>2750</v>
      </c>
      <c r="H98" t="s">
        <v>2751</v>
      </c>
      <c r="I98" t="s">
        <v>2752</v>
      </c>
      <c r="J98" t="s">
        <v>2753</v>
      </c>
      <c r="K98" t="s">
        <v>1010</v>
      </c>
      <c r="L98" t="s">
        <v>1557</v>
      </c>
      <c r="M98" t="s">
        <v>1558</v>
      </c>
      <c r="N98" t="s">
        <v>2698</v>
      </c>
      <c r="O98" t="s">
        <v>2699</v>
      </c>
      <c r="P98" t="s">
        <v>2700</v>
      </c>
      <c r="Q98" t="s">
        <v>1011</v>
      </c>
      <c r="R98" t="s">
        <v>2514</v>
      </c>
      <c r="S98" s="2" t="s">
        <v>241</v>
      </c>
      <c r="T98" t="s">
        <v>1011</v>
      </c>
      <c r="U98" t="s">
        <v>1012</v>
      </c>
      <c r="V98" t="s">
        <v>2680</v>
      </c>
      <c r="W98" t="s">
        <v>2748</v>
      </c>
      <c r="X98" t="s">
        <v>1013</v>
      </c>
      <c r="Y98" t="s">
        <v>1014</v>
      </c>
      <c r="Z98" s="139" t="s">
        <v>2758</v>
      </c>
      <c r="AA98" s="2" t="s">
        <v>1011</v>
      </c>
      <c r="AB98" t="s">
        <v>1011</v>
      </c>
      <c r="AC98" t="s">
        <v>1011</v>
      </c>
      <c r="AD98" t="s">
        <v>1011</v>
      </c>
      <c r="AE98" t="s">
        <v>2749</v>
      </c>
      <c r="AF98" t="s">
        <v>1011</v>
      </c>
      <c r="AG98" t="s">
        <v>1011</v>
      </c>
      <c r="AH98" t="s">
        <v>1011</v>
      </c>
      <c r="AI98" t="s">
        <v>1011</v>
      </c>
      <c r="AJ98" t="s">
        <v>1011</v>
      </c>
      <c r="AK98" t="s">
        <v>1011</v>
      </c>
      <c r="AL98" t="s">
        <v>1011</v>
      </c>
      <c r="AM98" t="s">
        <v>1011</v>
      </c>
      <c r="AN98" t="s">
        <v>1011</v>
      </c>
      <c r="AO98" t="s">
        <v>1011</v>
      </c>
      <c r="AP98" t="s">
        <v>1011</v>
      </c>
    </row>
    <row r="99" spans="1:42">
      <c r="A99" t="s">
        <v>2759</v>
      </c>
      <c r="B99" t="s">
        <v>2760</v>
      </c>
      <c r="C99" t="s">
        <v>2761</v>
      </c>
      <c r="D99" t="s">
        <v>2025</v>
      </c>
      <c r="E99" t="s">
        <v>2745</v>
      </c>
      <c r="F99" t="s">
        <v>2746</v>
      </c>
      <c r="G99" t="s">
        <v>2750</v>
      </c>
      <c r="H99" t="s">
        <v>2751</v>
      </c>
      <c r="I99" t="s">
        <v>2752</v>
      </c>
      <c r="J99" t="s">
        <v>2753</v>
      </c>
      <c r="K99" t="s">
        <v>1010</v>
      </c>
      <c r="L99" t="s">
        <v>1557</v>
      </c>
      <c r="M99" t="s">
        <v>1603</v>
      </c>
      <c r="N99" t="s">
        <v>2762</v>
      </c>
      <c r="O99" t="s">
        <v>2764</v>
      </c>
      <c r="P99" t="s">
        <v>2763</v>
      </c>
      <c r="Q99" t="s">
        <v>2764</v>
      </c>
      <c r="R99" t="s">
        <v>2765</v>
      </c>
      <c r="S99" t="s">
        <v>2766</v>
      </c>
      <c r="T99" t="s">
        <v>1011</v>
      </c>
      <c r="U99" t="s">
        <v>1012</v>
      </c>
      <c r="V99" t="s">
        <v>2501</v>
      </c>
      <c r="W99" t="s">
        <v>2767</v>
      </c>
      <c r="X99" t="s">
        <v>1013</v>
      </c>
      <c r="Y99" t="s">
        <v>1014</v>
      </c>
      <c r="Z99" s="139" t="s">
        <v>2758</v>
      </c>
      <c r="AA99" t="s">
        <v>1011</v>
      </c>
      <c r="AB99" t="s">
        <v>1011</v>
      </c>
      <c r="AC99" t="s">
        <v>1011</v>
      </c>
      <c r="AD99" t="s">
        <v>1011</v>
      </c>
      <c r="AE99" t="s">
        <v>2749</v>
      </c>
      <c r="AF99" t="s">
        <v>1011</v>
      </c>
      <c r="AG99" t="s">
        <v>1011</v>
      </c>
      <c r="AH99" t="s">
        <v>1011</v>
      </c>
      <c r="AI99" t="s">
        <v>1011</v>
      </c>
      <c r="AJ99" t="s">
        <v>1011</v>
      </c>
      <c r="AK99" t="s">
        <v>1011</v>
      </c>
      <c r="AL99" t="s">
        <v>1011</v>
      </c>
      <c r="AM99" t="s">
        <v>1011</v>
      </c>
      <c r="AN99" t="s">
        <v>1011</v>
      </c>
      <c r="AO99" t="s">
        <v>1011</v>
      </c>
      <c r="AP99" t="s">
        <v>1011</v>
      </c>
    </row>
    <row r="100" spans="1:42">
      <c r="A100" t="s">
        <v>2759</v>
      </c>
      <c r="B100" t="s">
        <v>2760</v>
      </c>
      <c r="C100" t="s">
        <v>1708</v>
      </c>
      <c r="D100" t="s">
        <v>2025</v>
      </c>
      <c r="E100" t="s">
        <v>2745</v>
      </c>
      <c r="F100" t="s">
        <v>2746</v>
      </c>
      <c r="G100" t="s">
        <v>2750</v>
      </c>
      <c r="H100" t="s">
        <v>2751</v>
      </c>
      <c r="I100" t="s">
        <v>2752</v>
      </c>
      <c r="J100" t="s">
        <v>2753</v>
      </c>
      <c r="K100" t="s">
        <v>1010</v>
      </c>
      <c r="L100" t="s">
        <v>1557</v>
      </c>
      <c r="M100" t="s">
        <v>1603</v>
      </c>
      <c r="N100" t="s">
        <v>2768</v>
      </c>
      <c r="O100" t="s">
        <v>2769</v>
      </c>
      <c r="P100" t="s">
        <v>2125</v>
      </c>
      <c r="Q100" t="s">
        <v>1011</v>
      </c>
      <c r="R100" t="s">
        <v>2034</v>
      </c>
      <c r="S100" t="s">
        <v>250</v>
      </c>
      <c r="T100" t="s">
        <v>1011</v>
      </c>
      <c r="U100" t="s">
        <v>1012</v>
      </c>
      <c r="V100" t="s">
        <v>2221</v>
      </c>
      <c r="W100" t="s">
        <v>2767</v>
      </c>
      <c r="X100" t="s">
        <v>1013</v>
      </c>
      <c r="Y100" t="s">
        <v>1014</v>
      </c>
      <c r="Z100" s="139" t="s">
        <v>2758</v>
      </c>
      <c r="AA100" t="s">
        <v>1011</v>
      </c>
      <c r="AB100" t="s">
        <v>1011</v>
      </c>
      <c r="AC100" t="s">
        <v>1011</v>
      </c>
      <c r="AD100" t="s">
        <v>1011</v>
      </c>
      <c r="AE100" t="s">
        <v>2749</v>
      </c>
      <c r="AF100" t="s">
        <v>1011</v>
      </c>
      <c r="AG100" t="s">
        <v>1011</v>
      </c>
      <c r="AH100" t="s">
        <v>1011</v>
      </c>
      <c r="AI100" t="s">
        <v>1011</v>
      </c>
      <c r="AJ100" t="s">
        <v>1011</v>
      </c>
      <c r="AK100" t="s">
        <v>1011</v>
      </c>
      <c r="AL100" t="s">
        <v>1011</v>
      </c>
      <c r="AM100" t="s">
        <v>1011</v>
      </c>
      <c r="AN100" t="s">
        <v>1011</v>
      </c>
      <c r="AO100" t="s">
        <v>1011</v>
      </c>
      <c r="AP100" t="s">
        <v>1011</v>
      </c>
    </row>
    <row r="101" spans="1:42">
      <c r="A101" t="s">
        <v>2759</v>
      </c>
      <c r="B101" t="s">
        <v>2760</v>
      </c>
      <c r="C101" t="s">
        <v>2510</v>
      </c>
      <c r="D101" t="s">
        <v>2025</v>
      </c>
      <c r="E101" t="s">
        <v>2745</v>
      </c>
      <c r="F101" t="s">
        <v>2746</v>
      </c>
      <c r="G101" t="s">
        <v>2750</v>
      </c>
      <c r="H101" t="s">
        <v>2751</v>
      </c>
      <c r="I101" t="s">
        <v>2752</v>
      </c>
      <c r="J101" t="s">
        <v>2753</v>
      </c>
      <c r="K101" t="s">
        <v>1010</v>
      </c>
      <c r="L101" t="s">
        <v>1557</v>
      </c>
      <c r="M101" t="s">
        <v>1558</v>
      </c>
      <c r="N101" t="s">
        <v>2511</v>
      </c>
      <c r="O101" t="s">
        <v>2512</v>
      </c>
      <c r="P101" t="s">
        <v>2513</v>
      </c>
      <c r="Q101" t="s">
        <v>2512</v>
      </c>
      <c r="R101" t="s">
        <v>2514</v>
      </c>
      <c r="S101" t="s">
        <v>237</v>
      </c>
      <c r="T101" t="s">
        <v>1011</v>
      </c>
      <c r="U101" t="s">
        <v>1012</v>
      </c>
      <c r="V101" t="s">
        <v>2221</v>
      </c>
      <c r="W101" t="s">
        <v>2767</v>
      </c>
      <c r="X101" t="s">
        <v>1013</v>
      </c>
      <c r="Y101" t="s">
        <v>1014</v>
      </c>
      <c r="Z101" s="139" t="s">
        <v>2886</v>
      </c>
      <c r="AA101" t="s">
        <v>1011</v>
      </c>
      <c r="AB101" t="s">
        <v>1011</v>
      </c>
      <c r="AC101" t="s">
        <v>1011</v>
      </c>
      <c r="AD101" t="s">
        <v>1011</v>
      </c>
      <c r="AE101" t="s">
        <v>2749</v>
      </c>
      <c r="AF101" t="s">
        <v>1011</v>
      </c>
      <c r="AG101" t="s">
        <v>1011</v>
      </c>
      <c r="AH101" t="s">
        <v>1011</v>
      </c>
      <c r="AI101" t="s">
        <v>1011</v>
      </c>
      <c r="AJ101" t="s">
        <v>1011</v>
      </c>
      <c r="AK101" t="s">
        <v>1011</v>
      </c>
      <c r="AL101" t="s">
        <v>1011</v>
      </c>
      <c r="AM101" t="s">
        <v>1011</v>
      </c>
      <c r="AN101" t="s">
        <v>1011</v>
      </c>
      <c r="AO101" t="s">
        <v>1011</v>
      </c>
      <c r="AP101" t="s">
        <v>1011</v>
      </c>
    </row>
    <row r="102" spans="1:42">
      <c r="A102" t="s">
        <v>2770</v>
      </c>
      <c r="B102" t="s">
        <v>2771</v>
      </c>
      <c r="C102" t="s">
        <v>1692</v>
      </c>
      <c r="D102" t="s">
        <v>2025</v>
      </c>
      <c r="E102" t="s">
        <v>2026</v>
      </c>
      <c r="F102" t="s">
        <v>2027</v>
      </c>
      <c r="G102" t="s">
        <v>2750</v>
      </c>
      <c r="H102" t="s">
        <v>2751</v>
      </c>
      <c r="I102" t="s">
        <v>2752</v>
      </c>
      <c r="J102" t="s">
        <v>2753</v>
      </c>
      <c r="K102" t="s">
        <v>1010</v>
      </c>
      <c r="L102" t="s">
        <v>1557</v>
      </c>
      <c r="M102" t="s">
        <v>1603</v>
      </c>
      <c r="N102" t="s">
        <v>2772</v>
      </c>
      <c r="O102" t="s">
        <v>2774</v>
      </c>
      <c r="P102" t="s">
        <v>2773</v>
      </c>
      <c r="Q102" t="s">
        <v>2774</v>
      </c>
      <c r="R102" t="s">
        <v>2775</v>
      </c>
      <c r="S102" t="s">
        <v>1447</v>
      </c>
      <c r="T102" t="s">
        <v>1011</v>
      </c>
      <c r="U102" t="s">
        <v>1012</v>
      </c>
      <c r="V102" t="s">
        <v>2776</v>
      </c>
      <c r="W102" t="s">
        <v>2777</v>
      </c>
      <c r="X102" t="s">
        <v>1013</v>
      </c>
      <c r="Y102" t="s">
        <v>1014</v>
      </c>
      <c r="Z102" s="139" t="s">
        <v>2758</v>
      </c>
      <c r="AA102" t="s">
        <v>1011</v>
      </c>
      <c r="AB102" t="s">
        <v>1011</v>
      </c>
      <c r="AC102" t="s">
        <v>1011</v>
      </c>
      <c r="AD102" t="s">
        <v>1011</v>
      </c>
      <c r="AE102" t="s">
        <v>2749</v>
      </c>
      <c r="AF102" t="s">
        <v>1011</v>
      </c>
      <c r="AG102" t="s">
        <v>1011</v>
      </c>
      <c r="AH102" t="s">
        <v>1011</v>
      </c>
      <c r="AI102" t="s">
        <v>1011</v>
      </c>
      <c r="AJ102" t="s">
        <v>1011</v>
      </c>
      <c r="AK102" t="s">
        <v>1011</v>
      </c>
      <c r="AL102" t="s">
        <v>1011</v>
      </c>
      <c r="AM102" t="s">
        <v>1011</v>
      </c>
      <c r="AN102" t="s">
        <v>1011</v>
      </c>
      <c r="AO102" t="s">
        <v>1011</v>
      </c>
      <c r="AP102" t="s">
        <v>1011</v>
      </c>
    </row>
    <row r="103" spans="1:42">
      <c r="A103" t="s">
        <v>2770</v>
      </c>
      <c r="B103" t="s">
        <v>2771</v>
      </c>
      <c r="C103" t="s">
        <v>1708</v>
      </c>
      <c r="D103" t="s">
        <v>2025</v>
      </c>
      <c r="E103" t="s">
        <v>2026</v>
      </c>
      <c r="F103" t="s">
        <v>2027</v>
      </c>
      <c r="G103" t="s">
        <v>2750</v>
      </c>
      <c r="H103" t="s">
        <v>2751</v>
      </c>
      <c r="I103" t="s">
        <v>2752</v>
      </c>
      <c r="J103" t="s">
        <v>2753</v>
      </c>
      <c r="K103" t="s">
        <v>1010</v>
      </c>
      <c r="L103" t="s">
        <v>1557</v>
      </c>
      <c r="M103" t="s">
        <v>1558</v>
      </c>
      <c r="N103" t="s">
        <v>2778</v>
      </c>
      <c r="O103" t="s">
        <v>2779</v>
      </c>
      <c r="P103" t="s">
        <v>2687</v>
      </c>
      <c r="Q103" t="s">
        <v>1011</v>
      </c>
      <c r="R103" t="s">
        <v>2151</v>
      </c>
      <c r="S103" t="s">
        <v>2689</v>
      </c>
      <c r="T103" t="s">
        <v>1011</v>
      </c>
      <c r="U103" t="s">
        <v>1012</v>
      </c>
      <c r="V103" t="s">
        <v>2221</v>
      </c>
      <c r="W103" t="s">
        <v>2777</v>
      </c>
      <c r="X103" t="s">
        <v>1013</v>
      </c>
      <c r="Y103" t="s">
        <v>1014</v>
      </c>
      <c r="Z103" s="139" t="s">
        <v>3022</v>
      </c>
      <c r="AA103" t="s">
        <v>1011</v>
      </c>
      <c r="AB103" t="s">
        <v>1011</v>
      </c>
      <c r="AC103" t="s">
        <v>1011</v>
      </c>
      <c r="AD103" t="s">
        <v>1011</v>
      </c>
      <c r="AE103" t="s">
        <v>2749</v>
      </c>
      <c r="AF103" t="s">
        <v>1011</v>
      </c>
      <c r="AG103" t="s">
        <v>1011</v>
      </c>
      <c r="AH103" t="s">
        <v>1011</v>
      </c>
      <c r="AI103" t="s">
        <v>1011</v>
      </c>
      <c r="AJ103" t="s">
        <v>1011</v>
      </c>
      <c r="AK103" t="s">
        <v>1011</v>
      </c>
      <c r="AL103" t="s">
        <v>1011</v>
      </c>
      <c r="AM103" t="s">
        <v>1011</v>
      </c>
      <c r="AN103" t="s">
        <v>1011</v>
      </c>
      <c r="AO103" t="s">
        <v>1011</v>
      </c>
      <c r="AP103" t="s">
        <v>1011</v>
      </c>
    </row>
    <row r="104" spans="1:42">
      <c r="A104" t="s">
        <v>2781</v>
      </c>
      <c r="B104" t="s">
        <v>2782</v>
      </c>
      <c r="C104" t="s">
        <v>1708</v>
      </c>
      <c r="D104" t="s">
        <v>2783</v>
      </c>
      <c r="E104" t="s">
        <v>2784</v>
      </c>
      <c r="F104" t="s">
        <v>2785</v>
      </c>
      <c r="G104" s="89" t="s">
        <v>2790</v>
      </c>
      <c r="H104" s="89" t="s">
        <v>2791</v>
      </c>
      <c r="I104" s="89" t="s">
        <v>2792</v>
      </c>
      <c r="J104" s="89" t="s">
        <v>2793</v>
      </c>
      <c r="K104" t="s">
        <v>1010</v>
      </c>
      <c r="L104" t="s">
        <v>1813</v>
      </c>
      <c r="M104" t="s">
        <v>1814</v>
      </c>
      <c r="N104" t="s">
        <v>2322</v>
      </c>
      <c r="O104" t="s">
        <v>2323</v>
      </c>
      <c r="P104" t="s">
        <v>2324</v>
      </c>
      <c r="Q104" t="s">
        <v>1011</v>
      </c>
      <c r="R104" t="s">
        <v>2325</v>
      </c>
      <c r="S104" t="s">
        <v>143</v>
      </c>
      <c r="T104" t="s">
        <v>1011</v>
      </c>
      <c r="U104" t="s">
        <v>1012</v>
      </c>
      <c r="V104" t="s">
        <v>2126</v>
      </c>
      <c r="W104" t="s">
        <v>2788</v>
      </c>
      <c r="X104" t="s">
        <v>1013</v>
      </c>
      <c r="Y104" t="s">
        <v>1014</v>
      </c>
      <c r="Z104">
        <v>200085</v>
      </c>
      <c r="AA104" t="s">
        <v>1011</v>
      </c>
      <c r="AB104" t="s">
        <v>1011</v>
      </c>
      <c r="AC104" t="s">
        <v>1011</v>
      </c>
      <c r="AD104" t="s">
        <v>1011</v>
      </c>
      <c r="AE104" t="s">
        <v>2789</v>
      </c>
      <c r="AF104" t="s">
        <v>1011</v>
      </c>
      <c r="AG104" t="s">
        <v>1011</v>
      </c>
      <c r="AH104" t="s">
        <v>1011</v>
      </c>
      <c r="AI104" t="s">
        <v>1011</v>
      </c>
      <c r="AJ104" t="s">
        <v>1011</v>
      </c>
      <c r="AK104" t="s">
        <v>1011</v>
      </c>
      <c r="AL104" t="s">
        <v>1011</v>
      </c>
      <c r="AM104" t="s">
        <v>1011</v>
      </c>
      <c r="AN104" t="s">
        <v>1011</v>
      </c>
      <c r="AO104" t="s">
        <v>1011</v>
      </c>
      <c r="AP104" t="s">
        <v>1011</v>
      </c>
    </row>
    <row r="105" spans="1:42">
      <c r="A105" t="s">
        <v>2794</v>
      </c>
      <c r="B105" t="s">
        <v>2795</v>
      </c>
      <c r="C105" t="s">
        <v>1549</v>
      </c>
      <c r="D105" t="s">
        <v>2796</v>
      </c>
      <c r="E105" t="s">
        <v>2797</v>
      </c>
      <c r="F105" t="s">
        <v>2798</v>
      </c>
      <c r="G105" s="89" t="s">
        <v>2840</v>
      </c>
      <c r="H105" s="89" t="s">
        <v>2841</v>
      </c>
      <c r="I105" s="89" t="s">
        <v>2842</v>
      </c>
      <c r="J105" s="138" t="s">
        <v>2843</v>
      </c>
      <c r="K105" t="s">
        <v>1010</v>
      </c>
      <c r="L105" t="s">
        <v>1557</v>
      </c>
      <c r="M105" t="s">
        <v>1558</v>
      </c>
      <c r="N105" t="s">
        <v>2803</v>
      </c>
      <c r="O105" t="s">
        <v>2804</v>
      </c>
      <c r="P105" t="s">
        <v>2805</v>
      </c>
      <c r="Q105" t="s">
        <v>1011</v>
      </c>
      <c r="R105" t="s">
        <v>2096</v>
      </c>
      <c r="S105" t="s">
        <v>210</v>
      </c>
      <c r="T105" t="s">
        <v>1011</v>
      </c>
      <c r="U105" t="s">
        <v>1012</v>
      </c>
      <c r="V105" t="s">
        <v>2680</v>
      </c>
      <c r="W105" t="s">
        <v>2806</v>
      </c>
      <c r="X105" t="s">
        <v>1013</v>
      </c>
      <c r="Y105" t="s">
        <v>1014</v>
      </c>
      <c r="Z105">
        <v>650100</v>
      </c>
      <c r="AA105" t="s">
        <v>1011</v>
      </c>
      <c r="AB105" t="s">
        <v>1011</v>
      </c>
      <c r="AC105" t="s">
        <v>1011</v>
      </c>
      <c r="AD105" t="s">
        <v>1011</v>
      </c>
      <c r="AE105" t="s">
        <v>2807</v>
      </c>
      <c r="AF105" t="s">
        <v>1011</v>
      </c>
      <c r="AG105" t="s">
        <v>1011</v>
      </c>
      <c r="AH105" t="s">
        <v>1011</v>
      </c>
      <c r="AI105" t="s">
        <v>1011</v>
      </c>
      <c r="AJ105" t="s">
        <v>1011</v>
      </c>
      <c r="AK105" t="s">
        <v>1011</v>
      </c>
      <c r="AL105" t="s">
        <v>1011</v>
      </c>
      <c r="AM105" t="s">
        <v>1011</v>
      </c>
      <c r="AN105" t="s">
        <v>1011</v>
      </c>
      <c r="AO105" t="s">
        <v>1011</v>
      </c>
      <c r="AP105" t="s">
        <v>1011</v>
      </c>
    </row>
    <row r="106" spans="1:42">
      <c r="A106" t="s">
        <v>2808</v>
      </c>
      <c r="B106" t="s">
        <v>2809</v>
      </c>
      <c r="C106" t="s">
        <v>2810</v>
      </c>
      <c r="D106" t="s">
        <v>2811</v>
      </c>
      <c r="E106" t="s">
        <v>2812</v>
      </c>
      <c r="F106" t="s">
        <v>2813</v>
      </c>
      <c r="G106" s="89" t="s">
        <v>2844</v>
      </c>
      <c r="H106" s="89" t="s">
        <v>2845</v>
      </c>
      <c r="I106" s="89" t="s">
        <v>2846</v>
      </c>
      <c r="J106" s="89" t="s">
        <v>2847</v>
      </c>
      <c r="K106" t="s">
        <v>1010</v>
      </c>
      <c r="L106" t="s">
        <v>1557</v>
      </c>
      <c r="M106" t="s">
        <v>2815</v>
      </c>
      <c r="N106" t="s">
        <v>2816</v>
      </c>
      <c r="O106" t="s">
        <v>2817</v>
      </c>
      <c r="P106" t="s">
        <v>2818</v>
      </c>
      <c r="Q106" t="s">
        <v>2817</v>
      </c>
      <c r="R106" t="s">
        <v>2819</v>
      </c>
      <c r="S106" t="s">
        <v>1526</v>
      </c>
      <c r="T106" t="s">
        <v>1011</v>
      </c>
      <c r="U106" t="s">
        <v>1012</v>
      </c>
      <c r="V106" t="s">
        <v>2376</v>
      </c>
      <c r="W106" t="s">
        <v>2820</v>
      </c>
      <c r="X106" t="s">
        <v>1013</v>
      </c>
      <c r="Y106" t="s">
        <v>1014</v>
      </c>
      <c r="Z106">
        <v>610000</v>
      </c>
      <c r="AA106" t="s">
        <v>1011</v>
      </c>
      <c r="AB106" t="s">
        <v>1011</v>
      </c>
      <c r="AC106" t="s">
        <v>1011</v>
      </c>
      <c r="AD106" t="s">
        <v>1011</v>
      </c>
      <c r="AE106" t="s">
        <v>2821</v>
      </c>
      <c r="AF106" t="s">
        <v>1011</v>
      </c>
      <c r="AG106" t="s">
        <v>1011</v>
      </c>
      <c r="AH106" t="s">
        <v>1011</v>
      </c>
      <c r="AI106" t="s">
        <v>1011</v>
      </c>
      <c r="AJ106" t="s">
        <v>1011</v>
      </c>
      <c r="AK106" t="s">
        <v>1011</v>
      </c>
      <c r="AL106" t="s">
        <v>1011</v>
      </c>
      <c r="AM106" t="s">
        <v>1011</v>
      </c>
      <c r="AN106" t="s">
        <v>1011</v>
      </c>
      <c r="AO106" t="s">
        <v>1011</v>
      </c>
      <c r="AP106" t="s">
        <v>1011</v>
      </c>
    </row>
    <row r="107" spans="1:42">
      <c r="A107" t="s">
        <v>2822</v>
      </c>
      <c r="B107" t="s">
        <v>2823</v>
      </c>
      <c r="C107" t="s">
        <v>1708</v>
      </c>
      <c r="D107" t="s">
        <v>2824</v>
      </c>
      <c r="E107" t="s">
        <v>2825</v>
      </c>
      <c r="F107" t="s">
        <v>2826</v>
      </c>
      <c r="G107" s="89" t="s">
        <v>2848</v>
      </c>
      <c r="H107" s="89" t="s">
        <v>2849</v>
      </c>
      <c r="I107" s="89" t="s">
        <v>2850</v>
      </c>
      <c r="J107" s="89" t="s">
        <v>2851</v>
      </c>
      <c r="K107" t="s">
        <v>1010</v>
      </c>
      <c r="L107" t="s">
        <v>1557</v>
      </c>
      <c r="M107" t="s">
        <v>1603</v>
      </c>
      <c r="N107" t="s">
        <v>2828</v>
      </c>
      <c r="O107" t="s">
        <v>2829</v>
      </c>
      <c r="P107" t="s">
        <v>2002</v>
      </c>
      <c r="Q107" t="s">
        <v>1011</v>
      </c>
      <c r="R107" t="s">
        <v>2112</v>
      </c>
      <c r="S107" t="s">
        <v>271</v>
      </c>
      <c r="T107" t="s">
        <v>1011</v>
      </c>
      <c r="U107" t="s">
        <v>1012</v>
      </c>
      <c r="V107" t="s">
        <v>2221</v>
      </c>
      <c r="W107" t="s">
        <v>2660</v>
      </c>
      <c r="X107" t="s">
        <v>1013</v>
      </c>
      <c r="Y107" t="s">
        <v>1014</v>
      </c>
      <c r="Z107">
        <v>510000</v>
      </c>
      <c r="AA107" t="s">
        <v>1011</v>
      </c>
      <c r="AB107" t="s">
        <v>1011</v>
      </c>
      <c r="AC107" t="s">
        <v>1011</v>
      </c>
      <c r="AD107" t="s">
        <v>1011</v>
      </c>
      <c r="AE107" t="s">
        <v>2830</v>
      </c>
      <c r="AF107" t="s">
        <v>1011</v>
      </c>
      <c r="AG107" t="s">
        <v>1011</v>
      </c>
      <c r="AH107" t="s">
        <v>1011</v>
      </c>
      <c r="AI107" t="s">
        <v>1011</v>
      </c>
      <c r="AJ107" t="s">
        <v>1011</v>
      </c>
      <c r="AK107" t="s">
        <v>1011</v>
      </c>
      <c r="AL107" t="s">
        <v>1011</v>
      </c>
      <c r="AM107" t="s">
        <v>1011</v>
      </c>
      <c r="AN107" t="s">
        <v>1011</v>
      </c>
      <c r="AO107" t="s">
        <v>1011</v>
      </c>
      <c r="AP107" t="s">
        <v>1011</v>
      </c>
    </row>
    <row r="108" spans="1:42">
      <c r="A108" t="s">
        <v>2831</v>
      </c>
      <c r="B108" t="s">
        <v>2832</v>
      </c>
      <c r="C108" t="s">
        <v>1661</v>
      </c>
      <c r="D108" t="s">
        <v>1806</v>
      </c>
      <c r="E108" t="s">
        <v>1807</v>
      </c>
      <c r="F108" t="s">
        <v>1808</v>
      </c>
      <c r="G108" s="89" t="s">
        <v>2852</v>
      </c>
      <c r="H108" s="89" t="s">
        <v>2853</v>
      </c>
      <c r="I108" s="89" t="s">
        <v>2854</v>
      </c>
      <c r="J108" s="89" t="s">
        <v>2855</v>
      </c>
      <c r="K108" t="s">
        <v>1010</v>
      </c>
      <c r="L108" t="s">
        <v>1580</v>
      </c>
      <c r="M108" t="s">
        <v>1581</v>
      </c>
      <c r="N108" t="s">
        <v>2833</v>
      </c>
      <c r="O108" t="s">
        <v>2834</v>
      </c>
      <c r="P108" t="s">
        <v>2835</v>
      </c>
      <c r="Q108" t="s">
        <v>1011</v>
      </c>
      <c r="R108" t="s">
        <v>1890</v>
      </c>
      <c r="S108" t="s">
        <v>301</v>
      </c>
      <c r="T108" t="s">
        <v>1011</v>
      </c>
      <c r="U108" t="s">
        <v>1012</v>
      </c>
      <c r="V108" t="s">
        <v>2261</v>
      </c>
      <c r="W108" t="s">
        <v>2836</v>
      </c>
      <c r="X108" t="s">
        <v>1013</v>
      </c>
      <c r="Y108" t="s">
        <v>1014</v>
      </c>
      <c r="Z108">
        <v>250000</v>
      </c>
      <c r="AA108" t="s">
        <v>1011</v>
      </c>
      <c r="AB108" t="s">
        <v>1011</v>
      </c>
      <c r="AC108" t="s">
        <v>1011</v>
      </c>
      <c r="AD108" t="s">
        <v>1011</v>
      </c>
      <c r="AE108" t="s">
        <v>1820</v>
      </c>
      <c r="AF108" t="s">
        <v>1011</v>
      </c>
      <c r="AG108" t="s">
        <v>1011</v>
      </c>
      <c r="AH108" t="s">
        <v>1011</v>
      </c>
      <c r="AI108" t="s">
        <v>1011</v>
      </c>
      <c r="AJ108" t="s">
        <v>1011</v>
      </c>
      <c r="AK108" t="s">
        <v>1011</v>
      </c>
      <c r="AL108" t="s">
        <v>1011</v>
      </c>
      <c r="AM108" t="s">
        <v>1011</v>
      </c>
      <c r="AN108" t="s">
        <v>1011</v>
      </c>
      <c r="AO108" t="s">
        <v>1011</v>
      </c>
      <c r="AP108" t="s">
        <v>1011</v>
      </c>
    </row>
    <row r="109" spans="1:42" ht="15" customHeight="1">
      <c r="A109" t="s">
        <v>2831</v>
      </c>
      <c r="B109" t="s">
        <v>2832</v>
      </c>
      <c r="C109" t="s">
        <v>1708</v>
      </c>
      <c r="D109" t="s">
        <v>1806</v>
      </c>
      <c r="E109" t="s">
        <v>1807</v>
      </c>
      <c r="F109" t="s">
        <v>1808</v>
      </c>
      <c r="G109" s="89" t="s">
        <v>2852</v>
      </c>
      <c r="H109" s="89" t="s">
        <v>2856</v>
      </c>
      <c r="I109" s="89" t="s">
        <v>2857</v>
      </c>
      <c r="J109" s="89" t="s">
        <v>2855</v>
      </c>
      <c r="K109" t="s">
        <v>1010</v>
      </c>
      <c r="L109" t="s">
        <v>1557</v>
      </c>
      <c r="M109" t="s">
        <v>1558</v>
      </c>
      <c r="N109" t="s">
        <v>2837</v>
      </c>
      <c r="O109" t="s">
        <v>2838</v>
      </c>
      <c r="P109" t="s">
        <v>2095</v>
      </c>
      <c r="Q109" t="s">
        <v>1011</v>
      </c>
      <c r="R109" t="s">
        <v>2839</v>
      </c>
      <c r="S109" t="s">
        <v>226</v>
      </c>
      <c r="T109" t="s">
        <v>1011</v>
      </c>
      <c r="U109" t="s">
        <v>1012</v>
      </c>
      <c r="V109" t="s">
        <v>2221</v>
      </c>
      <c r="W109" t="s">
        <v>2836</v>
      </c>
      <c r="X109" t="s">
        <v>1013</v>
      </c>
      <c r="Y109" t="s">
        <v>1014</v>
      </c>
      <c r="Z109">
        <v>250000</v>
      </c>
      <c r="AA109" t="s">
        <v>1011</v>
      </c>
      <c r="AB109" t="s">
        <v>1011</v>
      </c>
      <c r="AC109" t="s">
        <v>1011</v>
      </c>
      <c r="AD109" t="s">
        <v>1011</v>
      </c>
      <c r="AE109" t="s">
        <v>1820</v>
      </c>
      <c r="AF109" t="s">
        <v>1011</v>
      </c>
      <c r="AG109" t="s">
        <v>1011</v>
      </c>
      <c r="AH109" t="s">
        <v>1011</v>
      </c>
      <c r="AI109" t="s">
        <v>1011</v>
      </c>
      <c r="AJ109" t="s">
        <v>1011</v>
      </c>
      <c r="AK109" t="s">
        <v>1011</v>
      </c>
      <c r="AL109" t="s">
        <v>1011</v>
      </c>
      <c r="AM109" t="s">
        <v>1011</v>
      </c>
      <c r="AN109" t="s">
        <v>1011</v>
      </c>
      <c r="AO109" t="s">
        <v>1011</v>
      </c>
      <c r="AP109" t="s">
        <v>1011</v>
      </c>
    </row>
    <row r="110" spans="1:42">
      <c r="A110" t="s">
        <v>2867</v>
      </c>
      <c r="B110" t="s">
        <v>2868</v>
      </c>
      <c r="C110" t="s">
        <v>1692</v>
      </c>
      <c r="D110" t="s">
        <v>2025</v>
      </c>
      <c r="E110" t="s">
        <v>2745</v>
      </c>
      <c r="F110" t="s">
        <v>2746</v>
      </c>
      <c r="G110" t="s">
        <v>2750</v>
      </c>
      <c r="H110" t="s">
        <v>2751</v>
      </c>
      <c r="I110" t="s">
        <v>2752</v>
      </c>
      <c r="J110" t="s">
        <v>2753</v>
      </c>
      <c r="K110" t="s">
        <v>1010</v>
      </c>
      <c r="L110" t="s">
        <v>1557</v>
      </c>
      <c r="M110" t="s">
        <v>1603</v>
      </c>
      <c r="N110" t="s">
        <v>2869</v>
      </c>
      <c r="O110" t="s">
        <v>2870</v>
      </c>
      <c r="P110" t="s">
        <v>2773</v>
      </c>
      <c r="Q110" t="s">
        <v>2870</v>
      </c>
      <c r="R110" t="s">
        <v>2517</v>
      </c>
      <c r="S110" t="s">
        <v>1448</v>
      </c>
      <c r="T110" t="s">
        <v>1011</v>
      </c>
      <c r="U110" t="s">
        <v>1012</v>
      </c>
      <c r="V110" t="s">
        <v>2776</v>
      </c>
      <c r="W110" t="s">
        <v>2871</v>
      </c>
      <c r="X110" t="s">
        <v>1013</v>
      </c>
      <c r="Y110" t="s">
        <v>1014</v>
      </c>
      <c r="Z110" s="139" t="s">
        <v>2887</v>
      </c>
      <c r="AA110" t="s">
        <v>1011</v>
      </c>
      <c r="AB110" t="s">
        <v>1011</v>
      </c>
      <c r="AC110" t="s">
        <v>1011</v>
      </c>
      <c r="AD110" t="s">
        <v>1011</v>
      </c>
      <c r="AE110" t="s">
        <v>2749</v>
      </c>
      <c r="AF110" t="s">
        <v>1011</v>
      </c>
      <c r="AG110" t="s">
        <v>1011</v>
      </c>
      <c r="AH110" t="s">
        <v>1011</v>
      </c>
      <c r="AI110" t="s">
        <v>1011</v>
      </c>
      <c r="AJ110" t="s">
        <v>1011</v>
      </c>
      <c r="AK110" t="s">
        <v>1011</v>
      </c>
      <c r="AL110" t="s">
        <v>1011</v>
      </c>
      <c r="AM110" t="s">
        <v>1011</v>
      </c>
      <c r="AN110" t="s">
        <v>1011</v>
      </c>
      <c r="AO110" t="s">
        <v>1011</v>
      </c>
      <c r="AP110" t="s">
        <v>1011</v>
      </c>
    </row>
    <row r="111" spans="1:42">
      <c r="A111" t="s">
        <v>2872</v>
      </c>
      <c r="B111" t="s">
        <v>2873</v>
      </c>
      <c r="C111" t="s">
        <v>2874</v>
      </c>
      <c r="D111" t="s">
        <v>2025</v>
      </c>
      <c r="E111" t="s">
        <v>2745</v>
      </c>
      <c r="F111" t="s">
        <v>2746</v>
      </c>
      <c r="G111" t="s">
        <v>2750</v>
      </c>
      <c r="H111" t="s">
        <v>2751</v>
      </c>
      <c r="I111" t="s">
        <v>2752</v>
      </c>
      <c r="J111" t="s">
        <v>2753</v>
      </c>
      <c r="K111" t="s">
        <v>1010</v>
      </c>
      <c r="L111" t="s">
        <v>2135</v>
      </c>
      <c r="M111" t="s">
        <v>2414</v>
      </c>
      <c r="N111" t="s">
        <v>2875</v>
      </c>
      <c r="O111" t="s">
        <v>2877</v>
      </c>
      <c r="P111" t="s">
        <v>2876</v>
      </c>
      <c r="Q111" t="s">
        <v>2877</v>
      </c>
      <c r="R111" t="s">
        <v>2878</v>
      </c>
      <c r="S111" t="s">
        <v>2531</v>
      </c>
      <c r="T111" t="s">
        <v>1011</v>
      </c>
      <c r="U111" t="s">
        <v>1012</v>
      </c>
      <c r="V111" t="s">
        <v>2879</v>
      </c>
      <c r="W111" t="s">
        <v>2880</v>
      </c>
      <c r="X111" t="s">
        <v>1013</v>
      </c>
      <c r="Y111" t="s">
        <v>1014</v>
      </c>
      <c r="Z111" s="139" t="s">
        <v>2888</v>
      </c>
      <c r="AA111" t="s">
        <v>1011</v>
      </c>
      <c r="AB111" t="s">
        <v>1011</v>
      </c>
      <c r="AC111" t="s">
        <v>1011</v>
      </c>
      <c r="AD111" t="s">
        <v>1011</v>
      </c>
      <c r="AE111" t="s">
        <v>2749</v>
      </c>
      <c r="AF111" t="s">
        <v>1011</v>
      </c>
      <c r="AG111" t="s">
        <v>1011</v>
      </c>
      <c r="AH111" t="s">
        <v>1011</v>
      </c>
      <c r="AI111" t="s">
        <v>1011</v>
      </c>
      <c r="AJ111" t="s">
        <v>1011</v>
      </c>
      <c r="AK111" t="s">
        <v>1011</v>
      </c>
      <c r="AL111" t="s">
        <v>1011</v>
      </c>
      <c r="AM111" t="s">
        <v>1011</v>
      </c>
      <c r="AN111" t="s">
        <v>1011</v>
      </c>
      <c r="AO111" t="s">
        <v>1011</v>
      </c>
      <c r="AP111" t="s">
        <v>1011</v>
      </c>
    </row>
    <row r="112" spans="1:42">
      <c r="A112" t="s">
        <v>2872</v>
      </c>
      <c r="B112" t="s">
        <v>2873</v>
      </c>
      <c r="C112" t="s">
        <v>2381</v>
      </c>
      <c r="D112" t="s">
        <v>2025</v>
      </c>
      <c r="E112" t="s">
        <v>2745</v>
      </c>
      <c r="F112" t="s">
        <v>2746</v>
      </c>
      <c r="G112" t="s">
        <v>2750</v>
      </c>
      <c r="H112" t="s">
        <v>2751</v>
      </c>
      <c r="I112" t="s">
        <v>2752</v>
      </c>
      <c r="J112" t="s">
        <v>2753</v>
      </c>
      <c r="K112" t="s">
        <v>1010</v>
      </c>
      <c r="L112" t="s">
        <v>2135</v>
      </c>
      <c r="M112" t="s">
        <v>2136</v>
      </c>
      <c r="N112" t="s">
        <v>2881</v>
      </c>
      <c r="O112" t="s">
        <v>2883</v>
      </c>
      <c r="P112" t="s">
        <v>2882</v>
      </c>
      <c r="Q112" t="s">
        <v>2883</v>
      </c>
      <c r="R112" t="s">
        <v>2884</v>
      </c>
      <c r="S112" t="s">
        <v>1497</v>
      </c>
      <c r="T112" t="s">
        <v>1011</v>
      </c>
      <c r="U112" t="s">
        <v>1012</v>
      </c>
      <c r="V112" t="s">
        <v>2885</v>
      </c>
      <c r="W112" t="s">
        <v>2880</v>
      </c>
      <c r="X112" t="s">
        <v>1013</v>
      </c>
      <c r="Y112" t="s">
        <v>1014</v>
      </c>
      <c r="Z112" s="139" t="s">
        <v>2889</v>
      </c>
      <c r="AA112" t="s">
        <v>1011</v>
      </c>
      <c r="AB112" t="s">
        <v>1011</v>
      </c>
      <c r="AC112" t="s">
        <v>1011</v>
      </c>
      <c r="AD112" t="s">
        <v>1011</v>
      </c>
      <c r="AE112" t="s">
        <v>2749</v>
      </c>
      <c r="AF112" t="s">
        <v>1011</v>
      </c>
      <c r="AG112" t="s">
        <v>1011</v>
      </c>
      <c r="AH112" t="s">
        <v>1011</v>
      </c>
      <c r="AI112" t="s">
        <v>1011</v>
      </c>
      <c r="AJ112" t="s">
        <v>1011</v>
      </c>
      <c r="AK112" t="s">
        <v>1011</v>
      </c>
      <c r="AL112" t="s">
        <v>1011</v>
      </c>
      <c r="AM112" t="s">
        <v>1011</v>
      </c>
      <c r="AN112" t="s">
        <v>1011</v>
      </c>
      <c r="AO112" t="s">
        <v>1011</v>
      </c>
      <c r="AP112" t="s">
        <v>1011</v>
      </c>
    </row>
    <row r="113" spans="1:44">
      <c r="A113" t="s">
        <v>2872</v>
      </c>
      <c r="B113" t="s">
        <v>2873</v>
      </c>
      <c r="C113" t="s">
        <v>1708</v>
      </c>
      <c r="D113" t="s">
        <v>2025</v>
      </c>
      <c r="E113" t="s">
        <v>2745</v>
      </c>
      <c r="F113" t="s">
        <v>2746</v>
      </c>
      <c r="G113" t="s">
        <v>2750</v>
      </c>
      <c r="H113" t="s">
        <v>2751</v>
      </c>
      <c r="I113" t="s">
        <v>2752</v>
      </c>
      <c r="J113" t="s">
        <v>2753</v>
      </c>
      <c r="K113" t="s">
        <v>1010</v>
      </c>
      <c r="L113" t="s">
        <v>1557</v>
      </c>
      <c r="M113" t="s">
        <v>1558</v>
      </c>
      <c r="N113" t="s">
        <v>2778</v>
      </c>
      <c r="O113" t="s">
        <v>2779</v>
      </c>
      <c r="P113" t="s">
        <v>2687</v>
      </c>
      <c r="Q113" t="s">
        <v>1011</v>
      </c>
      <c r="R113" t="s">
        <v>2151</v>
      </c>
      <c r="S113" s="89" t="s">
        <v>2891</v>
      </c>
      <c r="T113" t="s">
        <v>1011</v>
      </c>
      <c r="U113" t="s">
        <v>1012</v>
      </c>
      <c r="V113" t="s">
        <v>2221</v>
      </c>
      <c r="W113" t="s">
        <v>2880</v>
      </c>
      <c r="X113" t="s">
        <v>1013</v>
      </c>
      <c r="Y113" t="s">
        <v>1014</v>
      </c>
      <c r="Z113" s="139" t="s">
        <v>2889</v>
      </c>
      <c r="AA113" t="s">
        <v>1011</v>
      </c>
      <c r="AB113" t="s">
        <v>1011</v>
      </c>
      <c r="AC113" t="s">
        <v>1011</v>
      </c>
      <c r="AD113" t="s">
        <v>1011</v>
      </c>
      <c r="AE113" t="s">
        <v>2749</v>
      </c>
      <c r="AF113" t="s">
        <v>1011</v>
      </c>
      <c r="AG113" t="s">
        <v>1011</v>
      </c>
      <c r="AH113" t="s">
        <v>1011</v>
      </c>
      <c r="AI113" t="s">
        <v>1011</v>
      </c>
      <c r="AJ113" t="s">
        <v>1011</v>
      </c>
      <c r="AK113" t="s">
        <v>1011</v>
      </c>
      <c r="AL113" t="s">
        <v>1011</v>
      </c>
      <c r="AM113" t="s">
        <v>1011</v>
      </c>
      <c r="AN113" t="s">
        <v>1011</v>
      </c>
      <c r="AO113" t="s">
        <v>1011</v>
      </c>
      <c r="AP113" t="s">
        <v>1011</v>
      </c>
    </row>
    <row r="114" spans="1:44">
      <c r="A114" t="s">
        <v>2892</v>
      </c>
      <c r="B114" t="s">
        <v>2893</v>
      </c>
      <c r="C114" t="s">
        <v>2713</v>
      </c>
      <c r="D114" t="s">
        <v>2714</v>
      </c>
      <c r="E114" t="s">
        <v>2715</v>
      </c>
      <c r="F114" t="s">
        <v>2716</v>
      </c>
      <c r="G114" s="89" t="s">
        <v>2056</v>
      </c>
      <c r="H114" s="89" t="s">
        <v>2056</v>
      </c>
      <c r="I114" s="89" t="s">
        <v>2726</v>
      </c>
      <c r="J114" s="89" t="s">
        <v>2727</v>
      </c>
      <c r="K114" t="s">
        <v>1010</v>
      </c>
      <c r="L114" t="s">
        <v>2135</v>
      </c>
      <c r="M114" t="s">
        <v>2136</v>
      </c>
      <c r="N114" t="s">
        <v>2894</v>
      </c>
      <c r="O114" t="s">
        <v>2896</v>
      </c>
      <c r="P114" t="s">
        <v>2895</v>
      </c>
      <c r="Q114" t="s">
        <v>2896</v>
      </c>
      <c r="R114" t="s">
        <v>2140</v>
      </c>
      <c r="S114" t="s">
        <v>2897</v>
      </c>
      <c r="T114" t="s">
        <v>1011</v>
      </c>
      <c r="U114" t="s">
        <v>1012</v>
      </c>
      <c r="V114" t="s">
        <v>2898</v>
      </c>
      <c r="W114" t="s">
        <v>2899</v>
      </c>
      <c r="X114" t="s">
        <v>1013</v>
      </c>
      <c r="Y114" t="s">
        <v>1014</v>
      </c>
      <c r="Z114">
        <v>100020</v>
      </c>
      <c r="AA114" t="s">
        <v>1011</v>
      </c>
      <c r="AB114" t="s">
        <v>1011</v>
      </c>
      <c r="AC114" t="s">
        <v>1011</v>
      </c>
      <c r="AD114" t="s">
        <v>1011</v>
      </c>
      <c r="AE114" t="s">
        <v>2723</v>
      </c>
      <c r="AF114" t="s">
        <v>1011</v>
      </c>
      <c r="AG114" t="s">
        <v>1011</v>
      </c>
      <c r="AH114" t="s">
        <v>1011</v>
      </c>
      <c r="AI114" t="s">
        <v>1011</v>
      </c>
      <c r="AJ114" t="s">
        <v>1011</v>
      </c>
      <c r="AK114" t="s">
        <v>1011</v>
      </c>
      <c r="AL114" t="s">
        <v>1011</v>
      </c>
      <c r="AM114" t="s">
        <v>1011</v>
      </c>
      <c r="AN114" t="s">
        <v>1011</v>
      </c>
      <c r="AO114" t="s">
        <v>1011</v>
      </c>
      <c r="AP114" t="s">
        <v>1011</v>
      </c>
    </row>
    <row r="115" spans="1:44">
      <c r="A115" t="s">
        <v>2900</v>
      </c>
      <c r="B115" t="s">
        <v>2901</v>
      </c>
      <c r="C115" t="s">
        <v>2902</v>
      </c>
      <c r="D115" t="s">
        <v>2903</v>
      </c>
      <c r="E115" t="s">
        <v>2904</v>
      </c>
      <c r="F115" t="s">
        <v>2905</v>
      </c>
      <c r="G115" s="89" t="s">
        <v>2917</v>
      </c>
      <c r="H115" s="89" t="s">
        <v>2918</v>
      </c>
      <c r="I115" s="89" t="s">
        <v>2919</v>
      </c>
      <c r="J115" s="89" t="s">
        <v>2920</v>
      </c>
      <c r="K115" t="s">
        <v>1010</v>
      </c>
      <c r="L115" t="s">
        <v>2135</v>
      </c>
      <c r="M115" t="s">
        <v>2136</v>
      </c>
      <c r="N115" t="s">
        <v>2909</v>
      </c>
      <c r="O115" t="s">
        <v>2911</v>
      </c>
      <c r="P115" t="s">
        <v>2910</v>
      </c>
      <c r="Q115" s="89" t="s">
        <v>2921</v>
      </c>
      <c r="R115" t="s">
        <v>2912</v>
      </c>
      <c r="S115" s="2" t="s">
        <v>2913</v>
      </c>
      <c r="T115" t="s">
        <v>1011</v>
      </c>
      <c r="U115" t="s">
        <v>1012</v>
      </c>
      <c r="V115" t="s">
        <v>2914</v>
      </c>
      <c r="W115" t="s">
        <v>2915</v>
      </c>
      <c r="X115" t="s">
        <v>1013</v>
      </c>
      <c r="Y115" t="s">
        <v>1014</v>
      </c>
      <c r="Z115">
        <v>515041</v>
      </c>
      <c r="AA115" s="2" t="s">
        <v>1011</v>
      </c>
      <c r="AB115" t="s">
        <v>1011</v>
      </c>
      <c r="AC115" t="s">
        <v>1011</v>
      </c>
      <c r="AD115" t="s">
        <v>1011</v>
      </c>
      <c r="AE115" t="s">
        <v>2916</v>
      </c>
      <c r="AF115" t="s">
        <v>1011</v>
      </c>
      <c r="AG115" t="s">
        <v>1011</v>
      </c>
      <c r="AH115" t="s">
        <v>1011</v>
      </c>
      <c r="AI115" t="s">
        <v>1011</v>
      </c>
      <c r="AJ115" t="s">
        <v>1011</v>
      </c>
      <c r="AK115" t="s">
        <v>1011</v>
      </c>
      <c r="AL115" t="s">
        <v>1011</v>
      </c>
      <c r="AM115" t="s">
        <v>1011</v>
      </c>
      <c r="AN115" t="s">
        <v>1011</v>
      </c>
      <c r="AO115" t="s">
        <v>1011</v>
      </c>
      <c r="AP115" t="s">
        <v>1011</v>
      </c>
      <c r="AQ115" t="s">
        <v>2904</v>
      </c>
      <c r="AR115" t="s">
        <v>2916</v>
      </c>
    </row>
    <row r="116" spans="1:44">
      <c r="A116" t="s">
        <v>2922</v>
      </c>
      <c r="B116" t="s">
        <v>2923</v>
      </c>
      <c r="C116" t="s">
        <v>2713</v>
      </c>
      <c r="D116" s="89" t="s">
        <v>2952</v>
      </c>
      <c r="E116" t="s">
        <v>2924</v>
      </c>
      <c r="F116" t="s">
        <v>2925</v>
      </c>
      <c r="G116" s="89" t="s">
        <v>2953</v>
      </c>
      <c r="H116" s="89" t="s">
        <v>2954</v>
      </c>
      <c r="I116" s="89" t="s">
        <v>2955</v>
      </c>
      <c r="J116" s="89" t="s">
        <v>2956</v>
      </c>
      <c r="K116" t="s">
        <v>1010</v>
      </c>
      <c r="L116" t="s">
        <v>2135</v>
      </c>
      <c r="M116" t="s">
        <v>2136</v>
      </c>
      <c r="N116" t="s">
        <v>2718</v>
      </c>
      <c r="O116" t="s">
        <v>2719</v>
      </c>
      <c r="P116" t="s">
        <v>2542</v>
      </c>
      <c r="Q116" t="s">
        <v>2719</v>
      </c>
      <c r="R116" t="s">
        <v>2720</v>
      </c>
      <c r="S116" t="s">
        <v>2545</v>
      </c>
      <c r="T116" t="s">
        <v>1011</v>
      </c>
      <c r="U116" t="s">
        <v>1012</v>
      </c>
      <c r="V116" t="s">
        <v>2721</v>
      </c>
      <c r="W116" t="s">
        <v>2930</v>
      </c>
      <c r="X116" t="s">
        <v>1013</v>
      </c>
      <c r="Y116" t="s">
        <v>1014</v>
      </c>
      <c r="Z116">
        <v>234000</v>
      </c>
      <c r="AA116" t="s">
        <v>1011</v>
      </c>
      <c r="AB116" t="s">
        <v>1011</v>
      </c>
      <c r="AC116" t="s">
        <v>1011</v>
      </c>
      <c r="AD116" t="s">
        <v>1011</v>
      </c>
      <c r="AE116" t="s">
        <v>2931</v>
      </c>
      <c r="AF116" t="s">
        <v>1011</v>
      </c>
      <c r="AG116" t="s">
        <v>1011</v>
      </c>
      <c r="AH116" t="s">
        <v>1011</v>
      </c>
      <c r="AI116" t="s">
        <v>1011</v>
      </c>
      <c r="AJ116" t="s">
        <v>1011</v>
      </c>
      <c r="AK116" t="s">
        <v>1011</v>
      </c>
      <c r="AL116" t="s">
        <v>1011</v>
      </c>
      <c r="AM116" t="s">
        <v>1011</v>
      </c>
      <c r="AN116" t="s">
        <v>1011</v>
      </c>
      <c r="AO116" t="s">
        <v>1011</v>
      </c>
      <c r="AP116" t="s">
        <v>1011</v>
      </c>
      <c r="AQ116" t="s">
        <v>2924</v>
      </c>
      <c r="AR116" t="s">
        <v>2931</v>
      </c>
    </row>
    <row r="117" spans="1:44">
      <c r="A117" t="s">
        <v>2932</v>
      </c>
      <c r="B117" t="s">
        <v>2933</v>
      </c>
      <c r="C117" t="s">
        <v>1661</v>
      </c>
      <c r="D117" t="s">
        <v>1806</v>
      </c>
      <c r="E117" t="s">
        <v>1807</v>
      </c>
      <c r="F117" t="s">
        <v>1808</v>
      </c>
      <c r="G117" s="89" t="s">
        <v>2957</v>
      </c>
      <c r="H117" s="89" t="s">
        <v>2958</v>
      </c>
      <c r="I117" s="89" t="s">
        <v>2959</v>
      </c>
      <c r="J117" s="89" t="s">
        <v>2960</v>
      </c>
      <c r="K117" t="s">
        <v>1010</v>
      </c>
      <c r="L117" t="s">
        <v>1580</v>
      </c>
      <c r="M117" t="s">
        <v>1581</v>
      </c>
      <c r="N117" t="s">
        <v>2258</v>
      </c>
      <c r="O117" t="s">
        <v>2259</v>
      </c>
      <c r="P117" t="s">
        <v>1671</v>
      </c>
      <c r="Q117" t="s">
        <v>1011</v>
      </c>
      <c r="R117" t="s">
        <v>2260</v>
      </c>
      <c r="S117" t="s">
        <v>325</v>
      </c>
      <c r="T117" t="s">
        <v>1011</v>
      </c>
      <c r="U117" t="s">
        <v>1012</v>
      </c>
      <c r="V117" t="s">
        <v>2013</v>
      </c>
      <c r="W117" t="s">
        <v>2934</v>
      </c>
      <c r="X117" t="s">
        <v>1013</v>
      </c>
      <c r="Y117" t="s">
        <v>1014</v>
      </c>
      <c r="Z117">
        <v>250000</v>
      </c>
      <c r="AA117" t="s">
        <v>1011</v>
      </c>
      <c r="AB117" t="s">
        <v>1011</v>
      </c>
      <c r="AC117" t="s">
        <v>1011</v>
      </c>
      <c r="AD117" t="s">
        <v>1011</v>
      </c>
      <c r="AE117" t="s">
        <v>1820</v>
      </c>
      <c r="AF117" t="s">
        <v>1011</v>
      </c>
      <c r="AG117" t="s">
        <v>1011</v>
      </c>
      <c r="AH117" t="s">
        <v>1011</v>
      </c>
      <c r="AI117" t="s">
        <v>1011</v>
      </c>
      <c r="AJ117" t="s">
        <v>1011</v>
      </c>
      <c r="AK117" t="s">
        <v>1011</v>
      </c>
      <c r="AL117" t="s">
        <v>1011</v>
      </c>
      <c r="AM117" t="s">
        <v>1011</v>
      </c>
      <c r="AN117" t="s">
        <v>1011</v>
      </c>
      <c r="AO117" t="s">
        <v>1011</v>
      </c>
      <c r="AP117" t="s">
        <v>1011</v>
      </c>
      <c r="AQ117" t="s">
        <v>1807</v>
      </c>
      <c r="AR117" t="s">
        <v>1820</v>
      </c>
    </row>
    <row r="118" spans="1:44">
      <c r="A118" t="s">
        <v>2935</v>
      </c>
      <c r="B118" t="s">
        <v>2933</v>
      </c>
      <c r="C118" t="s">
        <v>1708</v>
      </c>
      <c r="D118" t="s">
        <v>1806</v>
      </c>
      <c r="E118" t="s">
        <v>1807</v>
      </c>
      <c r="F118" t="s">
        <v>1808</v>
      </c>
      <c r="G118" s="89" t="s">
        <v>2957</v>
      </c>
      <c r="H118" s="89" t="s">
        <v>2958</v>
      </c>
      <c r="I118" s="89" t="s">
        <v>2959</v>
      </c>
      <c r="J118" s="89" t="s">
        <v>2960</v>
      </c>
      <c r="K118" t="s">
        <v>1010</v>
      </c>
      <c r="L118" t="s">
        <v>1557</v>
      </c>
      <c r="M118" t="s">
        <v>1558</v>
      </c>
      <c r="N118" t="s">
        <v>2936</v>
      </c>
      <c r="O118" t="s">
        <v>2937</v>
      </c>
      <c r="P118" t="s">
        <v>2277</v>
      </c>
      <c r="Q118" t="s">
        <v>1011</v>
      </c>
      <c r="R118" t="s">
        <v>2938</v>
      </c>
      <c r="S118" t="s">
        <v>254</v>
      </c>
      <c r="T118" t="s">
        <v>1011</v>
      </c>
      <c r="U118" t="s">
        <v>1012</v>
      </c>
      <c r="V118" t="s">
        <v>2221</v>
      </c>
      <c r="W118" t="s">
        <v>2939</v>
      </c>
      <c r="X118" t="s">
        <v>1013</v>
      </c>
      <c r="Y118" t="s">
        <v>1014</v>
      </c>
      <c r="Z118">
        <v>250000</v>
      </c>
      <c r="AA118" t="s">
        <v>1011</v>
      </c>
      <c r="AB118" t="s">
        <v>1011</v>
      </c>
      <c r="AC118" t="s">
        <v>1011</v>
      </c>
      <c r="AD118" t="s">
        <v>1011</v>
      </c>
      <c r="AE118" t="s">
        <v>1820</v>
      </c>
      <c r="AF118" t="s">
        <v>1011</v>
      </c>
      <c r="AG118" t="s">
        <v>1011</v>
      </c>
      <c r="AH118" t="s">
        <v>1011</v>
      </c>
      <c r="AI118" t="s">
        <v>1011</v>
      </c>
      <c r="AJ118" t="s">
        <v>1011</v>
      </c>
      <c r="AK118" t="s">
        <v>1011</v>
      </c>
      <c r="AL118" t="s">
        <v>1011</v>
      </c>
      <c r="AM118" t="s">
        <v>1011</v>
      </c>
      <c r="AN118" t="s">
        <v>1011</v>
      </c>
      <c r="AO118" t="s">
        <v>1011</v>
      </c>
      <c r="AP118" t="s">
        <v>1011</v>
      </c>
      <c r="AQ118" t="s">
        <v>1807</v>
      </c>
      <c r="AR118" t="s">
        <v>1820</v>
      </c>
    </row>
    <row r="119" spans="1:44">
      <c r="A119" t="s">
        <v>2940</v>
      </c>
      <c r="B119" t="s">
        <v>2941</v>
      </c>
      <c r="C119" t="s">
        <v>1708</v>
      </c>
      <c r="D119" t="s">
        <v>2942</v>
      </c>
      <c r="E119" t="s">
        <v>2943</v>
      </c>
      <c r="F119" t="s">
        <v>2944</v>
      </c>
      <c r="G119" s="89" t="s">
        <v>2961</v>
      </c>
      <c r="H119" s="89" t="s">
        <v>2962</v>
      </c>
      <c r="I119" s="89" t="s">
        <v>2963</v>
      </c>
      <c r="J119" s="89" t="s">
        <v>2964</v>
      </c>
      <c r="K119" t="s">
        <v>1010</v>
      </c>
      <c r="L119" t="s">
        <v>1813</v>
      </c>
      <c r="M119" t="s">
        <v>1814</v>
      </c>
      <c r="N119" t="s">
        <v>2947</v>
      </c>
      <c r="O119" t="s">
        <v>2948</v>
      </c>
      <c r="P119" t="s">
        <v>2949</v>
      </c>
      <c r="Q119" t="s">
        <v>1011</v>
      </c>
      <c r="R119" t="s">
        <v>2950</v>
      </c>
      <c r="S119" t="s">
        <v>146</v>
      </c>
      <c r="T119" t="s">
        <v>1011</v>
      </c>
      <c r="U119" t="s">
        <v>1012</v>
      </c>
      <c r="V119" t="s">
        <v>2221</v>
      </c>
      <c r="W119" t="s">
        <v>2660</v>
      </c>
      <c r="X119" t="s">
        <v>1013</v>
      </c>
      <c r="Y119" t="s">
        <v>1014</v>
      </c>
      <c r="Z119">
        <v>215100</v>
      </c>
      <c r="AA119" t="s">
        <v>1011</v>
      </c>
      <c r="AB119" t="s">
        <v>1011</v>
      </c>
      <c r="AC119" t="s">
        <v>1011</v>
      </c>
      <c r="AD119" t="s">
        <v>1011</v>
      </c>
      <c r="AE119" t="s">
        <v>2951</v>
      </c>
      <c r="AF119" t="s">
        <v>1011</v>
      </c>
      <c r="AG119" t="s">
        <v>1011</v>
      </c>
      <c r="AH119" t="s">
        <v>1011</v>
      </c>
      <c r="AI119" t="s">
        <v>1011</v>
      </c>
      <c r="AJ119" t="s">
        <v>1011</v>
      </c>
      <c r="AK119" t="s">
        <v>1011</v>
      </c>
      <c r="AL119" t="s">
        <v>1011</v>
      </c>
      <c r="AM119" t="s">
        <v>1011</v>
      </c>
      <c r="AN119" t="s">
        <v>1011</v>
      </c>
      <c r="AO119" t="s">
        <v>1011</v>
      </c>
      <c r="AP119" t="s">
        <v>1011</v>
      </c>
      <c r="AQ119" t="s">
        <v>2943</v>
      </c>
      <c r="AR119" t="s">
        <v>2951</v>
      </c>
    </row>
    <row r="120" spans="1:44">
      <c r="A120" t="s">
        <v>2968</v>
      </c>
      <c r="B120" t="s">
        <v>2969</v>
      </c>
      <c r="C120" t="s">
        <v>2070</v>
      </c>
      <c r="D120" t="s">
        <v>2970</v>
      </c>
      <c r="E120" t="s">
        <v>2971</v>
      </c>
      <c r="F120" t="s">
        <v>2972</v>
      </c>
      <c r="G120" s="89" t="s">
        <v>2990</v>
      </c>
      <c r="H120" s="89" t="s">
        <v>2991</v>
      </c>
      <c r="I120" s="89" t="s">
        <v>2992</v>
      </c>
      <c r="J120" s="138" t="s">
        <v>2993</v>
      </c>
      <c r="K120" t="s">
        <v>1010</v>
      </c>
      <c r="L120" t="s">
        <v>1813</v>
      </c>
      <c r="M120" t="s">
        <v>1814</v>
      </c>
      <c r="N120" t="s">
        <v>2976</v>
      </c>
      <c r="O120" s="89" t="s">
        <v>2989</v>
      </c>
      <c r="P120" t="s">
        <v>2402</v>
      </c>
      <c r="Q120" t="s">
        <v>1011</v>
      </c>
      <c r="R120" t="s">
        <v>2266</v>
      </c>
      <c r="S120" s="2" t="s">
        <v>945</v>
      </c>
      <c r="T120" t="s">
        <v>1011</v>
      </c>
      <c r="U120" t="s">
        <v>1012</v>
      </c>
      <c r="V120" t="s">
        <v>2977</v>
      </c>
      <c r="W120" t="s">
        <v>2978</v>
      </c>
      <c r="X120" t="s">
        <v>1013</v>
      </c>
      <c r="Y120" t="s">
        <v>1014</v>
      </c>
      <c r="Z120">
        <v>314000</v>
      </c>
      <c r="AA120" s="2" t="s">
        <v>1011</v>
      </c>
      <c r="AB120" t="s">
        <v>1011</v>
      </c>
      <c r="AC120" t="s">
        <v>1011</v>
      </c>
      <c r="AD120" t="s">
        <v>1011</v>
      </c>
      <c r="AE120" t="s">
        <v>2979</v>
      </c>
      <c r="AF120" t="s">
        <v>1011</v>
      </c>
      <c r="AG120" t="s">
        <v>1011</v>
      </c>
      <c r="AH120" t="s">
        <v>1011</v>
      </c>
      <c r="AI120" t="s">
        <v>1011</v>
      </c>
      <c r="AJ120" t="s">
        <v>1011</v>
      </c>
      <c r="AK120" t="s">
        <v>1011</v>
      </c>
      <c r="AL120" t="s">
        <v>1011</v>
      </c>
      <c r="AM120" t="s">
        <v>1011</v>
      </c>
      <c r="AN120" t="s">
        <v>1011</v>
      </c>
      <c r="AO120" t="s">
        <v>1011</v>
      </c>
      <c r="AP120" t="s">
        <v>1011</v>
      </c>
      <c r="AQ120" t="s">
        <v>2980</v>
      </c>
      <c r="AR120" t="s">
        <v>2979</v>
      </c>
    </row>
    <row r="121" spans="1:44">
      <c r="A121" t="s">
        <v>2968</v>
      </c>
      <c r="B121" t="s">
        <v>2969</v>
      </c>
      <c r="C121" t="s">
        <v>1708</v>
      </c>
      <c r="D121" t="s">
        <v>2970</v>
      </c>
      <c r="E121" t="s">
        <v>2971</v>
      </c>
      <c r="F121" t="s">
        <v>2972</v>
      </c>
      <c r="G121" s="89" t="s">
        <v>2990</v>
      </c>
      <c r="H121" s="89" t="s">
        <v>2991</v>
      </c>
      <c r="I121" s="89" t="s">
        <v>2992</v>
      </c>
      <c r="J121" s="138" t="s">
        <v>2993</v>
      </c>
      <c r="K121" t="s">
        <v>1010</v>
      </c>
      <c r="L121" t="s">
        <v>1813</v>
      </c>
      <c r="M121" t="s">
        <v>1814</v>
      </c>
      <c r="N121" t="s">
        <v>2981</v>
      </c>
      <c r="O121" t="s">
        <v>2982</v>
      </c>
      <c r="P121" t="s">
        <v>2949</v>
      </c>
      <c r="Q121" t="s">
        <v>1011</v>
      </c>
      <c r="R121" t="s">
        <v>2983</v>
      </c>
      <c r="S121" s="2" t="s">
        <v>146</v>
      </c>
      <c r="T121" t="s">
        <v>1011</v>
      </c>
      <c r="U121" t="s">
        <v>1012</v>
      </c>
      <c r="V121" t="s">
        <v>2221</v>
      </c>
      <c r="W121" t="s">
        <v>2978</v>
      </c>
      <c r="X121" t="s">
        <v>1013</v>
      </c>
      <c r="Y121" t="s">
        <v>1014</v>
      </c>
      <c r="Z121">
        <v>314000</v>
      </c>
      <c r="AA121" s="2" t="s">
        <v>1011</v>
      </c>
      <c r="AB121" t="s">
        <v>1011</v>
      </c>
      <c r="AC121" t="s">
        <v>1011</v>
      </c>
      <c r="AD121" t="s">
        <v>1011</v>
      </c>
      <c r="AE121" t="s">
        <v>2979</v>
      </c>
      <c r="AF121" t="s">
        <v>1011</v>
      </c>
      <c r="AG121" t="s">
        <v>1011</v>
      </c>
      <c r="AH121" t="s">
        <v>1011</v>
      </c>
      <c r="AI121" t="s">
        <v>1011</v>
      </c>
      <c r="AJ121" t="s">
        <v>1011</v>
      </c>
      <c r="AK121" t="s">
        <v>1011</v>
      </c>
      <c r="AL121" t="s">
        <v>1011</v>
      </c>
      <c r="AM121" t="s">
        <v>1011</v>
      </c>
      <c r="AN121" t="s">
        <v>1011</v>
      </c>
      <c r="AO121" t="s">
        <v>1011</v>
      </c>
      <c r="AP121" t="s">
        <v>1011</v>
      </c>
      <c r="AQ121" t="s">
        <v>2980</v>
      </c>
      <c r="AR121" t="s">
        <v>2979</v>
      </c>
    </row>
    <row r="122" spans="1:44">
      <c r="A122" t="s">
        <v>2968</v>
      </c>
      <c r="B122" t="s">
        <v>2969</v>
      </c>
      <c r="C122" t="s">
        <v>1708</v>
      </c>
      <c r="D122" t="s">
        <v>2970</v>
      </c>
      <c r="E122" t="s">
        <v>2971</v>
      </c>
      <c r="F122" t="s">
        <v>2972</v>
      </c>
      <c r="G122" s="89" t="s">
        <v>2990</v>
      </c>
      <c r="H122" s="89" t="s">
        <v>2991</v>
      </c>
      <c r="I122" s="89" t="s">
        <v>2992</v>
      </c>
      <c r="J122" s="138" t="s">
        <v>2993</v>
      </c>
      <c r="K122" t="s">
        <v>1010</v>
      </c>
      <c r="L122" t="s">
        <v>1813</v>
      </c>
      <c r="M122" t="s">
        <v>1814</v>
      </c>
      <c r="N122" t="s">
        <v>2984</v>
      </c>
      <c r="O122" t="s">
        <v>2985</v>
      </c>
      <c r="P122" t="s">
        <v>2986</v>
      </c>
      <c r="Q122" t="s">
        <v>1011</v>
      </c>
      <c r="R122" t="s">
        <v>2987</v>
      </c>
      <c r="S122" s="2" t="s">
        <v>186</v>
      </c>
      <c r="T122" t="s">
        <v>1011</v>
      </c>
      <c r="U122" t="s">
        <v>1012</v>
      </c>
      <c r="V122" t="s">
        <v>2988</v>
      </c>
      <c r="W122" t="s">
        <v>2978</v>
      </c>
      <c r="X122" t="s">
        <v>1013</v>
      </c>
      <c r="Y122" t="s">
        <v>1014</v>
      </c>
      <c r="Z122">
        <v>314000</v>
      </c>
      <c r="AA122" s="2" t="s">
        <v>1011</v>
      </c>
      <c r="AB122" t="s">
        <v>1011</v>
      </c>
      <c r="AC122" t="s">
        <v>1011</v>
      </c>
      <c r="AD122" t="s">
        <v>1011</v>
      </c>
      <c r="AE122" t="s">
        <v>2979</v>
      </c>
      <c r="AF122" t="s">
        <v>1011</v>
      </c>
      <c r="AG122" t="s">
        <v>1011</v>
      </c>
      <c r="AH122" t="s">
        <v>1011</v>
      </c>
      <c r="AI122" t="s">
        <v>1011</v>
      </c>
      <c r="AJ122" t="s">
        <v>1011</v>
      </c>
      <c r="AK122" t="s">
        <v>1011</v>
      </c>
      <c r="AL122" t="s">
        <v>1011</v>
      </c>
      <c r="AM122" t="s">
        <v>1011</v>
      </c>
      <c r="AN122" t="s">
        <v>1011</v>
      </c>
      <c r="AO122" t="s">
        <v>1011</v>
      </c>
      <c r="AP122" t="s">
        <v>1011</v>
      </c>
      <c r="AQ122" t="s">
        <v>2980</v>
      </c>
      <c r="AR122" t="s">
        <v>2979</v>
      </c>
    </row>
    <row r="123" spans="1:44">
      <c r="A123" t="s">
        <v>2994</v>
      </c>
      <c r="B123" t="s">
        <v>2995</v>
      </c>
      <c r="C123" t="s">
        <v>2510</v>
      </c>
      <c r="D123" t="s">
        <v>2996</v>
      </c>
      <c r="E123" t="s">
        <v>2997</v>
      </c>
      <c r="F123" t="s">
        <v>2998</v>
      </c>
      <c r="G123" s="89" t="s">
        <v>3014</v>
      </c>
      <c r="H123" s="89" t="s">
        <v>3015</v>
      </c>
      <c r="I123" s="89" t="s">
        <v>3016</v>
      </c>
      <c r="J123" s="89" t="s">
        <v>3017</v>
      </c>
      <c r="K123" t="s">
        <v>1010</v>
      </c>
      <c r="L123" t="s">
        <v>1557</v>
      </c>
      <c r="M123" t="s">
        <v>1558</v>
      </c>
      <c r="N123" t="s">
        <v>3001</v>
      </c>
      <c r="O123" t="s">
        <v>3002</v>
      </c>
      <c r="P123" t="s">
        <v>2513</v>
      </c>
      <c r="Q123" t="s">
        <v>3002</v>
      </c>
      <c r="R123" t="s">
        <v>1687</v>
      </c>
      <c r="S123" t="s">
        <v>237</v>
      </c>
      <c r="T123" t="s">
        <v>1011</v>
      </c>
      <c r="U123" t="s">
        <v>1012</v>
      </c>
      <c r="V123" t="s">
        <v>2221</v>
      </c>
      <c r="W123" t="s">
        <v>3003</v>
      </c>
      <c r="X123" t="s">
        <v>1013</v>
      </c>
      <c r="Y123" t="s">
        <v>1014</v>
      </c>
      <c r="Z123">
        <v>610051</v>
      </c>
      <c r="AA123" t="s">
        <v>1011</v>
      </c>
      <c r="AB123" t="s">
        <v>1011</v>
      </c>
      <c r="AC123" t="s">
        <v>1011</v>
      </c>
      <c r="AD123" t="s">
        <v>1011</v>
      </c>
      <c r="AE123" t="s">
        <v>3004</v>
      </c>
      <c r="AF123" t="s">
        <v>1011</v>
      </c>
      <c r="AG123" t="s">
        <v>1011</v>
      </c>
      <c r="AH123" t="s">
        <v>1011</v>
      </c>
      <c r="AI123" t="s">
        <v>1011</v>
      </c>
      <c r="AJ123" t="s">
        <v>1011</v>
      </c>
      <c r="AK123" t="s">
        <v>1011</v>
      </c>
      <c r="AL123" t="s">
        <v>1011</v>
      </c>
      <c r="AM123" t="s">
        <v>1011</v>
      </c>
      <c r="AN123" t="s">
        <v>1011</v>
      </c>
      <c r="AO123" t="s">
        <v>1011</v>
      </c>
      <c r="AP123" t="s">
        <v>1011</v>
      </c>
      <c r="AQ123" t="s">
        <v>2997</v>
      </c>
      <c r="AR123" t="s">
        <v>3004</v>
      </c>
    </row>
    <row r="124" spans="1:44">
      <c r="A124" t="s">
        <v>3005</v>
      </c>
      <c r="B124" t="s">
        <v>3006</v>
      </c>
      <c r="C124" t="s">
        <v>3007</v>
      </c>
      <c r="D124" t="s">
        <v>2025</v>
      </c>
      <c r="E124" t="s">
        <v>2745</v>
      </c>
      <c r="F124" t="s">
        <v>2746</v>
      </c>
      <c r="G124" s="89" t="s">
        <v>3018</v>
      </c>
      <c r="H124" s="89" t="s">
        <v>3019</v>
      </c>
      <c r="I124" s="89" t="s">
        <v>3020</v>
      </c>
      <c r="J124" s="138" t="s">
        <v>3021</v>
      </c>
      <c r="K124" t="s">
        <v>1010</v>
      </c>
      <c r="L124" t="s">
        <v>2135</v>
      </c>
      <c r="M124" t="s">
        <v>2136</v>
      </c>
      <c r="N124" t="s">
        <v>3008</v>
      </c>
      <c r="O124" t="s">
        <v>3010</v>
      </c>
      <c r="P124" t="s">
        <v>3009</v>
      </c>
      <c r="Q124" t="s">
        <v>3010</v>
      </c>
      <c r="R124" t="s">
        <v>3011</v>
      </c>
      <c r="S124" t="s">
        <v>3012</v>
      </c>
      <c r="T124" t="s">
        <v>1011</v>
      </c>
      <c r="U124" t="s">
        <v>1012</v>
      </c>
      <c r="V124" t="s">
        <v>2898</v>
      </c>
      <c r="W124" t="s">
        <v>3013</v>
      </c>
      <c r="X124" t="s">
        <v>1013</v>
      </c>
      <c r="Y124" t="s">
        <v>1014</v>
      </c>
      <c r="Z124" s="139" t="s">
        <v>3023</v>
      </c>
      <c r="AA124" t="s">
        <v>1011</v>
      </c>
      <c r="AB124" t="s">
        <v>1011</v>
      </c>
      <c r="AC124" t="s">
        <v>1011</v>
      </c>
      <c r="AD124" t="s">
        <v>1011</v>
      </c>
      <c r="AE124" t="s">
        <v>2749</v>
      </c>
      <c r="AF124" t="s">
        <v>1011</v>
      </c>
      <c r="AG124" t="s">
        <v>1011</v>
      </c>
      <c r="AH124" t="s">
        <v>1011</v>
      </c>
      <c r="AI124" t="s">
        <v>1011</v>
      </c>
      <c r="AJ124" t="s">
        <v>1011</v>
      </c>
      <c r="AK124" t="s">
        <v>1011</v>
      </c>
      <c r="AL124" t="s">
        <v>1011</v>
      </c>
      <c r="AM124" t="s">
        <v>1011</v>
      </c>
      <c r="AN124" t="s">
        <v>1011</v>
      </c>
      <c r="AO124" t="s">
        <v>1011</v>
      </c>
      <c r="AP124" t="s">
        <v>1011</v>
      </c>
      <c r="AQ124" t="s">
        <v>2745</v>
      </c>
      <c r="AR124" t="s">
        <v>2749</v>
      </c>
    </row>
    <row r="125" spans="1:44">
      <c r="A125" t="s">
        <v>3024</v>
      </c>
      <c r="B125" t="s">
        <v>3025</v>
      </c>
      <c r="C125" t="s">
        <v>2874</v>
      </c>
      <c r="D125" t="s">
        <v>2567</v>
      </c>
      <c r="E125" t="s">
        <v>2568</v>
      </c>
      <c r="F125" t="s">
        <v>2569</v>
      </c>
      <c r="G125" s="89" t="s">
        <v>3030</v>
      </c>
      <c r="H125" s="89" t="s">
        <v>3031</v>
      </c>
      <c r="I125" s="89" t="s">
        <v>3032</v>
      </c>
      <c r="J125" s="89" t="s">
        <v>3033</v>
      </c>
      <c r="K125" t="s">
        <v>1010</v>
      </c>
      <c r="L125" t="s">
        <v>2135</v>
      </c>
      <c r="M125" t="s">
        <v>2414</v>
      </c>
      <c r="N125" t="s">
        <v>3026</v>
      </c>
      <c r="O125" t="s">
        <v>3027</v>
      </c>
      <c r="P125" t="s">
        <v>2876</v>
      </c>
      <c r="Q125" t="s">
        <v>3027</v>
      </c>
      <c r="R125" t="s">
        <v>3028</v>
      </c>
      <c r="S125" s="2" t="s">
        <v>2531</v>
      </c>
      <c r="T125" t="s">
        <v>1011</v>
      </c>
      <c r="U125" t="s">
        <v>1012</v>
      </c>
      <c r="V125" t="s">
        <v>2879</v>
      </c>
      <c r="W125" t="s">
        <v>3029</v>
      </c>
      <c r="X125" t="s">
        <v>1013</v>
      </c>
      <c r="Y125" t="s">
        <v>1014</v>
      </c>
      <c r="Z125" s="139">
        <v>410005</v>
      </c>
      <c r="AA125" s="2" t="s">
        <v>1011</v>
      </c>
      <c r="AB125" t="s">
        <v>1011</v>
      </c>
      <c r="AC125" t="s">
        <v>1011</v>
      </c>
      <c r="AD125" t="s">
        <v>1011</v>
      </c>
      <c r="AE125" t="s">
        <v>2579</v>
      </c>
      <c r="AF125" t="s">
        <v>1011</v>
      </c>
      <c r="AG125" t="s">
        <v>1011</v>
      </c>
      <c r="AH125" t="s">
        <v>1011</v>
      </c>
      <c r="AI125" t="s">
        <v>1011</v>
      </c>
      <c r="AJ125" t="s">
        <v>1011</v>
      </c>
      <c r="AK125" t="s">
        <v>1011</v>
      </c>
      <c r="AL125" t="s">
        <v>1011</v>
      </c>
      <c r="AM125" t="s">
        <v>1011</v>
      </c>
      <c r="AN125" t="s">
        <v>1011</v>
      </c>
      <c r="AO125" t="s">
        <v>1011</v>
      </c>
      <c r="AP125" t="s">
        <v>1011</v>
      </c>
      <c r="AQ125" t="s">
        <v>2568</v>
      </c>
      <c r="AR125" t="s">
        <v>2579</v>
      </c>
    </row>
    <row r="126" spans="1:44">
      <c r="A126" t="s">
        <v>3034</v>
      </c>
      <c r="B126" t="s">
        <v>3035</v>
      </c>
      <c r="C126" t="s">
        <v>3036</v>
      </c>
      <c r="D126" t="s">
        <v>3037</v>
      </c>
      <c r="E126" t="s">
        <v>3038</v>
      </c>
      <c r="F126" t="s">
        <v>3039</v>
      </c>
      <c r="G126" s="89" t="s">
        <v>3077</v>
      </c>
      <c r="H126" s="89" t="s">
        <v>3078</v>
      </c>
      <c r="I126" s="89" t="s">
        <v>3079</v>
      </c>
      <c r="J126" s="138" t="s">
        <v>3080</v>
      </c>
      <c r="K126" t="s">
        <v>1010</v>
      </c>
      <c r="L126" t="s">
        <v>1557</v>
      </c>
      <c r="M126" t="s">
        <v>1683</v>
      </c>
      <c r="N126" t="s">
        <v>3043</v>
      </c>
      <c r="O126" t="s">
        <v>3045</v>
      </c>
      <c r="P126" t="s">
        <v>3044</v>
      </c>
      <c r="Q126" t="s">
        <v>3045</v>
      </c>
      <c r="R126" t="s">
        <v>2839</v>
      </c>
      <c r="S126" s="2" t="s">
        <v>3046</v>
      </c>
      <c r="T126" t="s">
        <v>1011</v>
      </c>
      <c r="U126" t="s">
        <v>1012</v>
      </c>
      <c r="V126" t="s">
        <v>3047</v>
      </c>
      <c r="W126" t="s">
        <v>3048</v>
      </c>
      <c r="X126" t="s">
        <v>1013</v>
      </c>
      <c r="Y126" t="s">
        <v>1014</v>
      </c>
      <c r="Z126">
        <v>635600</v>
      </c>
      <c r="AA126" s="2" t="s">
        <v>1011</v>
      </c>
      <c r="AB126" t="s">
        <v>1011</v>
      </c>
      <c r="AC126" t="s">
        <v>1011</v>
      </c>
      <c r="AD126" t="s">
        <v>1011</v>
      </c>
      <c r="AE126" t="s">
        <v>3049</v>
      </c>
      <c r="AF126" t="s">
        <v>1011</v>
      </c>
      <c r="AG126" t="s">
        <v>1011</v>
      </c>
      <c r="AH126" t="s">
        <v>1011</v>
      </c>
      <c r="AI126" t="s">
        <v>1011</v>
      </c>
      <c r="AJ126" t="s">
        <v>1011</v>
      </c>
      <c r="AK126" t="s">
        <v>1011</v>
      </c>
      <c r="AL126" t="s">
        <v>1011</v>
      </c>
      <c r="AM126" t="s">
        <v>1011</v>
      </c>
      <c r="AN126" t="s">
        <v>1011</v>
      </c>
      <c r="AO126" t="s">
        <v>1011</v>
      </c>
      <c r="AP126" t="s">
        <v>1011</v>
      </c>
      <c r="AQ126" t="s">
        <v>3038</v>
      </c>
      <c r="AR126" t="s">
        <v>3049</v>
      </c>
    </row>
    <row r="127" spans="1:44">
      <c r="A127" t="s">
        <v>3050</v>
      </c>
      <c r="B127" t="s">
        <v>3051</v>
      </c>
      <c r="C127" t="s">
        <v>2874</v>
      </c>
      <c r="D127" t="s">
        <v>3052</v>
      </c>
      <c r="E127" t="s">
        <v>3053</v>
      </c>
      <c r="F127" t="s">
        <v>3054</v>
      </c>
      <c r="G127" s="89" t="s">
        <v>3081</v>
      </c>
      <c r="H127" s="89" t="s">
        <v>3081</v>
      </c>
      <c r="I127" s="89" t="s">
        <v>3082</v>
      </c>
      <c r="J127" s="89" t="s">
        <v>3083</v>
      </c>
      <c r="K127" t="s">
        <v>1010</v>
      </c>
      <c r="L127" t="s">
        <v>1813</v>
      </c>
      <c r="M127" t="s">
        <v>1814</v>
      </c>
      <c r="N127" t="s">
        <v>3058</v>
      </c>
      <c r="O127" t="s">
        <v>3060</v>
      </c>
      <c r="P127" t="s">
        <v>3059</v>
      </c>
      <c r="Q127" t="s">
        <v>3060</v>
      </c>
      <c r="R127" t="s">
        <v>3061</v>
      </c>
      <c r="S127" s="2" t="s">
        <v>3062</v>
      </c>
      <c r="T127" t="s">
        <v>1011</v>
      </c>
      <c r="U127" t="s">
        <v>1012</v>
      </c>
      <c r="V127" t="s">
        <v>2879</v>
      </c>
      <c r="W127" t="s">
        <v>3063</v>
      </c>
      <c r="X127" t="s">
        <v>1013</v>
      </c>
      <c r="Y127" t="s">
        <v>1014</v>
      </c>
      <c r="Z127">
        <v>400000</v>
      </c>
      <c r="AA127" s="2" t="s">
        <v>1011</v>
      </c>
      <c r="AB127" t="s">
        <v>1011</v>
      </c>
      <c r="AC127" t="s">
        <v>1011</v>
      </c>
      <c r="AD127" t="s">
        <v>1011</v>
      </c>
      <c r="AE127" t="s">
        <v>3064</v>
      </c>
      <c r="AF127" t="s">
        <v>1011</v>
      </c>
      <c r="AG127" t="s">
        <v>1011</v>
      </c>
      <c r="AH127" t="s">
        <v>1011</v>
      </c>
      <c r="AI127" t="s">
        <v>1011</v>
      </c>
      <c r="AJ127" t="s">
        <v>1011</v>
      </c>
      <c r="AK127" t="s">
        <v>1011</v>
      </c>
      <c r="AL127" t="s">
        <v>1011</v>
      </c>
      <c r="AM127" t="s">
        <v>1011</v>
      </c>
      <c r="AN127" t="s">
        <v>1011</v>
      </c>
      <c r="AO127" t="s">
        <v>1011</v>
      </c>
      <c r="AP127" t="s">
        <v>1011</v>
      </c>
      <c r="AQ127" t="s">
        <v>3053</v>
      </c>
      <c r="AR127" t="s">
        <v>3064</v>
      </c>
    </row>
    <row r="128" spans="1:44">
      <c r="A128" t="s">
        <v>3065</v>
      </c>
      <c r="B128" t="s">
        <v>3066</v>
      </c>
      <c r="C128" t="s">
        <v>1549</v>
      </c>
      <c r="D128" t="s">
        <v>3067</v>
      </c>
      <c r="E128" t="s">
        <v>3068</v>
      </c>
      <c r="F128" t="s">
        <v>3069</v>
      </c>
      <c r="G128" s="89" t="s">
        <v>3084</v>
      </c>
      <c r="H128" s="89" t="s">
        <v>3085</v>
      </c>
      <c r="I128" s="89" t="s">
        <v>3086</v>
      </c>
      <c r="J128" s="89" t="s">
        <v>3087</v>
      </c>
      <c r="K128" t="s">
        <v>1010</v>
      </c>
      <c r="L128" t="s">
        <v>1557</v>
      </c>
      <c r="M128" t="s">
        <v>1558</v>
      </c>
      <c r="N128" t="s">
        <v>3071</v>
      </c>
      <c r="O128" t="s">
        <v>3072</v>
      </c>
      <c r="P128" t="s">
        <v>3073</v>
      </c>
      <c r="Q128" t="s">
        <v>3072</v>
      </c>
      <c r="R128" t="s">
        <v>3074</v>
      </c>
      <c r="S128" s="2" t="s">
        <v>259</v>
      </c>
      <c r="T128" t="s">
        <v>1011</v>
      </c>
      <c r="U128" t="s">
        <v>1012</v>
      </c>
      <c r="V128" t="s">
        <v>2680</v>
      </c>
      <c r="W128" t="s">
        <v>3075</v>
      </c>
      <c r="X128" t="s">
        <v>1013</v>
      </c>
      <c r="Y128" t="s">
        <v>1014</v>
      </c>
      <c r="Z128">
        <v>200050</v>
      </c>
      <c r="AA128" s="2" t="s">
        <v>1011</v>
      </c>
      <c r="AB128" t="s">
        <v>1011</v>
      </c>
      <c r="AC128" t="s">
        <v>1011</v>
      </c>
      <c r="AD128" t="s">
        <v>1011</v>
      </c>
      <c r="AE128" t="s">
        <v>3076</v>
      </c>
      <c r="AF128" t="s">
        <v>1011</v>
      </c>
      <c r="AG128" t="s">
        <v>1011</v>
      </c>
      <c r="AH128" t="s">
        <v>1011</v>
      </c>
      <c r="AI128" t="s">
        <v>1011</v>
      </c>
      <c r="AJ128" t="s">
        <v>1011</v>
      </c>
      <c r="AK128" t="s">
        <v>1011</v>
      </c>
      <c r="AL128" t="s">
        <v>1011</v>
      </c>
      <c r="AM128" t="s">
        <v>1011</v>
      </c>
      <c r="AN128" t="s">
        <v>1011</v>
      </c>
      <c r="AO128" t="s">
        <v>1011</v>
      </c>
      <c r="AP128" t="s">
        <v>1011</v>
      </c>
      <c r="AQ128" t="s">
        <v>3068</v>
      </c>
      <c r="AR128" t="s">
        <v>3076</v>
      </c>
    </row>
    <row r="129" spans="1:44">
      <c r="A129" t="s">
        <v>3090</v>
      </c>
      <c r="B129" t="s">
        <v>3091</v>
      </c>
      <c r="C129" t="s">
        <v>1661</v>
      </c>
      <c r="D129" t="s">
        <v>3092</v>
      </c>
      <c r="E129" t="s">
        <v>3093</v>
      </c>
      <c r="F129" t="s">
        <v>3094</v>
      </c>
      <c r="G129" s="89" t="s">
        <v>3140</v>
      </c>
      <c r="H129" s="89" t="s">
        <v>3141</v>
      </c>
      <c r="I129" s="89" t="s">
        <v>3142</v>
      </c>
      <c r="J129" s="89" t="s">
        <v>3143</v>
      </c>
      <c r="K129" t="s">
        <v>1010</v>
      </c>
      <c r="L129" t="s">
        <v>1580</v>
      </c>
      <c r="M129" t="s">
        <v>1581</v>
      </c>
      <c r="N129" t="s">
        <v>3097</v>
      </c>
      <c r="O129" s="89" t="s">
        <v>3174</v>
      </c>
      <c r="P129" t="s">
        <v>3099</v>
      </c>
      <c r="Q129" t="s">
        <v>1011</v>
      </c>
      <c r="R129" t="s">
        <v>2205</v>
      </c>
      <c r="S129" t="s">
        <v>324</v>
      </c>
      <c r="T129" t="s">
        <v>1011</v>
      </c>
      <c r="U129" t="s">
        <v>1012</v>
      </c>
      <c r="V129" t="s">
        <v>2261</v>
      </c>
      <c r="W129" t="s">
        <v>3100</v>
      </c>
      <c r="X129" t="s">
        <v>1013</v>
      </c>
      <c r="Y129" t="s">
        <v>1014</v>
      </c>
      <c r="Z129">
        <v>650032</v>
      </c>
      <c r="AA129" t="s">
        <v>1011</v>
      </c>
      <c r="AB129" t="s">
        <v>1011</v>
      </c>
      <c r="AC129" t="s">
        <v>1011</v>
      </c>
      <c r="AD129" t="s">
        <v>1011</v>
      </c>
      <c r="AE129" t="s">
        <v>3101</v>
      </c>
      <c r="AF129" t="s">
        <v>1011</v>
      </c>
      <c r="AG129" t="s">
        <v>1011</v>
      </c>
      <c r="AH129" t="s">
        <v>1011</v>
      </c>
      <c r="AI129" t="s">
        <v>1011</v>
      </c>
      <c r="AJ129" t="s">
        <v>1011</v>
      </c>
      <c r="AK129" t="s">
        <v>1011</v>
      </c>
      <c r="AL129" t="s">
        <v>1011</v>
      </c>
      <c r="AM129" t="s">
        <v>1011</v>
      </c>
      <c r="AN129" t="s">
        <v>1011</v>
      </c>
      <c r="AO129" t="s">
        <v>1011</v>
      </c>
      <c r="AP129" t="s">
        <v>1011</v>
      </c>
      <c r="AQ129" t="s">
        <v>3093</v>
      </c>
      <c r="AR129" t="s">
        <v>3101</v>
      </c>
    </row>
    <row r="130" spans="1:44">
      <c r="A130" t="s">
        <v>3102</v>
      </c>
      <c r="B130" t="s">
        <v>3103</v>
      </c>
      <c r="C130" t="s">
        <v>2510</v>
      </c>
      <c r="D130" t="s">
        <v>2996</v>
      </c>
      <c r="E130" t="s">
        <v>2997</v>
      </c>
      <c r="F130" t="s">
        <v>2998</v>
      </c>
      <c r="G130" s="89" t="s">
        <v>3144</v>
      </c>
      <c r="H130" s="89" t="s">
        <v>3145</v>
      </c>
      <c r="I130" s="89" t="s">
        <v>3146</v>
      </c>
      <c r="J130" s="89" t="s">
        <v>3147</v>
      </c>
      <c r="K130" t="s">
        <v>1010</v>
      </c>
      <c r="L130" t="s">
        <v>1557</v>
      </c>
      <c r="M130" t="s">
        <v>1558</v>
      </c>
      <c r="N130" t="s">
        <v>3001</v>
      </c>
      <c r="O130" s="89" t="s">
        <v>3175</v>
      </c>
      <c r="P130" t="s">
        <v>2513</v>
      </c>
      <c r="Q130" t="s">
        <v>3002</v>
      </c>
      <c r="R130" t="s">
        <v>1687</v>
      </c>
      <c r="S130" t="s">
        <v>237</v>
      </c>
      <c r="T130" t="s">
        <v>1011</v>
      </c>
      <c r="U130" t="s">
        <v>1012</v>
      </c>
      <c r="V130" t="s">
        <v>2221</v>
      </c>
      <c r="W130" t="s">
        <v>3104</v>
      </c>
      <c r="X130" t="s">
        <v>1013</v>
      </c>
      <c r="Y130" t="s">
        <v>1014</v>
      </c>
      <c r="Z130">
        <v>610000</v>
      </c>
      <c r="AA130" t="s">
        <v>1011</v>
      </c>
      <c r="AB130" t="s">
        <v>1011</v>
      </c>
      <c r="AC130" t="s">
        <v>1011</v>
      </c>
      <c r="AD130" t="s">
        <v>1011</v>
      </c>
      <c r="AE130" t="s">
        <v>3004</v>
      </c>
      <c r="AF130" t="s">
        <v>1011</v>
      </c>
      <c r="AG130" t="s">
        <v>1011</v>
      </c>
      <c r="AH130" t="s">
        <v>1011</v>
      </c>
      <c r="AI130" t="s">
        <v>1011</v>
      </c>
      <c r="AJ130" t="s">
        <v>1011</v>
      </c>
      <c r="AK130" t="s">
        <v>1011</v>
      </c>
      <c r="AL130" t="s">
        <v>1011</v>
      </c>
      <c r="AM130" t="s">
        <v>1011</v>
      </c>
      <c r="AN130" t="s">
        <v>1011</v>
      </c>
      <c r="AO130" t="s">
        <v>1011</v>
      </c>
      <c r="AP130" t="s">
        <v>1011</v>
      </c>
      <c r="AQ130" t="s">
        <v>2997</v>
      </c>
      <c r="AR130" t="s">
        <v>3004</v>
      </c>
    </row>
    <row r="131" spans="1:44">
      <c r="A131" t="s">
        <v>3102</v>
      </c>
      <c r="B131" t="s">
        <v>3103</v>
      </c>
      <c r="C131" t="s">
        <v>2309</v>
      </c>
      <c r="D131" t="s">
        <v>2996</v>
      </c>
      <c r="E131" t="s">
        <v>2997</v>
      </c>
      <c r="F131" t="s">
        <v>2998</v>
      </c>
      <c r="G131" s="89" t="s">
        <v>3144</v>
      </c>
      <c r="H131" s="89" t="s">
        <v>3145</v>
      </c>
      <c r="I131" s="89" t="s">
        <v>3146</v>
      </c>
      <c r="J131" s="89" t="s">
        <v>3147</v>
      </c>
      <c r="K131" t="s">
        <v>1010</v>
      </c>
      <c r="L131" t="s">
        <v>1557</v>
      </c>
      <c r="M131" t="s">
        <v>1603</v>
      </c>
      <c r="N131" t="s">
        <v>3105</v>
      </c>
      <c r="O131" s="89" t="s">
        <v>3176</v>
      </c>
      <c r="P131" t="s">
        <v>2671</v>
      </c>
      <c r="Q131" s="89" t="s">
        <v>3155</v>
      </c>
      <c r="R131" t="s">
        <v>3106</v>
      </c>
      <c r="S131" t="s">
        <v>965</v>
      </c>
      <c r="T131" t="s">
        <v>1011</v>
      </c>
      <c r="U131" t="s">
        <v>1012</v>
      </c>
      <c r="V131" t="s">
        <v>2313</v>
      </c>
      <c r="W131" t="s">
        <v>3104</v>
      </c>
      <c r="X131" t="s">
        <v>1013</v>
      </c>
      <c r="Y131" t="s">
        <v>1014</v>
      </c>
      <c r="Z131">
        <v>610000</v>
      </c>
      <c r="AA131" t="s">
        <v>1011</v>
      </c>
      <c r="AB131" t="s">
        <v>1011</v>
      </c>
      <c r="AC131" t="s">
        <v>1011</v>
      </c>
      <c r="AD131" t="s">
        <v>1011</v>
      </c>
      <c r="AE131" t="s">
        <v>3004</v>
      </c>
      <c r="AF131" t="s">
        <v>1011</v>
      </c>
      <c r="AG131" t="s">
        <v>1011</v>
      </c>
      <c r="AH131" t="s">
        <v>1011</v>
      </c>
      <c r="AI131" t="s">
        <v>1011</v>
      </c>
      <c r="AJ131" t="s">
        <v>1011</v>
      </c>
      <c r="AK131" t="s">
        <v>1011</v>
      </c>
      <c r="AL131" t="s">
        <v>1011</v>
      </c>
      <c r="AM131" t="s">
        <v>1011</v>
      </c>
      <c r="AN131" t="s">
        <v>1011</v>
      </c>
      <c r="AO131" t="s">
        <v>1011</v>
      </c>
      <c r="AP131" t="s">
        <v>1011</v>
      </c>
      <c r="AQ131" t="s">
        <v>2997</v>
      </c>
      <c r="AR131" t="s">
        <v>3004</v>
      </c>
    </row>
    <row r="132" spans="1:44">
      <c r="A132" t="s">
        <v>3107</v>
      </c>
      <c r="B132" t="s">
        <v>3108</v>
      </c>
      <c r="C132" t="s">
        <v>3109</v>
      </c>
      <c r="D132" t="s">
        <v>3110</v>
      </c>
      <c r="E132" t="s">
        <v>3111</v>
      </c>
      <c r="F132" t="s">
        <v>3112</v>
      </c>
      <c r="G132" s="89" t="s">
        <v>3140</v>
      </c>
      <c r="H132" s="89" t="s">
        <v>3148</v>
      </c>
      <c r="I132" s="89" t="s">
        <v>3149</v>
      </c>
      <c r="J132" s="138" t="s">
        <v>3150</v>
      </c>
      <c r="K132" t="s">
        <v>1010</v>
      </c>
      <c r="L132" t="s">
        <v>1557</v>
      </c>
      <c r="M132" t="s">
        <v>1603</v>
      </c>
      <c r="N132" t="s">
        <v>3116</v>
      </c>
      <c r="O132" t="s">
        <v>3118</v>
      </c>
      <c r="P132" t="s">
        <v>3117</v>
      </c>
      <c r="Q132" t="s">
        <v>3118</v>
      </c>
      <c r="R132" t="s">
        <v>3119</v>
      </c>
      <c r="S132" t="s">
        <v>3120</v>
      </c>
      <c r="T132" t="s">
        <v>1011</v>
      </c>
      <c r="U132" t="s">
        <v>1012</v>
      </c>
      <c r="V132" t="s">
        <v>3121</v>
      </c>
      <c r="W132" t="s">
        <v>3122</v>
      </c>
      <c r="X132" t="s">
        <v>1013</v>
      </c>
      <c r="Y132" t="s">
        <v>1014</v>
      </c>
      <c r="Z132">
        <v>666100</v>
      </c>
      <c r="AA132" t="s">
        <v>1011</v>
      </c>
      <c r="AB132" t="s">
        <v>1011</v>
      </c>
      <c r="AC132" t="s">
        <v>1011</v>
      </c>
      <c r="AD132" t="s">
        <v>1011</v>
      </c>
      <c r="AE132" t="s">
        <v>3123</v>
      </c>
      <c r="AF132" t="s">
        <v>1011</v>
      </c>
      <c r="AG132" t="s">
        <v>1011</v>
      </c>
      <c r="AH132" t="s">
        <v>1011</v>
      </c>
      <c r="AI132" t="s">
        <v>1011</v>
      </c>
      <c r="AJ132" t="s">
        <v>1011</v>
      </c>
      <c r="AK132" t="s">
        <v>1011</v>
      </c>
      <c r="AL132" t="s">
        <v>1011</v>
      </c>
      <c r="AM132" t="s">
        <v>1011</v>
      </c>
      <c r="AN132" t="s">
        <v>1011</v>
      </c>
      <c r="AO132" t="s">
        <v>1011</v>
      </c>
      <c r="AP132" t="s">
        <v>1011</v>
      </c>
      <c r="AQ132" t="s">
        <v>3111</v>
      </c>
      <c r="AR132" t="s">
        <v>3123</v>
      </c>
    </row>
    <row r="133" spans="1:44">
      <c r="A133" t="s">
        <v>3124</v>
      </c>
      <c r="B133" t="s">
        <v>3125</v>
      </c>
      <c r="C133" t="s">
        <v>3126</v>
      </c>
      <c r="D133" t="s">
        <v>3127</v>
      </c>
      <c r="E133" t="s">
        <v>3128</v>
      </c>
      <c r="F133" t="s">
        <v>3129</v>
      </c>
      <c r="G133" s="89" t="s">
        <v>3151</v>
      </c>
      <c r="H133" s="89" t="s">
        <v>3152</v>
      </c>
      <c r="I133" s="89" t="s">
        <v>3153</v>
      </c>
      <c r="J133" s="89" t="s">
        <v>3154</v>
      </c>
      <c r="K133" t="s">
        <v>1010</v>
      </c>
      <c r="L133" t="s">
        <v>1557</v>
      </c>
      <c r="M133" t="s">
        <v>1683</v>
      </c>
      <c r="N133" t="s">
        <v>3132</v>
      </c>
      <c r="O133" t="s">
        <v>3134</v>
      </c>
      <c r="P133" t="s">
        <v>3133</v>
      </c>
      <c r="Q133" t="s">
        <v>3134</v>
      </c>
      <c r="R133" t="s">
        <v>3135</v>
      </c>
      <c r="S133" t="s">
        <v>3136</v>
      </c>
      <c r="T133" t="s">
        <v>1011</v>
      </c>
      <c r="U133" t="s">
        <v>1012</v>
      </c>
      <c r="V133" t="s">
        <v>3137</v>
      </c>
      <c r="W133" t="s">
        <v>3138</v>
      </c>
      <c r="X133" t="s">
        <v>1013</v>
      </c>
      <c r="Y133" t="s">
        <v>1014</v>
      </c>
      <c r="Z133">
        <v>401120</v>
      </c>
      <c r="AA133" t="s">
        <v>1011</v>
      </c>
      <c r="AB133" t="s">
        <v>1011</v>
      </c>
      <c r="AC133" t="s">
        <v>1011</v>
      </c>
      <c r="AD133" t="s">
        <v>1011</v>
      </c>
      <c r="AE133" t="s">
        <v>3139</v>
      </c>
      <c r="AF133" t="s">
        <v>1011</v>
      </c>
      <c r="AG133" t="s">
        <v>1011</v>
      </c>
      <c r="AH133" t="s">
        <v>1011</v>
      </c>
      <c r="AI133" t="s">
        <v>1011</v>
      </c>
      <c r="AJ133" t="s">
        <v>1011</v>
      </c>
      <c r="AK133" t="s">
        <v>1011</v>
      </c>
      <c r="AL133" t="s">
        <v>1011</v>
      </c>
      <c r="AM133" t="s">
        <v>1011</v>
      </c>
      <c r="AN133" t="s">
        <v>1011</v>
      </c>
      <c r="AO133" t="s">
        <v>1011</v>
      </c>
      <c r="AP133" t="s">
        <v>1011</v>
      </c>
      <c r="AQ133" t="s">
        <v>3128</v>
      </c>
      <c r="AR133" t="s">
        <v>3139</v>
      </c>
    </row>
    <row r="134" spans="1:44">
      <c r="A134" t="s">
        <v>3156</v>
      </c>
      <c r="B134" t="s">
        <v>3157</v>
      </c>
      <c r="C134" t="s">
        <v>1708</v>
      </c>
      <c r="D134" t="s">
        <v>2396</v>
      </c>
      <c r="E134" t="s">
        <v>3158</v>
      </c>
      <c r="F134" t="s">
        <v>2398</v>
      </c>
      <c r="G134" s="89" t="s">
        <v>3170</v>
      </c>
      <c r="H134" s="89" t="s">
        <v>3170</v>
      </c>
      <c r="I134" s="89" t="s">
        <v>3171</v>
      </c>
      <c r="J134" s="89" t="s">
        <v>3172</v>
      </c>
      <c r="K134" t="s">
        <v>1010</v>
      </c>
      <c r="L134" t="s">
        <v>1813</v>
      </c>
      <c r="M134" t="s">
        <v>1814</v>
      </c>
      <c r="N134" t="s">
        <v>3159</v>
      </c>
      <c r="O134" s="89" t="s">
        <v>3177</v>
      </c>
      <c r="P134" t="s">
        <v>3161</v>
      </c>
      <c r="Q134" t="s">
        <v>1011</v>
      </c>
      <c r="R134" t="s">
        <v>2403</v>
      </c>
      <c r="S134" t="s">
        <v>180</v>
      </c>
      <c r="T134" t="s">
        <v>1011</v>
      </c>
      <c r="U134" t="s">
        <v>1012</v>
      </c>
      <c r="V134" t="s">
        <v>2271</v>
      </c>
      <c r="W134" t="s">
        <v>3162</v>
      </c>
      <c r="X134" t="s">
        <v>1013</v>
      </c>
      <c r="Y134" t="s">
        <v>1014</v>
      </c>
      <c r="Z134">
        <v>200135</v>
      </c>
      <c r="AA134" t="s">
        <v>1011</v>
      </c>
      <c r="AB134" t="s">
        <v>1011</v>
      </c>
      <c r="AC134" t="s">
        <v>1011</v>
      </c>
      <c r="AD134" t="s">
        <v>1011</v>
      </c>
      <c r="AE134" t="s">
        <v>2404</v>
      </c>
      <c r="AF134" t="s">
        <v>1011</v>
      </c>
      <c r="AG134" t="s">
        <v>1011</v>
      </c>
      <c r="AH134" t="s">
        <v>1011</v>
      </c>
      <c r="AI134" t="s">
        <v>1011</v>
      </c>
      <c r="AJ134" t="s">
        <v>1011</v>
      </c>
      <c r="AK134" t="s">
        <v>1011</v>
      </c>
      <c r="AL134" t="s">
        <v>1011</v>
      </c>
      <c r="AM134" t="s">
        <v>1011</v>
      </c>
      <c r="AN134" t="s">
        <v>1011</v>
      </c>
      <c r="AO134" t="s">
        <v>1011</v>
      </c>
      <c r="AP134" t="s">
        <v>1011</v>
      </c>
      <c r="AQ134" t="s">
        <v>3158</v>
      </c>
      <c r="AR134" t="s">
        <v>2404</v>
      </c>
    </row>
    <row r="135" spans="1:44">
      <c r="A135" t="s">
        <v>3156</v>
      </c>
      <c r="B135" t="s">
        <v>3157</v>
      </c>
      <c r="C135" t="s">
        <v>1708</v>
      </c>
      <c r="D135" t="s">
        <v>2396</v>
      </c>
      <c r="E135" t="s">
        <v>3158</v>
      </c>
      <c r="F135" t="s">
        <v>2398</v>
      </c>
      <c r="G135" s="89" t="s">
        <v>3170</v>
      </c>
      <c r="H135" s="89" t="s">
        <v>3170</v>
      </c>
      <c r="I135" s="89" t="s">
        <v>3171</v>
      </c>
      <c r="J135" s="89" t="s">
        <v>3172</v>
      </c>
      <c r="K135" t="s">
        <v>1010</v>
      </c>
      <c r="L135" t="s">
        <v>1813</v>
      </c>
      <c r="M135" t="s">
        <v>1814</v>
      </c>
      <c r="N135" t="s">
        <v>3163</v>
      </c>
      <c r="O135" s="89" t="s">
        <v>3178</v>
      </c>
      <c r="P135" t="s">
        <v>3165</v>
      </c>
      <c r="Q135" t="s">
        <v>1011</v>
      </c>
      <c r="R135" t="s">
        <v>2403</v>
      </c>
      <c r="S135" t="s">
        <v>195</v>
      </c>
      <c r="T135" t="s">
        <v>1011</v>
      </c>
      <c r="U135" t="s">
        <v>1012</v>
      </c>
      <c r="V135" t="s">
        <v>2271</v>
      </c>
      <c r="W135" t="s">
        <v>3162</v>
      </c>
      <c r="X135" t="s">
        <v>1013</v>
      </c>
      <c r="Y135" t="s">
        <v>1014</v>
      </c>
      <c r="Z135">
        <v>200135</v>
      </c>
      <c r="AA135" t="s">
        <v>1011</v>
      </c>
      <c r="AB135" t="s">
        <v>1011</v>
      </c>
      <c r="AC135" t="s">
        <v>1011</v>
      </c>
      <c r="AD135" t="s">
        <v>1011</v>
      </c>
      <c r="AE135" t="s">
        <v>2404</v>
      </c>
      <c r="AF135" t="s">
        <v>1011</v>
      </c>
      <c r="AG135" t="s">
        <v>1011</v>
      </c>
      <c r="AH135" t="s">
        <v>1011</v>
      </c>
      <c r="AI135" t="s">
        <v>1011</v>
      </c>
      <c r="AJ135" t="s">
        <v>1011</v>
      </c>
      <c r="AK135" t="s">
        <v>1011</v>
      </c>
      <c r="AL135" t="s">
        <v>1011</v>
      </c>
      <c r="AM135" t="s">
        <v>1011</v>
      </c>
      <c r="AN135" t="s">
        <v>1011</v>
      </c>
      <c r="AO135" t="s">
        <v>1011</v>
      </c>
      <c r="AP135" t="s">
        <v>1011</v>
      </c>
      <c r="AQ135" t="s">
        <v>3158</v>
      </c>
      <c r="AR135" t="s">
        <v>2404</v>
      </c>
    </row>
    <row r="136" spans="1:44">
      <c r="A136" t="s">
        <v>3156</v>
      </c>
      <c r="B136" t="s">
        <v>3157</v>
      </c>
      <c r="C136" t="s">
        <v>2070</v>
      </c>
      <c r="D136" t="s">
        <v>2396</v>
      </c>
      <c r="E136" t="s">
        <v>3158</v>
      </c>
      <c r="F136" t="s">
        <v>2398</v>
      </c>
      <c r="G136" s="89" t="s">
        <v>3170</v>
      </c>
      <c r="H136" s="89" t="s">
        <v>3170</v>
      </c>
      <c r="I136" s="89" t="s">
        <v>3171</v>
      </c>
      <c r="J136" s="89" t="s">
        <v>3172</v>
      </c>
      <c r="K136" t="s">
        <v>1010</v>
      </c>
      <c r="L136" t="s">
        <v>1813</v>
      </c>
      <c r="M136" t="s">
        <v>1814</v>
      </c>
      <c r="N136" t="s">
        <v>3166</v>
      </c>
      <c r="O136" s="89" t="s">
        <v>3179</v>
      </c>
      <c r="P136" t="s">
        <v>3167</v>
      </c>
      <c r="Q136" t="s">
        <v>1011</v>
      </c>
      <c r="R136" t="s">
        <v>3168</v>
      </c>
      <c r="S136" t="s">
        <v>947</v>
      </c>
      <c r="T136" t="s">
        <v>1011</v>
      </c>
      <c r="U136" t="s">
        <v>1012</v>
      </c>
      <c r="V136" t="s">
        <v>3169</v>
      </c>
      <c r="W136" t="s">
        <v>3162</v>
      </c>
      <c r="X136" t="s">
        <v>1013</v>
      </c>
      <c r="Y136" t="s">
        <v>1014</v>
      </c>
      <c r="Z136">
        <v>200135</v>
      </c>
      <c r="AA136" t="s">
        <v>1011</v>
      </c>
      <c r="AB136" t="s">
        <v>1011</v>
      </c>
      <c r="AC136" t="s">
        <v>1011</v>
      </c>
      <c r="AD136" t="s">
        <v>1011</v>
      </c>
      <c r="AE136" t="s">
        <v>2404</v>
      </c>
      <c r="AF136" t="s">
        <v>1011</v>
      </c>
      <c r="AG136" t="s">
        <v>1011</v>
      </c>
      <c r="AH136" t="s">
        <v>1011</v>
      </c>
      <c r="AI136" t="s">
        <v>1011</v>
      </c>
      <c r="AJ136" t="s">
        <v>1011</v>
      </c>
      <c r="AK136" t="s">
        <v>1011</v>
      </c>
      <c r="AL136" t="s">
        <v>1011</v>
      </c>
      <c r="AM136" t="s">
        <v>1011</v>
      </c>
      <c r="AN136" t="s">
        <v>1011</v>
      </c>
      <c r="AO136" t="s">
        <v>1011</v>
      </c>
      <c r="AP136" t="s">
        <v>1011</v>
      </c>
      <c r="AQ136" t="s">
        <v>3158</v>
      </c>
      <c r="AR136" t="s">
        <v>2404</v>
      </c>
    </row>
    <row r="137" spans="1:44">
      <c r="A137" t="s">
        <v>3180</v>
      </c>
      <c r="B137" t="s">
        <v>3181</v>
      </c>
      <c r="C137" t="s">
        <v>1708</v>
      </c>
      <c r="D137" t="s">
        <v>2025</v>
      </c>
      <c r="E137" t="s">
        <v>2745</v>
      </c>
      <c r="F137" t="s">
        <v>2746</v>
      </c>
      <c r="G137" t="s">
        <v>2750</v>
      </c>
      <c r="H137" t="s">
        <v>2751</v>
      </c>
      <c r="I137" t="s">
        <v>2752</v>
      </c>
      <c r="J137" t="s">
        <v>2753</v>
      </c>
      <c r="K137" t="s">
        <v>1010</v>
      </c>
      <c r="L137" t="s">
        <v>1557</v>
      </c>
      <c r="M137" t="s">
        <v>1558</v>
      </c>
      <c r="N137" t="s">
        <v>2685</v>
      </c>
      <c r="O137" s="89" t="s">
        <v>3186</v>
      </c>
      <c r="P137" t="s">
        <v>2687</v>
      </c>
      <c r="Q137" t="s">
        <v>1011</v>
      </c>
      <c r="R137" t="s">
        <v>2688</v>
      </c>
      <c r="S137" s="89" t="s">
        <v>3187</v>
      </c>
      <c r="T137" t="s">
        <v>1011</v>
      </c>
      <c r="U137" t="s">
        <v>1012</v>
      </c>
      <c r="V137" t="s">
        <v>2271</v>
      </c>
      <c r="W137" t="s">
        <v>3182</v>
      </c>
      <c r="X137" t="s">
        <v>1013</v>
      </c>
      <c r="Y137" t="s">
        <v>1014</v>
      </c>
      <c r="Z137" s="139" t="s">
        <v>2041</v>
      </c>
      <c r="AA137" t="s">
        <v>1011</v>
      </c>
      <c r="AB137" t="s">
        <v>1011</v>
      </c>
      <c r="AC137" t="s">
        <v>1011</v>
      </c>
      <c r="AD137" t="s">
        <v>1011</v>
      </c>
      <c r="AE137" t="s">
        <v>2749</v>
      </c>
      <c r="AF137" t="s">
        <v>1011</v>
      </c>
      <c r="AG137" t="s">
        <v>1011</v>
      </c>
      <c r="AH137" t="s">
        <v>1011</v>
      </c>
      <c r="AI137" t="s">
        <v>1011</v>
      </c>
      <c r="AJ137" t="s">
        <v>1011</v>
      </c>
      <c r="AK137" t="s">
        <v>1011</v>
      </c>
      <c r="AL137" t="s">
        <v>1011</v>
      </c>
      <c r="AM137" t="s">
        <v>1011</v>
      </c>
      <c r="AN137" t="s">
        <v>1011</v>
      </c>
      <c r="AO137" t="s">
        <v>1011</v>
      </c>
      <c r="AP137" t="s">
        <v>1011</v>
      </c>
      <c r="AQ137" t="s">
        <v>2745</v>
      </c>
      <c r="AR137" t="s">
        <v>2749</v>
      </c>
    </row>
    <row r="138" spans="1:44">
      <c r="A138" t="s">
        <v>3183</v>
      </c>
      <c r="B138" t="s">
        <v>3184</v>
      </c>
      <c r="C138" t="s">
        <v>2506</v>
      </c>
      <c r="D138" t="s">
        <v>2025</v>
      </c>
      <c r="E138" t="s">
        <v>2745</v>
      </c>
      <c r="F138" t="s">
        <v>2746</v>
      </c>
      <c r="G138" t="s">
        <v>2750</v>
      </c>
      <c r="H138" t="s">
        <v>2751</v>
      </c>
      <c r="I138" t="s">
        <v>2752</v>
      </c>
      <c r="J138" t="s">
        <v>2753</v>
      </c>
      <c r="K138" t="s">
        <v>1010</v>
      </c>
      <c r="L138" t="s">
        <v>1557</v>
      </c>
      <c r="M138" t="s">
        <v>1558</v>
      </c>
      <c r="N138" t="s">
        <v>2063</v>
      </c>
      <c r="O138" t="s">
        <v>2065</v>
      </c>
      <c r="P138" t="s">
        <v>2507</v>
      </c>
      <c r="Q138" t="s">
        <v>2065</v>
      </c>
      <c r="R138" t="s">
        <v>2034</v>
      </c>
      <c r="S138" t="s">
        <v>1538</v>
      </c>
      <c r="T138" t="s">
        <v>1011</v>
      </c>
      <c r="U138" t="s">
        <v>1012</v>
      </c>
      <c r="V138" t="s">
        <v>2508</v>
      </c>
      <c r="W138" t="s">
        <v>3185</v>
      </c>
      <c r="X138" t="s">
        <v>1013</v>
      </c>
      <c r="Y138" t="s">
        <v>1014</v>
      </c>
      <c r="Z138" s="139" t="s">
        <v>2041</v>
      </c>
      <c r="AA138" t="s">
        <v>1011</v>
      </c>
      <c r="AB138" t="s">
        <v>1011</v>
      </c>
      <c r="AC138" t="s">
        <v>1011</v>
      </c>
      <c r="AD138" t="s">
        <v>1011</v>
      </c>
      <c r="AE138" t="s">
        <v>2749</v>
      </c>
      <c r="AF138" t="s">
        <v>1011</v>
      </c>
      <c r="AG138" t="s">
        <v>1011</v>
      </c>
      <c r="AH138" t="s">
        <v>1011</v>
      </c>
      <c r="AI138" t="s">
        <v>1011</v>
      </c>
      <c r="AJ138" t="s">
        <v>1011</v>
      </c>
      <c r="AK138" t="s">
        <v>1011</v>
      </c>
      <c r="AL138" t="s">
        <v>1011</v>
      </c>
      <c r="AM138" t="s">
        <v>1011</v>
      </c>
      <c r="AN138" t="s">
        <v>1011</v>
      </c>
      <c r="AO138" t="s">
        <v>1011</v>
      </c>
      <c r="AP138" t="s">
        <v>1011</v>
      </c>
      <c r="AQ138" t="s">
        <v>2745</v>
      </c>
      <c r="AR138" t="s">
        <v>2749</v>
      </c>
    </row>
    <row r="139" spans="1:44">
      <c r="A139" t="s">
        <v>3188</v>
      </c>
      <c r="B139" t="s">
        <v>3189</v>
      </c>
      <c r="C139" t="s">
        <v>3190</v>
      </c>
      <c r="D139" t="s">
        <v>1596</v>
      </c>
      <c r="E139" t="s">
        <v>2659</v>
      </c>
      <c r="F139" t="s">
        <v>1598</v>
      </c>
      <c r="G139" s="128" t="s">
        <v>1727</v>
      </c>
      <c r="H139" s="128" t="s">
        <v>1627</v>
      </c>
      <c r="I139" s="128" t="s">
        <v>1630</v>
      </c>
      <c r="J139" s="128" t="s">
        <v>1730</v>
      </c>
      <c r="K139" t="s">
        <v>1010</v>
      </c>
      <c r="L139" t="s">
        <v>1557</v>
      </c>
      <c r="M139" t="s">
        <v>1603</v>
      </c>
      <c r="N139" t="s">
        <v>3191</v>
      </c>
      <c r="O139" t="s">
        <v>3193</v>
      </c>
      <c r="P139" t="s">
        <v>3192</v>
      </c>
      <c r="Q139" t="s">
        <v>3193</v>
      </c>
      <c r="R139" t="s">
        <v>3194</v>
      </c>
      <c r="S139" t="s">
        <v>3195</v>
      </c>
      <c r="T139" t="s">
        <v>1011</v>
      </c>
      <c r="U139" t="s">
        <v>1012</v>
      </c>
      <c r="V139" t="s">
        <v>2508</v>
      </c>
      <c r="W139" t="s">
        <v>3196</v>
      </c>
      <c r="X139" t="s">
        <v>1013</v>
      </c>
      <c r="Y139" t="s">
        <v>1014</v>
      </c>
      <c r="Z139">
        <v>528000</v>
      </c>
      <c r="AA139" t="s">
        <v>1011</v>
      </c>
      <c r="AB139" t="s">
        <v>1011</v>
      </c>
      <c r="AC139" t="s">
        <v>1011</v>
      </c>
      <c r="AD139" t="s">
        <v>1011</v>
      </c>
      <c r="AE139" t="s">
        <v>2661</v>
      </c>
      <c r="AF139" t="s">
        <v>1011</v>
      </c>
      <c r="AG139" t="s">
        <v>1011</v>
      </c>
      <c r="AH139" t="s">
        <v>1011</v>
      </c>
      <c r="AI139" t="s">
        <v>1011</v>
      </c>
      <c r="AJ139" t="s">
        <v>1011</v>
      </c>
      <c r="AK139" t="s">
        <v>1011</v>
      </c>
      <c r="AL139" t="s">
        <v>1011</v>
      </c>
      <c r="AM139" t="s">
        <v>1011</v>
      </c>
      <c r="AN139" t="s">
        <v>1011</v>
      </c>
      <c r="AO139" t="s">
        <v>1011</v>
      </c>
      <c r="AP139" t="s">
        <v>1011</v>
      </c>
      <c r="AQ139" t="s">
        <v>2659</v>
      </c>
      <c r="AR139" t="s">
        <v>2661</v>
      </c>
    </row>
    <row r="140" spans="1:44">
      <c r="A140" t="s">
        <v>3432</v>
      </c>
      <c r="B140" t="s">
        <v>3433</v>
      </c>
      <c r="C140" t="s">
        <v>3434</v>
      </c>
      <c r="D140" t="s">
        <v>1844</v>
      </c>
      <c r="E140" t="s">
        <v>1845</v>
      </c>
      <c r="F140" t="s">
        <v>1846</v>
      </c>
      <c r="G140" s="89" t="s">
        <v>3461</v>
      </c>
      <c r="H140" s="89" t="s">
        <v>3462</v>
      </c>
      <c r="I140" s="89" t="s">
        <v>3463</v>
      </c>
      <c r="J140" s="89" t="s">
        <v>3464</v>
      </c>
      <c r="K140" t="s">
        <v>1010</v>
      </c>
      <c r="L140" t="s">
        <v>1557</v>
      </c>
      <c r="M140" t="s">
        <v>1603</v>
      </c>
      <c r="N140" t="s">
        <v>3435</v>
      </c>
      <c r="O140" t="s">
        <v>3437</v>
      </c>
      <c r="P140" t="s">
        <v>3436</v>
      </c>
      <c r="Q140" t="s">
        <v>3437</v>
      </c>
      <c r="R140" t="s">
        <v>2679</v>
      </c>
      <c r="S140" t="s">
        <v>3438</v>
      </c>
      <c r="T140" t="s">
        <v>1011</v>
      </c>
      <c r="U140" t="s">
        <v>1012</v>
      </c>
      <c r="V140" t="s">
        <v>2508</v>
      </c>
      <c r="W140" t="s">
        <v>3439</v>
      </c>
      <c r="X140" t="s">
        <v>1013</v>
      </c>
      <c r="Y140" t="s">
        <v>1014</v>
      </c>
      <c r="Z140">
        <v>315200</v>
      </c>
      <c r="AA140" t="s">
        <v>1011</v>
      </c>
      <c r="AB140" t="s">
        <v>1011</v>
      </c>
      <c r="AC140" t="s">
        <v>1011</v>
      </c>
      <c r="AD140" t="s">
        <v>1011</v>
      </c>
      <c r="AE140" t="s">
        <v>1856</v>
      </c>
      <c r="AF140" t="s">
        <v>1011</v>
      </c>
      <c r="AG140" t="s">
        <v>1011</v>
      </c>
      <c r="AH140" t="s">
        <v>1011</v>
      </c>
      <c r="AI140" t="s">
        <v>1011</v>
      </c>
      <c r="AJ140" t="s">
        <v>1011</v>
      </c>
      <c r="AK140" t="s">
        <v>1011</v>
      </c>
      <c r="AL140" t="s">
        <v>1011</v>
      </c>
      <c r="AM140" t="s">
        <v>1011</v>
      </c>
      <c r="AN140" t="s">
        <v>1011</v>
      </c>
      <c r="AO140" t="s">
        <v>1011</v>
      </c>
      <c r="AP140" t="s">
        <v>1011</v>
      </c>
      <c r="AQ140" t="s">
        <v>1845</v>
      </c>
      <c r="AR140" t="s">
        <v>1856</v>
      </c>
    </row>
    <row r="141" spans="1:44">
      <c r="A141" t="s">
        <v>3440</v>
      </c>
      <c r="B141" t="s">
        <v>3441</v>
      </c>
      <c r="C141" t="s">
        <v>1708</v>
      </c>
      <c r="D141" t="s">
        <v>2025</v>
      </c>
      <c r="E141" t="s">
        <v>2745</v>
      </c>
      <c r="F141" t="s">
        <v>2746</v>
      </c>
      <c r="G141" t="s">
        <v>2750</v>
      </c>
      <c r="H141" t="s">
        <v>2751</v>
      </c>
      <c r="I141" t="s">
        <v>2752</v>
      </c>
      <c r="J141" t="s">
        <v>2753</v>
      </c>
      <c r="K141" t="s">
        <v>1010</v>
      </c>
      <c r="L141" t="s">
        <v>1557</v>
      </c>
      <c r="M141" t="s">
        <v>1558</v>
      </c>
      <c r="N141" t="s">
        <v>2685</v>
      </c>
      <c r="O141" s="89" t="s">
        <v>3473</v>
      </c>
      <c r="P141" t="s">
        <v>2687</v>
      </c>
      <c r="Q141" s="89" t="s">
        <v>3474</v>
      </c>
      <c r="R141" t="s">
        <v>2688</v>
      </c>
      <c r="S141" s="89" t="s">
        <v>3475</v>
      </c>
      <c r="T141" t="s">
        <v>1011</v>
      </c>
      <c r="U141" t="s">
        <v>1012</v>
      </c>
      <c r="V141" t="s">
        <v>2271</v>
      </c>
      <c r="W141" t="s">
        <v>3182</v>
      </c>
      <c r="X141" t="s">
        <v>1013</v>
      </c>
      <c r="Y141" t="s">
        <v>1014</v>
      </c>
      <c r="Z141" s="139" t="s">
        <v>3472</v>
      </c>
      <c r="AA141" t="s">
        <v>1011</v>
      </c>
      <c r="AB141" t="s">
        <v>1011</v>
      </c>
      <c r="AC141" t="s">
        <v>1011</v>
      </c>
      <c r="AD141" t="s">
        <v>1011</v>
      </c>
      <c r="AE141" t="s">
        <v>2749</v>
      </c>
      <c r="AF141" t="s">
        <v>1011</v>
      </c>
      <c r="AG141" t="s">
        <v>1011</v>
      </c>
      <c r="AH141" t="s">
        <v>1011</v>
      </c>
      <c r="AI141" t="s">
        <v>1011</v>
      </c>
      <c r="AJ141" t="s">
        <v>1011</v>
      </c>
      <c r="AK141" t="s">
        <v>1011</v>
      </c>
      <c r="AL141" t="s">
        <v>1011</v>
      </c>
      <c r="AM141" t="s">
        <v>1011</v>
      </c>
      <c r="AN141" t="s">
        <v>1011</v>
      </c>
      <c r="AO141" t="s">
        <v>1011</v>
      </c>
      <c r="AP141" t="s">
        <v>1011</v>
      </c>
      <c r="AQ141" t="s">
        <v>2745</v>
      </c>
      <c r="AR141" t="s">
        <v>2749</v>
      </c>
    </row>
    <row r="142" spans="1:44">
      <c r="A142" t="s">
        <v>3442</v>
      </c>
      <c r="B142" t="s">
        <v>3443</v>
      </c>
      <c r="C142" t="s">
        <v>2506</v>
      </c>
      <c r="D142" t="s">
        <v>2025</v>
      </c>
      <c r="E142" t="s">
        <v>2745</v>
      </c>
      <c r="F142" t="s">
        <v>2746</v>
      </c>
      <c r="G142" t="s">
        <v>2750</v>
      </c>
      <c r="H142" t="s">
        <v>2751</v>
      </c>
      <c r="I142" t="s">
        <v>2752</v>
      </c>
      <c r="J142" t="s">
        <v>2753</v>
      </c>
      <c r="K142" t="s">
        <v>1010</v>
      </c>
      <c r="L142" t="s">
        <v>1557</v>
      </c>
      <c r="M142" t="s">
        <v>1558</v>
      </c>
      <c r="N142" t="s">
        <v>2692</v>
      </c>
      <c r="O142" t="s">
        <v>2694</v>
      </c>
      <c r="P142" t="s">
        <v>2693</v>
      </c>
      <c r="Q142" t="s">
        <v>2694</v>
      </c>
      <c r="R142" t="s">
        <v>2695</v>
      </c>
      <c r="S142" t="s">
        <v>1541</v>
      </c>
      <c r="T142" t="s">
        <v>1011</v>
      </c>
      <c r="U142" t="s">
        <v>1012</v>
      </c>
      <c r="V142" t="s">
        <v>2501</v>
      </c>
      <c r="W142" t="s">
        <v>3444</v>
      </c>
      <c r="X142" t="s">
        <v>1013</v>
      </c>
      <c r="Y142" t="s">
        <v>1014</v>
      </c>
      <c r="Z142" s="139" t="s">
        <v>3472</v>
      </c>
      <c r="AA142" t="s">
        <v>1011</v>
      </c>
      <c r="AB142" t="s">
        <v>1011</v>
      </c>
      <c r="AC142" t="s">
        <v>1011</v>
      </c>
      <c r="AD142" t="s">
        <v>1011</v>
      </c>
      <c r="AE142" t="s">
        <v>2749</v>
      </c>
      <c r="AF142" t="s">
        <v>1011</v>
      </c>
      <c r="AG142" t="s">
        <v>1011</v>
      </c>
      <c r="AH142" t="s">
        <v>1011</v>
      </c>
      <c r="AI142" t="s">
        <v>1011</v>
      </c>
      <c r="AJ142" t="s">
        <v>1011</v>
      </c>
      <c r="AK142" t="s">
        <v>1011</v>
      </c>
      <c r="AL142" t="s">
        <v>1011</v>
      </c>
      <c r="AM142" t="s">
        <v>1011</v>
      </c>
      <c r="AN142" t="s">
        <v>1011</v>
      </c>
      <c r="AO142" t="s">
        <v>1011</v>
      </c>
      <c r="AP142" t="s">
        <v>1011</v>
      </c>
      <c r="AQ142" t="s">
        <v>2745</v>
      </c>
      <c r="AR142" t="s">
        <v>2749</v>
      </c>
    </row>
    <row r="143" spans="1:44">
      <c r="A143" t="s">
        <v>3445</v>
      </c>
      <c r="B143" t="s">
        <v>3446</v>
      </c>
      <c r="C143" t="s">
        <v>1708</v>
      </c>
      <c r="D143" t="s">
        <v>3447</v>
      </c>
      <c r="E143" t="s">
        <v>3448</v>
      </c>
      <c r="F143" t="s">
        <v>3449</v>
      </c>
      <c r="G143" s="89" t="s">
        <v>3465</v>
      </c>
      <c r="H143" s="89" t="s">
        <v>3466</v>
      </c>
      <c r="I143" s="89" t="s">
        <v>3467</v>
      </c>
      <c r="J143" s="89" t="s">
        <v>3468</v>
      </c>
      <c r="K143" t="s">
        <v>1010</v>
      </c>
      <c r="L143" t="s">
        <v>1557</v>
      </c>
      <c r="M143" t="s">
        <v>1558</v>
      </c>
      <c r="N143" t="s">
        <v>3453</v>
      </c>
      <c r="O143" t="s">
        <v>3454</v>
      </c>
      <c r="P143" t="s">
        <v>3455</v>
      </c>
      <c r="Q143" t="s">
        <v>1011</v>
      </c>
      <c r="R143" t="s">
        <v>2688</v>
      </c>
      <c r="S143" t="s">
        <v>224</v>
      </c>
      <c r="T143" t="s">
        <v>1011</v>
      </c>
      <c r="U143" t="s">
        <v>1012</v>
      </c>
      <c r="V143" t="s">
        <v>2271</v>
      </c>
      <c r="W143" t="s">
        <v>3456</v>
      </c>
      <c r="X143" t="s">
        <v>1013</v>
      </c>
      <c r="Y143" t="s">
        <v>1014</v>
      </c>
      <c r="Z143">
        <v>641500</v>
      </c>
      <c r="AA143" t="s">
        <v>1011</v>
      </c>
      <c r="AB143" t="s">
        <v>1011</v>
      </c>
      <c r="AC143" t="s">
        <v>1011</v>
      </c>
      <c r="AD143" t="s">
        <v>1011</v>
      </c>
      <c r="AE143" t="s">
        <v>3457</v>
      </c>
      <c r="AF143" t="s">
        <v>1011</v>
      </c>
      <c r="AG143" t="s">
        <v>1011</v>
      </c>
      <c r="AH143" t="s">
        <v>1011</v>
      </c>
      <c r="AI143" t="s">
        <v>1011</v>
      </c>
      <c r="AJ143" t="s">
        <v>1011</v>
      </c>
      <c r="AK143" t="s">
        <v>1011</v>
      </c>
      <c r="AL143" t="s">
        <v>1011</v>
      </c>
      <c r="AM143" t="s">
        <v>1011</v>
      </c>
      <c r="AN143" t="s">
        <v>1011</v>
      </c>
      <c r="AO143" t="s">
        <v>1011</v>
      </c>
      <c r="AP143" t="s">
        <v>1011</v>
      </c>
      <c r="AQ143" t="s">
        <v>3448</v>
      </c>
      <c r="AR143" t="s">
        <v>3457</v>
      </c>
    </row>
    <row r="144" spans="1:44">
      <c r="A144" t="s">
        <v>3458</v>
      </c>
      <c r="B144" t="s">
        <v>3103</v>
      </c>
      <c r="C144" t="s">
        <v>2309</v>
      </c>
      <c r="D144" t="s">
        <v>2996</v>
      </c>
      <c r="E144" t="s">
        <v>2997</v>
      </c>
      <c r="F144" t="s">
        <v>2998</v>
      </c>
      <c r="G144" s="89" t="s">
        <v>3465</v>
      </c>
      <c r="H144" s="89" t="s">
        <v>3469</v>
      </c>
      <c r="I144" s="89" t="s">
        <v>3470</v>
      </c>
      <c r="J144" s="89" t="s">
        <v>3471</v>
      </c>
      <c r="K144" t="s">
        <v>1010</v>
      </c>
      <c r="L144" t="s">
        <v>1557</v>
      </c>
      <c r="M144" t="s">
        <v>1603</v>
      </c>
      <c r="N144" t="s">
        <v>3105</v>
      </c>
      <c r="O144" s="89" t="s">
        <v>3460</v>
      </c>
      <c r="P144" t="s">
        <v>2671</v>
      </c>
      <c r="Q144" t="s">
        <v>1011</v>
      </c>
      <c r="R144" t="s">
        <v>3106</v>
      </c>
      <c r="S144" t="s">
        <v>965</v>
      </c>
      <c r="T144" t="s">
        <v>1011</v>
      </c>
      <c r="U144" t="s">
        <v>1012</v>
      </c>
      <c r="V144" t="s">
        <v>2313</v>
      </c>
      <c r="W144" t="s">
        <v>3459</v>
      </c>
      <c r="X144" t="s">
        <v>1013</v>
      </c>
      <c r="Y144" t="s">
        <v>1014</v>
      </c>
      <c r="Z144">
        <v>610056</v>
      </c>
      <c r="AA144" t="s">
        <v>1011</v>
      </c>
      <c r="AB144" t="s">
        <v>1011</v>
      </c>
      <c r="AC144" t="s">
        <v>1011</v>
      </c>
      <c r="AD144" t="s">
        <v>1011</v>
      </c>
      <c r="AE144" t="s">
        <v>3004</v>
      </c>
      <c r="AF144" t="s">
        <v>1011</v>
      </c>
      <c r="AG144" t="s">
        <v>1011</v>
      </c>
      <c r="AH144" t="s">
        <v>1011</v>
      </c>
      <c r="AI144" t="s">
        <v>1011</v>
      </c>
      <c r="AJ144" t="s">
        <v>1011</v>
      </c>
      <c r="AK144" t="s">
        <v>1011</v>
      </c>
      <c r="AL144" t="s">
        <v>1011</v>
      </c>
      <c r="AM144" t="s">
        <v>1011</v>
      </c>
      <c r="AN144" t="s">
        <v>1011</v>
      </c>
      <c r="AO144" t="s">
        <v>1011</v>
      </c>
      <c r="AP144" t="s">
        <v>1011</v>
      </c>
      <c r="AQ144" t="s">
        <v>1011</v>
      </c>
      <c r="AR144" t="s">
        <v>1011</v>
      </c>
    </row>
    <row r="145" spans="1:44">
      <c r="A145" s="89" t="s">
        <v>3477</v>
      </c>
      <c r="B145" t="s">
        <v>2586</v>
      </c>
      <c r="C145" t="s">
        <v>1708</v>
      </c>
      <c r="D145" t="s">
        <v>2587</v>
      </c>
      <c r="E145" t="s">
        <v>2588</v>
      </c>
      <c r="F145" t="s">
        <v>2589</v>
      </c>
      <c r="G145" s="89" t="s">
        <v>1723</v>
      </c>
      <c r="H145" s="89" t="s">
        <v>2612</v>
      </c>
      <c r="I145" s="89" t="s">
        <v>2613</v>
      </c>
      <c r="J145" s="89" t="s">
        <v>2614</v>
      </c>
      <c r="K145" t="s">
        <v>1010</v>
      </c>
      <c r="L145" t="s">
        <v>1557</v>
      </c>
      <c r="M145" t="s">
        <v>1558</v>
      </c>
      <c r="N145" t="s">
        <v>2593</v>
      </c>
      <c r="O145" t="s">
        <v>2594</v>
      </c>
      <c r="P145" t="s">
        <v>2145</v>
      </c>
      <c r="Q145" t="s">
        <v>1011</v>
      </c>
      <c r="R145" t="s">
        <v>2595</v>
      </c>
      <c r="S145" t="s">
        <v>270</v>
      </c>
      <c r="T145" t="s">
        <v>1011</v>
      </c>
      <c r="U145" t="s">
        <v>1012</v>
      </c>
      <c r="V145" t="s">
        <v>2221</v>
      </c>
      <c r="W145" t="s">
        <v>2596</v>
      </c>
      <c r="X145" t="s">
        <v>1013</v>
      </c>
      <c r="Y145" t="s">
        <v>1014</v>
      </c>
      <c r="Z145" t="s">
        <v>1011</v>
      </c>
      <c r="AA145" t="s">
        <v>1011</v>
      </c>
      <c r="AB145" t="s">
        <v>1011</v>
      </c>
      <c r="AC145" t="s">
        <v>1011</v>
      </c>
      <c r="AD145" t="s">
        <v>1011</v>
      </c>
      <c r="AE145" t="s">
        <v>2597</v>
      </c>
      <c r="AF145" t="s">
        <v>1011</v>
      </c>
      <c r="AG145" t="s">
        <v>1011</v>
      </c>
      <c r="AH145" t="s">
        <v>1011</v>
      </c>
      <c r="AI145" t="s">
        <v>1011</v>
      </c>
      <c r="AJ145" t="s">
        <v>1011</v>
      </c>
      <c r="AK145" t="s">
        <v>1011</v>
      </c>
      <c r="AL145" t="s">
        <v>1011</v>
      </c>
      <c r="AM145" t="s">
        <v>1011</v>
      </c>
      <c r="AN145" t="s">
        <v>1011</v>
      </c>
      <c r="AO145" t="s">
        <v>1011</v>
      </c>
      <c r="AP145" t="s">
        <v>1011</v>
      </c>
    </row>
    <row r="146" spans="1:44">
      <c r="A146" t="s">
        <v>3478</v>
      </c>
      <c r="B146" t="s">
        <v>3479</v>
      </c>
      <c r="C146" t="s">
        <v>2761</v>
      </c>
      <c r="D146" t="s">
        <v>3480</v>
      </c>
      <c r="E146" t="s">
        <v>3481</v>
      </c>
      <c r="F146" t="s">
        <v>3482</v>
      </c>
      <c r="G146" s="89" t="s">
        <v>3490</v>
      </c>
      <c r="H146" s="89" t="s">
        <v>3491</v>
      </c>
      <c r="I146" s="89" t="s">
        <v>3492</v>
      </c>
      <c r="J146" s="89" t="s">
        <v>3493</v>
      </c>
      <c r="K146" t="s">
        <v>1010</v>
      </c>
      <c r="L146" t="s">
        <v>1813</v>
      </c>
      <c r="M146" t="s">
        <v>1814</v>
      </c>
      <c r="N146" t="s">
        <v>3484</v>
      </c>
      <c r="O146" t="s">
        <v>3486</v>
      </c>
      <c r="P146" t="s">
        <v>3485</v>
      </c>
      <c r="Q146" t="s">
        <v>3486</v>
      </c>
      <c r="R146" t="s">
        <v>3487</v>
      </c>
      <c r="S146" s="2" t="s">
        <v>3303</v>
      </c>
      <c r="T146" t="s">
        <v>1011</v>
      </c>
      <c r="U146" t="s">
        <v>1012</v>
      </c>
      <c r="V146" t="s">
        <v>2508</v>
      </c>
      <c r="W146" t="s">
        <v>3488</v>
      </c>
      <c r="X146" t="s">
        <v>1013</v>
      </c>
      <c r="Y146" t="s">
        <v>1014</v>
      </c>
      <c r="Z146">
        <v>100022</v>
      </c>
      <c r="AA146" s="2" t="s">
        <v>1011</v>
      </c>
      <c r="AB146" t="s">
        <v>1011</v>
      </c>
      <c r="AC146" t="s">
        <v>1011</v>
      </c>
      <c r="AD146" t="s">
        <v>1011</v>
      </c>
      <c r="AE146" t="s">
        <v>3489</v>
      </c>
      <c r="AF146" t="s">
        <v>1011</v>
      </c>
      <c r="AG146" t="s">
        <v>1011</v>
      </c>
      <c r="AH146" t="s">
        <v>1011</v>
      </c>
      <c r="AI146" t="s">
        <v>1011</v>
      </c>
      <c r="AJ146" t="s">
        <v>1011</v>
      </c>
      <c r="AK146" t="s">
        <v>1011</v>
      </c>
      <c r="AL146" t="s">
        <v>1011</v>
      </c>
      <c r="AM146" t="s">
        <v>1011</v>
      </c>
      <c r="AN146" t="s">
        <v>1011</v>
      </c>
      <c r="AO146" t="s">
        <v>1011</v>
      </c>
      <c r="AP146" t="s">
        <v>1011</v>
      </c>
      <c r="AQ146" t="s">
        <v>3481</v>
      </c>
      <c r="AR146" t="s">
        <v>3489</v>
      </c>
    </row>
    <row r="147" spans="1:44">
      <c r="A147" t="s">
        <v>3494</v>
      </c>
      <c r="B147" t="s">
        <v>3495</v>
      </c>
      <c r="C147" t="s">
        <v>3036</v>
      </c>
      <c r="D147" t="s">
        <v>2970</v>
      </c>
      <c r="E147" t="s">
        <v>3496</v>
      </c>
      <c r="F147" t="s">
        <v>2972</v>
      </c>
      <c r="G147" s="89" t="s">
        <v>3529</v>
      </c>
      <c r="H147" s="89" t="s">
        <v>3530</v>
      </c>
      <c r="I147" s="89" t="s">
        <v>3531</v>
      </c>
      <c r="J147" s="89" t="s">
        <v>3532</v>
      </c>
      <c r="K147" t="s">
        <v>1010</v>
      </c>
      <c r="L147" t="s">
        <v>1813</v>
      </c>
      <c r="M147" t="s">
        <v>1814</v>
      </c>
      <c r="N147" t="s">
        <v>3497</v>
      </c>
      <c r="O147" t="s">
        <v>3499</v>
      </c>
      <c r="P147" t="s">
        <v>3498</v>
      </c>
      <c r="Q147" t="s">
        <v>3499</v>
      </c>
      <c r="R147" t="s">
        <v>3500</v>
      </c>
      <c r="S147" s="2" t="s">
        <v>3420</v>
      </c>
      <c r="T147" t="s">
        <v>1011</v>
      </c>
      <c r="U147" t="s">
        <v>1012</v>
      </c>
      <c r="V147" t="s">
        <v>3501</v>
      </c>
      <c r="W147" t="s">
        <v>3502</v>
      </c>
      <c r="X147" t="s">
        <v>1013</v>
      </c>
      <c r="Y147" t="s">
        <v>1014</v>
      </c>
      <c r="Z147">
        <v>314011</v>
      </c>
      <c r="AA147" s="2" t="s">
        <v>1011</v>
      </c>
      <c r="AB147" t="s">
        <v>1011</v>
      </c>
      <c r="AC147" t="s">
        <v>1011</v>
      </c>
      <c r="AD147" t="s">
        <v>1011</v>
      </c>
      <c r="AE147" t="s">
        <v>2979</v>
      </c>
      <c r="AF147" t="s">
        <v>1011</v>
      </c>
      <c r="AG147" t="s">
        <v>1011</v>
      </c>
      <c r="AH147" t="s">
        <v>1011</v>
      </c>
      <c r="AI147" t="s">
        <v>1011</v>
      </c>
      <c r="AJ147" t="s">
        <v>1011</v>
      </c>
      <c r="AK147" t="s">
        <v>1011</v>
      </c>
      <c r="AL147" t="s">
        <v>1011</v>
      </c>
      <c r="AM147" t="s">
        <v>1011</v>
      </c>
      <c r="AN147" t="s">
        <v>1011</v>
      </c>
      <c r="AO147" t="s">
        <v>1011</v>
      </c>
      <c r="AP147" t="s">
        <v>1011</v>
      </c>
      <c r="AQ147" t="s">
        <v>2980</v>
      </c>
      <c r="AR147" t="s">
        <v>2979</v>
      </c>
    </row>
    <row r="148" spans="1:44">
      <c r="A148" t="s">
        <v>3503</v>
      </c>
      <c r="B148" t="s">
        <v>3504</v>
      </c>
      <c r="C148" t="s">
        <v>3007</v>
      </c>
      <c r="D148" t="s">
        <v>3505</v>
      </c>
      <c r="E148" t="s">
        <v>3506</v>
      </c>
      <c r="F148" t="s">
        <v>3507</v>
      </c>
      <c r="G148" s="89" t="s">
        <v>3529</v>
      </c>
      <c r="H148" s="89" t="s">
        <v>3533</v>
      </c>
      <c r="I148" s="89" t="s">
        <v>3534</v>
      </c>
      <c r="J148" s="89" t="s">
        <v>3535</v>
      </c>
      <c r="K148" t="s">
        <v>1010</v>
      </c>
      <c r="L148" t="s">
        <v>2135</v>
      </c>
      <c r="M148" t="s">
        <v>2136</v>
      </c>
      <c r="N148" t="s">
        <v>3511</v>
      </c>
      <c r="O148" t="s">
        <v>3513</v>
      </c>
      <c r="P148" t="s">
        <v>3512</v>
      </c>
      <c r="Q148" t="s">
        <v>3513</v>
      </c>
      <c r="R148" t="s">
        <v>3514</v>
      </c>
      <c r="S148" s="2" t="s">
        <v>3322</v>
      </c>
      <c r="T148" t="s">
        <v>1011</v>
      </c>
      <c r="U148" t="s">
        <v>1012</v>
      </c>
      <c r="V148" t="s">
        <v>2447</v>
      </c>
      <c r="W148" t="s">
        <v>3515</v>
      </c>
      <c r="X148" t="s">
        <v>1013</v>
      </c>
      <c r="Y148" t="s">
        <v>1014</v>
      </c>
      <c r="Z148">
        <v>317700</v>
      </c>
      <c r="AA148" s="2" t="s">
        <v>1011</v>
      </c>
      <c r="AB148" t="s">
        <v>1011</v>
      </c>
      <c r="AC148" t="s">
        <v>1011</v>
      </c>
      <c r="AD148" t="s">
        <v>1011</v>
      </c>
      <c r="AE148" t="s">
        <v>3516</v>
      </c>
      <c r="AF148" t="s">
        <v>1011</v>
      </c>
      <c r="AG148" t="s">
        <v>1011</v>
      </c>
      <c r="AH148" t="s">
        <v>1011</v>
      </c>
      <c r="AI148" t="s">
        <v>1011</v>
      </c>
      <c r="AJ148" t="s">
        <v>1011</v>
      </c>
      <c r="AK148" t="s">
        <v>1011</v>
      </c>
      <c r="AL148" t="s">
        <v>1011</v>
      </c>
      <c r="AM148" t="s">
        <v>1011</v>
      </c>
      <c r="AN148" t="s">
        <v>1011</v>
      </c>
      <c r="AO148" t="s">
        <v>1011</v>
      </c>
      <c r="AP148" t="s">
        <v>1011</v>
      </c>
      <c r="AQ148" t="s">
        <v>3506</v>
      </c>
      <c r="AR148" t="s">
        <v>3516</v>
      </c>
    </row>
    <row r="149" spans="1:44">
      <c r="A149" t="s">
        <v>3517</v>
      </c>
      <c r="B149" t="s">
        <v>3518</v>
      </c>
      <c r="C149" t="s">
        <v>2761</v>
      </c>
      <c r="D149" t="s">
        <v>3519</v>
      </c>
      <c r="E149" t="s">
        <v>3520</v>
      </c>
      <c r="F149" t="s">
        <v>3521</v>
      </c>
      <c r="G149" s="89" t="s">
        <v>3536</v>
      </c>
      <c r="H149" s="89" t="s">
        <v>3537</v>
      </c>
      <c r="I149" s="89" t="s">
        <v>3538</v>
      </c>
      <c r="J149" s="89" t="s">
        <v>3539</v>
      </c>
      <c r="K149" t="s">
        <v>1010</v>
      </c>
      <c r="L149" t="s">
        <v>1557</v>
      </c>
      <c r="M149" t="s">
        <v>1603</v>
      </c>
      <c r="N149" t="s">
        <v>3524</v>
      </c>
      <c r="O149" t="s">
        <v>3525</v>
      </c>
      <c r="P149" t="s">
        <v>2497</v>
      </c>
      <c r="Q149" t="s">
        <v>3525</v>
      </c>
      <c r="R149" t="s">
        <v>3526</v>
      </c>
      <c r="S149" s="2" t="s">
        <v>2500</v>
      </c>
      <c r="T149" t="s">
        <v>1011</v>
      </c>
      <c r="U149" t="s">
        <v>1012</v>
      </c>
      <c r="V149" t="s">
        <v>2508</v>
      </c>
      <c r="W149" t="s">
        <v>3527</v>
      </c>
      <c r="X149" t="s">
        <v>1013</v>
      </c>
      <c r="Y149" t="s">
        <v>1014</v>
      </c>
      <c r="Z149">
        <v>610500</v>
      </c>
      <c r="AA149" s="2" t="s">
        <v>1011</v>
      </c>
      <c r="AB149" t="s">
        <v>1011</v>
      </c>
      <c r="AC149" t="s">
        <v>1011</v>
      </c>
      <c r="AD149" t="s">
        <v>1011</v>
      </c>
      <c r="AE149" t="s">
        <v>3528</v>
      </c>
      <c r="AF149" t="s">
        <v>1011</v>
      </c>
      <c r="AG149" t="s">
        <v>1011</v>
      </c>
      <c r="AH149" t="s">
        <v>1011</v>
      </c>
      <c r="AI149" t="s">
        <v>1011</v>
      </c>
      <c r="AJ149" t="s">
        <v>1011</v>
      </c>
      <c r="AK149" t="s">
        <v>1011</v>
      </c>
      <c r="AL149" t="s">
        <v>1011</v>
      </c>
      <c r="AM149" t="s">
        <v>1011</v>
      </c>
      <c r="AN149" t="s">
        <v>1011</v>
      </c>
      <c r="AO149" t="s">
        <v>1011</v>
      </c>
      <c r="AP149" t="s">
        <v>1011</v>
      </c>
      <c r="AQ149" t="s">
        <v>3520</v>
      </c>
      <c r="AR149" t="s">
        <v>3528</v>
      </c>
    </row>
    <row r="150" spans="1:44">
      <c r="A150" t="s">
        <v>3478</v>
      </c>
      <c r="B150" t="s">
        <v>3479</v>
      </c>
      <c r="C150" t="s">
        <v>2761</v>
      </c>
      <c r="D150" t="s">
        <v>3480</v>
      </c>
      <c r="E150" t="s">
        <v>3481</v>
      </c>
      <c r="F150" t="s">
        <v>3482</v>
      </c>
      <c r="G150" s="89" t="s">
        <v>3542</v>
      </c>
      <c r="H150" t="s">
        <v>3541</v>
      </c>
      <c r="I150" s="89" t="s">
        <v>3543</v>
      </c>
      <c r="J150" s="89" t="s">
        <v>3544</v>
      </c>
      <c r="K150" t="s">
        <v>1010</v>
      </c>
      <c r="L150" t="s">
        <v>1813</v>
      </c>
      <c r="M150" t="s">
        <v>1814</v>
      </c>
      <c r="N150" t="s">
        <v>3484</v>
      </c>
      <c r="O150" t="s">
        <v>3486</v>
      </c>
      <c r="P150" t="s">
        <v>3485</v>
      </c>
      <c r="Q150" t="s">
        <v>3486</v>
      </c>
      <c r="R150" t="s">
        <v>3487</v>
      </c>
      <c r="S150" t="s">
        <v>3303</v>
      </c>
      <c r="T150" t="s">
        <v>1011</v>
      </c>
      <c r="U150" t="s">
        <v>1012</v>
      </c>
      <c r="V150" t="s">
        <v>2508</v>
      </c>
      <c r="W150" t="s">
        <v>3488</v>
      </c>
      <c r="X150" t="s">
        <v>1013</v>
      </c>
      <c r="Y150" t="s">
        <v>1014</v>
      </c>
      <c r="Z150">
        <v>100020</v>
      </c>
      <c r="AA150" t="s">
        <v>1011</v>
      </c>
      <c r="AB150" t="s">
        <v>1011</v>
      </c>
      <c r="AC150" t="s">
        <v>1011</v>
      </c>
      <c r="AD150" t="s">
        <v>1011</v>
      </c>
      <c r="AE150" t="s">
        <v>3489</v>
      </c>
      <c r="AF150" t="s">
        <v>1011</v>
      </c>
      <c r="AG150" t="s">
        <v>1011</v>
      </c>
      <c r="AH150" t="s">
        <v>1011</v>
      </c>
      <c r="AI150" t="s">
        <v>1011</v>
      </c>
      <c r="AJ150" t="s">
        <v>1011</v>
      </c>
      <c r="AK150" t="s">
        <v>1011</v>
      </c>
      <c r="AL150" t="s">
        <v>1011</v>
      </c>
      <c r="AM150" t="s">
        <v>1011</v>
      </c>
      <c r="AN150" t="s">
        <v>1011</v>
      </c>
      <c r="AO150" t="s">
        <v>1011</v>
      </c>
      <c r="AP150" t="s">
        <v>1011</v>
      </c>
      <c r="AQ150" t="s">
        <v>3481</v>
      </c>
      <c r="AR150" t="s">
        <v>3489</v>
      </c>
    </row>
    <row r="151" spans="1:44">
      <c r="A151" t="s">
        <v>3545</v>
      </c>
      <c r="B151" t="s">
        <v>3546</v>
      </c>
      <c r="C151" t="s">
        <v>1708</v>
      </c>
      <c r="D151" t="s">
        <v>3547</v>
      </c>
      <c r="E151" t="s">
        <v>3548</v>
      </c>
      <c r="F151" t="s">
        <v>3549</v>
      </c>
      <c r="G151" s="89" t="s">
        <v>3575</v>
      </c>
      <c r="H151" s="89" t="s">
        <v>3575</v>
      </c>
      <c r="I151" s="89" t="s">
        <v>3576</v>
      </c>
      <c r="J151" s="89" t="s">
        <v>3577</v>
      </c>
      <c r="K151" t="s">
        <v>1010</v>
      </c>
      <c r="L151" t="s">
        <v>1557</v>
      </c>
      <c r="M151" t="s">
        <v>1558</v>
      </c>
      <c r="N151" t="s">
        <v>3552</v>
      </c>
      <c r="O151" t="s">
        <v>3553</v>
      </c>
      <c r="P151" t="s">
        <v>2145</v>
      </c>
      <c r="Q151" t="s">
        <v>1011</v>
      </c>
      <c r="R151" t="s">
        <v>3554</v>
      </c>
      <c r="S151" t="s">
        <v>270</v>
      </c>
      <c r="T151" t="s">
        <v>1011</v>
      </c>
      <c r="U151" t="s">
        <v>1012</v>
      </c>
      <c r="V151" t="s">
        <v>2271</v>
      </c>
      <c r="W151" t="s">
        <v>3555</v>
      </c>
      <c r="X151" t="s">
        <v>1013</v>
      </c>
      <c r="Y151" t="s">
        <v>1014</v>
      </c>
      <c r="Z151">
        <v>400000</v>
      </c>
      <c r="AA151" t="s">
        <v>1011</v>
      </c>
      <c r="AB151" t="s">
        <v>1011</v>
      </c>
      <c r="AC151" t="s">
        <v>1011</v>
      </c>
      <c r="AD151" t="s">
        <v>1011</v>
      </c>
      <c r="AE151" t="s">
        <v>3556</v>
      </c>
      <c r="AF151" t="s">
        <v>1011</v>
      </c>
      <c r="AG151" t="s">
        <v>1011</v>
      </c>
      <c r="AH151" t="s">
        <v>1011</v>
      </c>
      <c r="AI151" t="s">
        <v>1011</v>
      </c>
      <c r="AJ151" t="s">
        <v>1011</v>
      </c>
      <c r="AK151" t="s">
        <v>1011</v>
      </c>
      <c r="AL151" t="s">
        <v>1011</v>
      </c>
      <c r="AM151" t="s">
        <v>1011</v>
      </c>
      <c r="AN151" t="s">
        <v>1011</v>
      </c>
      <c r="AO151" t="s">
        <v>1011</v>
      </c>
      <c r="AP151" t="s">
        <v>1011</v>
      </c>
      <c r="AQ151" t="s">
        <v>3548</v>
      </c>
      <c r="AR151" t="s">
        <v>3556</v>
      </c>
    </row>
    <row r="152" spans="1:44">
      <c r="A152" t="s">
        <v>3557</v>
      </c>
      <c r="B152" t="s">
        <v>3558</v>
      </c>
      <c r="C152" t="s">
        <v>2506</v>
      </c>
      <c r="D152" t="s">
        <v>3559</v>
      </c>
      <c r="E152" t="s">
        <v>3560</v>
      </c>
      <c r="F152" t="s">
        <v>3561</v>
      </c>
      <c r="G152" s="89" t="s">
        <v>3578</v>
      </c>
      <c r="H152" s="89" t="s">
        <v>3579</v>
      </c>
      <c r="I152" s="89" t="s">
        <v>3580</v>
      </c>
      <c r="J152" s="89" t="s">
        <v>3581</v>
      </c>
      <c r="K152" t="s">
        <v>1010</v>
      </c>
      <c r="L152" t="s">
        <v>1557</v>
      </c>
      <c r="M152" t="s">
        <v>1558</v>
      </c>
      <c r="N152" t="s">
        <v>3565</v>
      </c>
      <c r="O152" t="s">
        <v>3566</v>
      </c>
      <c r="P152" t="s">
        <v>2507</v>
      </c>
      <c r="Q152" t="s">
        <v>3566</v>
      </c>
      <c r="R152" t="s">
        <v>3567</v>
      </c>
      <c r="S152" t="s">
        <v>1538</v>
      </c>
      <c r="T152" t="s">
        <v>1011</v>
      </c>
      <c r="U152" t="s">
        <v>1012</v>
      </c>
      <c r="V152" t="s">
        <v>2508</v>
      </c>
      <c r="W152" t="s">
        <v>3568</v>
      </c>
      <c r="X152" t="s">
        <v>1013</v>
      </c>
      <c r="Y152" t="s">
        <v>1014</v>
      </c>
      <c r="Z152">
        <v>223021</v>
      </c>
      <c r="AA152" t="s">
        <v>1011</v>
      </c>
      <c r="AB152" t="s">
        <v>1011</v>
      </c>
      <c r="AC152" t="s">
        <v>1011</v>
      </c>
      <c r="AD152" t="s">
        <v>1011</v>
      </c>
      <c r="AE152" t="s">
        <v>3569</v>
      </c>
      <c r="AF152" t="s">
        <v>1011</v>
      </c>
      <c r="AG152" t="s">
        <v>1011</v>
      </c>
      <c r="AH152" t="s">
        <v>1011</v>
      </c>
      <c r="AI152" t="s">
        <v>1011</v>
      </c>
      <c r="AJ152" t="s">
        <v>1011</v>
      </c>
      <c r="AK152" t="s">
        <v>1011</v>
      </c>
      <c r="AL152" t="s">
        <v>1011</v>
      </c>
      <c r="AM152" t="s">
        <v>1011</v>
      </c>
      <c r="AN152" t="s">
        <v>1011</v>
      </c>
      <c r="AO152" t="s">
        <v>1011</v>
      </c>
      <c r="AP152" t="s">
        <v>1011</v>
      </c>
      <c r="AQ152" t="s">
        <v>3570</v>
      </c>
      <c r="AR152" t="s">
        <v>3569</v>
      </c>
    </row>
    <row r="153" spans="1:44">
      <c r="A153" t="s">
        <v>3571</v>
      </c>
      <c r="B153" t="s">
        <v>3572</v>
      </c>
      <c r="C153" t="s">
        <v>1549</v>
      </c>
      <c r="D153" t="s">
        <v>2025</v>
      </c>
      <c r="E153" t="s">
        <v>2745</v>
      </c>
      <c r="F153" t="s">
        <v>2746</v>
      </c>
      <c r="G153" s="89" t="s">
        <v>3582</v>
      </c>
      <c r="H153" s="89" t="s">
        <v>3583</v>
      </c>
      <c r="I153" s="89" t="s">
        <v>3584</v>
      </c>
      <c r="J153" s="89" t="s">
        <v>3585</v>
      </c>
      <c r="K153" t="s">
        <v>1010</v>
      </c>
      <c r="L153" t="s">
        <v>1557</v>
      </c>
      <c r="M153" t="s">
        <v>1558</v>
      </c>
      <c r="N153" t="s">
        <v>2698</v>
      </c>
      <c r="O153" t="s">
        <v>2699</v>
      </c>
      <c r="P153" t="s">
        <v>2700</v>
      </c>
      <c r="Q153" t="s">
        <v>1011</v>
      </c>
      <c r="R153" t="s">
        <v>2514</v>
      </c>
      <c r="S153" t="s">
        <v>241</v>
      </c>
      <c r="T153" t="s">
        <v>1011</v>
      </c>
      <c r="U153" t="s">
        <v>1012</v>
      </c>
      <c r="V153" t="s">
        <v>3573</v>
      </c>
      <c r="W153" t="s">
        <v>3574</v>
      </c>
      <c r="X153" t="s">
        <v>1013</v>
      </c>
      <c r="Y153" t="s">
        <v>1014</v>
      </c>
      <c r="Z153" s="139" t="s">
        <v>3586</v>
      </c>
      <c r="AA153" t="s">
        <v>1011</v>
      </c>
      <c r="AB153" t="s">
        <v>1011</v>
      </c>
      <c r="AC153" t="s">
        <v>1011</v>
      </c>
      <c r="AD153" t="s">
        <v>1011</v>
      </c>
      <c r="AE153" t="s">
        <v>2749</v>
      </c>
      <c r="AF153" t="s">
        <v>1011</v>
      </c>
      <c r="AG153" t="s">
        <v>1011</v>
      </c>
      <c r="AH153" t="s">
        <v>1011</v>
      </c>
      <c r="AI153" t="s">
        <v>1011</v>
      </c>
      <c r="AJ153" t="s">
        <v>1011</v>
      </c>
      <c r="AK153" t="s">
        <v>1011</v>
      </c>
      <c r="AL153" t="s">
        <v>1011</v>
      </c>
      <c r="AM153" t="s">
        <v>1011</v>
      </c>
      <c r="AN153" t="s">
        <v>1011</v>
      </c>
      <c r="AO153" t="s">
        <v>1011</v>
      </c>
      <c r="AP153" t="s">
        <v>1011</v>
      </c>
      <c r="AQ153" t="s">
        <v>2745</v>
      </c>
      <c r="AR153" t="s">
        <v>2749</v>
      </c>
    </row>
    <row r="154" spans="1:44">
      <c r="A154" t="s">
        <v>3587</v>
      </c>
      <c r="B154" t="s">
        <v>3588</v>
      </c>
      <c r="C154" t="s">
        <v>1549</v>
      </c>
      <c r="D154" t="s">
        <v>3589</v>
      </c>
      <c r="E154" t="s">
        <v>3590</v>
      </c>
      <c r="F154" t="s">
        <v>3591</v>
      </c>
      <c r="G154" s="89" t="s">
        <v>3609</v>
      </c>
      <c r="H154" s="89" t="s">
        <v>3610</v>
      </c>
      <c r="I154" s="89" t="s">
        <v>3611</v>
      </c>
      <c r="J154" s="89" t="s">
        <v>3612</v>
      </c>
      <c r="K154" t="s">
        <v>1010</v>
      </c>
      <c r="L154" t="s">
        <v>1557</v>
      </c>
      <c r="M154" t="s">
        <v>1603</v>
      </c>
      <c r="N154" t="s">
        <v>3595</v>
      </c>
      <c r="O154" t="s">
        <v>3596</v>
      </c>
      <c r="P154" t="s">
        <v>3597</v>
      </c>
      <c r="Q154" t="s">
        <v>1011</v>
      </c>
      <c r="R154" t="s">
        <v>1977</v>
      </c>
      <c r="S154" t="s">
        <v>240</v>
      </c>
      <c r="T154" t="s">
        <v>1011</v>
      </c>
      <c r="U154" t="s">
        <v>1012</v>
      </c>
      <c r="V154" t="s">
        <v>3573</v>
      </c>
      <c r="W154" t="s">
        <v>3574</v>
      </c>
      <c r="X154" t="s">
        <v>1013</v>
      </c>
      <c r="Y154" t="s">
        <v>1014</v>
      </c>
      <c r="Z154">
        <v>230031</v>
      </c>
      <c r="AA154" t="s">
        <v>1011</v>
      </c>
      <c r="AB154" t="s">
        <v>1011</v>
      </c>
      <c r="AC154" t="s">
        <v>1011</v>
      </c>
      <c r="AD154" t="s">
        <v>1011</v>
      </c>
      <c r="AE154" t="s">
        <v>3598</v>
      </c>
      <c r="AF154" t="s">
        <v>1011</v>
      </c>
      <c r="AG154" t="s">
        <v>1011</v>
      </c>
      <c r="AH154" t="s">
        <v>1011</v>
      </c>
      <c r="AI154" t="s">
        <v>1011</v>
      </c>
      <c r="AJ154" t="s">
        <v>1011</v>
      </c>
      <c r="AK154" t="s">
        <v>1011</v>
      </c>
      <c r="AL154" t="s">
        <v>1011</v>
      </c>
      <c r="AM154" t="s">
        <v>1011</v>
      </c>
      <c r="AN154" t="s">
        <v>1011</v>
      </c>
      <c r="AO154" t="s">
        <v>1011</v>
      </c>
      <c r="AP154" t="s">
        <v>1011</v>
      </c>
      <c r="AQ154" t="s">
        <v>3590</v>
      </c>
      <c r="AR154" t="s">
        <v>3598</v>
      </c>
    </row>
    <row r="155" spans="1:44">
      <c r="A155" t="s">
        <v>3599</v>
      </c>
      <c r="B155" t="s">
        <v>3600</v>
      </c>
      <c r="C155" t="s">
        <v>3601</v>
      </c>
      <c r="D155" t="s">
        <v>2970</v>
      </c>
      <c r="E155" t="s">
        <v>3496</v>
      </c>
      <c r="F155" t="s">
        <v>2972</v>
      </c>
      <c r="G155" s="89" t="s">
        <v>3613</v>
      </c>
      <c r="H155" s="89" t="s">
        <v>3614</v>
      </c>
      <c r="I155" s="89" t="s">
        <v>3615</v>
      </c>
      <c r="J155" s="89" t="s">
        <v>3616</v>
      </c>
      <c r="K155" t="s">
        <v>1010</v>
      </c>
      <c r="L155" t="s">
        <v>1813</v>
      </c>
      <c r="M155" t="s">
        <v>1814</v>
      </c>
      <c r="N155" t="s">
        <v>3602</v>
      </c>
      <c r="O155" t="s">
        <v>3604</v>
      </c>
      <c r="P155" t="s">
        <v>3603</v>
      </c>
      <c r="Q155" t="s">
        <v>3604</v>
      </c>
      <c r="R155" t="s">
        <v>2140</v>
      </c>
      <c r="S155" t="s">
        <v>3222</v>
      </c>
      <c r="T155" t="s">
        <v>1011</v>
      </c>
      <c r="U155" t="s">
        <v>1012</v>
      </c>
      <c r="V155" t="s">
        <v>3605</v>
      </c>
      <c r="W155" t="s">
        <v>3606</v>
      </c>
      <c r="X155" t="s">
        <v>1013</v>
      </c>
      <c r="Y155" t="s">
        <v>1014</v>
      </c>
      <c r="Z155">
        <v>314000</v>
      </c>
      <c r="AA155" t="s">
        <v>1011</v>
      </c>
      <c r="AB155" t="s">
        <v>1011</v>
      </c>
      <c r="AC155" t="s">
        <v>1011</v>
      </c>
      <c r="AD155" t="s">
        <v>1011</v>
      </c>
      <c r="AE155" t="s">
        <v>2979</v>
      </c>
      <c r="AF155" t="s">
        <v>1011</v>
      </c>
      <c r="AG155" t="s">
        <v>1011</v>
      </c>
      <c r="AH155" t="s">
        <v>1011</v>
      </c>
      <c r="AI155" t="s">
        <v>1011</v>
      </c>
      <c r="AJ155" t="s">
        <v>1011</v>
      </c>
      <c r="AK155" t="s">
        <v>1011</v>
      </c>
      <c r="AL155" t="s">
        <v>1011</v>
      </c>
      <c r="AM155" t="s">
        <v>1011</v>
      </c>
      <c r="AN155" t="s">
        <v>1011</v>
      </c>
      <c r="AO155" t="s">
        <v>1011</v>
      </c>
      <c r="AP155" t="s">
        <v>1011</v>
      </c>
      <c r="AQ155" t="s">
        <v>2980</v>
      </c>
      <c r="AR155" t="s">
        <v>2979</v>
      </c>
    </row>
    <row r="156" spans="1:44">
      <c r="A156" t="s">
        <v>3607</v>
      </c>
      <c r="B156" t="s">
        <v>3608</v>
      </c>
      <c r="C156" t="s">
        <v>2506</v>
      </c>
      <c r="D156" t="s">
        <v>2025</v>
      </c>
      <c r="E156" t="s">
        <v>2745</v>
      </c>
      <c r="F156" t="s">
        <v>2746</v>
      </c>
      <c r="G156" s="89" t="s">
        <v>3617</v>
      </c>
      <c r="H156" s="89" t="s">
        <v>3618</v>
      </c>
      <c r="I156" s="89" t="s">
        <v>3619</v>
      </c>
      <c r="J156" s="89" t="s">
        <v>3620</v>
      </c>
      <c r="K156" t="s">
        <v>1010</v>
      </c>
      <c r="L156" t="s">
        <v>1557</v>
      </c>
      <c r="M156" t="s">
        <v>1558</v>
      </c>
      <c r="N156" t="s">
        <v>2063</v>
      </c>
      <c r="O156" t="s">
        <v>2065</v>
      </c>
      <c r="P156" t="s">
        <v>2507</v>
      </c>
      <c r="Q156" t="s">
        <v>2065</v>
      </c>
      <c r="R156" t="s">
        <v>2034</v>
      </c>
      <c r="S156" t="s">
        <v>1538</v>
      </c>
      <c r="T156" t="s">
        <v>1011</v>
      </c>
      <c r="U156" t="s">
        <v>1012</v>
      </c>
      <c r="V156" t="s">
        <v>2508</v>
      </c>
      <c r="W156" t="s">
        <v>3439</v>
      </c>
      <c r="X156" t="s">
        <v>1013</v>
      </c>
      <c r="Y156" t="s">
        <v>1014</v>
      </c>
      <c r="Z156" s="139" t="s">
        <v>3621</v>
      </c>
      <c r="AA156" t="s">
        <v>1011</v>
      </c>
      <c r="AB156" t="s">
        <v>1011</v>
      </c>
      <c r="AC156" t="s">
        <v>1011</v>
      </c>
      <c r="AD156" t="s">
        <v>1011</v>
      </c>
      <c r="AE156" t="s">
        <v>2749</v>
      </c>
      <c r="AF156" t="s">
        <v>1011</v>
      </c>
      <c r="AG156" t="s">
        <v>1011</v>
      </c>
      <c r="AH156" t="s">
        <v>1011</v>
      </c>
      <c r="AI156" t="s">
        <v>1011</v>
      </c>
      <c r="AJ156" t="s">
        <v>1011</v>
      </c>
      <c r="AK156" t="s">
        <v>1011</v>
      </c>
      <c r="AL156" t="s">
        <v>1011</v>
      </c>
      <c r="AM156" t="s">
        <v>1011</v>
      </c>
      <c r="AN156" t="s">
        <v>1011</v>
      </c>
      <c r="AO156" t="s">
        <v>1011</v>
      </c>
      <c r="AP156" t="s">
        <v>1011</v>
      </c>
      <c r="AQ156" t="s">
        <v>2745</v>
      </c>
      <c r="AR156" t="s">
        <v>2749</v>
      </c>
    </row>
    <row r="157" spans="1:44">
      <c r="A157" s="127" t="s">
        <v>3622</v>
      </c>
      <c r="B157" s="127" t="s">
        <v>3623</v>
      </c>
      <c r="C157" s="128" t="s">
        <v>2506</v>
      </c>
      <c r="D157" s="127" t="s">
        <v>2714</v>
      </c>
      <c r="E157" s="128" t="s">
        <v>3624</v>
      </c>
      <c r="F157" s="127" t="s">
        <v>2716</v>
      </c>
      <c r="G157" s="140" t="s">
        <v>3646</v>
      </c>
      <c r="H157" s="140" t="s">
        <v>3647</v>
      </c>
      <c r="I157" s="140" t="s">
        <v>3648</v>
      </c>
      <c r="J157" s="140" t="s">
        <v>3649</v>
      </c>
      <c r="K157" s="127" t="s">
        <v>1010</v>
      </c>
      <c r="L157" s="127" t="s">
        <v>1813</v>
      </c>
      <c r="M157" s="127" t="s">
        <v>1814</v>
      </c>
      <c r="N157" s="127" t="s">
        <v>3626</v>
      </c>
      <c r="O157" s="127" t="s">
        <v>3628</v>
      </c>
      <c r="P157" s="127" t="s">
        <v>3627</v>
      </c>
      <c r="Q157" s="127" t="s">
        <v>3628</v>
      </c>
      <c r="R157" s="127" t="s">
        <v>3629</v>
      </c>
      <c r="S157" s="128" t="s">
        <v>3209</v>
      </c>
      <c r="T157" s="127" t="s">
        <v>1011</v>
      </c>
      <c r="U157" s="127" t="s">
        <v>1012</v>
      </c>
      <c r="V157" s="127" t="s">
        <v>2508</v>
      </c>
      <c r="W157" s="127" t="s">
        <v>3630</v>
      </c>
      <c r="X157" s="127" t="s">
        <v>1013</v>
      </c>
      <c r="Y157" s="127" t="s">
        <v>1014</v>
      </c>
      <c r="Z157" s="127">
        <v>100024</v>
      </c>
      <c r="AA157" s="128" t="s">
        <v>1011</v>
      </c>
      <c r="AB157" s="127" t="s">
        <v>1011</v>
      </c>
      <c r="AC157" s="127" t="s">
        <v>1011</v>
      </c>
      <c r="AD157" s="127" t="s">
        <v>1011</v>
      </c>
      <c r="AE157" s="127" t="s">
        <v>3631</v>
      </c>
      <c r="AF157" s="127" t="s">
        <v>1011</v>
      </c>
      <c r="AG157" s="127" t="s">
        <v>1011</v>
      </c>
      <c r="AH157" s="127" t="s">
        <v>1011</v>
      </c>
      <c r="AI157" t="s">
        <v>1011</v>
      </c>
      <c r="AJ157" t="s">
        <v>1011</v>
      </c>
      <c r="AK157" t="s">
        <v>1011</v>
      </c>
      <c r="AL157" t="s">
        <v>1011</v>
      </c>
      <c r="AM157" t="s">
        <v>1011</v>
      </c>
      <c r="AN157" t="s">
        <v>1011</v>
      </c>
      <c r="AO157" t="s">
        <v>1011</v>
      </c>
      <c r="AP157" t="s">
        <v>1011</v>
      </c>
      <c r="AQ157" t="s">
        <v>3624</v>
      </c>
      <c r="AR157" t="s">
        <v>3631</v>
      </c>
    </row>
    <row r="158" spans="1:44">
      <c r="A158" s="127" t="s">
        <v>3632</v>
      </c>
      <c r="B158" s="127" t="s">
        <v>3633</v>
      </c>
      <c r="C158" s="128" t="s">
        <v>3634</v>
      </c>
      <c r="D158" s="127" t="s">
        <v>3635</v>
      </c>
      <c r="E158" s="153" t="s">
        <v>3698</v>
      </c>
      <c r="F158" s="127" t="s">
        <v>3637</v>
      </c>
      <c r="G158" s="140" t="s">
        <v>3650</v>
      </c>
      <c r="H158" s="140" t="s">
        <v>3651</v>
      </c>
      <c r="I158" s="140" t="s">
        <v>3652</v>
      </c>
      <c r="J158" s="152" t="s">
        <v>3653</v>
      </c>
      <c r="K158" s="127" t="s">
        <v>1010</v>
      </c>
      <c r="L158" s="127" t="s">
        <v>2135</v>
      </c>
      <c r="M158" s="127" t="s">
        <v>2414</v>
      </c>
      <c r="N158" s="127" t="s">
        <v>3640</v>
      </c>
      <c r="O158" s="127" t="s">
        <v>3642</v>
      </c>
      <c r="P158" s="127" t="s">
        <v>3641</v>
      </c>
      <c r="Q158" s="127" t="s">
        <v>3642</v>
      </c>
      <c r="R158" s="127" t="s">
        <v>2220</v>
      </c>
      <c r="S158" s="128" t="s">
        <v>3197</v>
      </c>
      <c r="T158" s="127" t="s">
        <v>1011</v>
      </c>
      <c r="U158" s="127" t="s">
        <v>1012</v>
      </c>
      <c r="V158" s="127" t="s">
        <v>3643</v>
      </c>
      <c r="W158" s="127" t="s">
        <v>3644</v>
      </c>
      <c r="X158" s="127" t="s">
        <v>1013</v>
      </c>
      <c r="Y158" s="127" t="s">
        <v>1014</v>
      </c>
      <c r="Z158" s="127">
        <v>610399</v>
      </c>
      <c r="AA158" s="128" t="s">
        <v>1011</v>
      </c>
      <c r="AB158" s="127" t="s">
        <v>1011</v>
      </c>
      <c r="AC158" s="127" t="s">
        <v>1011</v>
      </c>
      <c r="AD158" s="127" t="s">
        <v>1011</v>
      </c>
      <c r="AE158" s="127" t="s">
        <v>3645</v>
      </c>
      <c r="AF158" s="127" t="s">
        <v>1011</v>
      </c>
      <c r="AG158" s="127" t="s">
        <v>1011</v>
      </c>
      <c r="AH158" s="127" t="s">
        <v>1011</v>
      </c>
      <c r="AI158" t="s">
        <v>1011</v>
      </c>
      <c r="AJ158" t="s">
        <v>1011</v>
      </c>
      <c r="AK158" t="s">
        <v>1011</v>
      </c>
      <c r="AL158" t="s">
        <v>1011</v>
      </c>
      <c r="AM158" t="s">
        <v>1011</v>
      </c>
      <c r="AN158" t="s">
        <v>1011</v>
      </c>
      <c r="AO158" t="s">
        <v>1011</v>
      </c>
      <c r="AP158" t="s">
        <v>1011</v>
      </c>
      <c r="AQ158" t="s">
        <v>3636</v>
      </c>
      <c r="AR158" t="s">
        <v>3645</v>
      </c>
    </row>
    <row r="159" spans="1:44">
      <c r="A159" t="s">
        <v>3654</v>
      </c>
      <c r="B159" t="s">
        <v>3655</v>
      </c>
      <c r="C159" t="s">
        <v>3007</v>
      </c>
      <c r="D159" t="s">
        <v>3656</v>
      </c>
      <c r="E159" t="s">
        <v>3657</v>
      </c>
      <c r="F159" t="s">
        <v>3658</v>
      </c>
      <c r="G159" s="89" t="s">
        <v>3667</v>
      </c>
      <c r="H159" s="89" t="s">
        <v>3669</v>
      </c>
      <c r="I159" s="89" t="s">
        <v>3668</v>
      </c>
      <c r="J159" s="89" t="s">
        <v>3670</v>
      </c>
      <c r="K159" t="s">
        <v>1010</v>
      </c>
      <c r="L159" t="s">
        <v>2135</v>
      </c>
      <c r="M159" t="s">
        <v>2136</v>
      </c>
      <c r="N159" t="s">
        <v>3662</v>
      </c>
      <c r="O159" t="s">
        <v>3663</v>
      </c>
      <c r="P159" t="s">
        <v>3512</v>
      </c>
      <c r="Q159" t="s">
        <v>3663</v>
      </c>
      <c r="R159" t="s">
        <v>3664</v>
      </c>
      <c r="S159" t="s">
        <v>3322</v>
      </c>
      <c r="T159" t="s">
        <v>1011</v>
      </c>
      <c r="U159" t="s">
        <v>1012</v>
      </c>
      <c r="V159" t="s">
        <v>2898</v>
      </c>
      <c r="W159" t="s">
        <v>3665</v>
      </c>
      <c r="X159" t="s">
        <v>1013</v>
      </c>
      <c r="Y159" t="s">
        <v>1014</v>
      </c>
      <c r="Z159">
        <v>816399</v>
      </c>
      <c r="AA159" t="s">
        <v>1011</v>
      </c>
      <c r="AB159" t="s">
        <v>1011</v>
      </c>
      <c r="AC159" t="s">
        <v>1011</v>
      </c>
      <c r="AD159" t="s">
        <v>1011</v>
      </c>
      <c r="AE159" t="s">
        <v>3666</v>
      </c>
      <c r="AF159" t="s">
        <v>1011</v>
      </c>
      <c r="AG159" t="s">
        <v>1011</v>
      </c>
      <c r="AH159" t="s">
        <v>1011</v>
      </c>
      <c r="AI159" t="s">
        <v>1011</v>
      </c>
      <c r="AJ159" t="s">
        <v>1011</v>
      </c>
      <c r="AK159" t="s">
        <v>1011</v>
      </c>
      <c r="AL159" t="s">
        <v>1011</v>
      </c>
      <c r="AM159" t="s">
        <v>1011</v>
      </c>
      <c r="AN159" t="s">
        <v>1011</v>
      </c>
      <c r="AO159" t="s">
        <v>1011</v>
      </c>
      <c r="AP159" t="s">
        <v>1011</v>
      </c>
      <c r="AQ159" t="s">
        <v>3657</v>
      </c>
      <c r="AR159" t="s">
        <v>3666</v>
      </c>
    </row>
    <row r="160" spans="1:44">
      <c r="A160" s="127" t="s">
        <v>3671</v>
      </c>
      <c r="B160" s="127" t="s">
        <v>3672</v>
      </c>
      <c r="C160" s="128" t="s">
        <v>3673</v>
      </c>
      <c r="D160" s="127" t="s">
        <v>3674</v>
      </c>
      <c r="E160" s="128" t="s">
        <v>3675</v>
      </c>
      <c r="F160" s="127" t="s">
        <v>3676</v>
      </c>
      <c r="G160" s="140" t="s">
        <v>3699</v>
      </c>
      <c r="H160" s="140" t="s">
        <v>3700</v>
      </c>
      <c r="I160" s="140" t="s">
        <v>3701</v>
      </c>
      <c r="J160" s="152" t="s">
        <v>3702</v>
      </c>
      <c r="K160" s="127" t="s">
        <v>1010</v>
      </c>
      <c r="L160" s="127" t="s">
        <v>2135</v>
      </c>
      <c r="M160" s="127" t="s">
        <v>2136</v>
      </c>
      <c r="N160" s="127" t="s">
        <v>3681</v>
      </c>
      <c r="O160" s="127" t="s">
        <v>3683</v>
      </c>
      <c r="P160" s="127" t="s">
        <v>3682</v>
      </c>
      <c r="Q160" s="127" t="s">
        <v>3683</v>
      </c>
      <c r="R160" s="127" t="s">
        <v>3500</v>
      </c>
      <c r="S160" s="128" t="s">
        <v>1501</v>
      </c>
      <c r="T160" s="127" t="s">
        <v>1011</v>
      </c>
      <c r="U160" s="127" t="s">
        <v>1012</v>
      </c>
      <c r="V160" s="127" t="s">
        <v>2391</v>
      </c>
      <c r="W160" s="127" t="s">
        <v>3684</v>
      </c>
      <c r="X160" s="127" t="s">
        <v>1013</v>
      </c>
      <c r="Y160" s="127" t="s">
        <v>1014</v>
      </c>
      <c r="Z160" s="142" t="s">
        <v>3707</v>
      </c>
      <c r="AA160" s="128" t="s">
        <v>1011</v>
      </c>
      <c r="AB160" s="127" t="s">
        <v>1011</v>
      </c>
      <c r="AC160" s="127" t="s">
        <v>1011</v>
      </c>
      <c r="AD160" s="127" t="s">
        <v>1011</v>
      </c>
      <c r="AE160" s="127" t="s">
        <v>3685</v>
      </c>
      <c r="AF160" s="127" t="s">
        <v>1011</v>
      </c>
      <c r="AG160" s="127" t="s">
        <v>1011</v>
      </c>
      <c r="AH160" s="127" t="s">
        <v>1011</v>
      </c>
      <c r="AI160" t="s">
        <v>1011</v>
      </c>
      <c r="AJ160" t="s">
        <v>1011</v>
      </c>
      <c r="AK160" t="s">
        <v>1011</v>
      </c>
      <c r="AL160" t="s">
        <v>1011</v>
      </c>
      <c r="AM160" t="s">
        <v>1011</v>
      </c>
      <c r="AN160" t="s">
        <v>1011</v>
      </c>
      <c r="AO160" t="s">
        <v>1011</v>
      </c>
      <c r="AP160" t="s">
        <v>1011</v>
      </c>
      <c r="AQ160" t="s">
        <v>3675</v>
      </c>
      <c r="AR160" t="s">
        <v>3685</v>
      </c>
    </row>
    <row r="161" spans="1:44">
      <c r="A161" s="127" t="s">
        <v>3686</v>
      </c>
      <c r="B161" s="127" t="s">
        <v>3687</v>
      </c>
      <c r="C161" s="128" t="s">
        <v>3126</v>
      </c>
      <c r="D161" s="127" t="s">
        <v>3688</v>
      </c>
      <c r="E161" s="128" t="s">
        <v>3689</v>
      </c>
      <c r="F161" s="127" t="s">
        <v>3690</v>
      </c>
      <c r="G161" s="140" t="s">
        <v>3703</v>
      </c>
      <c r="H161" s="140" t="s">
        <v>3704</v>
      </c>
      <c r="I161" s="140" t="s">
        <v>3705</v>
      </c>
      <c r="J161" s="140" t="s">
        <v>3706</v>
      </c>
      <c r="K161" s="127" t="s">
        <v>1010</v>
      </c>
      <c r="L161" s="127" t="s">
        <v>1557</v>
      </c>
      <c r="M161" s="127" t="s">
        <v>1683</v>
      </c>
      <c r="N161" s="127" t="s">
        <v>3692</v>
      </c>
      <c r="O161" s="127" t="s">
        <v>3693</v>
      </c>
      <c r="P161" s="127" t="s">
        <v>3133</v>
      </c>
      <c r="Q161" s="127" t="s">
        <v>3693</v>
      </c>
      <c r="R161" s="127" t="s">
        <v>3694</v>
      </c>
      <c r="S161" s="128" t="s">
        <v>3136</v>
      </c>
      <c r="T161" s="127" t="s">
        <v>1011</v>
      </c>
      <c r="U161" s="127" t="s">
        <v>1012</v>
      </c>
      <c r="V161" s="127" t="s">
        <v>3501</v>
      </c>
      <c r="W161" s="127" t="s">
        <v>3695</v>
      </c>
      <c r="X161" s="127" t="s">
        <v>1013</v>
      </c>
      <c r="Y161" s="127" t="s">
        <v>1014</v>
      </c>
      <c r="Z161" s="127">
        <v>100024</v>
      </c>
      <c r="AA161" s="128" t="s">
        <v>1011</v>
      </c>
      <c r="AB161" s="127" t="s">
        <v>1011</v>
      </c>
      <c r="AC161" s="127" t="s">
        <v>1011</v>
      </c>
      <c r="AD161" s="127" t="s">
        <v>1011</v>
      </c>
      <c r="AE161" s="127" t="s">
        <v>3696</v>
      </c>
      <c r="AF161" s="127" t="s">
        <v>1011</v>
      </c>
      <c r="AG161" s="127" t="s">
        <v>1011</v>
      </c>
      <c r="AH161" s="127" t="s">
        <v>1011</v>
      </c>
      <c r="AI161" t="s">
        <v>1011</v>
      </c>
      <c r="AJ161" t="s">
        <v>1011</v>
      </c>
      <c r="AK161" t="s">
        <v>1011</v>
      </c>
      <c r="AL161" t="s">
        <v>1011</v>
      </c>
      <c r="AM161" t="s">
        <v>1011</v>
      </c>
      <c r="AN161" t="s">
        <v>1011</v>
      </c>
      <c r="AO161" t="s">
        <v>1011</v>
      </c>
      <c r="AP161" t="s">
        <v>1011</v>
      </c>
      <c r="AQ161" t="s">
        <v>3697</v>
      </c>
      <c r="AR161" t="s">
        <v>3696</v>
      </c>
    </row>
    <row r="162" spans="1:44">
      <c r="A162" t="s">
        <v>3708</v>
      </c>
      <c r="B162" t="s">
        <v>3709</v>
      </c>
      <c r="C162" t="s">
        <v>1549</v>
      </c>
      <c r="D162" t="s">
        <v>3710</v>
      </c>
      <c r="E162" t="s">
        <v>3711</v>
      </c>
      <c r="F162" t="s">
        <v>3712</v>
      </c>
      <c r="G162" s="89" t="s">
        <v>3721</v>
      </c>
      <c r="H162" s="89" t="s">
        <v>3722</v>
      </c>
      <c r="I162" s="89" t="s">
        <v>3723</v>
      </c>
      <c r="J162" s="89" t="s">
        <v>3724</v>
      </c>
      <c r="K162" t="s">
        <v>1010</v>
      </c>
      <c r="L162" t="s">
        <v>1557</v>
      </c>
      <c r="M162" t="s">
        <v>1603</v>
      </c>
      <c r="N162" t="s">
        <v>3716</v>
      </c>
      <c r="O162" t="s">
        <v>3717</v>
      </c>
      <c r="P162" t="s">
        <v>3718</v>
      </c>
      <c r="Q162" t="s">
        <v>3717</v>
      </c>
      <c r="R162" t="s">
        <v>1853</v>
      </c>
      <c r="S162" s="2" t="s">
        <v>243</v>
      </c>
      <c r="T162" t="s">
        <v>1011</v>
      </c>
      <c r="U162" t="s">
        <v>1012</v>
      </c>
      <c r="V162" t="s">
        <v>3573</v>
      </c>
      <c r="W162" t="s">
        <v>3719</v>
      </c>
      <c r="X162" t="s">
        <v>1013</v>
      </c>
      <c r="Y162" t="s">
        <v>1014</v>
      </c>
      <c r="Z162" s="139" t="s">
        <v>3725</v>
      </c>
      <c r="AA162" s="2" t="s">
        <v>1011</v>
      </c>
      <c r="AB162" t="s">
        <v>1011</v>
      </c>
      <c r="AC162" t="s">
        <v>1011</v>
      </c>
      <c r="AD162" t="s">
        <v>1011</v>
      </c>
      <c r="AE162" t="s">
        <v>3720</v>
      </c>
      <c r="AF162" t="s">
        <v>1011</v>
      </c>
      <c r="AG162" t="s">
        <v>1011</v>
      </c>
      <c r="AH162" t="s">
        <v>1011</v>
      </c>
      <c r="AI162" t="s">
        <v>1011</v>
      </c>
      <c r="AJ162" t="s">
        <v>1011</v>
      </c>
      <c r="AK162" t="s">
        <v>1011</v>
      </c>
      <c r="AL162" t="s">
        <v>1011</v>
      </c>
      <c r="AM162" t="s">
        <v>1011</v>
      </c>
      <c r="AN162" t="s">
        <v>1011</v>
      </c>
      <c r="AO162" t="s">
        <v>1011</v>
      </c>
      <c r="AP162" t="s">
        <v>1011</v>
      </c>
      <c r="AQ162" t="s">
        <v>3711</v>
      </c>
      <c r="AR162" t="s">
        <v>3720</v>
      </c>
    </row>
    <row r="163" spans="1:44">
      <c r="A163" t="s">
        <v>3727</v>
      </c>
      <c r="B163" t="s">
        <v>3728</v>
      </c>
      <c r="C163" t="s">
        <v>3729</v>
      </c>
      <c r="D163" t="s">
        <v>3730</v>
      </c>
      <c r="E163" t="s">
        <v>3731</v>
      </c>
      <c r="F163" t="s">
        <v>3732</v>
      </c>
      <c r="G163" s="89" t="s">
        <v>3740</v>
      </c>
      <c r="H163" s="89" t="s">
        <v>3741</v>
      </c>
      <c r="I163" s="89" t="s">
        <v>2963</v>
      </c>
      <c r="J163" s="89" t="s">
        <v>3742</v>
      </c>
      <c r="K163" t="s">
        <v>1010</v>
      </c>
      <c r="L163" t="s">
        <v>2135</v>
      </c>
      <c r="M163" t="s">
        <v>2136</v>
      </c>
      <c r="N163" t="s">
        <v>3734</v>
      </c>
      <c r="O163" t="s">
        <v>3736</v>
      </c>
      <c r="P163" t="s">
        <v>3735</v>
      </c>
      <c r="Q163" t="s">
        <v>3736</v>
      </c>
      <c r="R163" t="s">
        <v>3011</v>
      </c>
      <c r="S163" t="s">
        <v>3737</v>
      </c>
      <c r="T163" t="s">
        <v>1011</v>
      </c>
      <c r="U163" t="s">
        <v>1012</v>
      </c>
      <c r="V163" t="s">
        <v>3643</v>
      </c>
      <c r="W163" t="s">
        <v>3738</v>
      </c>
      <c r="X163" t="s">
        <v>1013</v>
      </c>
      <c r="Y163" t="s">
        <v>1014</v>
      </c>
      <c r="Z163">
        <v>215100</v>
      </c>
      <c r="AA163" t="s">
        <v>1011</v>
      </c>
      <c r="AB163" t="s">
        <v>1011</v>
      </c>
      <c r="AC163" t="s">
        <v>1011</v>
      </c>
      <c r="AD163" t="s">
        <v>1011</v>
      </c>
      <c r="AE163" t="s">
        <v>3739</v>
      </c>
      <c r="AF163" t="s">
        <v>1011</v>
      </c>
      <c r="AG163" t="s">
        <v>1011</v>
      </c>
      <c r="AH163" t="s">
        <v>1011</v>
      </c>
      <c r="AI163" t="s">
        <v>1011</v>
      </c>
      <c r="AJ163" t="s">
        <v>1011</v>
      </c>
      <c r="AK163" t="s">
        <v>1011</v>
      </c>
      <c r="AL163" t="s">
        <v>1011</v>
      </c>
      <c r="AM163" t="s">
        <v>1011</v>
      </c>
      <c r="AN163" t="s">
        <v>1011</v>
      </c>
      <c r="AO163" t="s">
        <v>1011</v>
      </c>
      <c r="AP163" t="s">
        <v>1011</v>
      </c>
      <c r="AQ163" t="s">
        <v>3731</v>
      </c>
      <c r="AR163" t="s">
        <v>3739</v>
      </c>
    </row>
    <row r="164" spans="1:44">
      <c r="A164" t="s">
        <v>3744</v>
      </c>
      <c r="B164" t="s">
        <v>3745</v>
      </c>
      <c r="C164" t="s">
        <v>3746</v>
      </c>
      <c r="D164" t="s">
        <v>3747</v>
      </c>
      <c r="E164" t="s">
        <v>3748</v>
      </c>
      <c r="F164" t="s">
        <v>3749</v>
      </c>
      <c r="G164" s="89" t="s">
        <v>3784</v>
      </c>
      <c r="H164" s="89" t="s">
        <v>3785</v>
      </c>
      <c r="I164" s="89" t="s">
        <v>3786</v>
      </c>
      <c r="J164" s="89" t="s">
        <v>3787</v>
      </c>
      <c r="K164" t="s">
        <v>1010</v>
      </c>
      <c r="L164" t="s">
        <v>1557</v>
      </c>
      <c r="M164" t="s">
        <v>3751</v>
      </c>
      <c r="N164" t="s">
        <v>3752</v>
      </c>
      <c r="O164" t="s">
        <v>3754</v>
      </c>
      <c r="P164" t="s">
        <v>3753</v>
      </c>
      <c r="Q164" t="s">
        <v>3754</v>
      </c>
      <c r="R164" t="s">
        <v>3119</v>
      </c>
      <c r="S164" t="s">
        <v>3425</v>
      </c>
      <c r="T164" t="s">
        <v>1011</v>
      </c>
      <c r="U164" t="s">
        <v>1012</v>
      </c>
      <c r="V164" t="s">
        <v>3755</v>
      </c>
      <c r="W164" t="s">
        <v>3756</v>
      </c>
      <c r="X164" t="s">
        <v>1013</v>
      </c>
      <c r="Y164" t="s">
        <v>1014</v>
      </c>
      <c r="Z164">
        <v>510000</v>
      </c>
      <c r="AA164" t="s">
        <v>1011</v>
      </c>
      <c r="AB164" t="s">
        <v>1011</v>
      </c>
      <c r="AC164" t="s">
        <v>1011</v>
      </c>
      <c r="AD164" t="s">
        <v>1011</v>
      </c>
      <c r="AE164" t="s">
        <v>3757</v>
      </c>
      <c r="AF164" t="s">
        <v>1011</v>
      </c>
      <c r="AG164" t="s">
        <v>1011</v>
      </c>
      <c r="AH164" t="s">
        <v>1011</v>
      </c>
      <c r="AI164" t="s">
        <v>1011</v>
      </c>
      <c r="AJ164" t="s">
        <v>1011</v>
      </c>
      <c r="AK164" t="s">
        <v>1011</v>
      </c>
      <c r="AL164" t="s">
        <v>1011</v>
      </c>
      <c r="AM164" t="s">
        <v>1011</v>
      </c>
      <c r="AN164" t="s">
        <v>1011</v>
      </c>
      <c r="AO164" t="s">
        <v>1011</v>
      </c>
      <c r="AP164" t="s">
        <v>1011</v>
      </c>
      <c r="AQ164" t="s">
        <v>3748</v>
      </c>
      <c r="AR164" t="s">
        <v>3757</v>
      </c>
    </row>
    <row r="165" spans="1:44">
      <c r="A165" t="s">
        <v>3758</v>
      </c>
      <c r="B165" t="s">
        <v>3759</v>
      </c>
      <c r="C165" t="s">
        <v>3007</v>
      </c>
      <c r="D165" t="s">
        <v>3760</v>
      </c>
      <c r="E165" t="s">
        <v>3761</v>
      </c>
      <c r="F165" t="s">
        <v>3762</v>
      </c>
      <c r="G165" s="89" t="s">
        <v>3788</v>
      </c>
      <c r="H165" s="89" t="s">
        <v>3789</v>
      </c>
      <c r="I165" s="89" t="s">
        <v>3790</v>
      </c>
      <c r="J165" s="89" t="s">
        <v>3791</v>
      </c>
      <c r="K165" t="s">
        <v>1010</v>
      </c>
      <c r="L165" t="s">
        <v>2135</v>
      </c>
      <c r="M165" t="s">
        <v>2136</v>
      </c>
      <c r="N165" t="s">
        <v>3766</v>
      </c>
      <c r="O165" t="s">
        <v>3768</v>
      </c>
      <c r="P165" t="s">
        <v>3767</v>
      </c>
      <c r="Q165" t="s">
        <v>3768</v>
      </c>
      <c r="R165" t="s">
        <v>3769</v>
      </c>
      <c r="S165" t="s">
        <v>3319</v>
      </c>
      <c r="T165" t="s">
        <v>1011</v>
      </c>
      <c r="U165" t="s">
        <v>1012</v>
      </c>
      <c r="V165" t="s">
        <v>2721</v>
      </c>
      <c r="W165" t="s">
        <v>3770</v>
      </c>
      <c r="X165" t="s">
        <v>1013</v>
      </c>
      <c r="Y165" t="s">
        <v>1014</v>
      </c>
      <c r="Z165" s="139" t="s">
        <v>3792</v>
      </c>
      <c r="AA165" t="s">
        <v>1011</v>
      </c>
      <c r="AB165" t="s">
        <v>1011</v>
      </c>
      <c r="AC165" t="s">
        <v>1011</v>
      </c>
      <c r="AD165" t="s">
        <v>1011</v>
      </c>
      <c r="AE165" t="s">
        <v>3771</v>
      </c>
      <c r="AF165" t="s">
        <v>1011</v>
      </c>
      <c r="AG165" t="s">
        <v>1011</v>
      </c>
      <c r="AH165" t="s">
        <v>1011</v>
      </c>
      <c r="AI165" t="s">
        <v>1011</v>
      </c>
      <c r="AJ165" t="s">
        <v>1011</v>
      </c>
      <c r="AK165" t="s">
        <v>1011</v>
      </c>
      <c r="AL165" t="s">
        <v>1011</v>
      </c>
      <c r="AM165" t="s">
        <v>1011</v>
      </c>
      <c r="AN165" t="s">
        <v>1011</v>
      </c>
      <c r="AO165" t="s">
        <v>1011</v>
      </c>
      <c r="AP165" t="s">
        <v>1011</v>
      </c>
      <c r="AQ165" t="s">
        <v>3761</v>
      </c>
      <c r="AR165" t="s">
        <v>3771</v>
      </c>
    </row>
    <row r="166" spans="1:44">
      <c r="A166" t="s">
        <v>3772</v>
      </c>
      <c r="B166" t="s">
        <v>3773</v>
      </c>
      <c r="C166" t="s">
        <v>2761</v>
      </c>
      <c r="D166" t="s">
        <v>2025</v>
      </c>
      <c r="E166" t="s">
        <v>2745</v>
      </c>
      <c r="F166" t="s">
        <v>2746</v>
      </c>
      <c r="G166" t="s">
        <v>2750</v>
      </c>
      <c r="H166" t="s">
        <v>2751</v>
      </c>
      <c r="I166" t="s">
        <v>2752</v>
      </c>
      <c r="J166" t="s">
        <v>2753</v>
      </c>
      <c r="K166" t="s">
        <v>1010</v>
      </c>
      <c r="L166" t="s">
        <v>1557</v>
      </c>
      <c r="M166" t="s">
        <v>1603</v>
      </c>
      <c r="N166" t="s">
        <v>3774</v>
      </c>
      <c r="O166" t="s">
        <v>3776</v>
      </c>
      <c r="P166" t="s">
        <v>3775</v>
      </c>
      <c r="Q166" t="s">
        <v>3776</v>
      </c>
      <c r="R166" t="s">
        <v>3777</v>
      </c>
      <c r="S166" t="s">
        <v>3281</v>
      </c>
      <c r="T166" t="s">
        <v>1011</v>
      </c>
      <c r="U166" t="s">
        <v>1012</v>
      </c>
      <c r="V166" t="s">
        <v>2508</v>
      </c>
      <c r="W166" t="s">
        <v>3439</v>
      </c>
      <c r="X166" t="s">
        <v>1013</v>
      </c>
      <c r="Y166" t="s">
        <v>1014</v>
      </c>
      <c r="Z166" s="139" t="s">
        <v>2041</v>
      </c>
      <c r="AA166" t="s">
        <v>1011</v>
      </c>
      <c r="AB166" t="s">
        <v>1011</v>
      </c>
      <c r="AC166" t="s">
        <v>1011</v>
      </c>
      <c r="AD166" t="s">
        <v>1011</v>
      </c>
      <c r="AE166" t="s">
        <v>2749</v>
      </c>
      <c r="AF166" t="s">
        <v>1011</v>
      </c>
      <c r="AG166" t="s">
        <v>1011</v>
      </c>
      <c r="AH166" t="s">
        <v>1011</v>
      </c>
      <c r="AI166" t="s">
        <v>1011</v>
      </c>
      <c r="AJ166" t="s">
        <v>1011</v>
      </c>
      <c r="AK166" t="s">
        <v>1011</v>
      </c>
      <c r="AL166" t="s">
        <v>1011</v>
      </c>
      <c r="AM166" t="s">
        <v>1011</v>
      </c>
      <c r="AN166" t="s">
        <v>1011</v>
      </c>
      <c r="AO166" t="s">
        <v>1011</v>
      </c>
      <c r="AP166" t="s">
        <v>1011</v>
      </c>
      <c r="AQ166" t="s">
        <v>2745</v>
      </c>
      <c r="AR166" t="s">
        <v>2749</v>
      </c>
    </row>
    <row r="167" spans="1:44">
      <c r="A167" t="s">
        <v>3778</v>
      </c>
      <c r="B167" t="s">
        <v>3773</v>
      </c>
      <c r="C167" t="s">
        <v>2364</v>
      </c>
      <c r="D167" t="s">
        <v>2025</v>
      </c>
      <c r="E167" t="s">
        <v>2745</v>
      </c>
      <c r="F167" t="s">
        <v>2746</v>
      </c>
      <c r="G167" t="s">
        <v>2750</v>
      </c>
      <c r="H167" t="s">
        <v>2751</v>
      </c>
      <c r="I167" t="s">
        <v>2752</v>
      </c>
      <c r="J167" t="s">
        <v>2753</v>
      </c>
      <c r="K167" t="s">
        <v>1010</v>
      </c>
      <c r="L167" t="s">
        <v>1557</v>
      </c>
      <c r="M167" t="s">
        <v>1603</v>
      </c>
      <c r="N167" t="s">
        <v>3779</v>
      </c>
      <c r="O167" t="s">
        <v>3781</v>
      </c>
      <c r="P167" t="s">
        <v>3780</v>
      </c>
      <c r="Q167" t="s">
        <v>3781</v>
      </c>
      <c r="R167" t="s">
        <v>2514</v>
      </c>
      <c r="S167" t="s">
        <v>1520</v>
      </c>
      <c r="T167" t="s">
        <v>1011</v>
      </c>
      <c r="U167" t="s">
        <v>1012</v>
      </c>
      <c r="V167" t="s">
        <v>3782</v>
      </c>
      <c r="W167" t="s">
        <v>3783</v>
      </c>
      <c r="X167" t="s">
        <v>1013</v>
      </c>
      <c r="Y167" t="s">
        <v>1014</v>
      </c>
      <c r="Z167" s="139" t="s">
        <v>2041</v>
      </c>
      <c r="AA167" t="s">
        <v>1011</v>
      </c>
      <c r="AB167" t="s">
        <v>1011</v>
      </c>
      <c r="AC167" t="s">
        <v>1011</v>
      </c>
      <c r="AD167" t="s">
        <v>1011</v>
      </c>
      <c r="AE167" t="s">
        <v>2749</v>
      </c>
      <c r="AF167" t="s">
        <v>1011</v>
      </c>
      <c r="AG167" t="s">
        <v>1011</v>
      </c>
      <c r="AH167" t="s">
        <v>1011</v>
      </c>
      <c r="AI167" t="s">
        <v>1011</v>
      </c>
      <c r="AJ167" t="s">
        <v>1011</v>
      </c>
      <c r="AK167" t="s">
        <v>1011</v>
      </c>
      <c r="AL167" t="s">
        <v>1011</v>
      </c>
      <c r="AM167" t="s">
        <v>1011</v>
      </c>
      <c r="AN167" t="s">
        <v>1011</v>
      </c>
      <c r="AO167" t="s">
        <v>1011</v>
      </c>
      <c r="AP167" t="s">
        <v>1011</v>
      </c>
      <c r="AQ167" t="s">
        <v>2745</v>
      </c>
      <c r="AR167" t="s">
        <v>2749</v>
      </c>
    </row>
    <row r="168" spans="1:44" ht="16.899999999999999" customHeight="1">
      <c r="A168" t="s">
        <v>3793</v>
      </c>
      <c r="B168" t="s">
        <v>3794</v>
      </c>
      <c r="C168" t="s">
        <v>2713</v>
      </c>
      <c r="D168" t="s">
        <v>3795</v>
      </c>
      <c r="E168" t="s">
        <v>3796</v>
      </c>
      <c r="F168" t="s">
        <v>3797</v>
      </c>
      <c r="G168" s="89" t="s">
        <v>3816</v>
      </c>
      <c r="H168" s="89" t="s">
        <v>3817</v>
      </c>
      <c r="I168" s="89" t="s">
        <v>3818</v>
      </c>
      <c r="J168" s="89" t="s">
        <v>3819</v>
      </c>
      <c r="K168" t="s">
        <v>1010</v>
      </c>
      <c r="L168" t="s">
        <v>2135</v>
      </c>
      <c r="M168" t="s">
        <v>2136</v>
      </c>
      <c r="N168" t="s">
        <v>3802</v>
      </c>
      <c r="O168" t="s">
        <v>3804</v>
      </c>
      <c r="P168" t="s">
        <v>3803</v>
      </c>
      <c r="Q168" t="s">
        <v>3804</v>
      </c>
      <c r="R168" t="s">
        <v>3805</v>
      </c>
      <c r="S168" s="89" t="s">
        <v>3837</v>
      </c>
      <c r="T168" t="s">
        <v>1011</v>
      </c>
      <c r="U168" t="s">
        <v>1012</v>
      </c>
      <c r="V168" t="s">
        <v>2447</v>
      </c>
      <c r="W168" t="s">
        <v>3806</v>
      </c>
      <c r="X168" t="s">
        <v>1013</v>
      </c>
      <c r="Y168" t="s">
        <v>1014</v>
      </c>
      <c r="Z168">
        <v>730030</v>
      </c>
      <c r="AA168" t="s">
        <v>1011</v>
      </c>
      <c r="AB168" t="s">
        <v>1011</v>
      </c>
      <c r="AC168" t="s">
        <v>1011</v>
      </c>
      <c r="AD168" t="s">
        <v>1011</v>
      </c>
      <c r="AE168" t="s">
        <v>3807</v>
      </c>
      <c r="AF168" t="s">
        <v>1011</v>
      </c>
      <c r="AG168" t="s">
        <v>1011</v>
      </c>
      <c r="AH168" t="s">
        <v>1011</v>
      </c>
      <c r="AI168" t="s">
        <v>1011</v>
      </c>
      <c r="AJ168" t="s">
        <v>1011</v>
      </c>
      <c r="AK168" t="s">
        <v>1011</v>
      </c>
      <c r="AL168" t="s">
        <v>1011</v>
      </c>
      <c r="AM168" t="s">
        <v>1011</v>
      </c>
      <c r="AN168" t="s">
        <v>1011</v>
      </c>
      <c r="AO168" t="s">
        <v>1011</v>
      </c>
      <c r="AP168" t="s">
        <v>1011</v>
      </c>
      <c r="AQ168" t="s">
        <v>3796</v>
      </c>
      <c r="AR168" t="s">
        <v>3807</v>
      </c>
    </row>
    <row r="169" spans="1:44">
      <c r="A169" t="s">
        <v>3808</v>
      </c>
      <c r="B169" t="s">
        <v>3809</v>
      </c>
      <c r="C169" t="s">
        <v>3729</v>
      </c>
      <c r="D169" t="s">
        <v>3674</v>
      </c>
      <c r="E169" t="s">
        <v>3675</v>
      </c>
      <c r="F169" t="s">
        <v>3676</v>
      </c>
      <c r="G169" s="89" t="s">
        <v>3820</v>
      </c>
      <c r="H169" s="89" t="s">
        <v>3821</v>
      </c>
      <c r="I169" s="89" t="s">
        <v>3822</v>
      </c>
      <c r="J169" s="89" t="s">
        <v>3823</v>
      </c>
      <c r="K169" t="s">
        <v>1010</v>
      </c>
      <c r="L169" t="s">
        <v>2135</v>
      </c>
      <c r="M169" t="s">
        <v>2136</v>
      </c>
      <c r="N169" t="s">
        <v>3810</v>
      </c>
      <c r="O169" t="s">
        <v>3812</v>
      </c>
      <c r="P169" t="s">
        <v>3811</v>
      </c>
      <c r="Q169" t="s">
        <v>3812</v>
      </c>
      <c r="R169" t="s">
        <v>3487</v>
      </c>
      <c r="S169" t="s">
        <v>3813</v>
      </c>
      <c r="T169" t="s">
        <v>1011</v>
      </c>
      <c r="U169" t="s">
        <v>1012</v>
      </c>
      <c r="V169" t="s">
        <v>3814</v>
      </c>
      <c r="W169" t="s">
        <v>3815</v>
      </c>
      <c r="X169" t="s">
        <v>1013</v>
      </c>
      <c r="Y169" t="s">
        <v>1014</v>
      </c>
      <c r="Z169" s="139" t="s">
        <v>3824</v>
      </c>
      <c r="AA169" t="s">
        <v>1011</v>
      </c>
      <c r="AB169" t="s">
        <v>1011</v>
      </c>
      <c r="AC169" t="s">
        <v>1011</v>
      </c>
      <c r="AD169" t="s">
        <v>1011</v>
      </c>
      <c r="AE169" t="s">
        <v>3685</v>
      </c>
      <c r="AF169" t="s">
        <v>1011</v>
      </c>
      <c r="AG169" t="s">
        <v>1011</v>
      </c>
      <c r="AH169" t="s">
        <v>1011</v>
      </c>
      <c r="AI169" t="s">
        <v>1011</v>
      </c>
      <c r="AJ169" t="s">
        <v>1011</v>
      </c>
      <c r="AK169" t="s">
        <v>1011</v>
      </c>
      <c r="AL169" t="s">
        <v>1011</v>
      </c>
      <c r="AM169" t="s">
        <v>1011</v>
      </c>
      <c r="AN169" t="s">
        <v>1011</v>
      </c>
      <c r="AO169" t="s">
        <v>1011</v>
      </c>
      <c r="AP169" t="s">
        <v>1011</v>
      </c>
      <c r="AQ169" t="s">
        <v>3675</v>
      </c>
      <c r="AR169" t="s">
        <v>3685</v>
      </c>
    </row>
    <row r="170" spans="1:44">
      <c r="A170" s="127" t="s">
        <v>3827</v>
      </c>
      <c r="B170" s="127" t="s">
        <v>3828</v>
      </c>
      <c r="C170" s="128" t="s">
        <v>3673</v>
      </c>
      <c r="D170" s="127" t="s">
        <v>2601</v>
      </c>
      <c r="E170" s="128" t="s">
        <v>2602</v>
      </c>
      <c r="F170" s="127" t="s">
        <v>2603</v>
      </c>
      <c r="G170" s="140" t="s">
        <v>3833</v>
      </c>
      <c r="H170" s="140" t="s">
        <v>3834</v>
      </c>
      <c r="I170" s="140" t="s">
        <v>3835</v>
      </c>
      <c r="J170" s="140" t="s">
        <v>3836</v>
      </c>
      <c r="K170" s="127" t="s">
        <v>1010</v>
      </c>
      <c r="L170" s="127" t="s">
        <v>2135</v>
      </c>
      <c r="M170" s="127" t="s">
        <v>2136</v>
      </c>
      <c r="N170" s="127" t="s">
        <v>3829</v>
      </c>
      <c r="O170" s="127" t="s">
        <v>3830</v>
      </c>
      <c r="P170" s="127" t="s">
        <v>3682</v>
      </c>
      <c r="Q170" s="127" t="s">
        <v>3830</v>
      </c>
      <c r="R170" s="127" t="s">
        <v>3831</v>
      </c>
      <c r="S170" s="128" t="s">
        <v>1501</v>
      </c>
      <c r="T170" s="127" t="s">
        <v>1011</v>
      </c>
      <c r="U170" s="127" t="s">
        <v>1012</v>
      </c>
      <c r="V170" s="127" t="s">
        <v>2391</v>
      </c>
      <c r="W170" s="127" t="s">
        <v>3832</v>
      </c>
      <c r="X170" s="127" t="s">
        <v>1013</v>
      </c>
      <c r="Y170" s="127" t="s">
        <v>1014</v>
      </c>
      <c r="Z170" s="127">
        <v>510630</v>
      </c>
      <c r="AA170" s="128" t="s">
        <v>1011</v>
      </c>
      <c r="AB170" s="127" t="s">
        <v>1011</v>
      </c>
      <c r="AC170" s="127" t="s">
        <v>1011</v>
      </c>
      <c r="AD170" s="127" t="s">
        <v>1011</v>
      </c>
      <c r="AE170" s="127" t="s">
        <v>2610</v>
      </c>
      <c r="AF170" s="127" t="s">
        <v>1011</v>
      </c>
      <c r="AG170" s="127" t="s">
        <v>1011</v>
      </c>
      <c r="AH170" s="127" t="s">
        <v>1011</v>
      </c>
      <c r="AI170" t="s">
        <v>1011</v>
      </c>
      <c r="AJ170" t="s">
        <v>1011</v>
      </c>
      <c r="AK170" t="s">
        <v>1011</v>
      </c>
      <c r="AL170" t="s">
        <v>1011</v>
      </c>
      <c r="AM170" t="s">
        <v>1011</v>
      </c>
      <c r="AN170" t="s">
        <v>1011</v>
      </c>
      <c r="AO170" t="s">
        <v>1011</v>
      </c>
      <c r="AP170" t="s">
        <v>1011</v>
      </c>
      <c r="AQ170" t="s">
        <v>2602</v>
      </c>
      <c r="AR170" t="s">
        <v>2610</v>
      </c>
    </row>
  </sheetData>
  <phoneticPr fontId="9" type="noConversion"/>
  <conditionalFormatting sqref="D8 D13 D19:D34 D47 D64:D72 D89:D94 D96:D97 D110:D113 D129:D133 D137:D144 D150 D154:D158 D160:D161 D163:D65473">
    <cfRule type="duplicateValues" dxfId="47" priority="88"/>
  </conditionalFormatting>
  <conditionalFormatting sqref="H1">
    <cfRule type="duplicateValues" dxfId="46" priority="692"/>
  </conditionalFormatting>
  <conditionalFormatting sqref="AA2">
    <cfRule type="duplicateValues" dxfId="45" priority="46"/>
  </conditionalFormatting>
  <conditionalFormatting sqref="H14">
    <cfRule type="duplicateValues" dxfId="44" priority="38"/>
  </conditionalFormatting>
  <conditionalFormatting sqref="H15:H16">
    <cfRule type="duplicateValues" dxfId="43" priority="37"/>
  </conditionalFormatting>
  <conditionalFormatting sqref="H17:H18">
    <cfRule type="duplicateValues" dxfId="42" priority="36"/>
  </conditionalFormatting>
  <conditionalFormatting sqref="H35">
    <cfRule type="duplicateValues" dxfId="41" priority="35"/>
  </conditionalFormatting>
  <conditionalFormatting sqref="H37:H38">
    <cfRule type="duplicateValues" dxfId="40" priority="33"/>
  </conditionalFormatting>
  <conditionalFormatting sqref="H46">
    <cfRule type="duplicateValues" dxfId="39" priority="30"/>
  </conditionalFormatting>
  <conditionalFormatting sqref="D50:D52">
    <cfRule type="duplicateValues" dxfId="38" priority="29"/>
  </conditionalFormatting>
  <conditionalFormatting sqref="H48:H49">
    <cfRule type="duplicateValues" dxfId="37" priority="28"/>
  </conditionalFormatting>
  <conditionalFormatting sqref="D53:D54">
    <cfRule type="duplicateValues" dxfId="36" priority="27"/>
  </conditionalFormatting>
  <conditionalFormatting sqref="D55:D59">
    <cfRule type="duplicateValues" dxfId="35" priority="26"/>
  </conditionalFormatting>
  <conditionalFormatting sqref="D60:D62">
    <cfRule type="duplicateValues" dxfId="34" priority="25"/>
  </conditionalFormatting>
  <conditionalFormatting sqref="D63">
    <cfRule type="duplicateValues" dxfId="33" priority="24"/>
  </conditionalFormatting>
  <conditionalFormatting sqref="D73:D79">
    <cfRule type="duplicateValues" dxfId="32" priority="23"/>
  </conditionalFormatting>
  <conditionalFormatting sqref="D80">
    <cfRule type="duplicateValues" dxfId="31" priority="22"/>
  </conditionalFormatting>
  <conditionalFormatting sqref="D81:D82">
    <cfRule type="duplicateValues" dxfId="30" priority="21"/>
  </conditionalFormatting>
  <conditionalFormatting sqref="D83:D84">
    <cfRule type="duplicateValues" dxfId="29" priority="20"/>
  </conditionalFormatting>
  <conditionalFormatting sqref="D85:D88">
    <cfRule type="duplicateValues" dxfId="28" priority="19"/>
  </conditionalFormatting>
  <conditionalFormatting sqref="D95">
    <cfRule type="duplicateValues" dxfId="27" priority="18"/>
  </conditionalFormatting>
  <conditionalFormatting sqref="D98:D103">
    <cfRule type="duplicateValues" dxfId="26" priority="17"/>
  </conditionalFormatting>
  <conditionalFormatting sqref="D104">
    <cfRule type="duplicateValues" dxfId="25" priority="16"/>
  </conditionalFormatting>
  <conditionalFormatting sqref="D105:D109">
    <cfRule type="duplicateValues" dxfId="24" priority="15"/>
  </conditionalFormatting>
  <conditionalFormatting sqref="D114">
    <cfRule type="duplicateValues" dxfId="23" priority="14"/>
  </conditionalFormatting>
  <conditionalFormatting sqref="D115">
    <cfRule type="duplicateValues" dxfId="22" priority="13"/>
  </conditionalFormatting>
  <conditionalFormatting sqref="D116:D119">
    <cfRule type="duplicateValues" dxfId="21" priority="12"/>
  </conditionalFormatting>
  <conditionalFormatting sqref="D120:D122">
    <cfRule type="duplicateValues" dxfId="20" priority="11"/>
  </conditionalFormatting>
  <conditionalFormatting sqref="D123:D124">
    <cfRule type="duplicateValues" dxfId="19" priority="10"/>
  </conditionalFormatting>
  <conditionalFormatting sqref="D125">
    <cfRule type="duplicateValues" dxfId="18" priority="9"/>
  </conditionalFormatting>
  <conditionalFormatting sqref="D126:D128">
    <cfRule type="duplicateValues" dxfId="17" priority="8"/>
  </conditionalFormatting>
  <conditionalFormatting sqref="D134:D136">
    <cfRule type="duplicateValues" dxfId="16" priority="7"/>
  </conditionalFormatting>
  <conditionalFormatting sqref="D145">
    <cfRule type="duplicateValues" dxfId="15" priority="6"/>
  </conditionalFormatting>
  <conditionalFormatting sqref="D146">
    <cfRule type="duplicateValues" dxfId="14" priority="5"/>
  </conditionalFormatting>
  <conditionalFormatting sqref="D147:D149">
    <cfRule type="duplicateValues" dxfId="13" priority="4"/>
  </conditionalFormatting>
  <conditionalFormatting sqref="D151:D153">
    <cfRule type="duplicateValues" dxfId="12" priority="3"/>
  </conditionalFormatting>
  <conditionalFormatting sqref="D159">
    <cfRule type="duplicateValues" dxfId="11" priority="2"/>
  </conditionalFormatting>
  <conditionalFormatting sqref="D162">
    <cfRule type="duplicateValues" dxfId="10" priority="1"/>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R168"/>
  <sheetViews>
    <sheetView topLeftCell="E1" workbookViewId="0">
      <selection activeCell="G168" sqref="G168:I168"/>
    </sheetView>
  </sheetViews>
  <sheetFormatPr defaultColWidth="8.88671875" defaultRowHeight="13.5"/>
  <cols>
    <col min="1" max="1" width="20.44140625" customWidth="1"/>
    <col min="2" max="2" width="18.44140625" customWidth="1"/>
    <col min="3" max="3" width="18.109375" customWidth="1"/>
    <col min="4" max="4" width="18" customWidth="1"/>
    <col min="5" max="5" width="14.21875" customWidth="1"/>
    <col min="6" max="6" width="26.33203125" customWidth="1"/>
    <col min="7" max="7" width="18.33203125" customWidth="1"/>
    <col min="10" max="10" width="53.5546875" customWidth="1"/>
    <col min="11" max="11" width="19.33203125" customWidth="1"/>
    <col min="12" max="13" width="22" customWidth="1"/>
    <col min="14" max="14" width="10.21875" bestFit="1" customWidth="1"/>
    <col min="15" max="15" width="17.6640625" bestFit="1" customWidth="1"/>
    <col min="16" max="16" width="27.77734375" customWidth="1"/>
    <col min="17" max="17" width="29.6640625" customWidth="1"/>
    <col min="18" max="18" width="11.88671875" customWidth="1"/>
    <col min="19" max="19" width="13" style="2" bestFit="1" customWidth="1"/>
    <col min="21" max="21" width="13.5546875" bestFit="1" customWidth="1"/>
    <col min="22" max="22" width="15.21875" customWidth="1"/>
    <col min="23" max="23" width="12.77734375" bestFit="1" customWidth="1"/>
    <col min="24" max="24" width="11.6640625" bestFit="1" customWidth="1"/>
    <col min="25" max="25" width="15.88671875" customWidth="1"/>
    <col min="26" max="26" width="21.21875" customWidth="1"/>
    <col min="27" max="27" width="15.21875" style="2" customWidth="1"/>
    <col min="28" max="28" width="17.33203125" customWidth="1"/>
    <col min="29" max="29" width="14.44140625" customWidth="1"/>
    <col min="30" max="30" width="14.33203125" customWidth="1"/>
    <col min="31" max="31" width="22" customWidth="1"/>
  </cols>
  <sheetData>
    <row r="1" spans="1:42">
      <c r="A1" s="1" t="s">
        <v>361</v>
      </c>
      <c r="B1" t="s">
        <v>362</v>
      </c>
      <c r="C1" t="s">
        <v>363</v>
      </c>
      <c r="D1" t="s">
        <v>364</v>
      </c>
      <c r="E1" t="s">
        <v>365</v>
      </c>
      <c r="F1" t="s">
        <v>366</v>
      </c>
      <c r="G1" t="s">
        <v>367</v>
      </c>
      <c r="H1" t="s">
        <v>368</v>
      </c>
      <c r="I1" t="s">
        <v>369</v>
      </c>
      <c r="J1" t="s">
        <v>370</v>
      </c>
      <c r="K1" t="s">
        <v>371</v>
      </c>
      <c r="L1" t="s">
        <v>372</v>
      </c>
      <c r="M1" t="s">
        <v>373</v>
      </c>
      <c r="N1" t="s">
        <v>374</v>
      </c>
      <c r="O1" t="s">
        <v>375</v>
      </c>
      <c r="P1" t="s">
        <v>376</v>
      </c>
      <c r="Q1" t="s">
        <v>377</v>
      </c>
      <c r="R1" t="s">
        <v>378</v>
      </c>
      <c r="S1" t="s">
        <v>379</v>
      </c>
      <c r="T1" t="s">
        <v>380</v>
      </c>
      <c r="U1" t="s">
        <v>381</v>
      </c>
      <c r="V1" t="s">
        <v>382</v>
      </c>
      <c r="W1" t="s">
        <v>383</v>
      </c>
      <c r="X1" t="s">
        <v>384</v>
      </c>
      <c r="Y1" t="s">
        <v>385</v>
      </c>
      <c r="Z1" t="s">
        <v>386</v>
      </c>
      <c r="AA1" t="s">
        <v>387</v>
      </c>
      <c r="AB1" t="s">
        <v>388</v>
      </c>
      <c r="AC1" t="s">
        <v>389</v>
      </c>
      <c r="AD1" t="s">
        <v>390</v>
      </c>
      <c r="AE1" t="s">
        <v>391</v>
      </c>
      <c r="AF1" t="s">
        <v>392</v>
      </c>
      <c r="AG1" t="s">
        <v>393</v>
      </c>
      <c r="AH1" t="s">
        <v>394</v>
      </c>
      <c r="AI1" t="s">
        <v>395</v>
      </c>
      <c r="AJ1" t="s">
        <v>396</v>
      </c>
      <c r="AK1" t="s">
        <v>397</v>
      </c>
      <c r="AL1" t="s">
        <v>398</v>
      </c>
      <c r="AM1" t="s">
        <v>399</v>
      </c>
      <c r="AN1" t="s">
        <v>400</v>
      </c>
      <c r="AO1" t="s">
        <v>401</v>
      </c>
      <c r="AP1" t="s">
        <v>402</v>
      </c>
    </row>
    <row r="2" spans="1:42">
      <c r="A2" t="s">
        <v>1547</v>
      </c>
      <c r="B2" t="s">
        <v>1548</v>
      </c>
      <c r="C2" t="s">
        <v>1549</v>
      </c>
      <c r="D2" t="s">
        <v>1550</v>
      </c>
      <c r="E2" t="s">
        <v>1551</v>
      </c>
      <c r="F2" t="s">
        <v>1552</v>
      </c>
      <c r="G2" t="s">
        <v>1553</v>
      </c>
      <c r="H2" t="s">
        <v>1554</v>
      </c>
      <c r="I2" t="s">
        <v>1555</v>
      </c>
      <c r="J2" t="s">
        <v>1556</v>
      </c>
      <c r="K2" t="s">
        <v>1010</v>
      </c>
      <c r="L2" t="s">
        <v>1557</v>
      </c>
      <c r="M2" t="s">
        <v>1558</v>
      </c>
      <c r="N2" t="s">
        <v>1559</v>
      </c>
      <c r="O2" t="s">
        <v>1560</v>
      </c>
      <c r="P2" t="s">
        <v>1561</v>
      </c>
      <c r="Q2" t="s">
        <v>1011</v>
      </c>
      <c r="R2" t="s">
        <v>1562</v>
      </c>
      <c r="S2" t="s">
        <v>255</v>
      </c>
      <c r="T2" t="s">
        <v>1011</v>
      </c>
      <c r="U2" t="s">
        <v>1012</v>
      </c>
      <c r="V2" t="s">
        <v>1563</v>
      </c>
      <c r="W2" t="s">
        <v>1564</v>
      </c>
      <c r="X2" t="s">
        <v>1013</v>
      </c>
      <c r="Y2" t="s">
        <v>1014</v>
      </c>
      <c r="Z2" s="95" t="s">
        <v>1011</v>
      </c>
      <c r="AA2" t="s">
        <v>1011</v>
      </c>
      <c r="AB2" t="s">
        <v>1011</v>
      </c>
      <c r="AC2" t="s">
        <v>1011</v>
      </c>
      <c r="AD2" t="s">
        <v>1011</v>
      </c>
      <c r="AE2" t="s">
        <v>1565</v>
      </c>
      <c r="AF2" t="s">
        <v>1011</v>
      </c>
      <c r="AG2" t="s">
        <v>1011</v>
      </c>
      <c r="AH2" t="s">
        <v>1011</v>
      </c>
      <c r="AI2" t="s">
        <v>1011</v>
      </c>
      <c r="AJ2" t="s">
        <v>1011</v>
      </c>
      <c r="AK2" t="s">
        <v>1011</v>
      </c>
      <c r="AL2" t="s">
        <v>1011</v>
      </c>
      <c r="AM2" t="s">
        <v>1011</v>
      </c>
      <c r="AN2" t="s">
        <v>1011</v>
      </c>
      <c r="AO2" t="s">
        <v>1011</v>
      </c>
      <c r="AP2" t="s">
        <v>1011</v>
      </c>
    </row>
    <row r="3" spans="1:42">
      <c r="A3" t="s">
        <v>1571</v>
      </c>
      <c r="B3" t="s">
        <v>1572</v>
      </c>
      <c r="C3" t="s">
        <v>1573</v>
      </c>
      <c r="D3" t="s">
        <v>1574</v>
      </c>
      <c r="E3" t="s">
        <v>1575</v>
      </c>
      <c r="F3" t="s">
        <v>1576</v>
      </c>
      <c r="G3" t="s">
        <v>1577</v>
      </c>
      <c r="H3" t="s">
        <v>1577</v>
      </c>
      <c r="I3" t="s">
        <v>1578</v>
      </c>
      <c r="J3" t="s">
        <v>1579</v>
      </c>
      <c r="K3" t="s">
        <v>1010</v>
      </c>
      <c r="L3" t="s">
        <v>1580</v>
      </c>
      <c r="M3" t="s">
        <v>1581</v>
      </c>
      <c r="N3" t="s">
        <v>1582</v>
      </c>
      <c r="O3" t="s">
        <v>1011</v>
      </c>
      <c r="P3" t="s">
        <v>1583</v>
      </c>
      <c r="Q3" t="s">
        <v>1584</v>
      </c>
      <c r="R3" t="s">
        <v>1585</v>
      </c>
      <c r="S3" t="s">
        <v>1353</v>
      </c>
      <c r="T3" t="s">
        <v>1011</v>
      </c>
      <c r="U3" t="s">
        <v>1012</v>
      </c>
      <c r="V3" t="s">
        <v>1586</v>
      </c>
      <c r="W3" t="s">
        <v>1587</v>
      </c>
      <c r="X3" t="s">
        <v>1013</v>
      </c>
      <c r="Y3" t="s">
        <v>1014</v>
      </c>
      <c r="Z3" t="s">
        <v>1011</v>
      </c>
      <c r="AA3" t="s">
        <v>1011</v>
      </c>
      <c r="AB3" t="s">
        <v>1011</v>
      </c>
      <c r="AC3" t="s">
        <v>1011</v>
      </c>
      <c r="AD3" t="s">
        <v>1011</v>
      </c>
      <c r="AE3" t="s">
        <v>1588</v>
      </c>
      <c r="AF3" t="s">
        <v>1011</v>
      </c>
      <c r="AG3" t="s">
        <v>1011</v>
      </c>
      <c r="AH3" t="s">
        <v>1011</v>
      </c>
      <c r="AI3" t="s">
        <v>1011</v>
      </c>
      <c r="AJ3" t="s">
        <v>1011</v>
      </c>
      <c r="AK3" t="s">
        <v>1011</v>
      </c>
      <c r="AL3" t="s">
        <v>1011</v>
      </c>
      <c r="AM3" t="s">
        <v>1011</v>
      </c>
      <c r="AN3" t="s">
        <v>1011</v>
      </c>
      <c r="AO3" t="s">
        <v>1011</v>
      </c>
      <c r="AP3" t="s">
        <v>1011</v>
      </c>
    </row>
    <row r="4" spans="1:42">
      <c r="A4" t="s">
        <v>1593</v>
      </c>
      <c r="B4" t="s">
        <v>1594</v>
      </c>
      <c r="C4" t="s">
        <v>1595</v>
      </c>
      <c r="D4" t="s">
        <v>1596</v>
      </c>
      <c r="E4" t="s">
        <v>1597</v>
      </c>
      <c r="F4" t="s">
        <v>1598</v>
      </c>
      <c r="G4" t="s">
        <v>1599</v>
      </c>
      <c r="H4" t="s">
        <v>1600</v>
      </c>
      <c r="I4" t="s">
        <v>1601</v>
      </c>
      <c r="J4" t="s">
        <v>1602</v>
      </c>
      <c r="K4" t="s">
        <v>1010</v>
      </c>
      <c r="L4" t="s">
        <v>1557</v>
      </c>
      <c r="M4" t="s">
        <v>1603</v>
      </c>
      <c r="N4" t="s">
        <v>1604</v>
      </c>
      <c r="O4" t="s">
        <v>1011</v>
      </c>
      <c r="P4" t="s">
        <v>1605</v>
      </c>
      <c r="Q4" t="s">
        <v>1606</v>
      </c>
      <c r="R4" t="s">
        <v>1607</v>
      </c>
      <c r="S4" t="s">
        <v>1423</v>
      </c>
      <c r="T4" t="s">
        <v>1011</v>
      </c>
      <c r="U4" t="s">
        <v>1012</v>
      </c>
      <c r="V4" t="s">
        <v>1608</v>
      </c>
      <c r="W4" t="s">
        <v>1609</v>
      </c>
      <c r="X4" t="s">
        <v>1013</v>
      </c>
      <c r="Y4" t="s">
        <v>1014</v>
      </c>
      <c r="Z4" t="s">
        <v>1011</v>
      </c>
      <c r="AA4" t="s">
        <v>1011</v>
      </c>
      <c r="AB4" t="s">
        <v>1011</v>
      </c>
      <c r="AC4" t="s">
        <v>1011</v>
      </c>
      <c r="AD4" t="s">
        <v>1011</v>
      </c>
      <c r="AE4" t="s">
        <v>1610</v>
      </c>
      <c r="AF4" t="s">
        <v>1011</v>
      </c>
      <c r="AG4" t="s">
        <v>1011</v>
      </c>
      <c r="AH4" t="s">
        <v>1011</v>
      </c>
      <c r="AI4" t="s">
        <v>1011</v>
      </c>
      <c r="AJ4" t="s">
        <v>1011</v>
      </c>
      <c r="AK4" t="s">
        <v>1011</v>
      </c>
      <c r="AL4" t="s">
        <v>1011</v>
      </c>
      <c r="AM4" t="s">
        <v>1011</v>
      </c>
      <c r="AN4" t="s">
        <v>1011</v>
      </c>
      <c r="AO4" t="s">
        <v>1011</v>
      </c>
      <c r="AP4" t="s">
        <v>1011</v>
      </c>
    </row>
    <row r="5" spans="1:42">
      <c r="A5" t="s">
        <v>1611</v>
      </c>
      <c r="B5" t="s">
        <v>1594</v>
      </c>
      <c r="C5" t="s">
        <v>1612</v>
      </c>
      <c r="D5" t="s">
        <v>1596</v>
      </c>
      <c r="E5" t="s">
        <v>1597</v>
      </c>
      <c r="F5" t="s">
        <v>1598</v>
      </c>
      <c r="G5" t="s">
        <v>1599</v>
      </c>
      <c r="H5" t="s">
        <v>1600</v>
      </c>
      <c r="I5" t="s">
        <v>1601</v>
      </c>
      <c r="J5" t="s">
        <v>1602</v>
      </c>
      <c r="K5" t="s">
        <v>1010</v>
      </c>
      <c r="L5" t="s">
        <v>1557</v>
      </c>
      <c r="M5" t="s">
        <v>1603</v>
      </c>
      <c r="N5" t="s">
        <v>1613</v>
      </c>
      <c r="O5" t="s">
        <v>1011</v>
      </c>
      <c r="P5" t="s">
        <v>1614</v>
      </c>
      <c r="Q5" t="s">
        <v>1615</v>
      </c>
      <c r="R5" t="s">
        <v>1616</v>
      </c>
      <c r="S5" t="s">
        <v>1538</v>
      </c>
      <c r="T5" t="s">
        <v>1011</v>
      </c>
      <c r="U5" t="s">
        <v>1012</v>
      </c>
      <c r="V5" t="s">
        <v>1617</v>
      </c>
      <c r="W5" t="s">
        <v>1618</v>
      </c>
      <c r="X5" t="s">
        <v>1013</v>
      </c>
      <c r="Y5" t="s">
        <v>1014</v>
      </c>
      <c r="Z5" t="s">
        <v>1011</v>
      </c>
      <c r="AA5" t="s">
        <v>1011</v>
      </c>
      <c r="AB5" t="s">
        <v>1011</v>
      </c>
      <c r="AC5" t="s">
        <v>1011</v>
      </c>
      <c r="AD5" t="s">
        <v>1011</v>
      </c>
      <c r="AE5" t="s">
        <v>1610</v>
      </c>
      <c r="AF5" t="s">
        <v>1011</v>
      </c>
      <c r="AG5" t="s">
        <v>1011</v>
      </c>
      <c r="AH5" t="s">
        <v>1011</v>
      </c>
      <c r="AI5" t="s">
        <v>1011</v>
      </c>
      <c r="AJ5" t="s">
        <v>1011</v>
      </c>
      <c r="AK5" t="s">
        <v>1011</v>
      </c>
      <c r="AL5" t="s">
        <v>1011</v>
      </c>
      <c r="AM5" t="s">
        <v>1011</v>
      </c>
      <c r="AN5" t="s">
        <v>1011</v>
      </c>
      <c r="AO5" t="s">
        <v>1011</v>
      </c>
      <c r="AP5" t="s">
        <v>1011</v>
      </c>
    </row>
    <row r="6" spans="1:42">
      <c r="A6" t="s">
        <v>1593</v>
      </c>
      <c r="B6" t="s">
        <v>1594</v>
      </c>
      <c r="C6" t="s">
        <v>1595</v>
      </c>
      <c r="D6" t="s">
        <v>1596</v>
      </c>
      <c r="E6" t="s">
        <v>1597</v>
      </c>
      <c r="F6" t="s">
        <v>1598</v>
      </c>
      <c r="G6" t="s">
        <v>1599</v>
      </c>
      <c r="H6" t="s">
        <v>1600</v>
      </c>
      <c r="I6" t="s">
        <v>1601</v>
      </c>
      <c r="J6" t="s">
        <v>1602</v>
      </c>
      <c r="K6" t="s">
        <v>1010</v>
      </c>
      <c r="L6" t="s">
        <v>1557</v>
      </c>
      <c r="M6" t="s">
        <v>1603</v>
      </c>
      <c r="N6" t="s">
        <v>1619</v>
      </c>
      <c r="O6" t="s">
        <v>1011</v>
      </c>
      <c r="P6" t="s">
        <v>1620</v>
      </c>
      <c r="Q6" t="s">
        <v>1621</v>
      </c>
      <c r="R6" t="s">
        <v>1607</v>
      </c>
      <c r="S6" t="s">
        <v>1446</v>
      </c>
      <c r="T6" t="s">
        <v>1011</v>
      </c>
      <c r="U6" t="s">
        <v>1012</v>
      </c>
      <c r="V6" t="s">
        <v>1608</v>
      </c>
      <c r="W6" t="s">
        <v>1609</v>
      </c>
      <c r="X6" t="s">
        <v>1013</v>
      </c>
      <c r="Y6" t="s">
        <v>1014</v>
      </c>
      <c r="Z6" t="s">
        <v>1011</v>
      </c>
      <c r="AA6" t="s">
        <v>1011</v>
      </c>
      <c r="AB6" t="s">
        <v>1011</v>
      </c>
      <c r="AC6" t="s">
        <v>1011</v>
      </c>
      <c r="AD6" t="s">
        <v>1011</v>
      </c>
      <c r="AE6" t="s">
        <v>1610</v>
      </c>
      <c r="AF6" t="s">
        <v>1011</v>
      </c>
      <c r="AG6" t="s">
        <v>1011</v>
      </c>
      <c r="AH6" t="s">
        <v>1011</v>
      </c>
      <c r="AI6" t="s">
        <v>1011</v>
      </c>
      <c r="AJ6" t="s">
        <v>1011</v>
      </c>
      <c r="AK6" t="s">
        <v>1011</v>
      </c>
      <c r="AL6" t="s">
        <v>1011</v>
      </c>
      <c r="AM6" t="s">
        <v>1011</v>
      </c>
      <c r="AN6" t="s">
        <v>1011</v>
      </c>
      <c r="AO6" t="s">
        <v>1011</v>
      </c>
      <c r="AP6" t="s">
        <v>1011</v>
      </c>
    </row>
    <row r="7" spans="1:42">
      <c r="A7" t="s">
        <v>1611</v>
      </c>
      <c r="B7" t="s">
        <v>1594</v>
      </c>
      <c r="C7" t="s">
        <v>1595</v>
      </c>
      <c r="D7" t="s">
        <v>1596</v>
      </c>
      <c r="E7" t="s">
        <v>1597</v>
      </c>
      <c r="F7" t="s">
        <v>1598</v>
      </c>
      <c r="G7" t="s">
        <v>1599</v>
      </c>
      <c r="H7" t="s">
        <v>1600</v>
      </c>
      <c r="I7" t="s">
        <v>1601</v>
      </c>
      <c r="J7" t="s">
        <v>1602</v>
      </c>
      <c r="K7" t="s">
        <v>1010</v>
      </c>
      <c r="L7" t="s">
        <v>1557</v>
      </c>
      <c r="M7" t="s">
        <v>1603</v>
      </c>
      <c r="N7" t="s">
        <v>1622</v>
      </c>
      <c r="O7" t="s">
        <v>1011</v>
      </c>
      <c r="P7" t="s">
        <v>1623</v>
      </c>
      <c r="Q7" t="s">
        <v>1624</v>
      </c>
      <c r="R7" t="s">
        <v>1625</v>
      </c>
      <c r="S7" t="s">
        <v>1424</v>
      </c>
      <c r="T7" t="s">
        <v>1011</v>
      </c>
      <c r="U7" t="s">
        <v>1012</v>
      </c>
      <c r="V7" t="s">
        <v>1608</v>
      </c>
      <c r="W7" t="s">
        <v>1618</v>
      </c>
      <c r="X7" t="s">
        <v>1013</v>
      </c>
      <c r="Y7" t="s">
        <v>1014</v>
      </c>
      <c r="Z7" t="s">
        <v>1011</v>
      </c>
      <c r="AA7" t="s">
        <v>1011</v>
      </c>
      <c r="AB7" t="s">
        <v>1011</v>
      </c>
      <c r="AC7" t="s">
        <v>1011</v>
      </c>
      <c r="AD7" t="s">
        <v>1011</v>
      </c>
      <c r="AE7" t="s">
        <v>1610</v>
      </c>
      <c r="AF7" t="s">
        <v>1011</v>
      </c>
      <c r="AG7" t="s">
        <v>1011</v>
      </c>
      <c r="AH7" t="s">
        <v>1011</v>
      </c>
      <c r="AI7" t="s">
        <v>1011</v>
      </c>
      <c r="AJ7" t="s">
        <v>1011</v>
      </c>
      <c r="AK7" t="s">
        <v>1011</v>
      </c>
      <c r="AL7" t="s">
        <v>1011</v>
      </c>
      <c r="AM7" t="s">
        <v>1011</v>
      </c>
      <c r="AN7" t="s">
        <v>1011</v>
      </c>
      <c r="AO7" t="s">
        <v>1011</v>
      </c>
      <c r="AP7" t="s">
        <v>1011</v>
      </c>
    </row>
    <row r="8" spans="1:42">
      <c r="A8" t="s">
        <v>1636</v>
      </c>
      <c r="B8" t="s">
        <v>1637</v>
      </c>
      <c r="C8" t="s">
        <v>1638</v>
      </c>
      <c r="D8" t="s">
        <v>1639</v>
      </c>
      <c r="E8" t="s">
        <v>1640</v>
      </c>
      <c r="F8" t="s">
        <v>1641</v>
      </c>
      <c r="G8" t="s">
        <v>1642</v>
      </c>
      <c r="H8" t="s">
        <v>1643</v>
      </c>
      <c r="I8" t="s">
        <v>1644</v>
      </c>
      <c r="J8" t="s">
        <v>1645</v>
      </c>
      <c r="K8" t="s">
        <v>1010</v>
      </c>
      <c r="L8" t="s">
        <v>1646</v>
      </c>
      <c r="M8" t="s">
        <v>1647</v>
      </c>
      <c r="N8" t="s">
        <v>1648</v>
      </c>
      <c r="O8" t="s">
        <v>1649</v>
      </c>
      <c r="P8" t="s">
        <v>1650</v>
      </c>
      <c r="Q8" t="s">
        <v>1649</v>
      </c>
      <c r="R8" t="s">
        <v>1651</v>
      </c>
      <c r="S8" t="s">
        <v>202</v>
      </c>
      <c r="T8" t="s">
        <v>1011</v>
      </c>
      <c r="U8" t="s">
        <v>1012</v>
      </c>
      <c r="V8" t="s">
        <v>1652</v>
      </c>
      <c r="W8" t="s">
        <v>1653</v>
      </c>
      <c r="X8" t="s">
        <v>1013</v>
      </c>
      <c r="Y8" t="s">
        <v>1014</v>
      </c>
      <c r="Z8" t="s">
        <v>1011</v>
      </c>
      <c r="AA8" t="s">
        <v>1011</v>
      </c>
      <c r="AB8" t="s">
        <v>1011</v>
      </c>
      <c r="AC8" t="s">
        <v>1011</v>
      </c>
      <c r="AD8" t="s">
        <v>1011</v>
      </c>
      <c r="AE8" t="s">
        <v>1654</v>
      </c>
      <c r="AF8" t="s">
        <v>1011</v>
      </c>
      <c r="AG8" t="s">
        <v>1011</v>
      </c>
      <c r="AH8" t="s">
        <v>1011</v>
      </c>
      <c r="AI8" t="s">
        <v>1011</v>
      </c>
      <c r="AJ8" t="s">
        <v>1011</v>
      </c>
      <c r="AK8" t="s">
        <v>1011</v>
      </c>
      <c r="AL8" t="s">
        <v>1011</v>
      </c>
      <c r="AM8" t="s">
        <v>1011</v>
      </c>
      <c r="AN8" t="s">
        <v>1011</v>
      </c>
      <c r="AO8" t="s">
        <v>1011</v>
      </c>
      <c r="AP8" t="s">
        <v>1011</v>
      </c>
    </row>
    <row r="9" spans="1:42">
      <c r="A9" t="s">
        <v>1659</v>
      </c>
      <c r="B9" t="s">
        <v>1660</v>
      </c>
      <c r="C9" t="s">
        <v>1661</v>
      </c>
      <c r="D9" t="s">
        <v>1662</v>
      </c>
      <c r="E9" t="s">
        <v>1663</v>
      </c>
      <c r="F9" t="s">
        <v>1664</v>
      </c>
      <c r="G9" t="s">
        <v>1665</v>
      </c>
      <c r="H9" t="s">
        <v>1666</v>
      </c>
      <c r="I9" t="s">
        <v>1667</v>
      </c>
      <c r="J9" t="s">
        <v>1668</v>
      </c>
      <c r="K9" t="s">
        <v>1010</v>
      </c>
      <c r="L9" t="s">
        <v>1580</v>
      </c>
      <c r="M9" t="s">
        <v>1581</v>
      </c>
      <c r="N9" t="s">
        <v>1669</v>
      </c>
      <c r="O9" t="s">
        <v>1670</v>
      </c>
      <c r="P9" t="s">
        <v>1671</v>
      </c>
      <c r="Q9" t="s">
        <v>1670</v>
      </c>
      <c r="R9" t="s">
        <v>1672</v>
      </c>
      <c r="S9" t="s">
        <v>325</v>
      </c>
      <c r="T9" t="s">
        <v>1011</v>
      </c>
      <c r="U9" t="s">
        <v>1012</v>
      </c>
      <c r="V9" t="s">
        <v>1673</v>
      </c>
      <c r="W9" t="s">
        <v>1674</v>
      </c>
      <c r="X9" t="s">
        <v>1013</v>
      </c>
      <c r="Y9" t="s">
        <v>1014</v>
      </c>
      <c r="Z9" t="s">
        <v>1011</v>
      </c>
      <c r="AA9" t="s">
        <v>1011</v>
      </c>
      <c r="AB9" t="s">
        <v>1011</v>
      </c>
      <c r="AC9" t="s">
        <v>1011</v>
      </c>
      <c r="AD9" t="s">
        <v>1011</v>
      </c>
      <c r="AE9" t="s">
        <v>1675</v>
      </c>
      <c r="AF9" t="s">
        <v>1011</v>
      </c>
      <c r="AG9" t="s">
        <v>1011</v>
      </c>
      <c r="AH9" t="s">
        <v>1011</v>
      </c>
      <c r="AI9" t="s">
        <v>1011</v>
      </c>
      <c r="AJ9" t="s">
        <v>1011</v>
      </c>
      <c r="AK9" t="s">
        <v>1011</v>
      </c>
      <c r="AL9" t="s">
        <v>1011</v>
      </c>
      <c r="AM9" t="s">
        <v>1011</v>
      </c>
      <c r="AN9" t="s">
        <v>1011</v>
      </c>
      <c r="AO9" t="s">
        <v>1011</v>
      </c>
      <c r="AP9" t="s">
        <v>1011</v>
      </c>
    </row>
    <row r="10" spans="1:42">
      <c r="A10" t="s">
        <v>1676</v>
      </c>
      <c r="B10" t="s">
        <v>1677</v>
      </c>
      <c r="C10" t="s">
        <v>1595</v>
      </c>
      <c r="D10" t="s">
        <v>1678</v>
      </c>
      <c r="E10" t="s">
        <v>1679</v>
      </c>
      <c r="F10" t="s">
        <v>1680</v>
      </c>
      <c r="G10" t="s">
        <v>1642</v>
      </c>
      <c r="H10" t="s">
        <v>1643</v>
      </c>
      <c r="I10" t="s">
        <v>1681</v>
      </c>
      <c r="J10" t="s">
        <v>1682</v>
      </c>
      <c r="K10" t="s">
        <v>1010</v>
      </c>
      <c r="L10" t="s">
        <v>1557</v>
      </c>
      <c r="M10" t="s">
        <v>1683</v>
      </c>
      <c r="N10" t="s">
        <v>1684</v>
      </c>
      <c r="O10" t="s">
        <v>1011</v>
      </c>
      <c r="P10" t="s">
        <v>1685</v>
      </c>
      <c r="Q10" t="s">
        <v>1686</v>
      </c>
      <c r="R10" t="s">
        <v>1687</v>
      </c>
      <c r="S10" t="s">
        <v>1438</v>
      </c>
      <c r="T10" t="s">
        <v>1011</v>
      </c>
      <c r="U10" t="s">
        <v>1012</v>
      </c>
      <c r="V10" t="s">
        <v>1608</v>
      </c>
      <c r="W10" t="s">
        <v>1688</v>
      </c>
      <c r="X10" t="s">
        <v>1013</v>
      </c>
      <c r="Y10" t="s">
        <v>1014</v>
      </c>
      <c r="Z10" t="s">
        <v>1011</v>
      </c>
      <c r="AA10" t="s">
        <v>1011</v>
      </c>
      <c r="AB10" t="s">
        <v>1011</v>
      </c>
      <c r="AC10" t="s">
        <v>1011</v>
      </c>
      <c r="AD10" t="s">
        <v>1011</v>
      </c>
      <c r="AE10" t="s">
        <v>1689</v>
      </c>
      <c r="AF10" t="s">
        <v>1011</v>
      </c>
      <c r="AG10" t="s">
        <v>1011</v>
      </c>
      <c r="AH10" t="s">
        <v>1011</v>
      </c>
      <c r="AI10" t="s">
        <v>1011</v>
      </c>
      <c r="AJ10" t="s">
        <v>1011</v>
      </c>
      <c r="AK10" t="s">
        <v>1011</v>
      </c>
      <c r="AL10" t="s">
        <v>1011</v>
      </c>
      <c r="AM10" t="s">
        <v>1011</v>
      </c>
      <c r="AN10" t="s">
        <v>1011</v>
      </c>
      <c r="AO10" t="s">
        <v>1011</v>
      </c>
      <c r="AP10" t="s">
        <v>1011</v>
      </c>
    </row>
    <row r="11" spans="1:42">
      <c r="A11" t="s">
        <v>1690</v>
      </c>
      <c r="B11" t="s">
        <v>1691</v>
      </c>
      <c r="C11" t="s">
        <v>1692</v>
      </c>
      <c r="D11" t="s">
        <v>1693</v>
      </c>
      <c r="E11" t="s">
        <v>1694</v>
      </c>
      <c r="F11" t="s">
        <v>1695</v>
      </c>
      <c r="G11" t="s">
        <v>1696</v>
      </c>
      <c r="H11" t="s">
        <v>1697</v>
      </c>
      <c r="I11" t="s">
        <v>1698</v>
      </c>
      <c r="J11" t="s">
        <v>1699</v>
      </c>
      <c r="K11" t="s">
        <v>1010</v>
      </c>
      <c r="L11" t="s">
        <v>1557</v>
      </c>
      <c r="M11" t="s">
        <v>1603</v>
      </c>
      <c r="N11" t="s">
        <v>1700</v>
      </c>
      <c r="O11" t="s">
        <v>1011</v>
      </c>
      <c r="P11" t="s">
        <v>1701</v>
      </c>
      <c r="Q11" t="s">
        <v>1702</v>
      </c>
      <c r="R11" t="s">
        <v>1687</v>
      </c>
      <c r="S11" t="s">
        <v>1449</v>
      </c>
      <c r="T11" t="s">
        <v>1011</v>
      </c>
      <c r="U11" t="s">
        <v>1012</v>
      </c>
      <c r="V11" t="s">
        <v>1703</v>
      </c>
      <c r="W11" t="s">
        <v>1704</v>
      </c>
      <c r="X11" t="s">
        <v>1013</v>
      </c>
      <c r="Y11" t="s">
        <v>1014</v>
      </c>
      <c r="Z11" t="s">
        <v>1011</v>
      </c>
      <c r="AA11" t="s">
        <v>1011</v>
      </c>
      <c r="AB11" t="s">
        <v>1011</v>
      </c>
      <c r="AC11" t="s">
        <v>1011</v>
      </c>
      <c r="AD11" t="s">
        <v>1011</v>
      </c>
      <c r="AE11" t="s">
        <v>1705</v>
      </c>
      <c r="AF11" t="s">
        <v>1011</v>
      </c>
      <c r="AG11" t="s">
        <v>1011</v>
      </c>
      <c r="AH11" t="s">
        <v>1011</v>
      </c>
      <c r="AI11" t="s">
        <v>1011</v>
      </c>
      <c r="AJ11" t="s">
        <v>1011</v>
      </c>
      <c r="AK11" t="s">
        <v>1011</v>
      </c>
      <c r="AL11" t="s">
        <v>1011</v>
      </c>
      <c r="AM11" t="s">
        <v>1011</v>
      </c>
      <c r="AN11" t="s">
        <v>1011</v>
      </c>
      <c r="AO11" t="s">
        <v>1011</v>
      </c>
      <c r="AP11" t="s">
        <v>1011</v>
      </c>
    </row>
    <row r="12" spans="1:42">
      <c r="A12" t="s">
        <v>1706</v>
      </c>
      <c r="B12" t="s">
        <v>1707</v>
      </c>
      <c r="C12" t="s">
        <v>1708</v>
      </c>
      <c r="D12" t="s">
        <v>1596</v>
      </c>
      <c r="E12" t="s">
        <v>1597</v>
      </c>
      <c r="F12" t="s">
        <v>1598</v>
      </c>
      <c r="G12" t="s">
        <v>1599</v>
      </c>
      <c r="H12" t="s">
        <v>1600</v>
      </c>
      <c r="I12" t="s">
        <v>1601</v>
      </c>
      <c r="J12" t="s">
        <v>1602</v>
      </c>
      <c r="K12" t="s">
        <v>1010</v>
      </c>
      <c r="L12" t="s">
        <v>1557</v>
      </c>
      <c r="M12" t="s">
        <v>1558</v>
      </c>
      <c r="N12" t="s">
        <v>1709</v>
      </c>
      <c r="O12" t="s">
        <v>1710</v>
      </c>
      <c r="P12" t="s">
        <v>1711</v>
      </c>
      <c r="Q12" t="s">
        <v>1710</v>
      </c>
      <c r="R12" t="s">
        <v>1712</v>
      </c>
      <c r="S12" t="s">
        <v>275</v>
      </c>
      <c r="T12" t="s">
        <v>1011</v>
      </c>
      <c r="U12" t="s">
        <v>1012</v>
      </c>
      <c r="V12" t="s">
        <v>1713</v>
      </c>
      <c r="W12" t="s">
        <v>1714</v>
      </c>
      <c r="X12" t="s">
        <v>1013</v>
      </c>
      <c r="Y12" t="s">
        <v>1014</v>
      </c>
      <c r="Z12" t="s">
        <v>1011</v>
      </c>
      <c r="AA12" t="s">
        <v>1011</v>
      </c>
      <c r="AB12" t="s">
        <v>1011</v>
      </c>
      <c r="AC12" t="s">
        <v>1011</v>
      </c>
      <c r="AD12" t="s">
        <v>1011</v>
      </c>
      <c r="AE12" t="s">
        <v>1610</v>
      </c>
      <c r="AF12" t="s">
        <v>1011</v>
      </c>
      <c r="AG12" t="s">
        <v>1011</v>
      </c>
      <c r="AH12" t="s">
        <v>1011</v>
      </c>
      <c r="AI12" t="s">
        <v>1011</v>
      </c>
      <c r="AJ12" t="s">
        <v>1011</v>
      </c>
      <c r="AK12" t="s">
        <v>1011</v>
      </c>
      <c r="AL12" t="s">
        <v>1011</v>
      </c>
      <c r="AM12" t="s">
        <v>1011</v>
      </c>
      <c r="AN12" t="s">
        <v>1011</v>
      </c>
      <c r="AO12" t="s">
        <v>1011</v>
      </c>
      <c r="AP12" t="s">
        <v>1011</v>
      </c>
    </row>
    <row r="13" spans="1:42">
      <c r="A13" t="s">
        <v>1731</v>
      </c>
      <c r="B13" t="s">
        <v>1732</v>
      </c>
      <c r="C13" t="s">
        <v>1733</v>
      </c>
      <c r="D13" t="s">
        <v>1734</v>
      </c>
      <c r="E13" t="s">
        <v>1735</v>
      </c>
      <c r="F13" t="s">
        <v>1736</v>
      </c>
      <c r="G13" t="s">
        <v>1599</v>
      </c>
      <c r="H13" t="s">
        <v>1737</v>
      </c>
      <c r="I13" t="s">
        <v>1738</v>
      </c>
      <c r="J13" t="s">
        <v>1739</v>
      </c>
      <c r="K13" t="s">
        <v>1010</v>
      </c>
      <c r="L13" t="s">
        <v>1646</v>
      </c>
      <c r="M13" t="s">
        <v>1647</v>
      </c>
      <c r="N13" t="s">
        <v>1740</v>
      </c>
      <c r="O13" s="89" t="s">
        <v>1751</v>
      </c>
      <c r="P13" t="s">
        <v>1742</v>
      </c>
      <c r="Q13" t="s">
        <v>1011</v>
      </c>
      <c r="R13" t="s">
        <v>1743</v>
      </c>
      <c r="S13" t="s">
        <v>337</v>
      </c>
      <c r="T13" t="s">
        <v>1011</v>
      </c>
      <c r="U13" t="s">
        <v>1012</v>
      </c>
      <c r="V13" t="s">
        <v>1744</v>
      </c>
      <c r="W13" t="s">
        <v>1745</v>
      </c>
      <c r="X13" t="s">
        <v>1013</v>
      </c>
      <c r="Y13" t="s">
        <v>1014</v>
      </c>
      <c r="Z13" t="s">
        <v>1011</v>
      </c>
      <c r="AA13" t="s">
        <v>1011</v>
      </c>
      <c r="AB13" t="s">
        <v>1011</v>
      </c>
      <c r="AC13" t="s">
        <v>1011</v>
      </c>
      <c r="AD13" t="s">
        <v>1011</v>
      </c>
      <c r="AE13" t="s">
        <v>1746</v>
      </c>
      <c r="AF13" t="s">
        <v>1011</v>
      </c>
      <c r="AG13" t="s">
        <v>1011</v>
      </c>
      <c r="AH13" t="s">
        <v>1011</v>
      </c>
      <c r="AI13" t="s">
        <v>1011</v>
      </c>
      <c r="AJ13" t="s">
        <v>1011</v>
      </c>
      <c r="AK13" t="s">
        <v>1011</v>
      </c>
      <c r="AL13" t="s">
        <v>1011</v>
      </c>
      <c r="AM13" t="s">
        <v>1011</v>
      </c>
      <c r="AN13" t="s">
        <v>1011</v>
      </c>
      <c r="AO13" t="s">
        <v>1011</v>
      </c>
      <c r="AP13" t="s">
        <v>1011</v>
      </c>
    </row>
    <row r="14" spans="1:42">
      <c r="A14" t="s">
        <v>1752</v>
      </c>
      <c r="B14" t="s">
        <v>1753</v>
      </c>
      <c r="C14" t="s">
        <v>1612</v>
      </c>
      <c r="D14" t="s">
        <v>1754</v>
      </c>
      <c r="E14" t="s">
        <v>1755</v>
      </c>
      <c r="F14" t="s">
        <v>1756</v>
      </c>
      <c r="G14" t="s">
        <v>1757</v>
      </c>
      <c r="H14" t="s">
        <v>1758</v>
      </c>
      <c r="I14" t="s">
        <v>1759</v>
      </c>
      <c r="J14" t="s">
        <v>1760</v>
      </c>
      <c r="K14" t="s">
        <v>1010</v>
      </c>
      <c r="L14" t="s">
        <v>1557</v>
      </c>
      <c r="M14" t="s">
        <v>1603</v>
      </c>
      <c r="N14" t="s">
        <v>1761</v>
      </c>
      <c r="O14" t="s">
        <v>1011</v>
      </c>
      <c r="P14" t="s">
        <v>1762</v>
      </c>
      <c r="Q14" t="s">
        <v>1763</v>
      </c>
      <c r="R14" t="s">
        <v>1764</v>
      </c>
      <c r="S14" t="s">
        <v>1541</v>
      </c>
      <c r="T14" t="s">
        <v>1011</v>
      </c>
      <c r="U14" t="s">
        <v>1012</v>
      </c>
      <c r="V14" t="s">
        <v>1617</v>
      </c>
      <c r="W14" t="s">
        <v>1765</v>
      </c>
      <c r="X14" t="s">
        <v>1013</v>
      </c>
      <c r="Y14" t="s">
        <v>1014</v>
      </c>
      <c r="Z14" t="s">
        <v>1011</v>
      </c>
      <c r="AA14" t="s">
        <v>1011</v>
      </c>
      <c r="AB14" t="s">
        <v>1011</v>
      </c>
      <c r="AC14" t="s">
        <v>1011</v>
      </c>
      <c r="AD14" t="s">
        <v>1011</v>
      </c>
      <c r="AE14" t="s">
        <v>1766</v>
      </c>
      <c r="AF14" t="s">
        <v>1011</v>
      </c>
      <c r="AG14" t="s">
        <v>1011</v>
      </c>
      <c r="AH14" t="s">
        <v>1011</v>
      </c>
      <c r="AI14" t="s">
        <v>1011</v>
      </c>
      <c r="AJ14" t="s">
        <v>1011</v>
      </c>
      <c r="AK14" t="s">
        <v>1011</v>
      </c>
      <c r="AL14" t="s">
        <v>1011</v>
      </c>
      <c r="AM14" t="s">
        <v>1011</v>
      </c>
      <c r="AN14" t="s">
        <v>1011</v>
      </c>
      <c r="AO14" t="s">
        <v>1011</v>
      </c>
      <c r="AP14" t="s">
        <v>1011</v>
      </c>
    </row>
    <row r="15" spans="1:42">
      <c r="A15" t="s">
        <v>1772</v>
      </c>
      <c r="B15" t="s">
        <v>1773</v>
      </c>
      <c r="C15" t="s">
        <v>1549</v>
      </c>
      <c r="D15" t="s">
        <v>1550</v>
      </c>
      <c r="E15" t="s">
        <v>1551</v>
      </c>
      <c r="F15" t="s">
        <v>1552</v>
      </c>
      <c r="G15" t="s">
        <v>1553</v>
      </c>
      <c r="H15" t="s">
        <v>1554</v>
      </c>
      <c r="I15" t="s">
        <v>1555</v>
      </c>
      <c r="J15" t="s">
        <v>1556</v>
      </c>
      <c r="K15" t="s">
        <v>1010</v>
      </c>
      <c r="L15" t="s">
        <v>1557</v>
      </c>
      <c r="M15" t="s">
        <v>1558</v>
      </c>
      <c r="N15" t="s">
        <v>1774</v>
      </c>
      <c r="O15" t="s">
        <v>1775</v>
      </c>
      <c r="P15" t="s">
        <v>1561</v>
      </c>
      <c r="Q15" t="s">
        <v>1011</v>
      </c>
      <c r="R15" t="s">
        <v>1776</v>
      </c>
      <c r="S15" t="s">
        <v>255</v>
      </c>
      <c r="T15" t="s">
        <v>1011</v>
      </c>
      <c r="U15" t="s">
        <v>1012</v>
      </c>
      <c r="V15" t="s">
        <v>1777</v>
      </c>
      <c r="W15" t="s">
        <v>1564</v>
      </c>
      <c r="X15" t="s">
        <v>1013</v>
      </c>
      <c r="Y15" t="s">
        <v>1014</v>
      </c>
      <c r="Z15" t="s">
        <v>1011</v>
      </c>
      <c r="AA15" t="s">
        <v>1011</v>
      </c>
      <c r="AB15" t="s">
        <v>1011</v>
      </c>
      <c r="AC15" t="s">
        <v>1011</v>
      </c>
      <c r="AD15" t="s">
        <v>1011</v>
      </c>
      <c r="AE15" t="s">
        <v>1565</v>
      </c>
      <c r="AF15" t="s">
        <v>1011</v>
      </c>
      <c r="AG15" t="s">
        <v>1011</v>
      </c>
      <c r="AH15" t="s">
        <v>1011</v>
      </c>
      <c r="AI15" t="s">
        <v>1011</v>
      </c>
      <c r="AJ15" t="s">
        <v>1011</v>
      </c>
      <c r="AK15" t="s">
        <v>1011</v>
      </c>
      <c r="AL15" t="s">
        <v>1011</v>
      </c>
      <c r="AM15" t="s">
        <v>1011</v>
      </c>
      <c r="AN15" t="s">
        <v>1011</v>
      </c>
      <c r="AO15" t="s">
        <v>1011</v>
      </c>
      <c r="AP15" t="s">
        <v>1011</v>
      </c>
    </row>
    <row r="16" spans="1:42">
      <c r="A16" t="s">
        <v>1778</v>
      </c>
      <c r="B16" t="s">
        <v>1779</v>
      </c>
      <c r="C16" t="s">
        <v>1573</v>
      </c>
      <c r="D16" t="s">
        <v>1574</v>
      </c>
      <c r="E16" t="s">
        <v>1575</v>
      </c>
      <c r="F16" t="s">
        <v>1576</v>
      </c>
      <c r="G16" t="s">
        <v>1577</v>
      </c>
      <c r="H16" t="s">
        <v>1577</v>
      </c>
      <c r="I16" t="s">
        <v>1578</v>
      </c>
      <c r="J16" t="s">
        <v>1579</v>
      </c>
      <c r="K16" t="s">
        <v>1010</v>
      </c>
      <c r="L16" t="s">
        <v>1580</v>
      </c>
      <c r="M16" t="s">
        <v>1581</v>
      </c>
      <c r="N16" t="s">
        <v>1780</v>
      </c>
      <c r="O16" t="s">
        <v>1011</v>
      </c>
      <c r="P16" t="s">
        <v>1583</v>
      </c>
      <c r="Q16" t="s">
        <v>1781</v>
      </c>
      <c r="R16" t="s">
        <v>1782</v>
      </c>
      <c r="S16" t="s">
        <v>1353</v>
      </c>
      <c r="T16" t="s">
        <v>1011</v>
      </c>
      <c r="U16" t="s">
        <v>1012</v>
      </c>
      <c r="V16" t="s">
        <v>1586</v>
      </c>
      <c r="W16" t="s">
        <v>1587</v>
      </c>
      <c r="X16" t="s">
        <v>1013</v>
      </c>
      <c r="Y16" t="s">
        <v>1014</v>
      </c>
      <c r="Z16" t="s">
        <v>1011</v>
      </c>
      <c r="AA16" t="s">
        <v>1011</v>
      </c>
      <c r="AB16" t="s">
        <v>1011</v>
      </c>
      <c r="AC16" t="s">
        <v>1011</v>
      </c>
      <c r="AD16" t="s">
        <v>1011</v>
      </c>
      <c r="AE16" t="s">
        <v>1588</v>
      </c>
      <c r="AF16" t="s">
        <v>1011</v>
      </c>
      <c r="AG16" t="s">
        <v>1011</v>
      </c>
      <c r="AH16" t="s">
        <v>1011</v>
      </c>
      <c r="AI16" t="s">
        <v>1011</v>
      </c>
      <c r="AJ16" t="s">
        <v>1011</v>
      </c>
      <c r="AK16" t="s">
        <v>1011</v>
      </c>
      <c r="AL16" t="s">
        <v>1011</v>
      </c>
      <c r="AM16" t="s">
        <v>1011</v>
      </c>
      <c r="AN16" t="s">
        <v>1011</v>
      </c>
      <c r="AO16" t="s">
        <v>1011</v>
      </c>
      <c r="AP16" t="s">
        <v>1011</v>
      </c>
    </row>
    <row r="17" spans="1:42">
      <c r="A17" t="s">
        <v>1804</v>
      </c>
      <c r="B17" t="s">
        <v>1805</v>
      </c>
      <c r="C17" t="s">
        <v>1708</v>
      </c>
      <c r="D17" t="s">
        <v>1806</v>
      </c>
      <c r="E17" t="s">
        <v>1807</v>
      </c>
      <c r="F17" t="s">
        <v>1808</v>
      </c>
      <c r="G17" t="s">
        <v>1809</v>
      </c>
      <c r="H17" t="s">
        <v>1810</v>
      </c>
      <c r="I17" t="s">
        <v>1811</v>
      </c>
      <c r="J17" t="s">
        <v>1812</v>
      </c>
      <c r="K17" t="s">
        <v>1010</v>
      </c>
      <c r="L17" t="s">
        <v>1813</v>
      </c>
      <c r="M17" t="s">
        <v>1814</v>
      </c>
      <c r="N17" t="s">
        <v>1815</v>
      </c>
      <c r="O17" t="s">
        <v>1816</v>
      </c>
      <c r="P17" t="s">
        <v>1817</v>
      </c>
      <c r="Q17" t="s">
        <v>1011</v>
      </c>
      <c r="R17" t="s">
        <v>1818</v>
      </c>
      <c r="S17" t="s">
        <v>196</v>
      </c>
      <c r="T17" t="s">
        <v>1011</v>
      </c>
      <c r="U17" t="s">
        <v>1012</v>
      </c>
      <c r="V17" t="s">
        <v>1713</v>
      </c>
      <c r="W17" t="s">
        <v>1819</v>
      </c>
      <c r="X17" t="s">
        <v>1013</v>
      </c>
      <c r="Y17" t="s">
        <v>1014</v>
      </c>
      <c r="Z17" t="s">
        <v>1011</v>
      </c>
      <c r="AA17" t="s">
        <v>1011</v>
      </c>
      <c r="AB17" t="s">
        <v>1011</v>
      </c>
      <c r="AC17" t="s">
        <v>1011</v>
      </c>
      <c r="AD17" t="s">
        <v>1011</v>
      </c>
      <c r="AE17" t="s">
        <v>1820</v>
      </c>
      <c r="AF17" t="s">
        <v>1011</v>
      </c>
      <c r="AG17" t="s">
        <v>1011</v>
      </c>
      <c r="AH17" t="s">
        <v>1011</v>
      </c>
      <c r="AI17" t="s">
        <v>1011</v>
      </c>
      <c r="AJ17" t="s">
        <v>1011</v>
      </c>
      <c r="AK17" t="s">
        <v>1011</v>
      </c>
      <c r="AL17" t="s">
        <v>1011</v>
      </c>
      <c r="AM17" t="s">
        <v>1011</v>
      </c>
      <c r="AN17" t="s">
        <v>1011</v>
      </c>
      <c r="AO17" t="s">
        <v>1011</v>
      </c>
      <c r="AP17" t="s">
        <v>1011</v>
      </c>
    </row>
    <row r="18" spans="1:42">
      <c r="A18" t="s">
        <v>1821</v>
      </c>
      <c r="B18" t="s">
        <v>1822</v>
      </c>
      <c r="C18" t="s">
        <v>1661</v>
      </c>
      <c r="D18" t="s">
        <v>1823</v>
      </c>
      <c r="E18" t="s">
        <v>1824</v>
      </c>
      <c r="F18" t="s">
        <v>1825</v>
      </c>
      <c r="G18" t="s">
        <v>1809</v>
      </c>
      <c r="H18" t="s">
        <v>1826</v>
      </c>
      <c r="I18" t="s">
        <v>1827</v>
      </c>
      <c r="J18" t="s">
        <v>1828</v>
      </c>
      <c r="K18" t="s">
        <v>1010</v>
      </c>
      <c r="L18" t="s">
        <v>1580</v>
      </c>
      <c r="M18" t="s">
        <v>1581</v>
      </c>
      <c r="N18" t="s">
        <v>1829</v>
      </c>
      <c r="O18" t="s">
        <v>1830</v>
      </c>
      <c r="P18" t="s">
        <v>1831</v>
      </c>
      <c r="Q18" t="s">
        <v>1011</v>
      </c>
      <c r="R18" t="s">
        <v>1832</v>
      </c>
      <c r="S18" t="s">
        <v>305</v>
      </c>
      <c r="T18" t="s">
        <v>1011</v>
      </c>
      <c r="U18" t="s">
        <v>1012</v>
      </c>
      <c r="V18" t="s">
        <v>1673</v>
      </c>
      <c r="W18" t="s">
        <v>1833</v>
      </c>
      <c r="X18" t="s">
        <v>1013</v>
      </c>
      <c r="Y18" t="s">
        <v>1014</v>
      </c>
      <c r="Z18" t="s">
        <v>1011</v>
      </c>
      <c r="AA18" t="s">
        <v>1011</v>
      </c>
      <c r="AB18" t="s">
        <v>1011</v>
      </c>
      <c r="AC18" t="s">
        <v>1011</v>
      </c>
      <c r="AD18" t="s">
        <v>1011</v>
      </c>
      <c r="AE18" t="s">
        <v>1834</v>
      </c>
      <c r="AF18" t="s">
        <v>1011</v>
      </c>
      <c r="AG18" t="s">
        <v>1011</v>
      </c>
      <c r="AH18" t="s">
        <v>1011</v>
      </c>
      <c r="AI18" t="s">
        <v>1011</v>
      </c>
      <c r="AJ18" t="s">
        <v>1011</v>
      </c>
      <c r="AK18" t="s">
        <v>1011</v>
      </c>
      <c r="AL18" t="s">
        <v>1011</v>
      </c>
      <c r="AM18" t="s">
        <v>1011</v>
      </c>
      <c r="AN18" t="s">
        <v>1011</v>
      </c>
      <c r="AO18" t="s">
        <v>1011</v>
      </c>
      <c r="AP18" t="s">
        <v>1011</v>
      </c>
    </row>
    <row r="19" spans="1:42">
      <c r="A19" t="s">
        <v>1842</v>
      </c>
      <c r="B19" t="s">
        <v>1843</v>
      </c>
      <c r="C19" t="s">
        <v>1708</v>
      </c>
      <c r="D19" t="s">
        <v>1844</v>
      </c>
      <c r="E19" t="s">
        <v>1845</v>
      </c>
      <c r="F19" t="s">
        <v>1846</v>
      </c>
      <c r="G19" t="s">
        <v>1642</v>
      </c>
      <c r="H19" t="s">
        <v>1847</v>
      </c>
      <c r="I19" t="s">
        <v>1848</v>
      </c>
      <c r="J19" t="s">
        <v>1849</v>
      </c>
      <c r="K19" t="s">
        <v>1010</v>
      </c>
      <c r="L19" t="s">
        <v>1557</v>
      </c>
      <c r="M19" t="s">
        <v>1558</v>
      </c>
      <c r="N19" t="s">
        <v>1850</v>
      </c>
      <c r="O19" t="s">
        <v>1851</v>
      </c>
      <c r="P19" t="s">
        <v>1852</v>
      </c>
      <c r="Q19" t="s">
        <v>1011</v>
      </c>
      <c r="R19" t="s">
        <v>1853</v>
      </c>
      <c r="S19" t="s">
        <v>237</v>
      </c>
      <c r="T19" t="s">
        <v>1011</v>
      </c>
      <c r="U19" t="s">
        <v>1012</v>
      </c>
      <c r="V19" t="s">
        <v>1854</v>
      </c>
      <c r="W19" t="s">
        <v>1855</v>
      </c>
      <c r="X19" t="s">
        <v>1013</v>
      </c>
      <c r="Y19" t="s">
        <v>1014</v>
      </c>
      <c r="Z19" t="s">
        <v>1011</v>
      </c>
      <c r="AA19" t="s">
        <v>1011</v>
      </c>
      <c r="AB19" t="s">
        <v>1011</v>
      </c>
      <c r="AC19" t="s">
        <v>1011</v>
      </c>
      <c r="AD19" t="s">
        <v>1011</v>
      </c>
      <c r="AE19" t="s">
        <v>1856</v>
      </c>
      <c r="AF19" t="s">
        <v>1011</v>
      </c>
      <c r="AG19" t="s">
        <v>1011</v>
      </c>
      <c r="AH19" t="s">
        <v>1011</v>
      </c>
      <c r="AI19" t="s">
        <v>1011</v>
      </c>
      <c r="AJ19" t="s">
        <v>1011</v>
      </c>
      <c r="AK19" t="s">
        <v>1011</v>
      </c>
      <c r="AL19" t="s">
        <v>1011</v>
      </c>
      <c r="AM19" t="s">
        <v>1011</v>
      </c>
      <c r="AN19" t="s">
        <v>1011</v>
      </c>
      <c r="AO19" t="s">
        <v>1011</v>
      </c>
      <c r="AP19" t="s">
        <v>1011</v>
      </c>
    </row>
    <row r="20" spans="1:42" ht="16.5">
      <c r="A20" s="141" t="s">
        <v>1862</v>
      </c>
      <c r="B20" s="141" t="s">
        <v>1863</v>
      </c>
      <c r="C20" s="141" t="s">
        <v>1864</v>
      </c>
      <c r="D20" s="141" t="s">
        <v>1865</v>
      </c>
      <c r="E20" s="141" t="s">
        <v>1866</v>
      </c>
      <c r="F20" s="141" t="s">
        <v>1867</v>
      </c>
      <c r="G20" s="141" t="s">
        <v>1642</v>
      </c>
      <c r="H20" s="141" t="s">
        <v>1868</v>
      </c>
      <c r="I20" s="141" t="s">
        <v>1869</v>
      </c>
      <c r="J20" s="141" t="s">
        <v>1870</v>
      </c>
      <c r="K20" s="141" t="s">
        <v>1010</v>
      </c>
      <c r="L20" s="141" t="s">
        <v>1557</v>
      </c>
      <c r="M20" s="141" t="s">
        <v>1603</v>
      </c>
      <c r="N20" s="141" t="s">
        <v>1871</v>
      </c>
      <c r="O20" s="141" t="s">
        <v>1011</v>
      </c>
      <c r="P20" s="141" t="s">
        <v>1872</v>
      </c>
      <c r="Q20" s="141" t="s">
        <v>1873</v>
      </c>
      <c r="R20" s="141" t="s">
        <v>1687</v>
      </c>
      <c r="S20" s="141" t="s">
        <v>1520</v>
      </c>
      <c r="T20" s="141" t="s">
        <v>1011</v>
      </c>
      <c r="U20" s="141" t="s">
        <v>1012</v>
      </c>
      <c r="V20" s="141" t="s">
        <v>1617</v>
      </c>
      <c r="W20" s="141" t="s">
        <v>1874</v>
      </c>
      <c r="X20" s="141" t="s">
        <v>1013</v>
      </c>
      <c r="Y20" s="141" t="s">
        <v>1014</v>
      </c>
      <c r="Z20" s="141" t="s">
        <v>1011</v>
      </c>
      <c r="AA20" s="141" t="s">
        <v>1011</v>
      </c>
      <c r="AB20" s="141" t="s">
        <v>1011</v>
      </c>
      <c r="AC20" s="141" t="s">
        <v>1011</v>
      </c>
      <c r="AD20" s="141" t="s">
        <v>1011</v>
      </c>
      <c r="AE20" s="141" t="s">
        <v>1875</v>
      </c>
      <c r="AF20" s="141" t="s">
        <v>1011</v>
      </c>
      <c r="AG20" s="141" t="s">
        <v>1011</v>
      </c>
      <c r="AH20" s="141" t="s">
        <v>1011</v>
      </c>
      <c r="AI20" s="141" t="s">
        <v>1011</v>
      </c>
      <c r="AJ20" s="141" t="s">
        <v>1011</v>
      </c>
      <c r="AK20" s="141" t="s">
        <v>1011</v>
      </c>
      <c r="AL20" s="141" t="s">
        <v>1011</v>
      </c>
      <c r="AM20" s="141" t="s">
        <v>1011</v>
      </c>
      <c r="AN20" s="141" t="s">
        <v>1011</v>
      </c>
      <c r="AO20" s="141" t="s">
        <v>1011</v>
      </c>
      <c r="AP20" s="141" t="s">
        <v>1011</v>
      </c>
    </row>
    <row r="21" spans="1:42">
      <c r="A21" t="s">
        <v>1880</v>
      </c>
      <c r="B21" t="s">
        <v>1881</v>
      </c>
      <c r="C21" t="s">
        <v>1733</v>
      </c>
      <c r="D21" t="s">
        <v>1882</v>
      </c>
      <c r="E21" t="s">
        <v>1883</v>
      </c>
      <c r="F21" t="s">
        <v>1884</v>
      </c>
      <c r="G21" t="s">
        <v>1553</v>
      </c>
      <c r="H21" t="s">
        <v>1554</v>
      </c>
      <c r="I21" t="s">
        <v>1885</v>
      </c>
      <c r="J21" t="s">
        <v>1886</v>
      </c>
      <c r="K21" t="s">
        <v>1010</v>
      </c>
      <c r="L21" t="s">
        <v>1580</v>
      </c>
      <c r="M21" t="s">
        <v>1581</v>
      </c>
      <c r="N21" t="s">
        <v>1887</v>
      </c>
      <c r="O21" t="s">
        <v>1888</v>
      </c>
      <c r="P21" t="s">
        <v>1889</v>
      </c>
      <c r="Q21" t="s">
        <v>1011</v>
      </c>
      <c r="R21" t="s">
        <v>1890</v>
      </c>
      <c r="S21" t="s">
        <v>328</v>
      </c>
      <c r="T21" t="s">
        <v>1011</v>
      </c>
      <c r="U21" t="s">
        <v>1012</v>
      </c>
      <c r="V21" t="s">
        <v>1891</v>
      </c>
      <c r="W21" t="s">
        <v>1892</v>
      </c>
      <c r="X21" t="s">
        <v>1013</v>
      </c>
      <c r="Y21" t="s">
        <v>1014</v>
      </c>
      <c r="Z21" t="s">
        <v>1011</v>
      </c>
      <c r="AA21" t="s">
        <v>1011</v>
      </c>
      <c r="AB21" t="s">
        <v>1011</v>
      </c>
      <c r="AC21" t="s">
        <v>1011</v>
      </c>
      <c r="AD21" t="s">
        <v>1011</v>
      </c>
      <c r="AE21" t="s">
        <v>1893</v>
      </c>
      <c r="AF21" t="s">
        <v>1011</v>
      </c>
      <c r="AG21" t="s">
        <v>1011</v>
      </c>
      <c r="AH21" t="s">
        <v>1011</v>
      </c>
      <c r="AI21" t="s">
        <v>1011</v>
      </c>
      <c r="AJ21" t="s">
        <v>1011</v>
      </c>
      <c r="AK21" t="s">
        <v>1011</v>
      </c>
      <c r="AL21" t="s">
        <v>1011</v>
      </c>
      <c r="AM21" t="s">
        <v>1011</v>
      </c>
      <c r="AN21" t="s">
        <v>1011</v>
      </c>
      <c r="AO21" t="s">
        <v>1011</v>
      </c>
      <c r="AP21" t="s">
        <v>1011</v>
      </c>
    </row>
    <row r="22" spans="1:42">
      <c r="A22" t="s">
        <v>1894</v>
      </c>
      <c r="B22" t="s">
        <v>1895</v>
      </c>
      <c r="C22" t="s">
        <v>1708</v>
      </c>
      <c r="D22" t="s">
        <v>1896</v>
      </c>
      <c r="E22" t="s">
        <v>1897</v>
      </c>
      <c r="F22" t="s">
        <v>1898</v>
      </c>
      <c r="G22" t="s">
        <v>1899</v>
      </c>
      <c r="H22" t="s">
        <v>1900</v>
      </c>
      <c r="I22" t="s">
        <v>1901</v>
      </c>
      <c r="J22" t="s">
        <v>1902</v>
      </c>
      <c r="K22" t="s">
        <v>1010</v>
      </c>
      <c r="L22" t="s">
        <v>1557</v>
      </c>
      <c r="M22" t="s">
        <v>1558</v>
      </c>
      <c r="N22" t="s">
        <v>1903</v>
      </c>
      <c r="O22" t="s">
        <v>1904</v>
      </c>
      <c r="P22" t="s">
        <v>1852</v>
      </c>
      <c r="Q22" t="s">
        <v>1011</v>
      </c>
      <c r="R22" t="s">
        <v>1905</v>
      </c>
      <c r="S22" t="s">
        <v>237</v>
      </c>
      <c r="T22" t="s">
        <v>1011</v>
      </c>
      <c r="U22" t="s">
        <v>1012</v>
      </c>
      <c r="V22" t="s">
        <v>1713</v>
      </c>
      <c r="W22" t="s">
        <v>1906</v>
      </c>
      <c r="X22" t="s">
        <v>1013</v>
      </c>
      <c r="Y22" t="s">
        <v>1014</v>
      </c>
      <c r="Z22" t="s">
        <v>1011</v>
      </c>
      <c r="AA22" t="s">
        <v>1011</v>
      </c>
      <c r="AB22" t="s">
        <v>1011</v>
      </c>
      <c r="AC22" t="s">
        <v>1011</v>
      </c>
      <c r="AD22" t="s">
        <v>1011</v>
      </c>
      <c r="AE22" t="s">
        <v>1907</v>
      </c>
      <c r="AF22" t="s">
        <v>1011</v>
      </c>
      <c r="AG22" t="s">
        <v>1011</v>
      </c>
      <c r="AH22" t="s">
        <v>1011</v>
      </c>
      <c r="AI22" t="s">
        <v>1011</v>
      </c>
      <c r="AJ22" t="s">
        <v>1011</v>
      </c>
      <c r="AK22" t="s">
        <v>1011</v>
      </c>
      <c r="AL22" t="s">
        <v>1011</v>
      </c>
      <c r="AM22" t="s">
        <v>1011</v>
      </c>
      <c r="AN22" t="s">
        <v>1011</v>
      </c>
      <c r="AO22" t="s">
        <v>1011</v>
      </c>
      <c r="AP22" t="s">
        <v>1011</v>
      </c>
    </row>
    <row r="23" spans="1:42">
      <c r="A23" t="s">
        <v>1908</v>
      </c>
      <c r="B23" t="s">
        <v>1909</v>
      </c>
      <c r="C23" t="s">
        <v>1708</v>
      </c>
      <c r="D23" t="s">
        <v>1910</v>
      </c>
      <c r="E23" t="s">
        <v>1911</v>
      </c>
      <c r="F23" t="s">
        <v>1912</v>
      </c>
      <c r="G23" t="s">
        <v>1599</v>
      </c>
      <c r="H23" t="s">
        <v>1913</v>
      </c>
      <c r="I23" t="s">
        <v>1914</v>
      </c>
      <c r="J23" t="s">
        <v>1915</v>
      </c>
      <c r="K23" t="s">
        <v>1010</v>
      </c>
      <c r="L23" t="s">
        <v>1557</v>
      </c>
      <c r="M23" t="s">
        <v>1558</v>
      </c>
      <c r="N23" t="s">
        <v>1903</v>
      </c>
      <c r="O23" t="s">
        <v>1904</v>
      </c>
      <c r="P23" t="s">
        <v>1852</v>
      </c>
      <c r="Q23" t="s">
        <v>1011</v>
      </c>
      <c r="R23" t="s">
        <v>1905</v>
      </c>
      <c r="S23" t="s">
        <v>237</v>
      </c>
      <c r="T23" t="s">
        <v>1011</v>
      </c>
      <c r="U23" t="s">
        <v>1012</v>
      </c>
      <c r="V23" t="s">
        <v>1713</v>
      </c>
      <c r="W23" t="s">
        <v>1916</v>
      </c>
      <c r="X23" t="s">
        <v>1013</v>
      </c>
      <c r="Y23" t="s">
        <v>1014</v>
      </c>
      <c r="Z23" t="s">
        <v>1011</v>
      </c>
      <c r="AA23" t="s">
        <v>1011</v>
      </c>
      <c r="AB23" t="s">
        <v>1011</v>
      </c>
      <c r="AC23" t="s">
        <v>1011</v>
      </c>
      <c r="AD23" t="s">
        <v>1011</v>
      </c>
      <c r="AE23" t="s">
        <v>1917</v>
      </c>
      <c r="AF23" t="s">
        <v>1011</v>
      </c>
      <c r="AG23" t="s">
        <v>1011</v>
      </c>
      <c r="AH23" t="s">
        <v>1011</v>
      </c>
      <c r="AI23" t="s">
        <v>1011</v>
      </c>
      <c r="AJ23" t="s">
        <v>1011</v>
      </c>
      <c r="AK23" t="s">
        <v>1011</v>
      </c>
      <c r="AL23" t="s">
        <v>1011</v>
      </c>
      <c r="AM23" t="s">
        <v>1011</v>
      </c>
      <c r="AN23" t="s">
        <v>1011</v>
      </c>
      <c r="AO23" t="s">
        <v>1011</v>
      </c>
      <c r="AP23" t="s">
        <v>1011</v>
      </c>
    </row>
    <row r="24" spans="1:42">
      <c r="A24" t="s">
        <v>1918</v>
      </c>
      <c r="B24" t="s">
        <v>1919</v>
      </c>
      <c r="C24" t="s">
        <v>1595</v>
      </c>
      <c r="D24" t="s">
        <v>1920</v>
      </c>
      <c r="E24" t="s">
        <v>1921</v>
      </c>
      <c r="F24" t="s">
        <v>1922</v>
      </c>
      <c r="G24" t="s">
        <v>1665</v>
      </c>
      <c r="H24" t="s">
        <v>1923</v>
      </c>
      <c r="I24" t="s">
        <v>1924</v>
      </c>
      <c r="J24" t="s">
        <v>1925</v>
      </c>
      <c r="K24" t="s">
        <v>1010</v>
      </c>
      <c r="L24" t="s">
        <v>1557</v>
      </c>
      <c r="M24" t="s">
        <v>1603</v>
      </c>
      <c r="N24" t="s">
        <v>1926</v>
      </c>
      <c r="O24" t="s">
        <v>1011</v>
      </c>
      <c r="P24" t="s">
        <v>1620</v>
      </c>
      <c r="Q24" t="s">
        <v>1927</v>
      </c>
      <c r="R24" t="s">
        <v>1928</v>
      </c>
      <c r="S24" t="s">
        <v>1446</v>
      </c>
      <c r="T24" t="s">
        <v>1011</v>
      </c>
      <c r="U24" t="s">
        <v>1012</v>
      </c>
      <c r="V24" t="s">
        <v>1929</v>
      </c>
      <c r="W24" t="s">
        <v>1930</v>
      </c>
      <c r="X24" t="s">
        <v>1013</v>
      </c>
      <c r="Y24" t="s">
        <v>1014</v>
      </c>
      <c r="Z24" t="s">
        <v>1011</v>
      </c>
      <c r="AA24" t="s">
        <v>1011</v>
      </c>
      <c r="AB24" t="s">
        <v>1011</v>
      </c>
      <c r="AC24" t="s">
        <v>1011</v>
      </c>
      <c r="AD24" t="s">
        <v>1011</v>
      </c>
      <c r="AE24" t="s">
        <v>1931</v>
      </c>
      <c r="AF24" t="s">
        <v>1011</v>
      </c>
      <c r="AG24" t="s">
        <v>1011</v>
      </c>
      <c r="AH24" t="s">
        <v>1011</v>
      </c>
      <c r="AI24" t="s">
        <v>1011</v>
      </c>
      <c r="AJ24" t="s">
        <v>1011</v>
      </c>
      <c r="AK24" t="s">
        <v>1011</v>
      </c>
      <c r="AL24" t="s">
        <v>1011</v>
      </c>
      <c r="AM24" t="s">
        <v>1011</v>
      </c>
      <c r="AN24" t="s">
        <v>1011</v>
      </c>
      <c r="AO24" t="s">
        <v>1011</v>
      </c>
      <c r="AP24" t="s">
        <v>1011</v>
      </c>
    </row>
    <row r="25" spans="1:42">
      <c r="A25" t="s">
        <v>1948</v>
      </c>
      <c r="B25" t="s">
        <v>1949</v>
      </c>
      <c r="C25" t="s">
        <v>1950</v>
      </c>
      <c r="D25" t="s">
        <v>1951</v>
      </c>
      <c r="E25" t="s">
        <v>1952</v>
      </c>
      <c r="F25" t="s">
        <v>1953</v>
      </c>
      <c r="G25" t="s">
        <v>1954</v>
      </c>
      <c r="H25" t="s">
        <v>1955</v>
      </c>
      <c r="I25" t="s">
        <v>1956</v>
      </c>
      <c r="J25" t="s">
        <v>1957</v>
      </c>
      <c r="K25" t="s">
        <v>1010</v>
      </c>
      <c r="L25" t="s">
        <v>1646</v>
      </c>
      <c r="M25" t="s">
        <v>1647</v>
      </c>
      <c r="N25" t="s">
        <v>1958</v>
      </c>
      <c r="O25" s="89" t="s">
        <v>1970</v>
      </c>
      <c r="P25" t="s">
        <v>1959</v>
      </c>
      <c r="Q25" t="s">
        <v>1960</v>
      </c>
      <c r="R25" t="s">
        <v>1961</v>
      </c>
      <c r="S25" t="s">
        <v>1962</v>
      </c>
      <c r="T25" t="s">
        <v>1011</v>
      </c>
      <c r="U25" t="s">
        <v>1012</v>
      </c>
      <c r="V25" t="s">
        <v>1963</v>
      </c>
      <c r="W25" t="s">
        <v>1964</v>
      </c>
      <c r="X25" t="s">
        <v>1013</v>
      </c>
      <c r="Y25" t="s">
        <v>1014</v>
      </c>
      <c r="Z25" t="s">
        <v>1011</v>
      </c>
      <c r="AA25" t="s">
        <v>1011</v>
      </c>
      <c r="AB25" t="s">
        <v>1011</v>
      </c>
      <c r="AC25" t="s">
        <v>1011</v>
      </c>
      <c r="AD25" t="s">
        <v>1011</v>
      </c>
      <c r="AE25" t="s">
        <v>1965</v>
      </c>
      <c r="AF25" t="s">
        <v>1011</v>
      </c>
      <c r="AG25" t="s">
        <v>1011</v>
      </c>
      <c r="AH25" t="s">
        <v>1011</v>
      </c>
      <c r="AI25" t="s">
        <v>1011</v>
      </c>
      <c r="AJ25" t="s">
        <v>1011</v>
      </c>
      <c r="AK25" t="s">
        <v>1011</v>
      </c>
      <c r="AL25" t="s">
        <v>1011</v>
      </c>
      <c r="AM25" t="s">
        <v>1011</v>
      </c>
      <c r="AN25" t="s">
        <v>1011</v>
      </c>
      <c r="AO25" t="s">
        <v>1011</v>
      </c>
      <c r="AP25" t="s">
        <v>1011</v>
      </c>
    </row>
    <row r="26" spans="1:42" ht="13.9" customHeight="1">
      <c r="A26" t="s">
        <v>1971</v>
      </c>
      <c r="B26" t="s">
        <v>1972</v>
      </c>
      <c r="C26" t="s">
        <v>1973</v>
      </c>
      <c r="D26" t="s">
        <v>1596</v>
      </c>
      <c r="E26" t="s">
        <v>1597</v>
      </c>
      <c r="F26" t="s">
        <v>1598</v>
      </c>
      <c r="G26" t="s">
        <v>1599</v>
      </c>
      <c r="H26" t="s">
        <v>1600</v>
      </c>
      <c r="I26" t="s">
        <v>1601</v>
      </c>
      <c r="J26" t="s">
        <v>1602</v>
      </c>
      <c r="K26" t="s">
        <v>1010</v>
      </c>
      <c r="L26" t="s">
        <v>1557</v>
      </c>
      <c r="M26" t="s">
        <v>1558</v>
      </c>
      <c r="N26" t="s">
        <v>1974</v>
      </c>
      <c r="O26" t="s">
        <v>1975</v>
      </c>
      <c r="P26" t="s">
        <v>1976</v>
      </c>
      <c r="Q26" t="s">
        <v>1011</v>
      </c>
      <c r="R26" t="s">
        <v>1977</v>
      </c>
      <c r="S26" t="s">
        <v>209</v>
      </c>
      <c r="T26" t="s">
        <v>1011</v>
      </c>
      <c r="U26" t="s">
        <v>1012</v>
      </c>
      <c r="V26" t="s">
        <v>1978</v>
      </c>
      <c r="W26" t="s">
        <v>1979</v>
      </c>
      <c r="X26" t="s">
        <v>1013</v>
      </c>
      <c r="Y26" t="s">
        <v>1014</v>
      </c>
      <c r="Z26" t="s">
        <v>1011</v>
      </c>
      <c r="AA26" t="s">
        <v>1011</v>
      </c>
      <c r="AB26" t="s">
        <v>1011</v>
      </c>
      <c r="AC26" t="s">
        <v>1011</v>
      </c>
      <c r="AD26" t="s">
        <v>1011</v>
      </c>
      <c r="AE26" t="s">
        <v>1610</v>
      </c>
      <c r="AF26" t="s">
        <v>1011</v>
      </c>
      <c r="AG26" t="s">
        <v>1011</v>
      </c>
      <c r="AH26" t="s">
        <v>1011</v>
      </c>
      <c r="AI26" t="s">
        <v>1011</v>
      </c>
      <c r="AJ26" t="s">
        <v>1011</v>
      </c>
      <c r="AK26" t="s">
        <v>1011</v>
      </c>
      <c r="AL26" t="s">
        <v>1011</v>
      </c>
      <c r="AM26" t="s">
        <v>1011</v>
      </c>
      <c r="AN26" t="s">
        <v>1011</v>
      </c>
      <c r="AO26" t="s">
        <v>1011</v>
      </c>
      <c r="AP26" t="s">
        <v>1011</v>
      </c>
    </row>
    <row r="27" spans="1:42">
      <c r="A27" t="s">
        <v>1980</v>
      </c>
      <c r="B27" t="s">
        <v>1981</v>
      </c>
      <c r="C27" t="s">
        <v>1549</v>
      </c>
      <c r="D27" t="s">
        <v>1596</v>
      </c>
      <c r="E27" t="s">
        <v>1597</v>
      </c>
      <c r="F27" t="s">
        <v>1598</v>
      </c>
      <c r="G27" t="s">
        <v>1599</v>
      </c>
      <c r="H27" t="s">
        <v>1600</v>
      </c>
      <c r="I27" t="s">
        <v>1601</v>
      </c>
      <c r="J27" t="s">
        <v>1602</v>
      </c>
      <c r="K27" t="s">
        <v>1010</v>
      </c>
      <c r="L27" t="s">
        <v>1557</v>
      </c>
      <c r="M27" t="s">
        <v>1603</v>
      </c>
      <c r="N27" t="s">
        <v>1982</v>
      </c>
      <c r="O27" t="s">
        <v>1983</v>
      </c>
      <c r="P27" t="s">
        <v>1984</v>
      </c>
      <c r="Q27" t="s">
        <v>1011</v>
      </c>
      <c r="R27" t="s">
        <v>1985</v>
      </c>
      <c r="S27" t="s">
        <v>225</v>
      </c>
      <c r="T27" t="s">
        <v>1011</v>
      </c>
      <c r="U27" t="s">
        <v>1012</v>
      </c>
      <c r="V27" t="s">
        <v>1986</v>
      </c>
      <c r="W27" t="s">
        <v>1987</v>
      </c>
      <c r="X27" t="s">
        <v>1013</v>
      </c>
      <c r="Y27" t="s">
        <v>1014</v>
      </c>
      <c r="Z27" t="s">
        <v>1011</v>
      </c>
      <c r="AA27" t="s">
        <v>1011</v>
      </c>
      <c r="AB27" t="s">
        <v>1011</v>
      </c>
      <c r="AC27" t="s">
        <v>1011</v>
      </c>
      <c r="AD27" t="s">
        <v>1011</v>
      </c>
      <c r="AE27" t="s">
        <v>1610</v>
      </c>
      <c r="AF27" t="s">
        <v>1011</v>
      </c>
      <c r="AG27" t="s">
        <v>1011</v>
      </c>
      <c r="AH27" t="s">
        <v>1011</v>
      </c>
      <c r="AI27" t="s">
        <v>1011</v>
      </c>
      <c r="AJ27" t="s">
        <v>1011</v>
      </c>
      <c r="AK27" t="s">
        <v>1011</v>
      </c>
      <c r="AL27" t="s">
        <v>1011</v>
      </c>
      <c r="AM27" t="s">
        <v>1011</v>
      </c>
      <c r="AN27" t="s">
        <v>1011</v>
      </c>
      <c r="AO27" t="s">
        <v>1011</v>
      </c>
      <c r="AP27" t="s">
        <v>1011</v>
      </c>
    </row>
    <row r="28" spans="1:42">
      <c r="A28" t="s">
        <v>1980</v>
      </c>
      <c r="B28" t="s">
        <v>1981</v>
      </c>
      <c r="C28" t="s">
        <v>1708</v>
      </c>
      <c r="D28" t="s">
        <v>1596</v>
      </c>
      <c r="E28" t="s">
        <v>1597</v>
      </c>
      <c r="F28" t="s">
        <v>1598</v>
      </c>
      <c r="G28" t="s">
        <v>1599</v>
      </c>
      <c r="H28" t="s">
        <v>1600</v>
      </c>
      <c r="I28" t="s">
        <v>1601</v>
      </c>
      <c r="J28" t="s">
        <v>1602</v>
      </c>
      <c r="K28" t="s">
        <v>1010</v>
      </c>
      <c r="L28" t="s">
        <v>1557</v>
      </c>
      <c r="M28" t="s">
        <v>1603</v>
      </c>
      <c r="N28" t="s">
        <v>1988</v>
      </c>
      <c r="O28" t="s">
        <v>1989</v>
      </c>
      <c r="P28" t="s">
        <v>1990</v>
      </c>
      <c r="Q28" t="s">
        <v>1011</v>
      </c>
      <c r="R28" t="s">
        <v>1625</v>
      </c>
      <c r="S28" t="s">
        <v>272</v>
      </c>
      <c r="T28" t="s">
        <v>1011</v>
      </c>
      <c r="U28" t="s">
        <v>1012</v>
      </c>
      <c r="V28" t="s">
        <v>1854</v>
      </c>
      <c r="W28" t="s">
        <v>1987</v>
      </c>
      <c r="X28" t="s">
        <v>1013</v>
      </c>
      <c r="Y28" t="s">
        <v>1014</v>
      </c>
      <c r="Z28" t="s">
        <v>1011</v>
      </c>
      <c r="AA28" t="s">
        <v>1011</v>
      </c>
      <c r="AB28" t="s">
        <v>1011</v>
      </c>
      <c r="AC28" t="s">
        <v>1011</v>
      </c>
      <c r="AD28" t="s">
        <v>1011</v>
      </c>
      <c r="AE28" t="s">
        <v>1610</v>
      </c>
      <c r="AF28" t="s">
        <v>1011</v>
      </c>
      <c r="AG28" t="s">
        <v>1011</v>
      </c>
      <c r="AH28" t="s">
        <v>1011</v>
      </c>
      <c r="AI28" t="s">
        <v>1011</v>
      </c>
      <c r="AJ28" t="s">
        <v>1011</v>
      </c>
      <c r="AK28" t="s">
        <v>1011</v>
      </c>
      <c r="AL28" t="s">
        <v>1011</v>
      </c>
      <c r="AM28" t="s">
        <v>1011</v>
      </c>
      <c r="AN28" t="s">
        <v>1011</v>
      </c>
      <c r="AO28" t="s">
        <v>1011</v>
      </c>
      <c r="AP28" t="s">
        <v>1011</v>
      </c>
    </row>
    <row r="29" spans="1:42">
      <c r="A29" t="s">
        <v>1991</v>
      </c>
      <c r="B29" t="s">
        <v>1981</v>
      </c>
      <c r="C29" t="s">
        <v>1595</v>
      </c>
      <c r="D29" t="s">
        <v>1596</v>
      </c>
      <c r="E29" t="s">
        <v>1597</v>
      </c>
      <c r="F29" t="s">
        <v>1598</v>
      </c>
      <c r="G29" t="s">
        <v>1599</v>
      </c>
      <c r="H29" t="s">
        <v>1600</v>
      </c>
      <c r="I29" t="s">
        <v>1601</v>
      </c>
      <c r="J29" t="s">
        <v>1602</v>
      </c>
      <c r="K29" t="s">
        <v>1010</v>
      </c>
      <c r="L29" t="s">
        <v>1557</v>
      </c>
      <c r="M29" t="s">
        <v>1603</v>
      </c>
      <c r="N29" t="s">
        <v>1992</v>
      </c>
      <c r="O29" t="s">
        <v>1011</v>
      </c>
      <c r="P29" t="s">
        <v>1993</v>
      </c>
      <c r="Q29" t="s">
        <v>1994</v>
      </c>
      <c r="R29" t="s">
        <v>1625</v>
      </c>
      <c r="S29" t="s">
        <v>1452</v>
      </c>
      <c r="T29" t="s">
        <v>1011</v>
      </c>
      <c r="U29" t="s">
        <v>1012</v>
      </c>
      <c r="V29" t="s">
        <v>1995</v>
      </c>
      <c r="W29" t="s">
        <v>1996</v>
      </c>
      <c r="X29" t="s">
        <v>1013</v>
      </c>
      <c r="Y29" t="s">
        <v>1014</v>
      </c>
      <c r="Z29" t="s">
        <v>1011</v>
      </c>
      <c r="AA29" t="s">
        <v>1011</v>
      </c>
      <c r="AB29" t="s">
        <v>1011</v>
      </c>
      <c r="AC29" t="s">
        <v>1011</v>
      </c>
      <c r="AD29" t="s">
        <v>1011</v>
      </c>
      <c r="AE29" t="s">
        <v>1610</v>
      </c>
      <c r="AF29" t="s">
        <v>1011</v>
      </c>
      <c r="AG29" t="s">
        <v>1011</v>
      </c>
      <c r="AH29" t="s">
        <v>1011</v>
      </c>
      <c r="AI29" t="s">
        <v>1011</v>
      </c>
      <c r="AJ29" t="s">
        <v>1011</v>
      </c>
      <c r="AK29" t="s">
        <v>1011</v>
      </c>
      <c r="AL29" t="s">
        <v>1011</v>
      </c>
      <c r="AM29" t="s">
        <v>1011</v>
      </c>
      <c r="AN29" t="s">
        <v>1011</v>
      </c>
      <c r="AO29" t="s">
        <v>1011</v>
      </c>
      <c r="AP29" t="s">
        <v>1011</v>
      </c>
    </row>
    <row r="30" spans="1:42">
      <c r="A30" t="s">
        <v>1991</v>
      </c>
      <c r="B30" t="s">
        <v>1981</v>
      </c>
      <c r="C30" t="s">
        <v>1864</v>
      </c>
      <c r="D30" t="s">
        <v>1596</v>
      </c>
      <c r="E30" t="s">
        <v>1597</v>
      </c>
      <c r="F30" t="s">
        <v>1598</v>
      </c>
      <c r="G30" t="s">
        <v>1599</v>
      </c>
      <c r="H30" t="s">
        <v>1600</v>
      </c>
      <c r="I30" t="s">
        <v>1601</v>
      </c>
      <c r="J30" t="s">
        <v>1602</v>
      </c>
      <c r="K30" t="s">
        <v>1010</v>
      </c>
      <c r="L30" t="s">
        <v>1557</v>
      </c>
      <c r="M30" t="s">
        <v>1603</v>
      </c>
      <c r="N30" t="s">
        <v>1997</v>
      </c>
      <c r="O30" t="s">
        <v>1011</v>
      </c>
      <c r="P30" t="s">
        <v>1872</v>
      </c>
      <c r="Q30" t="s">
        <v>1998</v>
      </c>
      <c r="R30" t="s">
        <v>1999</v>
      </c>
      <c r="S30" t="s">
        <v>1520</v>
      </c>
      <c r="T30" t="s">
        <v>1011</v>
      </c>
      <c r="U30" t="s">
        <v>1012</v>
      </c>
      <c r="V30" t="s">
        <v>1617</v>
      </c>
      <c r="W30" t="s">
        <v>1996</v>
      </c>
      <c r="X30" t="s">
        <v>1013</v>
      </c>
      <c r="Y30" t="s">
        <v>1014</v>
      </c>
      <c r="Z30" t="s">
        <v>1011</v>
      </c>
      <c r="AA30" t="s">
        <v>1011</v>
      </c>
      <c r="AB30" t="s">
        <v>1011</v>
      </c>
      <c r="AC30" t="s">
        <v>1011</v>
      </c>
      <c r="AD30" t="s">
        <v>1011</v>
      </c>
      <c r="AE30" t="s">
        <v>1610</v>
      </c>
      <c r="AF30" t="s">
        <v>1011</v>
      </c>
      <c r="AG30" t="s">
        <v>1011</v>
      </c>
      <c r="AH30" t="s">
        <v>1011</v>
      </c>
      <c r="AI30" t="s">
        <v>1011</v>
      </c>
      <c r="AJ30" t="s">
        <v>1011</v>
      </c>
      <c r="AK30" t="s">
        <v>1011</v>
      </c>
      <c r="AL30" t="s">
        <v>1011</v>
      </c>
      <c r="AM30" t="s">
        <v>1011</v>
      </c>
      <c r="AN30" t="s">
        <v>1011</v>
      </c>
      <c r="AO30" t="s">
        <v>1011</v>
      </c>
      <c r="AP30" t="s">
        <v>1011</v>
      </c>
    </row>
    <row r="31" spans="1:42">
      <c r="A31" t="s">
        <v>1980</v>
      </c>
      <c r="B31" t="s">
        <v>1981</v>
      </c>
      <c r="C31" t="s">
        <v>1708</v>
      </c>
      <c r="D31" t="s">
        <v>1596</v>
      </c>
      <c r="E31" t="s">
        <v>1597</v>
      </c>
      <c r="F31" t="s">
        <v>1598</v>
      </c>
      <c r="G31" t="s">
        <v>1599</v>
      </c>
      <c r="H31" t="s">
        <v>1600</v>
      </c>
      <c r="I31" t="s">
        <v>1601</v>
      </c>
      <c r="J31" t="s">
        <v>1602</v>
      </c>
      <c r="K31" t="s">
        <v>1010</v>
      </c>
      <c r="L31" t="s">
        <v>1557</v>
      </c>
      <c r="M31" t="s">
        <v>1603</v>
      </c>
      <c r="N31" t="s">
        <v>2000</v>
      </c>
      <c r="O31" t="s">
        <v>2001</v>
      </c>
      <c r="P31" t="s">
        <v>2002</v>
      </c>
      <c r="Q31" t="s">
        <v>1011</v>
      </c>
      <c r="R31" t="s">
        <v>1712</v>
      </c>
      <c r="S31" t="s">
        <v>271</v>
      </c>
      <c r="T31" t="s">
        <v>1011</v>
      </c>
      <c r="U31" t="s">
        <v>1012</v>
      </c>
      <c r="V31" t="s">
        <v>1854</v>
      </c>
      <c r="W31" t="s">
        <v>1987</v>
      </c>
      <c r="X31" t="s">
        <v>1013</v>
      </c>
      <c r="Y31" t="s">
        <v>1014</v>
      </c>
      <c r="Z31" t="s">
        <v>1011</v>
      </c>
      <c r="AA31" t="s">
        <v>1011</v>
      </c>
      <c r="AB31" t="s">
        <v>1011</v>
      </c>
      <c r="AC31" t="s">
        <v>1011</v>
      </c>
      <c r="AD31" t="s">
        <v>1011</v>
      </c>
      <c r="AE31" t="s">
        <v>1610</v>
      </c>
      <c r="AF31" t="s">
        <v>1011</v>
      </c>
      <c r="AG31" t="s">
        <v>1011</v>
      </c>
      <c r="AH31" t="s">
        <v>1011</v>
      </c>
      <c r="AI31" t="s">
        <v>1011</v>
      </c>
      <c r="AJ31" t="s">
        <v>1011</v>
      </c>
      <c r="AK31" t="s">
        <v>1011</v>
      </c>
      <c r="AL31" t="s">
        <v>1011</v>
      </c>
      <c r="AM31" t="s">
        <v>1011</v>
      </c>
      <c r="AN31" t="s">
        <v>1011</v>
      </c>
      <c r="AO31" t="s">
        <v>1011</v>
      </c>
      <c r="AP31" t="s">
        <v>1011</v>
      </c>
    </row>
    <row r="32" spans="1:42">
      <c r="A32" t="s">
        <v>2003</v>
      </c>
      <c r="B32" t="s">
        <v>2004</v>
      </c>
      <c r="C32" t="s">
        <v>1661</v>
      </c>
      <c r="D32" t="s">
        <v>2005</v>
      </c>
      <c r="E32" t="s">
        <v>2006</v>
      </c>
      <c r="F32" t="s">
        <v>2007</v>
      </c>
      <c r="G32" t="s">
        <v>1696</v>
      </c>
      <c r="H32" t="s">
        <v>1697</v>
      </c>
      <c r="I32" t="s">
        <v>2008</v>
      </c>
      <c r="J32" t="s">
        <v>2009</v>
      </c>
      <c r="K32" t="s">
        <v>1010</v>
      </c>
      <c r="L32" t="s">
        <v>1580</v>
      </c>
      <c r="M32" t="s">
        <v>1581</v>
      </c>
      <c r="N32" t="s">
        <v>2010</v>
      </c>
      <c r="O32" t="s">
        <v>2011</v>
      </c>
      <c r="P32" t="s">
        <v>1671</v>
      </c>
      <c r="Q32" t="s">
        <v>1011</v>
      </c>
      <c r="R32" t="s">
        <v>2012</v>
      </c>
      <c r="S32" t="s">
        <v>325</v>
      </c>
      <c r="T32" t="s">
        <v>1011</v>
      </c>
      <c r="U32" t="s">
        <v>1012</v>
      </c>
      <c r="V32" t="s">
        <v>2013</v>
      </c>
      <c r="W32" t="s">
        <v>2014</v>
      </c>
      <c r="X32" t="s">
        <v>1013</v>
      </c>
      <c r="Y32" t="s">
        <v>1014</v>
      </c>
      <c r="Z32" t="s">
        <v>1011</v>
      </c>
      <c r="AA32" t="s">
        <v>1011</v>
      </c>
      <c r="AB32" t="s">
        <v>1011</v>
      </c>
      <c r="AC32" t="s">
        <v>1011</v>
      </c>
      <c r="AD32" t="s">
        <v>1011</v>
      </c>
      <c r="AE32" t="s">
        <v>2015</v>
      </c>
      <c r="AF32" t="s">
        <v>1011</v>
      </c>
      <c r="AG32" t="s">
        <v>1011</v>
      </c>
      <c r="AH32" t="s">
        <v>1011</v>
      </c>
      <c r="AI32" t="s">
        <v>1011</v>
      </c>
      <c r="AJ32" t="s">
        <v>1011</v>
      </c>
      <c r="AK32" t="s">
        <v>1011</v>
      </c>
      <c r="AL32" t="s">
        <v>1011</v>
      </c>
      <c r="AM32" t="s">
        <v>1011</v>
      </c>
      <c r="AN32" t="s">
        <v>1011</v>
      </c>
      <c r="AO32" t="s">
        <v>1011</v>
      </c>
      <c r="AP32" t="s">
        <v>1011</v>
      </c>
    </row>
    <row r="33" spans="1:42">
      <c r="A33" t="s">
        <v>2020</v>
      </c>
      <c r="B33" t="s">
        <v>2021</v>
      </c>
      <c r="C33" t="s">
        <v>1549</v>
      </c>
      <c r="D33" t="s">
        <v>1596</v>
      </c>
      <c r="E33" t="s">
        <v>1597</v>
      </c>
      <c r="F33" t="s">
        <v>1598</v>
      </c>
      <c r="G33" t="s">
        <v>1599</v>
      </c>
      <c r="H33" t="s">
        <v>1600</v>
      </c>
      <c r="I33" t="s">
        <v>1601</v>
      </c>
      <c r="J33" t="s">
        <v>1602</v>
      </c>
      <c r="K33" t="s">
        <v>1010</v>
      </c>
      <c r="L33" t="s">
        <v>1557</v>
      </c>
      <c r="M33" t="s">
        <v>1603</v>
      </c>
      <c r="N33" t="s">
        <v>1982</v>
      </c>
      <c r="O33" t="s">
        <v>1983</v>
      </c>
      <c r="P33" t="s">
        <v>1984</v>
      </c>
      <c r="Q33" t="s">
        <v>1011</v>
      </c>
      <c r="R33" t="s">
        <v>1985</v>
      </c>
      <c r="S33" t="s">
        <v>225</v>
      </c>
      <c r="T33" t="s">
        <v>1011</v>
      </c>
      <c r="U33" t="s">
        <v>1012</v>
      </c>
      <c r="V33" t="s">
        <v>1986</v>
      </c>
      <c r="W33" t="s">
        <v>2022</v>
      </c>
      <c r="X33" t="s">
        <v>1013</v>
      </c>
      <c r="Y33" t="s">
        <v>1014</v>
      </c>
      <c r="Z33" t="s">
        <v>1011</v>
      </c>
      <c r="AA33" t="s">
        <v>1011</v>
      </c>
      <c r="AB33" t="s">
        <v>1011</v>
      </c>
      <c r="AC33" t="s">
        <v>1011</v>
      </c>
      <c r="AD33" t="s">
        <v>1011</v>
      </c>
      <c r="AE33" t="s">
        <v>1610</v>
      </c>
      <c r="AF33" t="s">
        <v>1011</v>
      </c>
      <c r="AG33" t="s">
        <v>1011</v>
      </c>
      <c r="AH33" t="s">
        <v>1011</v>
      </c>
      <c r="AI33" t="s">
        <v>1011</v>
      </c>
      <c r="AJ33" t="s">
        <v>1011</v>
      </c>
      <c r="AK33" t="s">
        <v>1011</v>
      </c>
      <c r="AL33" t="s">
        <v>1011</v>
      </c>
      <c r="AM33" t="s">
        <v>1011</v>
      </c>
      <c r="AN33" t="s">
        <v>1011</v>
      </c>
      <c r="AO33" t="s">
        <v>1011</v>
      </c>
      <c r="AP33" t="s">
        <v>1011</v>
      </c>
    </row>
    <row r="34" spans="1:42">
      <c r="A34" t="s">
        <v>2023</v>
      </c>
      <c r="B34" t="s">
        <v>2024</v>
      </c>
      <c r="C34" t="s">
        <v>1612</v>
      </c>
      <c r="D34" t="s">
        <v>2025</v>
      </c>
      <c r="E34" t="s">
        <v>2026</v>
      </c>
      <c r="F34" t="s">
        <v>2027</v>
      </c>
      <c r="G34" t="s">
        <v>2028</v>
      </c>
      <c r="H34" t="s">
        <v>2029</v>
      </c>
      <c r="I34" t="s">
        <v>2030</v>
      </c>
      <c r="J34" t="s">
        <v>2031</v>
      </c>
      <c r="K34" t="s">
        <v>1010</v>
      </c>
      <c r="L34" t="s">
        <v>1557</v>
      </c>
      <c r="M34" t="s">
        <v>1603</v>
      </c>
      <c r="N34" t="s">
        <v>2032</v>
      </c>
      <c r="O34" t="s">
        <v>1011</v>
      </c>
      <c r="P34" t="s">
        <v>1614</v>
      </c>
      <c r="Q34" t="s">
        <v>2033</v>
      </c>
      <c r="R34" t="s">
        <v>2034</v>
      </c>
      <c r="S34" t="s">
        <v>1538</v>
      </c>
      <c r="T34" t="s">
        <v>1011</v>
      </c>
      <c r="U34" t="s">
        <v>1012</v>
      </c>
      <c r="V34" t="s">
        <v>1617</v>
      </c>
      <c r="W34" t="s">
        <v>2035</v>
      </c>
      <c r="X34" t="s">
        <v>1013</v>
      </c>
      <c r="Y34" t="s">
        <v>1014</v>
      </c>
      <c r="Z34" t="s">
        <v>1011</v>
      </c>
      <c r="AA34" t="s">
        <v>1011</v>
      </c>
      <c r="AB34" t="s">
        <v>1011</v>
      </c>
      <c r="AC34" t="s">
        <v>1011</v>
      </c>
      <c r="AD34" t="s">
        <v>1011</v>
      </c>
      <c r="AE34" t="s">
        <v>2036</v>
      </c>
      <c r="AF34" t="s">
        <v>1011</v>
      </c>
      <c r="AG34" t="s">
        <v>1011</v>
      </c>
      <c r="AH34" t="s">
        <v>1011</v>
      </c>
      <c r="AI34" t="s">
        <v>1011</v>
      </c>
      <c r="AJ34" t="s">
        <v>1011</v>
      </c>
      <c r="AK34" t="s">
        <v>1011</v>
      </c>
      <c r="AL34" t="s">
        <v>1011</v>
      </c>
      <c r="AM34" t="s">
        <v>1011</v>
      </c>
      <c r="AN34" t="s">
        <v>1011</v>
      </c>
      <c r="AO34" t="s">
        <v>1011</v>
      </c>
      <c r="AP34" t="s">
        <v>1011</v>
      </c>
    </row>
    <row r="35" spans="1:42">
      <c r="A35" t="s">
        <v>2042</v>
      </c>
      <c r="B35" t="s">
        <v>2043</v>
      </c>
      <c r="C35" t="s">
        <v>1573</v>
      </c>
      <c r="D35" t="s">
        <v>2044</v>
      </c>
      <c r="E35" t="s">
        <v>2045</v>
      </c>
      <c r="F35" t="s">
        <v>2046</v>
      </c>
      <c r="G35" s="89" t="s">
        <v>2055</v>
      </c>
      <c r="H35" t="s">
        <v>2047</v>
      </c>
      <c r="I35" t="s">
        <v>2048</v>
      </c>
      <c r="J35" t="s">
        <v>2049</v>
      </c>
      <c r="K35" t="s">
        <v>1010</v>
      </c>
      <c r="L35" t="s">
        <v>1580</v>
      </c>
      <c r="M35" t="s">
        <v>1581</v>
      </c>
      <c r="N35" t="s">
        <v>2050</v>
      </c>
      <c r="O35" t="s">
        <v>1011</v>
      </c>
      <c r="P35" t="s">
        <v>1583</v>
      </c>
      <c r="Q35" t="s">
        <v>2051</v>
      </c>
      <c r="R35" t="s">
        <v>1890</v>
      </c>
      <c r="S35" t="s">
        <v>1353</v>
      </c>
      <c r="T35" t="s">
        <v>1011</v>
      </c>
      <c r="U35" t="s">
        <v>1012</v>
      </c>
      <c r="V35" t="s">
        <v>2052</v>
      </c>
      <c r="W35" t="s">
        <v>2053</v>
      </c>
      <c r="X35" t="s">
        <v>1013</v>
      </c>
      <c r="Y35" t="s">
        <v>1014</v>
      </c>
      <c r="Z35" t="s">
        <v>1011</v>
      </c>
      <c r="AA35" t="s">
        <v>1011</v>
      </c>
      <c r="AB35" t="s">
        <v>1011</v>
      </c>
      <c r="AC35" t="s">
        <v>1011</v>
      </c>
      <c r="AD35" t="s">
        <v>1011</v>
      </c>
      <c r="AE35" t="s">
        <v>2054</v>
      </c>
      <c r="AF35" t="s">
        <v>1011</v>
      </c>
      <c r="AG35" t="s">
        <v>1011</v>
      </c>
      <c r="AH35" t="s">
        <v>1011</v>
      </c>
      <c r="AI35" t="s">
        <v>1011</v>
      </c>
      <c r="AJ35" t="s">
        <v>1011</v>
      </c>
      <c r="AK35" t="s">
        <v>1011</v>
      </c>
      <c r="AL35" t="s">
        <v>1011</v>
      </c>
      <c r="AM35" t="s">
        <v>1011</v>
      </c>
      <c r="AN35" t="s">
        <v>1011</v>
      </c>
      <c r="AO35" t="s">
        <v>1011</v>
      </c>
      <c r="AP35" t="s">
        <v>1011</v>
      </c>
    </row>
    <row r="36" spans="1:42" ht="16.5">
      <c r="A36" s="143" t="s">
        <v>2060</v>
      </c>
      <c r="B36" s="143" t="s">
        <v>2061</v>
      </c>
      <c r="C36" s="143" t="s">
        <v>2062</v>
      </c>
      <c r="D36" s="143" t="s">
        <v>2025</v>
      </c>
      <c r="E36" s="143" t="s">
        <v>2026</v>
      </c>
      <c r="F36" s="143" t="s">
        <v>2027</v>
      </c>
      <c r="G36" s="143" t="s">
        <v>2028</v>
      </c>
      <c r="H36" s="143" t="s">
        <v>2029</v>
      </c>
      <c r="I36" s="143" t="s">
        <v>2030</v>
      </c>
      <c r="J36" s="143" t="s">
        <v>2031</v>
      </c>
      <c r="K36" s="143" t="s">
        <v>1010</v>
      </c>
      <c r="L36" s="143" t="s">
        <v>1557</v>
      </c>
      <c r="M36" s="143" t="s">
        <v>1558</v>
      </c>
      <c r="N36" s="143" t="s">
        <v>2063</v>
      </c>
      <c r="O36" s="143" t="s">
        <v>1011</v>
      </c>
      <c r="P36" s="143" t="s">
        <v>2064</v>
      </c>
      <c r="Q36" s="143" t="s">
        <v>2065</v>
      </c>
      <c r="R36" s="143" t="s">
        <v>2034</v>
      </c>
      <c r="S36" s="143" t="s">
        <v>1538</v>
      </c>
      <c r="T36" s="143" t="s">
        <v>1011</v>
      </c>
      <c r="U36" s="143" t="s">
        <v>1012</v>
      </c>
      <c r="V36" s="143" t="s">
        <v>2066</v>
      </c>
      <c r="W36" s="143" t="s">
        <v>2067</v>
      </c>
      <c r="X36" s="143" t="s">
        <v>1013</v>
      </c>
      <c r="Y36" s="143" t="s">
        <v>1014</v>
      </c>
      <c r="Z36" s="143"/>
      <c r="AA36" s="143" t="s">
        <v>1011</v>
      </c>
      <c r="AB36" s="143" t="s">
        <v>1011</v>
      </c>
      <c r="AC36" s="143" t="s">
        <v>1011</v>
      </c>
      <c r="AD36" s="143" t="s">
        <v>1011</v>
      </c>
      <c r="AE36" s="143" t="s">
        <v>2036</v>
      </c>
      <c r="AF36" s="143" t="s">
        <v>1011</v>
      </c>
      <c r="AG36" s="143" t="s">
        <v>1011</v>
      </c>
      <c r="AH36" s="143" t="s">
        <v>1011</v>
      </c>
      <c r="AI36" s="143" t="s">
        <v>1011</v>
      </c>
      <c r="AJ36" s="143" t="s">
        <v>1011</v>
      </c>
      <c r="AK36" s="143" t="s">
        <v>1011</v>
      </c>
      <c r="AL36" s="143" t="s">
        <v>1011</v>
      </c>
      <c r="AM36" s="143" t="s">
        <v>1011</v>
      </c>
      <c r="AN36" s="143" t="s">
        <v>1011</v>
      </c>
      <c r="AO36" s="143" t="s">
        <v>1011</v>
      </c>
      <c r="AP36" s="143" t="s">
        <v>1011</v>
      </c>
    </row>
    <row r="37" spans="1:42">
      <c r="A37" t="s">
        <v>2068</v>
      </c>
      <c r="B37" t="s">
        <v>2069</v>
      </c>
      <c r="C37" t="s">
        <v>2070</v>
      </c>
      <c r="D37" t="s">
        <v>2071</v>
      </c>
      <c r="E37" t="s">
        <v>2072</v>
      </c>
      <c r="F37" t="s">
        <v>2073</v>
      </c>
      <c r="G37" t="s">
        <v>2074</v>
      </c>
      <c r="H37" t="s">
        <v>2075</v>
      </c>
      <c r="I37" t="s">
        <v>2076</v>
      </c>
      <c r="J37" t="s">
        <v>2077</v>
      </c>
      <c r="K37" t="s">
        <v>1010</v>
      </c>
      <c r="L37" t="s">
        <v>1557</v>
      </c>
      <c r="M37" t="s">
        <v>1558</v>
      </c>
      <c r="N37" t="s">
        <v>2078</v>
      </c>
      <c r="O37" t="s">
        <v>2079</v>
      </c>
      <c r="P37" t="s">
        <v>2080</v>
      </c>
      <c r="Q37" t="s">
        <v>2079</v>
      </c>
      <c r="R37" t="s">
        <v>1687</v>
      </c>
      <c r="S37" t="s">
        <v>2081</v>
      </c>
      <c r="T37" t="s">
        <v>1011</v>
      </c>
      <c r="U37" t="s">
        <v>1012</v>
      </c>
      <c r="V37" t="s">
        <v>2082</v>
      </c>
      <c r="W37" t="s">
        <v>2083</v>
      </c>
      <c r="X37" t="s">
        <v>1013</v>
      </c>
      <c r="Y37" t="s">
        <v>1014</v>
      </c>
      <c r="Z37" t="s">
        <v>1011</v>
      </c>
      <c r="AA37" t="s">
        <v>1011</v>
      </c>
      <c r="AB37" t="s">
        <v>1011</v>
      </c>
      <c r="AC37" t="s">
        <v>1011</v>
      </c>
      <c r="AD37" t="s">
        <v>1011</v>
      </c>
      <c r="AE37" t="s">
        <v>2084</v>
      </c>
      <c r="AF37" t="s">
        <v>1011</v>
      </c>
      <c r="AG37" t="s">
        <v>1011</v>
      </c>
      <c r="AH37" t="s">
        <v>1011</v>
      </c>
      <c r="AI37" t="s">
        <v>1011</v>
      </c>
      <c r="AJ37" t="s">
        <v>1011</v>
      </c>
      <c r="AK37" t="s">
        <v>1011</v>
      </c>
      <c r="AL37" t="s">
        <v>1011</v>
      </c>
      <c r="AM37" t="s">
        <v>1011</v>
      </c>
      <c r="AN37" t="s">
        <v>1011</v>
      </c>
      <c r="AO37" t="s">
        <v>1011</v>
      </c>
      <c r="AP37" t="s">
        <v>1011</v>
      </c>
    </row>
    <row r="38" spans="1:42">
      <c r="A38" t="s">
        <v>2085</v>
      </c>
      <c r="B38" t="s">
        <v>2086</v>
      </c>
      <c r="C38" t="s">
        <v>1708</v>
      </c>
      <c r="D38" t="s">
        <v>2087</v>
      </c>
      <c r="E38" t="s">
        <v>2088</v>
      </c>
      <c r="F38" t="s">
        <v>2089</v>
      </c>
      <c r="G38" t="s">
        <v>1696</v>
      </c>
      <c r="H38" t="s">
        <v>2090</v>
      </c>
      <c r="I38" t="s">
        <v>2091</v>
      </c>
      <c r="J38" t="s">
        <v>2092</v>
      </c>
      <c r="K38" t="s">
        <v>1010</v>
      </c>
      <c r="L38" t="s">
        <v>1557</v>
      </c>
      <c r="M38" t="s">
        <v>1558</v>
      </c>
      <c r="N38" t="s">
        <v>2093</v>
      </c>
      <c r="O38" t="s">
        <v>2094</v>
      </c>
      <c r="P38" t="s">
        <v>2095</v>
      </c>
      <c r="Q38" t="s">
        <v>2094</v>
      </c>
      <c r="R38" t="s">
        <v>2096</v>
      </c>
      <c r="S38" t="s">
        <v>226</v>
      </c>
      <c r="T38" t="s">
        <v>1011</v>
      </c>
      <c r="U38" t="s">
        <v>1012</v>
      </c>
      <c r="V38" t="s">
        <v>1854</v>
      </c>
      <c r="W38" t="s">
        <v>2097</v>
      </c>
      <c r="X38" t="s">
        <v>1013</v>
      </c>
      <c r="Y38" t="s">
        <v>1014</v>
      </c>
      <c r="Z38" t="s">
        <v>1011</v>
      </c>
      <c r="AA38" t="s">
        <v>1011</v>
      </c>
      <c r="AB38" t="s">
        <v>1011</v>
      </c>
      <c r="AC38" t="s">
        <v>1011</v>
      </c>
      <c r="AD38" t="s">
        <v>1011</v>
      </c>
      <c r="AE38" t="s">
        <v>2098</v>
      </c>
      <c r="AF38" t="s">
        <v>1011</v>
      </c>
      <c r="AG38" t="s">
        <v>1011</v>
      </c>
      <c r="AH38" t="s">
        <v>1011</v>
      </c>
      <c r="AI38" t="s">
        <v>1011</v>
      </c>
      <c r="AJ38" t="s">
        <v>1011</v>
      </c>
      <c r="AK38" t="s">
        <v>1011</v>
      </c>
      <c r="AL38" t="s">
        <v>1011</v>
      </c>
      <c r="AM38" t="s">
        <v>1011</v>
      </c>
      <c r="AN38" t="s">
        <v>1011</v>
      </c>
      <c r="AO38" t="s">
        <v>1011</v>
      </c>
      <c r="AP38" t="s">
        <v>1011</v>
      </c>
    </row>
    <row r="39" spans="1:42">
      <c r="A39" t="s">
        <v>2107</v>
      </c>
      <c r="B39" t="s">
        <v>2108</v>
      </c>
      <c r="C39" t="s">
        <v>1708</v>
      </c>
      <c r="D39" t="s">
        <v>1596</v>
      </c>
      <c r="E39" t="s">
        <v>1597</v>
      </c>
      <c r="F39" t="s">
        <v>1598</v>
      </c>
      <c r="G39" t="s">
        <v>1599</v>
      </c>
      <c r="H39" t="s">
        <v>1600</v>
      </c>
      <c r="I39" t="s">
        <v>1601</v>
      </c>
      <c r="J39" t="s">
        <v>1602</v>
      </c>
      <c r="K39" t="s">
        <v>1010</v>
      </c>
      <c r="L39" t="s">
        <v>1557</v>
      </c>
      <c r="M39" t="s">
        <v>1603</v>
      </c>
      <c r="N39" t="s">
        <v>2109</v>
      </c>
      <c r="O39" t="s">
        <v>2110</v>
      </c>
      <c r="P39" t="s">
        <v>2111</v>
      </c>
      <c r="Q39" t="s">
        <v>2110</v>
      </c>
      <c r="R39" t="s">
        <v>2112</v>
      </c>
      <c r="S39" t="s">
        <v>235</v>
      </c>
      <c r="T39" t="s">
        <v>1011</v>
      </c>
      <c r="U39" t="s">
        <v>1012</v>
      </c>
      <c r="V39" t="s">
        <v>1854</v>
      </c>
      <c r="W39" t="s">
        <v>2113</v>
      </c>
      <c r="X39" t="s">
        <v>1013</v>
      </c>
      <c r="Y39" t="s">
        <v>1014</v>
      </c>
      <c r="Z39" t="s">
        <v>1011</v>
      </c>
      <c r="AA39" t="s">
        <v>1011</v>
      </c>
      <c r="AB39" t="s">
        <v>1011</v>
      </c>
      <c r="AC39" t="s">
        <v>1011</v>
      </c>
      <c r="AD39" t="s">
        <v>1011</v>
      </c>
      <c r="AE39" t="s">
        <v>1610</v>
      </c>
      <c r="AF39" t="s">
        <v>1011</v>
      </c>
      <c r="AG39" t="s">
        <v>1011</v>
      </c>
      <c r="AH39" t="s">
        <v>1011</v>
      </c>
      <c r="AI39" t="s">
        <v>1011</v>
      </c>
      <c r="AJ39" t="s">
        <v>1011</v>
      </c>
      <c r="AK39" t="s">
        <v>1011</v>
      </c>
      <c r="AL39" t="s">
        <v>1011</v>
      </c>
      <c r="AM39" t="s">
        <v>1011</v>
      </c>
      <c r="AN39" t="s">
        <v>1011</v>
      </c>
      <c r="AO39" t="s">
        <v>1011</v>
      </c>
      <c r="AP39" t="s">
        <v>1011</v>
      </c>
    </row>
    <row r="40" spans="1:42">
      <c r="A40" t="s">
        <v>2114</v>
      </c>
      <c r="B40" t="s">
        <v>2115</v>
      </c>
      <c r="C40" t="s">
        <v>1708</v>
      </c>
      <c r="D40" t="s">
        <v>1596</v>
      </c>
      <c r="E40" t="s">
        <v>1597</v>
      </c>
      <c r="F40" t="s">
        <v>1598</v>
      </c>
      <c r="G40" t="s">
        <v>1599</v>
      </c>
      <c r="H40" t="s">
        <v>1600</v>
      </c>
      <c r="I40" t="s">
        <v>1601</v>
      </c>
      <c r="J40" t="s">
        <v>1602</v>
      </c>
      <c r="K40" t="s">
        <v>1010</v>
      </c>
      <c r="L40" t="s">
        <v>1557</v>
      </c>
      <c r="M40" t="s">
        <v>1603</v>
      </c>
      <c r="N40" t="s">
        <v>2000</v>
      </c>
      <c r="O40" t="s">
        <v>2001</v>
      </c>
      <c r="P40" t="s">
        <v>2002</v>
      </c>
      <c r="Q40" t="s">
        <v>2001</v>
      </c>
      <c r="R40" t="s">
        <v>1712</v>
      </c>
      <c r="S40" t="s">
        <v>271</v>
      </c>
      <c r="T40" t="s">
        <v>1011</v>
      </c>
      <c r="U40" t="s">
        <v>1012</v>
      </c>
      <c r="V40" t="s">
        <v>1854</v>
      </c>
      <c r="W40" t="s">
        <v>2116</v>
      </c>
      <c r="X40" t="s">
        <v>1013</v>
      </c>
      <c r="Y40" t="s">
        <v>1014</v>
      </c>
      <c r="Z40" t="s">
        <v>1011</v>
      </c>
      <c r="AA40" t="s">
        <v>1011</v>
      </c>
      <c r="AB40" t="s">
        <v>1011</v>
      </c>
      <c r="AC40" t="s">
        <v>1011</v>
      </c>
      <c r="AD40" t="s">
        <v>1011</v>
      </c>
      <c r="AE40" t="s">
        <v>1610</v>
      </c>
      <c r="AF40" t="s">
        <v>1011</v>
      </c>
      <c r="AG40" t="s">
        <v>1011</v>
      </c>
      <c r="AH40" t="s">
        <v>1011</v>
      </c>
      <c r="AI40" t="s">
        <v>1011</v>
      </c>
      <c r="AJ40" t="s">
        <v>1011</v>
      </c>
      <c r="AK40" t="s">
        <v>1011</v>
      </c>
      <c r="AL40" t="s">
        <v>1011</v>
      </c>
      <c r="AM40" t="s">
        <v>1011</v>
      </c>
      <c r="AN40" t="s">
        <v>1011</v>
      </c>
      <c r="AO40" t="s">
        <v>1011</v>
      </c>
      <c r="AP40" t="s">
        <v>1011</v>
      </c>
    </row>
    <row r="41" spans="1:42">
      <c r="A41" t="s">
        <v>2117</v>
      </c>
      <c r="B41" t="s">
        <v>2115</v>
      </c>
      <c r="C41" t="s">
        <v>1595</v>
      </c>
      <c r="D41" t="s">
        <v>1596</v>
      </c>
      <c r="E41" t="s">
        <v>1597</v>
      </c>
      <c r="F41" t="s">
        <v>1598</v>
      </c>
      <c r="G41" t="s">
        <v>1599</v>
      </c>
      <c r="H41" t="s">
        <v>1600</v>
      </c>
      <c r="I41" t="s">
        <v>1601</v>
      </c>
      <c r="J41" t="s">
        <v>1602</v>
      </c>
      <c r="K41" t="s">
        <v>1010</v>
      </c>
      <c r="L41" t="s">
        <v>1557</v>
      </c>
      <c r="M41" t="s">
        <v>1603</v>
      </c>
      <c r="N41" t="s">
        <v>2118</v>
      </c>
      <c r="O41" s="89" t="s">
        <v>2127</v>
      </c>
      <c r="P41" t="s">
        <v>2119</v>
      </c>
      <c r="Q41" s="89" t="s">
        <v>2127</v>
      </c>
      <c r="R41" t="s">
        <v>1712</v>
      </c>
      <c r="S41" t="s">
        <v>1444</v>
      </c>
      <c r="T41" t="s">
        <v>1011</v>
      </c>
      <c r="U41" t="s">
        <v>1012</v>
      </c>
      <c r="V41" t="s">
        <v>2121</v>
      </c>
      <c r="W41" t="s">
        <v>2122</v>
      </c>
      <c r="X41" t="s">
        <v>1013</v>
      </c>
      <c r="Y41" t="s">
        <v>1014</v>
      </c>
      <c r="Z41" t="s">
        <v>1011</v>
      </c>
      <c r="AA41" t="s">
        <v>1011</v>
      </c>
      <c r="AB41" t="s">
        <v>1011</v>
      </c>
      <c r="AC41" t="s">
        <v>1011</v>
      </c>
      <c r="AD41" t="s">
        <v>1011</v>
      </c>
      <c r="AE41" t="s">
        <v>1610</v>
      </c>
      <c r="AF41" t="s">
        <v>1011</v>
      </c>
      <c r="AG41" t="s">
        <v>1011</v>
      </c>
      <c r="AH41" t="s">
        <v>1011</v>
      </c>
      <c r="AI41" t="s">
        <v>1011</v>
      </c>
      <c r="AJ41" t="s">
        <v>1011</v>
      </c>
      <c r="AK41" t="s">
        <v>1011</v>
      </c>
      <c r="AL41" t="s">
        <v>1011</v>
      </c>
      <c r="AM41" t="s">
        <v>1011</v>
      </c>
      <c r="AN41" t="s">
        <v>1011</v>
      </c>
      <c r="AO41" t="s">
        <v>1011</v>
      </c>
      <c r="AP41" t="s">
        <v>1011</v>
      </c>
    </row>
    <row r="42" spans="1:42">
      <c r="A42" t="s">
        <v>2117</v>
      </c>
      <c r="B42" t="s">
        <v>2115</v>
      </c>
      <c r="C42" t="s">
        <v>1708</v>
      </c>
      <c r="D42" t="s">
        <v>1596</v>
      </c>
      <c r="E42" t="s">
        <v>1597</v>
      </c>
      <c r="F42" t="s">
        <v>1598</v>
      </c>
      <c r="G42" t="s">
        <v>1599</v>
      </c>
      <c r="H42" t="s">
        <v>1600</v>
      </c>
      <c r="I42" t="s">
        <v>1601</v>
      </c>
      <c r="J42" t="s">
        <v>1602</v>
      </c>
      <c r="K42" t="s">
        <v>1010</v>
      </c>
      <c r="L42" t="s">
        <v>1557</v>
      </c>
      <c r="M42" t="s">
        <v>1603</v>
      </c>
      <c r="N42" t="s">
        <v>2123</v>
      </c>
      <c r="O42" t="s">
        <v>2124</v>
      </c>
      <c r="P42" t="s">
        <v>2125</v>
      </c>
      <c r="Q42" t="s">
        <v>2124</v>
      </c>
      <c r="R42" t="s">
        <v>1616</v>
      </c>
      <c r="S42" t="s">
        <v>250</v>
      </c>
      <c r="T42" t="s">
        <v>1011</v>
      </c>
      <c r="U42" t="s">
        <v>1012</v>
      </c>
      <c r="V42" t="s">
        <v>2126</v>
      </c>
      <c r="W42" t="s">
        <v>2122</v>
      </c>
      <c r="X42" t="s">
        <v>1013</v>
      </c>
      <c r="Y42" t="s">
        <v>1014</v>
      </c>
      <c r="Z42" t="s">
        <v>1011</v>
      </c>
      <c r="AA42" t="s">
        <v>1011</v>
      </c>
      <c r="AB42" t="s">
        <v>1011</v>
      </c>
      <c r="AC42" t="s">
        <v>1011</v>
      </c>
      <c r="AD42" t="s">
        <v>1011</v>
      </c>
      <c r="AE42" t="s">
        <v>1610</v>
      </c>
      <c r="AF42" t="s">
        <v>1011</v>
      </c>
      <c r="AG42" t="s">
        <v>1011</v>
      </c>
      <c r="AH42" t="s">
        <v>1011</v>
      </c>
      <c r="AI42" t="s">
        <v>1011</v>
      </c>
      <c r="AJ42" t="s">
        <v>1011</v>
      </c>
      <c r="AK42" t="s">
        <v>1011</v>
      </c>
      <c r="AL42" t="s">
        <v>1011</v>
      </c>
      <c r="AM42" t="s">
        <v>1011</v>
      </c>
      <c r="AN42" t="s">
        <v>1011</v>
      </c>
      <c r="AO42" t="s">
        <v>1011</v>
      </c>
      <c r="AP42" t="s">
        <v>1011</v>
      </c>
    </row>
    <row r="43" spans="1:42">
      <c r="A43" t="s">
        <v>2132</v>
      </c>
      <c r="B43" t="s">
        <v>2133</v>
      </c>
      <c r="C43" t="s">
        <v>2134</v>
      </c>
      <c r="D43" t="s">
        <v>1678</v>
      </c>
      <c r="E43" t="s">
        <v>1679</v>
      </c>
      <c r="F43" t="s">
        <v>1680</v>
      </c>
      <c r="G43" t="s">
        <v>1642</v>
      </c>
      <c r="H43" t="s">
        <v>1643</v>
      </c>
      <c r="I43" t="s">
        <v>1681</v>
      </c>
      <c r="J43" t="s">
        <v>1682</v>
      </c>
      <c r="K43" t="s">
        <v>1010</v>
      </c>
      <c r="L43" t="s">
        <v>2135</v>
      </c>
      <c r="M43" t="s">
        <v>2136</v>
      </c>
      <c r="N43" t="s">
        <v>2137</v>
      </c>
      <c r="O43" t="s">
        <v>2138</v>
      </c>
      <c r="P43" t="s">
        <v>2139</v>
      </c>
      <c r="Q43" t="s">
        <v>1011</v>
      </c>
      <c r="R43" t="s">
        <v>2140</v>
      </c>
      <c r="S43" t="s">
        <v>69</v>
      </c>
      <c r="T43" t="s">
        <v>1011</v>
      </c>
      <c r="U43" t="s">
        <v>1012</v>
      </c>
      <c r="V43" t="s">
        <v>2141</v>
      </c>
      <c r="W43" t="s">
        <v>2142</v>
      </c>
      <c r="X43" t="s">
        <v>1013</v>
      </c>
      <c r="Y43" t="s">
        <v>1014</v>
      </c>
      <c r="Z43" t="s">
        <v>1011</v>
      </c>
      <c r="AA43" t="s">
        <v>1011</v>
      </c>
      <c r="AB43" t="s">
        <v>1011</v>
      </c>
      <c r="AC43" t="s">
        <v>1011</v>
      </c>
      <c r="AD43" t="s">
        <v>1011</v>
      </c>
      <c r="AE43" t="s">
        <v>1689</v>
      </c>
      <c r="AF43" t="s">
        <v>1011</v>
      </c>
      <c r="AG43" t="s">
        <v>1011</v>
      </c>
      <c r="AH43" t="s">
        <v>1011</v>
      </c>
      <c r="AI43" t="s">
        <v>1011</v>
      </c>
      <c r="AJ43" t="s">
        <v>1011</v>
      </c>
      <c r="AK43" t="s">
        <v>1011</v>
      </c>
      <c r="AL43" t="s">
        <v>1011</v>
      </c>
      <c r="AM43" t="s">
        <v>1011</v>
      </c>
      <c r="AN43" t="s">
        <v>1011</v>
      </c>
      <c r="AO43" t="s">
        <v>1011</v>
      </c>
      <c r="AP43" t="s">
        <v>1011</v>
      </c>
    </row>
    <row r="44" spans="1:42">
      <c r="A44" t="s">
        <v>2132</v>
      </c>
      <c r="B44" t="s">
        <v>2133</v>
      </c>
      <c r="C44" t="s">
        <v>1708</v>
      </c>
      <c r="D44" t="s">
        <v>1678</v>
      </c>
      <c r="E44" t="s">
        <v>1679</v>
      </c>
      <c r="F44" t="s">
        <v>1680</v>
      </c>
      <c r="G44" t="s">
        <v>1642</v>
      </c>
      <c r="H44" t="s">
        <v>1643</v>
      </c>
      <c r="I44" t="s">
        <v>1681</v>
      </c>
      <c r="J44" t="s">
        <v>1682</v>
      </c>
      <c r="K44" t="s">
        <v>1010</v>
      </c>
      <c r="L44" t="s">
        <v>1557</v>
      </c>
      <c r="M44" t="s">
        <v>1558</v>
      </c>
      <c r="N44" t="s">
        <v>2143</v>
      </c>
      <c r="O44" t="s">
        <v>2144</v>
      </c>
      <c r="P44" t="s">
        <v>2145</v>
      </c>
      <c r="Q44" t="s">
        <v>1011</v>
      </c>
      <c r="R44" t="s">
        <v>2146</v>
      </c>
      <c r="S44" t="s">
        <v>270</v>
      </c>
      <c r="T44" t="s">
        <v>1011</v>
      </c>
      <c r="U44" t="s">
        <v>1012</v>
      </c>
      <c r="V44" t="s">
        <v>2126</v>
      </c>
      <c r="W44" t="s">
        <v>2142</v>
      </c>
      <c r="X44" t="s">
        <v>1013</v>
      </c>
      <c r="Y44" t="s">
        <v>1014</v>
      </c>
      <c r="Z44" t="s">
        <v>1011</v>
      </c>
      <c r="AA44" t="s">
        <v>1011</v>
      </c>
      <c r="AB44" t="s">
        <v>1011</v>
      </c>
      <c r="AC44" t="s">
        <v>1011</v>
      </c>
      <c r="AD44" t="s">
        <v>1011</v>
      </c>
      <c r="AE44" t="s">
        <v>1689</v>
      </c>
      <c r="AF44" t="s">
        <v>1011</v>
      </c>
      <c r="AG44" t="s">
        <v>1011</v>
      </c>
      <c r="AH44" t="s">
        <v>1011</v>
      </c>
      <c r="AI44" t="s">
        <v>1011</v>
      </c>
      <c r="AJ44" t="s">
        <v>1011</v>
      </c>
      <c r="AK44" t="s">
        <v>1011</v>
      </c>
      <c r="AL44" t="s">
        <v>1011</v>
      </c>
      <c r="AM44" t="s">
        <v>1011</v>
      </c>
      <c r="AN44" t="s">
        <v>1011</v>
      </c>
      <c r="AO44" t="s">
        <v>1011</v>
      </c>
      <c r="AP44" t="s">
        <v>1011</v>
      </c>
    </row>
    <row r="45" spans="1:42">
      <c r="A45" t="s">
        <v>2147</v>
      </c>
      <c r="B45" t="s">
        <v>2148</v>
      </c>
      <c r="C45" t="s">
        <v>1973</v>
      </c>
      <c r="D45" t="s">
        <v>2025</v>
      </c>
      <c r="E45" t="s">
        <v>2026</v>
      </c>
      <c r="F45" t="s">
        <v>2027</v>
      </c>
      <c r="G45" t="s">
        <v>2028</v>
      </c>
      <c r="H45" t="s">
        <v>2029</v>
      </c>
      <c r="I45" t="s">
        <v>2030</v>
      </c>
      <c r="J45" t="s">
        <v>2031</v>
      </c>
      <c r="K45" t="s">
        <v>1010</v>
      </c>
      <c r="L45" t="s">
        <v>1557</v>
      </c>
      <c r="M45" t="s">
        <v>1558</v>
      </c>
      <c r="N45" t="s">
        <v>2149</v>
      </c>
      <c r="O45" t="s">
        <v>2150</v>
      </c>
      <c r="P45" t="s">
        <v>1976</v>
      </c>
      <c r="Q45" t="s">
        <v>1011</v>
      </c>
      <c r="R45" t="s">
        <v>2151</v>
      </c>
      <c r="S45" t="s">
        <v>209</v>
      </c>
      <c r="T45" t="s">
        <v>1011</v>
      </c>
      <c r="U45" t="s">
        <v>1012</v>
      </c>
      <c r="V45" t="s">
        <v>2152</v>
      </c>
      <c r="W45" t="s">
        <v>2153</v>
      </c>
      <c r="X45" t="s">
        <v>1013</v>
      </c>
      <c r="Y45" t="s">
        <v>1014</v>
      </c>
      <c r="Z45" t="s">
        <v>1011</v>
      </c>
      <c r="AA45" t="s">
        <v>1011</v>
      </c>
      <c r="AB45" t="s">
        <v>1011</v>
      </c>
      <c r="AC45" t="s">
        <v>1011</v>
      </c>
      <c r="AD45" t="s">
        <v>1011</v>
      </c>
      <c r="AE45" t="s">
        <v>2036</v>
      </c>
      <c r="AF45" t="s">
        <v>1011</v>
      </c>
      <c r="AG45" t="s">
        <v>1011</v>
      </c>
      <c r="AH45" t="s">
        <v>1011</v>
      </c>
      <c r="AI45" t="s">
        <v>1011</v>
      </c>
      <c r="AJ45" t="s">
        <v>1011</v>
      </c>
      <c r="AK45" t="s">
        <v>1011</v>
      </c>
      <c r="AL45" t="s">
        <v>1011</v>
      </c>
      <c r="AM45" t="s">
        <v>1011</v>
      </c>
      <c r="AN45" t="s">
        <v>1011</v>
      </c>
      <c r="AO45" t="s">
        <v>1011</v>
      </c>
      <c r="AP45" t="s">
        <v>1011</v>
      </c>
    </row>
    <row r="46" spans="1:42">
      <c r="A46" t="s">
        <v>2159</v>
      </c>
      <c r="B46" t="s">
        <v>2160</v>
      </c>
      <c r="C46" t="s">
        <v>1549</v>
      </c>
      <c r="D46" t="s">
        <v>2161</v>
      </c>
      <c r="E46" t="s">
        <v>2162</v>
      </c>
      <c r="F46" t="s">
        <v>2163</v>
      </c>
      <c r="G46" t="s">
        <v>1809</v>
      </c>
      <c r="H46" t="s">
        <v>2164</v>
      </c>
      <c r="I46" t="s">
        <v>2165</v>
      </c>
      <c r="J46" t="s">
        <v>2166</v>
      </c>
      <c r="K46" t="s">
        <v>1010</v>
      </c>
      <c r="L46" t="s">
        <v>1557</v>
      </c>
      <c r="M46" t="s">
        <v>1603</v>
      </c>
      <c r="N46" t="s">
        <v>2167</v>
      </c>
      <c r="O46" t="s">
        <v>2168</v>
      </c>
      <c r="P46" t="s">
        <v>1984</v>
      </c>
      <c r="Q46" t="s">
        <v>1011</v>
      </c>
      <c r="R46" t="s">
        <v>2169</v>
      </c>
      <c r="S46" t="s">
        <v>225</v>
      </c>
      <c r="T46" t="s">
        <v>1011</v>
      </c>
      <c r="U46" t="s">
        <v>1012</v>
      </c>
      <c r="V46" t="s">
        <v>1986</v>
      </c>
      <c r="W46" t="s">
        <v>2170</v>
      </c>
      <c r="X46" t="s">
        <v>1013</v>
      </c>
      <c r="Y46" t="s">
        <v>1014</v>
      </c>
      <c r="Z46" t="s">
        <v>1011</v>
      </c>
      <c r="AA46" t="s">
        <v>1011</v>
      </c>
      <c r="AB46" t="s">
        <v>1011</v>
      </c>
      <c r="AC46" t="s">
        <v>1011</v>
      </c>
      <c r="AD46" t="s">
        <v>1011</v>
      </c>
      <c r="AE46" t="s">
        <v>2171</v>
      </c>
      <c r="AF46" t="s">
        <v>1011</v>
      </c>
      <c r="AG46" t="s">
        <v>1011</v>
      </c>
      <c r="AH46" t="s">
        <v>1011</v>
      </c>
      <c r="AI46" t="s">
        <v>1011</v>
      </c>
      <c r="AJ46" t="s">
        <v>1011</v>
      </c>
      <c r="AK46" t="s">
        <v>1011</v>
      </c>
      <c r="AL46" t="s">
        <v>1011</v>
      </c>
      <c r="AM46" t="s">
        <v>1011</v>
      </c>
      <c r="AN46" t="s">
        <v>1011</v>
      </c>
      <c r="AO46" t="s">
        <v>1011</v>
      </c>
      <c r="AP46" t="s">
        <v>1011</v>
      </c>
    </row>
    <row r="47" spans="1:42">
      <c r="A47" t="s">
        <v>2177</v>
      </c>
      <c r="B47" t="s">
        <v>2178</v>
      </c>
      <c r="C47" t="s">
        <v>1973</v>
      </c>
      <c r="D47" t="s">
        <v>2179</v>
      </c>
      <c r="E47" t="s">
        <v>2180</v>
      </c>
      <c r="F47" t="s">
        <v>2181</v>
      </c>
      <c r="G47" t="s">
        <v>1757</v>
      </c>
      <c r="H47" t="s">
        <v>2182</v>
      </c>
      <c r="I47" t="s">
        <v>2183</v>
      </c>
      <c r="J47" t="s">
        <v>2184</v>
      </c>
      <c r="K47" t="s">
        <v>1010</v>
      </c>
      <c r="L47" t="s">
        <v>1557</v>
      </c>
      <c r="M47" t="s">
        <v>1558</v>
      </c>
      <c r="N47" t="s">
        <v>2185</v>
      </c>
      <c r="O47" t="s">
        <v>2186</v>
      </c>
      <c r="P47" t="s">
        <v>1976</v>
      </c>
      <c r="Q47" t="s">
        <v>1011</v>
      </c>
      <c r="R47" t="s">
        <v>1562</v>
      </c>
      <c r="S47" t="s">
        <v>209</v>
      </c>
      <c r="T47" t="s">
        <v>1011</v>
      </c>
      <c r="U47" t="s">
        <v>1012</v>
      </c>
      <c r="V47" t="s">
        <v>2152</v>
      </c>
      <c r="W47" t="s">
        <v>2153</v>
      </c>
      <c r="X47" t="s">
        <v>1013</v>
      </c>
      <c r="Y47" t="s">
        <v>1014</v>
      </c>
      <c r="Z47" t="s">
        <v>1011</v>
      </c>
      <c r="AA47" t="s">
        <v>1011</v>
      </c>
      <c r="AB47" t="s">
        <v>1011</v>
      </c>
      <c r="AC47" t="s">
        <v>1011</v>
      </c>
      <c r="AD47" t="s">
        <v>1011</v>
      </c>
      <c r="AE47" t="s">
        <v>2187</v>
      </c>
      <c r="AF47" t="s">
        <v>1011</v>
      </c>
      <c r="AG47" t="s">
        <v>1011</v>
      </c>
      <c r="AH47" t="s">
        <v>1011</v>
      </c>
      <c r="AI47" t="s">
        <v>1011</v>
      </c>
      <c r="AJ47" t="s">
        <v>1011</v>
      </c>
      <c r="AK47" t="s">
        <v>1011</v>
      </c>
      <c r="AL47" t="s">
        <v>1011</v>
      </c>
      <c r="AM47" t="s">
        <v>1011</v>
      </c>
      <c r="AN47" t="s">
        <v>1011</v>
      </c>
      <c r="AO47" t="s">
        <v>1011</v>
      </c>
      <c r="AP47" t="s">
        <v>1011</v>
      </c>
    </row>
    <row r="48" spans="1:42">
      <c r="A48" t="s">
        <v>2193</v>
      </c>
      <c r="B48" t="s">
        <v>2194</v>
      </c>
      <c r="C48" t="s">
        <v>2195</v>
      </c>
      <c r="D48" t="s">
        <v>2196</v>
      </c>
      <c r="E48" t="s">
        <v>2197</v>
      </c>
      <c r="F48" t="s">
        <v>2198</v>
      </c>
      <c r="G48" t="s">
        <v>2199</v>
      </c>
      <c r="H48" t="s">
        <v>2199</v>
      </c>
      <c r="I48" t="s">
        <v>2200</v>
      </c>
      <c r="J48" t="s">
        <v>2201</v>
      </c>
      <c r="K48" t="s">
        <v>1010</v>
      </c>
      <c r="L48" t="s">
        <v>1580</v>
      </c>
      <c r="M48" t="s">
        <v>1581</v>
      </c>
      <c r="N48" t="s">
        <v>2202</v>
      </c>
      <c r="O48" t="s">
        <v>1011</v>
      </c>
      <c r="P48" t="s">
        <v>2203</v>
      </c>
      <c r="Q48" t="s">
        <v>2204</v>
      </c>
      <c r="R48" t="s">
        <v>2205</v>
      </c>
      <c r="S48" t="s">
        <v>1344</v>
      </c>
      <c r="T48" t="s">
        <v>1011</v>
      </c>
      <c r="U48" t="s">
        <v>1012</v>
      </c>
      <c r="V48" t="s">
        <v>2206</v>
      </c>
      <c r="W48" t="s">
        <v>2207</v>
      </c>
      <c r="X48" t="s">
        <v>1013</v>
      </c>
      <c r="Y48" t="s">
        <v>1014</v>
      </c>
      <c r="Z48" t="s">
        <v>1011</v>
      </c>
      <c r="AA48" t="s">
        <v>1011</v>
      </c>
      <c r="AB48" t="s">
        <v>1011</v>
      </c>
      <c r="AC48" t="s">
        <v>1011</v>
      </c>
      <c r="AD48" t="s">
        <v>1011</v>
      </c>
      <c r="AE48" t="s">
        <v>2208</v>
      </c>
      <c r="AF48" t="s">
        <v>1011</v>
      </c>
      <c r="AG48" t="s">
        <v>1011</v>
      </c>
      <c r="AH48" t="s">
        <v>1011</v>
      </c>
      <c r="AI48" t="s">
        <v>1011</v>
      </c>
      <c r="AJ48" t="s">
        <v>1011</v>
      </c>
      <c r="AK48" t="s">
        <v>1011</v>
      </c>
      <c r="AL48" t="s">
        <v>1011</v>
      </c>
      <c r="AM48" t="s">
        <v>1011</v>
      </c>
      <c r="AN48" t="s">
        <v>1011</v>
      </c>
      <c r="AO48" t="s">
        <v>1011</v>
      </c>
      <c r="AP48" t="s">
        <v>1011</v>
      </c>
    </row>
    <row r="49" spans="1:42">
      <c r="A49" t="s">
        <v>2209</v>
      </c>
      <c r="B49" t="s">
        <v>2210</v>
      </c>
      <c r="C49" t="s">
        <v>1708</v>
      </c>
      <c r="D49" t="s">
        <v>2211</v>
      </c>
      <c r="E49" t="s">
        <v>2212</v>
      </c>
      <c r="F49" t="s">
        <v>2213</v>
      </c>
      <c r="G49" t="s">
        <v>1665</v>
      </c>
      <c r="H49" t="s">
        <v>2214</v>
      </c>
      <c r="I49" t="s">
        <v>2215</v>
      </c>
      <c r="J49" t="s">
        <v>2216</v>
      </c>
      <c r="K49" t="s">
        <v>1010</v>
      </c>
      <c r="L49" t="s">
        <v>1813</v>
      </c>
      <c r="M49" t="s">
        <v>1814</v>
      </c>
      <c r="N49" t="s">
        <v>2217</v>
      </c>
      <c r="O49" t="s">
        <v>2218</v>
      </c>
      <c r="P49" t="s">
        <v>2219</v>
      </c>
      <c r="Q49" t="s">
        <v>1011</v>
      </c>
      <c r="R49" t="s">
        <v>2220</v>
      </c>
      <c r="S49" t="s">
        <v>172</v>
      </c>
      <c r="T49" t="s">
        <v>1011</v>
      </c>
      <c r="U49" t="s">
        <v>1012</v>
      </c>
      <c r="V49" t="s">
        <v>2221</v>
      </c>
      <c r="W49" t="s">
        <v>2222</v>
      </c>
      <c r="X49" t="s">
        <v>1013</v>
      </c>
      <c r="Y49" t="s">
        <v>1014</v>
      </c>
      <c r="Z49" t="s">
        <v>1011</v>
      </c>
      <c r="AA49" t="s">
        <v>1011</v>
      </c>
      <c r="AB49" t="s">
        <v>1011</v>
      </c>
      <c r="AC49" t="s">
        <v>1011</v>
      </c>
      <c r="AD49" t="s">
        <v>1011</v>
      </c>
      <c r="AE49" t="s">
        <v>2223</v>
      </c>
      <c r="AF49" t="s">
        <v>1011</v>
      </c>
      <c r="AG49" t="s">
        <v>1011</v>
      </c>
      <c r="AH49" t="s">
        <v>1011</v>
      </c>
      <c r="AI49" t="s">
        <v>1011</v>
      </c>
      <c r="AJ49" t="s">
        <v>1011</v>
      </c>
      <c r="AK49" t="s">
        <v>1011</v>
      </c>
      <c r="AL49" t="s">
        <v>1011</v>
      </c>
      <c r="AM49" t="s">
        <v>1011</v>
      </c>
      <c r="AN49" t="s">
        <v>1011</v>
      </c>
      <c r="AO49" t="s">
        <v>1011</v>
      </c>
      <c r="AP49" t="s">
        <v>1011</v>
      </c>
    </row>
    <row r="50" spans="1:42">
      <c r="A50" t="s">
        <v>2224</v>
      </c>
      <c r="B50" t="s">
        <v>2225</v>
      </c>
      <c r="C50" t="s">
        <v>2070</v>
      </c>
      <c r="D50" t="s">
        <v>1596</v>
      </c>
      <c r="E50" t="s">
        <v>1597</v>
      </c>
      <c r="F50" t="s">
        <v>1598</v>
      </c>
      <c r="G50" t="s">
        <v>1599</v>
      </c>
      <c r="H50" t="s">
        <v>1600</v>
      </c>
      <c r="I50" t="s">
        <v>1601</v>
      </c>
      <c r="J50" t="s">
        <v>1602</v>
      </c>
      <c r="K50" t="s">
        <v>1010</v>
      </c>
      <c r="L50" t="s">
        <v>1557</v>
      </c>
      <c r="M50" t="s">
        <v>1558</v>
      </c>
      <c r="N50" t="s">
        <v>2226</v>
      </c>
      <c r="O50" t="s">
        <v>1011</v>
      </c>
      <c r="P50" t="s">
        <v>2227</v>
      </c>
      <c r="Q50" t="s">
        <v>1011</v>
      </c>
      <c r="R50" t="s">
        <v>1712</v>
      </c>
      <c r="S50" s="2" t="s">
        <v>245</v>
      </c>
      <c r="T50" t="s">
        <v>1011</v>
      </c>
      <c r="U50" t="s">
        <v>1012</v>
      </c>
      <c r="V50" t="s">
        <v>2082</v>
      </c>
      <c r="W50" t="s">
        <v>2228</v>
      </c>
      <c r="X50" t="s">
        <v>1013</v>
      </c>
      <c r="Y50" t="s">
        <v>1014</v>
      </c>
      <c r="Z50" t="s">
        <v>1011</v>
      </c>
      <c r="AA50" s="2" t="s">
        <v>1011</v>
      </c>
      <c r="AB50" t="s">
        <v>1011</v>
      </c>
      <c r="AC50" t="s">
        <v>1011</v>
      </c>
      <c r="AD50" t="s">
        <v>1011</v>
      </c>
      <c r="AE50" t="s">
        <v>1610</v>
      </c>
      <c r="AF50" t="s">
        <v>1011</v>
      </c>
      <c r="AG50" t="s">
        <v>1011</v>
      </c>
      <c r="AH50" t="s">
        <v>1011</v>
      </c>
      <c r="AI50" t="s">
        <v>1011</v>
      </c>
      <c r="AJ50" t="s">
        <v>1011</v>
      </c>
      <c r="AK50" t="s">
        <v>1011</v>
      </c>
      <c r="AL50" t="s">
        <v>1011</v>
      </c>
      <c r="AM50" t="s">
        <v>1011</v>
      </c>
      <c r="AN50" t="s">
        <v>1011</v>
      </c>
      <c r="AO50" t="s">
        <v>1011</v>
      </c>
      <c r="AP50" t="s">
        <v>1011</v>
      </c>
    </row>
    <row r="51" spans="1:42">
      <c r="A51" t="s">
        <v>2229</v>
      </c>
      <c r="B51" t="s">
        <v>2230</v>
      </c>
      <c r="C51" t="s">
        <v>1549</v>
      </c>
      <c r="D51" t="s">
        <v>1596</v>
      </c>
      <c r="E51" t="s">
        <v>1597</v>
      </c>
      <c r="F51" t="s">
        <v>1598</v>
      </c>
      <c r="G51" t="s">
        <v>1599</v>
      </c>
      <c r="H51" t="s">
        <v>1600</v>
      </c>
      <c r="I51" t="s">
        <v>1601</v>
      </c>
      <c r="J51" t="s">
        <v>1602</v>
      </c>
      <c r="K51" t="s">
        <v>1010</v>
      </c>
      <c r="L51" t="s">
        <v>1557</v>
      </c>
      <c r="M51" t="s">
        <v>1603</v>
      </c>
      <c r="N51" t="s">
        <v>2231</v>
      </c>
      <c r="O51" t="s">
        <v>2232</v>
      </c>
      <c r="P51" t="s">
        <v>2233</v>
      </c>
      <c r="Q51" t="s">
        <v>1011</v>
      </c>
      <c r="R51" t="s">
        <v>2234</v>
      </c>
      <c r="S51" s="2" t="s">
        <v>244</v>
      </c>
      <c r="T51" t="s">
        <v>1011</v>
      </c>
      <c r="U51" t="s">
        <v>1012</v>
      </c>
      <c r="V51" t="s">
        <v>1777</v>
      </c>
      <c r="W51" t="s">
        <v>1564</v>
      </c>
      <c r="X51" t="s">
        <v>1013</v>
      </c>
      <c r="Y51" t="s">
        <v>1014</v>
      </c>
      <c r="Z51" t="s">
        <v>1011</v>
      </c>
      <c r="AA51" s="2" t="s">
        <v>1011</v>
      </c>
      <c r="AB51" t="s">
        <v>1011</v>
      </c>
      <c r="AC51" t="s">
        <v>1011</v>
      </c>
      <c r="AD51" t="s">
        <v>1011</v>
      </c>
      <c r="AE51" t="s">
        <v>1610</v>
      </c>
      <c r="AF51" t="s">
        <v>1011</v>
      </c>
      <c r="AG51" t="s">
        <v>1011</v>
      </c>
      <c r="AH51" t="s">
        <v>1011</v>
      </c>
      <c r="AI51" t="s">
        <v>1011</v>
      </c>
      <c r="AJ51" t="s">
        <v>1011</v>
      </c>
      <c r="AK51" t="s">
        <v>1011</v>
      </c>
      <c r="AL51" t="s">
        <v>1011</v>
      </c>
      <c r="AM51" t="s">
        <v>1011</v>
      </c>
      <c r="AN51" t="s">
        <v>1011</v>
      </c>
      <c r="AO51" t="s">
        <v>1011</v>
      </c>
      <c r="AP51" t="s">
        <v>1011</v>
      </c>
    </row>
    <row r="52" spans="1:42">
      <c r="A52" t="s">
        <v>2235</v>
      </c>
      <c r="B52" t="s">
        <v>2236</v>
      </c>
      <c r="C52" t="s">
        <v>1708</v>
      </c>
      <c r="D52" t="s">
        <v>1596</v>
      </c>
      <c r="E52" t="s">
        <v>1597</v>
      </c>
      <c r="F52" t="s">
        <v>1598</v>
      </c>
      <c r="G52" t="s">
        <v>1599</v>
      </c>
      <c r="H52" t="s">
        <v>1600</v>
      </c>
      <c r="I52" t="s">
        <v>1601</v>
      </c>
      <c r="J52" t="s">
        <v>1602</v>
      </c>
      <c r="K52" t="s">
        <v>1010</v>
      </c>
      <c r="L52" t="s">
        <v>1557</v>
      </c>
      <c r="M52" t="s">
        <v>1603</v>
      </c>
      <c r="N52" t="s">
        <v>2123</v>
      </c>
      <c r="O52" t="s">
        <v>2124</v>
      </c>
      <c r="P52" t="s">
        <v>2125</v>
      </c>
      <c r="Q52" t="s">
        <v>1011</v>
      </c>
      <c r="R52" t="s">
        <v>1616</v>
      </c>
      <c r="S52" s="2" t="s">
        <v>250</v>
      </c>
      <c r="T52" t="s">
        <v>1011</v>
      </c>
      <c r="U52" t="s">
        <v>1012</v>
      </c>
      <c r="V52" t="s">
        <v>2126</v>
      </c>
      <c r="W52" t="s">
        <v>2237</v>
      </c>
      <c r="X52" t="s">
        <v>1013</v>
      </c>
      <c r="Y52" t="s">
        <v>1014</v>
      </c>
      <c r="Z52" t="s">
        <v>1011</v>
      </c>
      <c r="AA52" s="2" t="s">
        <v>1011</v>
      </c>
      <c r="AB52" t="s">
        <v>1011</v>
      </c>
      <c r="AC52" t="s">
        <v>1011</v>
      </c>
      <c r="AD52" t="s">
        <v>1011</v>
      </c>
      <c r="AE52" t="s">
        <v>1610</v>
      </c>
      <c r="AF52" t="s">
        <v>1011</v>
      </c>
      <c r="AG52" t="s">
        <v>1011</v>
      </c>
      <c r="AH52" t="s">
        <v>1011</v>
      </c>
      <c r="AI52" t="s">
        <v>1011</v>
      </c>
      <c r="AJ52" t="s">
        <v>1011</v>
      </c>
      <c r="AK52" t="s">
        <v>1011</v>
      </c>
      <c r="AL52" t="s">
        <v>1011</v>
      </c>
      <c r="AM52" t="s">
        <v>1011</v>
      </c>
      <c r="AN52" t="s">
        <v>1011</v>
      </c>
      <c r="AO52" t="s">
        <v>1011</v>
      </c>
      <c r="AP52" t="s">
        <v>1011</v>
      </c>
    </row>
    <row r="53" spans="1:42">
      <c r="A53" t="s">
        <v>2247</v>
      </c>
      <c r="B53" t="s">
        <v>2248</v>
      </c>
      <c r="C53" t="s">
        <v>1708</v>
      </c>
      <c r="D53" t="s">
        <v>1596</v>
      </c>
      <c r="E53" t="s">
        <v>1597</v>
      </c>
      <c r="F53" t="s">
        <v>1598</v>
      </c>
      <c r="G53" t="s">
        <v>1599</v>
      </c>
      <c r="H53" t="s">
        <v>1600</v>
      </c>
      <c r="I53" t="s">
        <v>1601</v>
      </c>
      <c r="J53" t="s">
        <v>1602</v>
      </c>
      <c r="K53" t="s">
        <v>1010</v>
      </c>
      <c r="L53" t="s">
        <v>1557</v>
      </c>
      <c r="M53" t="s">
        <v>1558</v>
      </c>
      <c r="N53" t="s">
        <v>2249</v>
      </c>
      <c r="O53" t="s">
        <v>2250</v>
      </c>
      <c r="P53" t="s">
        <v>2095</v>
      </c>
      <c r="Q53" t="s">
        <v>1011</v>
      </c>
      <c r="R53" t="s">
        <v>1625</v>
      </c>
      <c r="S53" s="2" t="s">
        <v>226</v>
      </c>
      <c r="T53" t="s">
        <v>1011</v>
      </c>
      <c r="U53" t="s">
        <v>1012</v>
      </c>
      <c r="V53" t="s">
        <v>2221</v>
      </c>
      <c r="W53" t="s">
        <v>2251</v>
      </c>
      <c r="X53" t="s">
        <v>1013</v>
      </c>
      <c r="Y53" t="s">
        <v>1014</v>
      </c>
      <c r="Z53" t="s">
        <v>1011</v>
      </c>
      <c r="AA53" s="2" t="s">
        <v>1011</v>
      </c>
      <c r="AB53" t="s">
        <v>1011</v>
      </c>
      <c r="AC53" t="s">
        <v>1011</v>
      </c>
      <c r="AD53" t="s">
        <v>1011</v>
      </c>
      <c r="AE53" t="s">
        <v>1610</v>
      </c>
      <c r="AF53" t="s">
        <v>1011</v>
      </c>
      <c r="AG53" t="s">
        <v>1011</v>
      </c>
      <c r="AH53" t="s">
        <v>1011</v>
      </c>
      <c r="AI53" t="s">
        <v>1011</v>
      </c>
      <c r="AJ53" t="s">
        <v>1011</v>
      </c>
      <c r="AK53" t="s">
        <v>1011</v>
      </c>
      <c r="AL53" t="s">
        <v>1011</v>
      </c>
      <c r="AM53" t="s">
        <v>1011</v>
      </c>
      <c r="AN53" t="s">
        <v>1011</v>
      </c>
      <c r="AO53" t="s">
        <v>1011</v>
      </c>
      <c r="AP53" t="s">
        <v>1011</v>
      </c>
    </row>
    <row r="54" spans="1:42">
      <c r="A54" t="s">
        <v>2252</v>
      </c>
      <c r="B54" t="s">
        <v>2253</v>
      </c>
      <c r="C54" t="s">
        <v>1595</v>
      </c>
      <c r="D54" t="s">
        <v>1596</v>
      </c>
      <c r="E54" t="s">
        <v>1597</v>
      </c>
      <c r="F54" t="s">
        <v>1598</v>
      </c>
      <c r="G54" t="s">
        <v>1599</v>
      </c>
      <c r="H54" t="s">
        <v>1600</v>
      </c>
      <c r="I54" t="s">
        <v>1601</v>
      </c>
      <c r="J54" t="s">
        <v>1602</v>
      </c>
      <c r="K54" t="s">
        <v>1010</v>
      </c>
      <c r="L54" t="s">
        <v>1557</v>
      </c>
      <c r="M54" t="s">
        <v>1603</v>
      </c>
      <c r="N54" t="s">
        <v>1622</v>
      </c>
      <c r="O54" t="s">
        <v>1011</v>
      </c>
      <c r="P54" t="s">
        <v>1623</v>
      </c>
      <c r="Q54" t="s">
        <v>1624</v>
      </c>
      <c r="R54" t="s">
        <v>1625</v>
      </c>
      <c r="S54" s="2" t="s">
        <v>1424</v>
      </c>
      <c r="T54" t="s">
        <v>1011</v>
      </c>
      <c r="U54" t="s">
        <v>1012</v>
      </c>
      <c r="V54" t="s">
        <v>2254</v>
      </c>
      <c r="W54" t="s">
        <v>2255</v>
      </c>
      <c r="X54" t="s">
        <v>1013</v>
      </c>
      <c r="Y54" t="s">
        <v>1014</v>
      </c>
      <c r="Z54" t="s">
        <v>1011</v>
      </c>
      <c r="AA54" s="2" t="s">
        <v>1011</v>
      </c>
      <c r="AB54" t="s">
        <v>1011</v>
      </c>
      <c r="AC54" t="s">
        <v>1011</v>
      </c>
      <c r="AD54" t="s">
        <v>1011</v>
      </c>
      <c r="AE54" t="s">
        <v>1610</v>
      </c>
      <c r="AF54" t="s">
        <v>1011</v>
      </c>
      <c r="AG54" t="s">
        <v>1011</v>
      </c>
      <c r="AH54" t="s">
        <v>1011</v>
      </c>
      <c r="AI54" t="s">
        <v>1011</v>
      </c>
      <c r="AJ54" t="s">
        <v>1011</v>
      </c>
      <c r="AK54" t="s">
        <v>1011</v>
      </c>
      <c r="AL54" t="s">
        <v>1011</v>
      </c>
      <c r="AM54" t="s">
        <v>1011</v>
      </c>
      <c r="AN54" t="s">
        <v>1011</v>
      </c>
      <c r="AO54" t="s">
        <v>1011</v>
      </c>
      <c r="AP54" t="s">
        <v>1011</v>
      </c>
    </row>
    <row r="55" spans="1:42">
      <c r="A55" t="s">
        <v>2256</v>
      </c>
      <c r="B55" t="s">
        <v>2257</v>
      </c>
      <c r="C55" t="s">
        <v>1661</v>
      </c>
      <c r="D55" t="s">
        <v>2005</v>
      </c>
      <c r="E55" t="s">
        <v>2006</v>
      </c>
      <c r="F55" t="s">
        <v>2007</v>
      </c>
      <c r="G55" t="s">
        <v>1696</v>
      </c>
      <c r="H55" t="s">
        <v>1697</v>
      </c>
      <c r="I55" t="s">
        <v>2008</v>
      </c>
      <c r="J55" t="s">
        <v>2009</v>
      </c>
      <c r="K55" t="s">
        <v>1010</v>
      </c>
      <c r="L55" t="s">
        <v>1580</v>
      </c>
      <c r="M55" t="s">
        <v>1581</v>
      </c>
      <c r="N55" t="s">
        <v>2258</v>
      </c>
      <c r="O55" t="s">
        <v>2259</v>
      </c>
      <c r="P55" t="s">
        <v>1671</v>
      </c>
      <c r="Q55" t="s">
        <v>1011</v>
      </c>
      <c r="R55" t="s">
        <v>2260</v>
      </c>
      <c r="S55" s="2" t="s">
        <v>325</v>
      </c>
      <c r="T55" t="s">
        <v>1011</v>
      </c>
      <c r="U55" t="s">
        <v>1012</v>
      </c>
      <c r="V55" t="s">
        <v>2261</v>
      </c>
      <c r="W55" t="s">
        <v>2262</v>
      </c>
      <c r="X55" t="s">
        <v>1013</v>
      </c>
      <c r="Y55" t="s">
        <v>1014</v>
      </c>
      <c r="Z55" t="s">
        <v>1011</v>
      </c>
      <c r="AA55" s="2" t="s">
        <v>1011</v>
      </c>
      <c r="AB55" t="s">
        <v>1011</v>
      </c>
      <c r="AC55" t="s">
        <v>1011</v>
      </c>
      <c r="AD55" t="s">
        <v>1011</v>
      </c>
      <c r="AE55" t="s">
        <v>2015</v>
      </c>
      <c r="AF55" t="s">
        <v>1011</v>
      </c>
      <c r="AG55" t="s">
        <v>1011</v>
      </c>
      <c r="AH55" t="s">
        <v>1011</v>
      </c>
      <c r="AI55" t="s">
        <v>1011</v>
      </c>
      <c r="AJ55" t="s">
        <v>1011</v>
      </c>
      <c r="AK55" t="s">
        <v>1011</v>
      </c>
      <c r="AL55" t="s">
        <v>1011</v>
      </c>
      <c r="AM55" t="s">
        <v>1011</v>
      </c>
      <c r="AN55" t="s">
        <v>1011</v>
      </c>
      <c r="AO55" t="s">
        <v>1011</v>
      </c>
      <c r="AP55" t="s">
        <v>1011</v>
      </c>
    </row>
    <row r="56" spans="1:42">
      <c r="A56" t="s">
        <v>2256</v>
      </c>
      <c r="B56" t="s">
        <v>2257</v>
      </c>
      <c r="C56" t="s">
        <v>1708</v>
      </c>
      <c r="D56" t="s">
        <v>2005</v>
      </c>
      <c r="E56" t="s">
        <v>2006</v>
      </c>
      <c r="F56" t="s">
        <v>2007</v>
      </c>
      <c r="G56" t="s">
        <v>1696</v>
      </c>
      <c r="H56" t="s">
        <v>1697</v>
      </c>
      <c r="I56" t="s">
        <v>2008</v>
      </c>
      <c r="J56" t="s">
        <v>2009</v>
      </c>
      <c r="K56" t="s">
        <v>1010</v>
      </c>
      <c r="L56" t="s">
        <v>1813</v>
      </c>
      <c r="M56" t="s">
        <v>1814</v>
      </c>
      <c r="N56" t="s">
        <v>2263</v>
      </c>
      <c r="O56" t="s">
        <v>2264</v>
      </c>
      <c r="P56" t="s">
        <v>2265</v>
      </c>
      <c r="Q56" t="s">
        <v>1011</v>
      </c>
      <c r="R56" t="s">
        <v>2266</v>
      </c>
      <c r="S56" s="2" t="s">
        <v>184</v>
      </c>
      <c r="T56" t="s">
        <v>1011</v>
      </c>
      <c r="U56" t="s">
        <v>1012</v>
      </c>
      <c r="V56" t="s">
        <v>2221</v>
      </c>
      <c r="W56" t="s">
        <v>2262</v>
      </c>
      <c r="X56" t="s">
        <v>1013</v>
      </c>
      <c r="Y56" t="s">
        <v>1014</v>
      </c>
      <c r="Z56" t="s">
        <v>1011</v>
      </c>
      <c r="AA56" s="2" t="s">
        <v>1011</v>
      </c>
      <c r="AB56" t="s">
        <v>1011</v>
      </c>
      <c r="AC56" t="s">
        <v>1011</v>
      </c>
      <c r="AD56" t="s">
        <v>1011</v>
      </c>
      <c r="AE56" t="s">
        <v>2015</v>
      </c>
      <c r="AF56" t="s">
        <v>1011</v>
      </c>
      <c r="AG56" t="s">
        <v>1011</v>
      </c>
      <c r="AH56" t="s">
        <v>1011</v>
      </c>
      <c r="AI56" t="s">
        <v>1011</v>
      </c>
      <c r="AJ56" t="s">
        <v>1011</v>
      </c>
      <c r="AK56" t="s">
        <v>1011</v>
      </c>
      <c r="AL56" t="s">
        <v>1011</v>
      </c>
      <c r="AM56" t="s">
        <v>1011</v>
      </c>
      <c r="AN56" t="s">
        <v>1011</v>
      </c>
      <c r="AO56" t="s">
        <v>1011</v>
      </c>
      <c r="AP56" t="s">
        <v>1011</v>
      </c>
    </row>
    <row r="57" spans="1:42">
      <c r="A57" t="s">
        <v>2267</v>
      </c>
      <c r="B57" t="s">
        <v>2257</v>
      </c>
      <c r="C57" t="s">
        <v>1708</v>
      </c>
      <c r="D57" t="s">
        <v>2005</v>
      </c>
      <c r="E57" t="s">
        <v>2006</v>
      </c>
      <c r="F57" t="s">
        <v>2007</v>
      </c>
      <c r="G57" t="s">
        <v>1696</v>
      </c>
      <c r="H57" t="s">
        <v>1697</v>
      </c>
      <c r="I57" t="s">
        <v>2008</v>
      </c>
      <c r="J57" t="s">
        <v>2009</v>
      </c>
      <c r="K57" t="s">
        <v>1010</v>
      </c>
      <c r="L57" t="s">
        <v>1813</v>
      </c>
      <c r="M57" t="s">
        <v>1814</v>
      </c>
      <c r="N57" t="s">
        <v>2268</v>
      </c>
      <c r="O57" t="s">
        <v>2269</v>
      </c>
      <c r="P57" t="s">
        <v>2270</v>
      </c>
      <c r="Q57" t="s">
        <v>1011</v>
      </c>
      <c r="R57" t="s">
        <v>2266</v>
      </c>
      <c r="S57" s="2" t="s">
        <v>185</v>
      </c>
      <c r="T57" t="s">
        <v>1011</v>
      </c>
      <c r="U57" t="s">
        <v>1012</v>
      </c>
      <c r="V57" t="s">
        <v>2271</v>
      </c>
      <c r="W57" t="s">
        <v>2272</v>
      </c>
      <c r="X57" t="s">
        <v>1013</v>
      </c>
      <c r="Y57" t="s">
        <v>1014</v>
      </c>
      <c r="Z57" t="s">
        <v>1011</v>
      </c>
      <c r="AA57" s="2" t="s">
        <v>1011</v>
      </c>
      <c r="AB57" t="s">
        <v>1011</v>
      </c>
      <c r="AC57" t="s">
        <v>1011</v>
      </c>
      <c r="AD57" t="s">
        <v>1011</v>
      </c>
      <c r="AE57" t="s">
        <v>2015</v>
      </c>
      <c r="AF57" t="s">
        <v>1011</v>
      </c>
      <c r="AG57" t="s">
        <v>1011</v>
      </c>
      <c r="AH57" t="s">
        <v>1011</v>
      </c>
      <c r="AI57" t="s">
        <v>1011</v>
      </c>
      <c r="AJ57" t="s">
        <v>1011</v>
      </c>
      <c r="AK57" t="s">
        <v>1011</v>
      </c>
      <c r="AL57" t="s">
        <v>1011</v>
      </c>
      <c r="AM57" t="s">
        <v>1011</v>
      </c>
      <c r="AN57" t="s">
        <v>1011</v>
      </c>
      <c r="AO57" t="s">
        <v>1011</v>
      </c>
      <c r="AP57" t="s">
        <v>1011</v>
      </c>
    </row>
    <row r="58" spans="1:42">
      <c r="A58" t="s">
        <v>2273</v>
      </c>
      <c r="B58" t="s">
        <v>2274</v>
      </c>
      <c r="C58" t="s">
        <v>1708</v>
      </c>
      <c r="D58" t="s">
        <v>2087</v>
      </c>
      <c r="E58" t="s">
        <v>2088</v>
      </c>
      <c r="F58" t="s">
        <v>2089</v>
      </c>
      <c r="G58" t="s">
        <v>1696</v>
      </c>
      <c r="H58" t="s">
        <v>2090</v>
      </c>
      <c r="I58" t="s">
        <v>2091</v>
      </c>
      <c r="J58" t="s">
        <v>2092</v>
      </c>
      <c r="K58" t="s">
        <v>1010</v>
      </c>
      <c r="L58" t="s">
        <v>1557</v>
      </c>
      <c r="M58" t="s">
        <v>1558</v>
      </c>
      <c r="N58" t="s">
        <v>2275</v>
      </c>
      <c r="O58" t="s">
        <v>2276</v>
      </c>
      <c r="P58" t="s">
        <v>2277</v>
      </c>
      <c r="Q58" t="s">
        <v>1011</v>
      </c>
      <c r="R58" t="s">
        <v>2278</v>
      </c>
      <c r="S58" s="2" t="s">
        <v>254</v>
      </c>
      <c r="T58" t="s">
        <v>1011</v>
      </c>
      <c r="U58" t="s">
        <v>1012</v>
      </c>
      <c r="V58" t="s">
        <v>2221</v>
      </c>
      <c r="W58" t="s">
        <v>2279</v>
      </c>
      <c r="X58" t="s">
        <v>1013</v>
      </c>
      <c r="Y58" t="s">
        <v>1014</v>
      </c>
      <c r="Z58" t="s">
        <v>1011</v>
      </c>
      <c r="AA58" s="2" t="s">
        <v>1011</v>
      </c>
      <c r="AB58" t="s">
        <v>1011</v>
      </c>
      <c r="AC58" t="s">
        <v>1011</v>
      </c>
      <c r="AD58" t="s">
        <v>1011</v>
      </c>
      <c r="AE58" t="s">
        <v>2098</v>
      </c>
      <c r="AF58" t="s">
        <v>1011</v>
      </c>
      <c r="AG58" t="s">
        <v>1011</v>
      </c>
      <c r="AH58" t="s">
        <v>1011</v>
      </c>
      <c r="AI58" t="s">
        <v>1011</v>
      </c>
      <c r="AJ58" t="s">
        <v>1011</v>
      </c>
      <c r="AK58" t="s">
        <v>1011</v>
      </c>
      <c r="AL58" t="s">
        <v>1011</v>
      </c>
      <c r="AM58" t="s">
        <v>1011</v>
      </c>
      <c r="AN58" t="s">
        <v>1011</v>
      </c>
      <c r="AO58" t="s">
        <v>1011</v>
      </c>
      <c r="AP58" t="s">
        <v>1011</v>
      </c>
    </row>
    <row r="59" spans="1:42">
      <c r="A59" t="s">
        <v>2280</v>
      </c>
      <c r="B59" t="s">
        <v>2281</v>
      </c>
      <c r="C59" t="s">
        <v>1661</v>
      </c>
      <c r="D59" t="s">
        <v>2087</v>
      </c>
      <c r="E59" t="s">
        <v>2088</v>
      </c>
      <c r="F59" t="s">
        <v>2089</v>
      </c>
      <c r="G59" t="s">
        <v>1696</v>
      </c>
      <c r="H59" t="s">
        <v>2090</v>
      </c>
      <c r="I59" t="s">
        <v>2091</v>
      </c>
      <c r="J59" t="s">
        <v>2092</v>
      </c>
      <c r="K59" t="s">
        <v>1010</v>
      </c>
      <c r="L59" t="s">
        <v>1580</v>
      </c>
      <c r="M59" t="s">
        <v>1581</v>
      </c>
      <c r="N59" t="s">
        <v>2282</v>
      </c>
      <c r="O59" t="s">
        <v>2283</v>
      </c>
      <c r="P59" t="s">
        <v>1671</v>
      </c>
      <c r="Q59" t="s">
        <v>1011</v>
      </c>
      <c r="R59" t="s">
        <v>2284</v>
      </c>
      <c r="S59" s="2" t="s">
        <v>325</v>
      </c>
      <c r="T59" t="s">
        <v>1011</v>
      </c>
      <c r="U59" t="s">
        <v>1012</v>
      </c>
      <c r="V59" t="s">
        <v>2261</v>
      </c>
      <c r="W59" t="s">
        <v>2285</v>
      </c>
      <c r="X59" t="s">
        <v>1013</v>
      </c>
      <c r="Y59" t="s">
        <v>1014</v>
      </c>
      <c r="Z59" t="s">
        <v>1011</v>
      </c>
      <c r="AA59" s="2" t="s">
        <v>1011</v>
      </c>
      <c r="AB59" t="s">
        <v>1011</v>
      </c>
      <c r="AC59" t="s">
        <v>1011</v>
      </c>
      <c r="AD59" t="s">
        <v>1011</v>
      </c>
      <c r="AE59" t="s">
        <v>2098</v>
      </c>
      <c r="AF59" t="s">
        <v>1011</v>
      </c>
      <c r="AG59" t="s">
        <v>1011</v>
      </c>
      <c r="AH59" t="s">
        <v>1011</v>
      </c>
      <c r="AI59" t="s">
        <v>1011</v>
      </c>
      <c r="AJ59" t="s">
        <v>1011</v>
      </c>
      <c r="AK59" t="s">
        <v>1011</v>
      </c>
      <c r="AL59" t="s">
        <v>1011</v>
      </c>
      <c r="AM59" t="s">
        <v>1011</v>
      </c>
      <c r="AN59" t="s">
        <v>1011</v>
      </c>
      <c r="AO59" t="s">
        <v>1011</v>
      </c>
      <c r="AP59" t="s">
        <v>1011</v>
      </c>
    </row>
    <row r="60" spans="1:42">
      <c r="A60" t="s">
        <v>2293</v>
      </c>
      <c r="B60" t="s">
        <v>2294</v>
      </c>
      <c r="C60" t="s">
        <v>1708</v>
      </c>
      <c r="D60" t="s">
        <v>2295</v>
      </c>
      <c r="E60" t="s">
        <v>2296</v>
      </c>
      <c r="F60" t="s">
        <v>2297</v>
      </c>
      <c r="G60" t="s">
        <v>1599</v>
      </c>
      <c r="H60" t="s">
        <v>2298</v>
      </c>
      <c r="I60" t="s">
        <v>2299</v>
      </c>
      <c r="J60" t="s">
        <v>2300</v>
      </c>
      <c r="K60" t="s">
        <v>1010</v>
      </c>
      <c r="L60" t="s">
        <v>1813</v>
      </c>
      <c r="M60" t="s">
        <v>1814</v>
      </c>
      <c r="N60" t="s">
        <v>2301</v>
      </c>
      <c r="O60" t="s">
        <v>2302</v>
      </c>
      <c r="P60" t="s">
        <v>2303</v>
      </c>
      <c r="Q60" t="s">
        <v>1011</v>
      </c>
      <c r="R60" t="s">
        <v>2304</v>
      </c>
      <c r="S60" s="2" t="s">
        <v>176</v>
      </c>
      <c r="T60" t="s">
        <v>1011</v>
      </c>
      <c r="U60" t="s">
        <v>1012</v>
      </c>
      <c r="V60" t="s">
        <v>2221</v>
      </c>
      <c r="W60" t="s">
        <v>2305</v>
      </c>
      <c r="X60" t="s">
        <v>1013</v>
      </c>
      <c r="Y60" t="s">
        <v>1014</v>
      </c>
      <c r="Z60" t="s">
        <v>1011</v>
      </c>
      <c r="AA60" s="2" t="s">
        <v>1011</v>
      </c>
      <c r="AB60" t="s">
        <v>1011</v>
      </c>
      <c r="AC60" t="s">
        <v>1011</v>
      </c>
      <c r="AD60" t="s">
        <v>1011</v>
      </c>
      <c r="AE60" t="s">
        <v>2306</v>
      </c>
      <c r="AF60" t="s">
        <v>1011</v>
      </c>
      <c r="AG60" t="s">
        <v>1011</v>
      </c>
      <c r="AH60" t="s">
        <v>1011</v>
      </c>
      <c r="AI60" t="s">
        <v>1011</v>
      </c>
      <c r="AJ60" t="s">
        <v>1011</v>
      </c>
      <c r="AK60" t="s">
        <v>1011</v>
      </c>
      <c r="AL60" t="s">
        <v>1011</v>
      </c>
      <c r="AM60" t="s">
        <v>1011</v>
      </c>
      <c r="AN60" t="s">
        <v>1011</v>
      </c>
      <c r="AO60" t="s">
        <v>1011</v>
      </c>
      <c r="AP60" t="s">
        <v>1011</v>
      </c>
    </row>
    <row r="61" spans="1:42">
      <c r="A61" t="s">
        <v>2307</v>
      </c>
      <c r="B61" t="s">
        <v>2308</v>
      </c>
      <c r="C61" t="s">
        <v>2309</v>
      </c>
      <c r="D61" t="s">
        <v>1550</v>
      </c>
      <c r="E61" t="s">
        <v>1551</v>
      </c>
      <c r="F61" t="s">
        <v>1552</v>
      </c>
      <c r="G61" t="s">
        <v>1553</v>
      </c>
      <c r="H61" t="s">
        <v>1554</v>
      </c>
      <c r="I61" t="s">
        <v>1555</v>
      </c>
      <c r="J61" t="s">
        <v>1556</v>
      </c>
      <c r="K61" t="s">
        <v>1010</v>
      </c>
      <c r="L61" t="s">
        <v>1557</v>
      </c>
      <c r="M61" t="s">
        <v>1558</v>
      </c>
      <c r="N61" t="s">
        <v>2310</v>
      </c>
      <c r="O61" t="s">
        <v>2311</v>
      </c>
      <c r="P61" t="s">
        <v>2312</v>
      </c>
      <c r="Q61" t="s">
        <v>1011</v>
      </c>
      <c r="R61" t="s">
        <v>1853</v>
      </c>
      <c r="S61" s="2" t="s">
        <v>342</v>
      </c>
      <c r="T61" t="s">
        <v>1011</v>
      </c>
      <c r="U61" t="s">
        <v>1012</v>
      </c>
      <c r="V61" t="s">
        <v>2313</v>
      </c>
      <c r="W61" t="s">
        <v>2314</v>
      </c>
      <c r="X61" t="s">
        <v>1013</v>
      </c>
      <c r="Y61" t="s">
        <v>1014</v>
      </c>
      <c r="Z61" t="s">
        <v>1011</v>
      </c>
      <c r="AA61" s="2" t="s">
        <v>1011</v>
      </c>
      <c r="AB61" t="s">
        <v>1011</v>
      </c>
      <c r="AC61" t="s">
        <v>1011</v>
      </c>
      <c r="AD61" t="s">
        <v>1011</v>
      </c>
      <c r="AE61" t="s">
        <v>1565</v>
      </c>
      <c r="AF61" t="s">
        <v>1011</v>
      </c>
      <c r="AG61" t="s">
        <v>1011</v>
      </c>
      <c r="AH61" t="s">
        <v>1011</v>
      </c>
      <c r="AI61" t="s">
        <v>1011</v>
      </c>
      <c r="AJ61" t="s">
        <v>1011</v>
      </c>
      <c r="AK61" t="s">
        <v>1011</v>
      </c>
      <c r="AL61" t="s">
        <v>1011</v>
      </c>
      <c r="AM61" t="s">
        <v>1011</v>
      </c>
      <c r="AN61" t="s">
        <v>1011</v>
      </c>
      <c r="AO61" t="s">
        <v>1011</v>
      </c>
      <c r="AP61" t="s">
        <v>1011</v>
      </c>
    </row>
    <row r="62" spans="1:42">
      <c r="A62" t="s">
        <v>2315</v>
      </c>
      <c r="B62" t="s">
        <v>2316</v>
      </c>
      <c r="C62" t="s">
        <v>1708</v>
      </c>
      <c r="D62" t="s">
        <v>2317</v>
      </c>
      <c r="E62" t="s">
        <v>2318</v>
      </c>
      <c r="F62" t="s">
        <v>2319</v>
      </c>
      <c r="G62" t="s">
        <v>2047</v>
      </c>
      <c r="H62" t="s">
        <v>2047</v>
      </c>
      <c r="I62" t="s">
        <v>2320</v>
      </c>
      <c r="J62" t="s">
        <v>2321</v>
      </c>
      <c r="K62" t="s">
        <v>1010</v>
      </c>
      <c r="L62" t="s">
        <v>1813</v>
      </c>
      <c r="M62" t="s">
        <v>1814</v>
      </c>
      <c r="N62" t="s">
        <v>2322</v>
      </c>
      <c r="O62" t="s">
        <v>2323</v>
      </c>
      <c r="P62" t="s">
        <v>2324</v>
      </c>
      <c r="Q62" t="s">
        <v>1011</v>
      </c>
      <c r="R62" t="s">
        <v>2325</v>
      </c>
      <c r="S62" s="2" t="s">
        <v>143</v>
      </c>
      <c r="T62" t="s">
        <v>1011</v>
      </c>
      <c r="U62" t="s">
        <v>1012</v>
      </c>
      <c r="V62" t="s">
        <v>2221</v>
      </c>
      <c r="W62" t="s">
        <v>2326</v>
      </c>
      <c r="X62" t="s">
        <v>1013</v>
      </c>
      <c r="Y62" t="s">
        <v>1014</v>
      </c>
      <c r="Z62" t="s">
        <v>1011</v>
      </c>
      <c r="AA62" s="2" t="s">
        <v>1011</v>
      </c>
      <c r="AB62" t="s">
        <v>1011</v>
      </c>
      <c r="AC62" t="s">
        <v>1011</v>
      </c>
      <c r="AD62" t="s">
        <v>1011</v>
      </c>
      <c r="AE62" t="s">
        <v>2327</v>
      </c>
      <c r="AF62" t="s">
        <v>1011</v>
      </c>
      <c r="AG62" t="s">
        <v>1011</v>
      </c>
      <c r="AH62" t="s">
        <v>1011</v>
      </c>
      <c r="AI62" t="s">
        <v>1011</v>
      </c>
      <c r="AJ62" t="s">
        <v>1011</v>
      </c>
      <c r="AK62" t="s">
        <v>1011</v>
      </c>
      <c r="AL62" t="s">
        <v>1011</v>
      </c>
      <c r="AM62" t="s">
        <v>1011</v>
      </c>
      <c r="AN62" t="s">
        <v>1011</v>
      </c>
      <c r="AO62" t="s">
        <v>1011</v>
      </c>
      <c r="AP62" t="s">
        <v>1011</v>
      </c>
    </row>
    <row r="63" spans="1:42">
      <c r="A63" t="s">
        <v>2340</v>
      </c>
      <c r="B63" t="s">
        <v>2341</v>
      </c>
      <c r="C63" t="s">
        <v>2342</v>
      </c>
      <c r="D63" t="s">
        <v>2343</v>
      </c>
      <c r="E63" t="s">
        <v>2344</v>
      </c>
      <c r="F63" t="s">
        <v>2345</v>
      </c>
      <c r="G63" t="s">
        <v>2346</v>
      </c>
      <c r="H63" t="s">
        <v>2347</v>
      </c>
      <c r="I63" t="s">
        <v>2348</v>
      </c>
      <c r="J63" t="s">
        <v>2349</v>
      </c>
      <c r="K63" t="s">
        <v>1010</v>
      </c>
      <c r="L63" t="s">
        <v>1646</v>
      </c>
      <c r="M63" t="s">
        <v>1647</v>
      </c>
      <c r="N63" t="s">
        <v>2350</v>
      </c>
      <c r="O63" t="s">
        <v>2352</v>
      </c>
      <c r="P63" t="s">
        <v>2351</v>
      </c>
      <c r="Q63" t="s">
        <v>2352</v>
      </c>
      <c r="R63" t="s">
        <v>2353</v>
      </c>
      <c r="S63" t="s">
        <v>1524</v>
      </c>
      <c r="T63" t="s">
        <v>1011</v>
      </c>
      <c r="U63" t="s">
        <v>1012</v>
      </c>
      <c r="V63" t="s">
        <v>2354</v>
      </c>
      <c r="W63" t="s">
        <v>2355</v>
      </c>
      <c r="X63" t="s">
        <v>1013</v>
      </c>
      <c r="Y63" t="s">
        <v>1014</v>
      </c>
      <c r="Z63" t="s">
        <v>1011</v>
      </c>
      <c r="AA63" t="s">
        <v>1011</v>
      </c>
      <c r="AB63" t="s">
        <v>1011</v>
      </c>
      <c r="AC63" t="s">
        <v>1011</v>
      </c>
      <c r="AD63" t="s">
        <v>1011</v>
      </c>
      <c r="AE63" t="s">
        <v>2356</v>
      </c>
      <c r="AF63" t="s">
        <v>1011</v>
      </c>
      <c r="AG63" t="s">
        <v>1011</v>
      </c>
      <c r="AH63" t="s">
        <v>1011</v>
      </c>
      <c r="AI63" t="s">
        <v>1011</v>
      </c>
      <c r="AJ63" t="s">
        <v>1011</v>
      </c>
      <c r="AK63" t="s">
        <v>1011</v>
      </c>
      <c r="AL63" t="s">
        <v>1011</v>
      </c>
      <c r="AM63" t="s">
        <v>1011</v>
      </c>
      <c r="AN63" t="s">
        <v>1011</v>
      </c>
      <c r="AO63" t="s">
        <v>1011</v>
      </c>
      <c r="AP63" t="s">
        <v>1011</v>
      </c>
    </row>
    <row r="64" spans="1:42">
      <c r="A64" t="s">
        <v>2362</v>
      </c>
      <c r="B64" t="s">
        <v>2363</v>
      </c>
      <c r="C64" t="s">
        <v>2364</v>
      </c>
      <c r="D64" t="s">
        <v>2365</v>
      </c>
      <c r="E64" t="s">
        <v>2366</v>
      </c>
      <c r="F64" t="s">
        <v>2367</v>
      </c>
      <c r="G64" t="s">
        <v>2368</v>
      </c>
      <c r="H64" t="s">
        <v>2369</v>
      </c>
      <c r="I64" t="s">
        <v>2370</v>
      </c>
      <c r="J64" t="s">
        <v>2371</v>
      </c>
      <c r="K64" t="s">
        <v>1010</v>
      </c>
      <c r="L64" t="s">
        <v>1557</v>
      </c>
      <c r="M64" t="s">
        <v>1558</v>
      </c>
      <c r="N64" t="s">
        <v>2372</v>
      </c>
      <c r="O64" t="s">
        <v>2374</v>
      </c>
      <c r="P64" t="s">
        <v>2373</v>
      </c>
      <c r="Q64" t="s">
        <v>2374</v>
      </c>
      <c r="R64" t="s">
        <v>2375</v>
      </c>
      <c r="S64" t="s">
        <v>1517</v>
      </c>
      <c r="T64" t="s">
        <v>1011</v>
      </c>
      <c r="U64" t="s">
        <v>1012</v>
      </c>
      <c r="V64" t="s">
        <v>2376</v>
      </c>
      <c r="W64" t="s">
        <v>2377</v>
      </c>
      <c r="X64" t="s">
        <v>1013</v>
      </c>
      <c r="Y64" t="s">
        <v>1014</v>
      </c>
      <c r="Z64" t="s">
        <v>1011</v>
      </c>
      <c r="AA64" t="s">
        <v>1011</v>
      </c>
      <c r="AB64" t="s">
        <v>1011</v>
      </c>
      <c r="AC64" t="s">
        <v>1011</v>
      </c>
      <c r="AD64" t="s">
        <v>1011</v>
      </c>
      <c r="AE64" t="s">
        <v>2378</v>
      </c>
      <c r="AF64" t="s">
        <v>1011</v>
      </c>
      <c r="AG64" t="s">
        <v>1011</v>
      </c>
      <c r="AH64" t="s">
        <v>1011</v>
      </c>
      <c r="AI64" t="s">
        <v>1011</v>
      </c>
      <c r="AJ64" t="s">
        <v>1011</v>
      </c>
      <c r="AK64" t="s">
        <v>1011</v>
      </c>
      <c r="AL64" t="s">
        <v>1011</v>
      </c>
      <c r="AM64" t="s">
        <v>1011</v>
      </c>
      <c r="AN64" t="s">
        <v>1011</v>
      </c>
      <c r="AO64" t="s">
        <v>1011</v>
      </c>
      <c r="AP64" t="s">
        <v>1011</v>
      </c>
    </row>
    <row r="65" spans="1:42">
      <c r="A65" t="s">
        <v>2379</v>
      </c>
      <c r="B65" t="s">
        <v>2380</v>
      </c>
      <c r="C65" t="s">
        <v>2381</v>
      </c>
      <c r="D65" t="s">
        <v>2382</v>
      </c>
      <c r="E65" t="s">
        <v>2383</v>
      </c>
      <c r="F65" t="s">
        <v>2384</v>
      </c>
      <c r="G65" t="s">
        <v>1954</v>
      </c>
      <c r="H65" t="s">
        <v>2385</v>
      </c>
      <c r="I65" t="s">
        <v>2386</v>
      </c>
      <c r="J65" t="s">
        <v>2387</v>
      </c>
      <c r="K65" t="s">
        <v>1010</v>
      </c>
      <c r="L65" t="s">
        <v>2135</v>
      </c>
      <c r="M65" t="s">
        <v>2136</v>
      </c>
      <c r="N65" t="s">
        <v>2388</v>
      </c>
      <c r="O65" t="s">
        <v>2390</v>
      </c>
      <c r="P65" t="s">
        <v>2389</v>
      </c>
      <c r="Q65" t="s">
        <v>2390</v>
      </c>
      <c r="R65" t="s">
        <v>2140</v>
      </c>
      <c r="S65" t="s">
        <v>1500</v>
      </c>
      <c r="T65" t="s">
        <v>1011</v>
      </c>
      <c r="U65" t="s">
        <v>1012</v>
      </c>
      <c r="V65" t="s">
        <v>2391</v>
      </c>
      <c r="W65" t="s">
        <v>2392</v>
      </c>
      <c r="X65" t="s">
        <v>1013</v>
      </c>
      <c r="Y65" t="s">
        <v>1014</v>
      </c>
      <c r="Z65" t="s">
        <v>1011</v>
      </c>
      <c r="AA65" t="s">
        <v>1011</v>
      </c>
      <c r="AB65" t="s">
        <v>1011</v>
      </c>
      <c r="AC65" t="s">
        <v>1011</v>
      </c>
      <c r="AD65" t="s">
        <v>1011</v>
      </c>
      <c r="AE65" t="s">
        <v>2393</v>
      </c>
      <c r="AF65" t="s">
        <v>1011</v>
      </c>
      <c r="AG65" t="s">
        <v>1011</v>
      </c>
      <c r="AH65" t="s">
        <v>1011</v>
      </c>
      <c r="AI65" t="s">
        <v>1011</v>
      </c>
      <c r="AJ65" t="s">
        <v>1011</v>
      </c>
      <c r="AK65" t="s">
        <v>1011</v>
      </c>
      <c r="AL65" t="s">
        <v>1011</v>
      </c>
      <c r="AM65" t="s">
        <v>1011</v>
      </c>
      <c r="AN65" t="s">
        <v>1011</v>
      </c>
      <c r="AO65" t="s">
        <v>1011</v>
      </c>
      <c r="AP65" t="s">
        <v>1011</v>
      </c>
    </row>
    <row r="66" spans="1:42">
      <c r="A66" t="s">
        <v>2394</v>
      </c>
      <c r="B66" t="s">
        <v>2395</v>
      </c>
      <c r="C66" t="s">
        <v>2070</v>
      </c>
      <c r="D66" t="s">
        <v>2396</v>
      </c>
      <c r="E66" t="s">
        <v>2397</v>
      </c>
      <c r="F66" t="s">
        <v>2398</v>
      </c>
      <c r="G66" t="s">
        <v>2199</v>
      </c>
      <c r="H66" t="s">
        <v>2199</v>
      </c>
      <c r="I66" t="s">
        <v>2399</v>
      </c>
      <c r="J66" t="s">
        <v>2400</v>
      </c>
      <c r="K66" t="s">
        <v>1010</v>
      </c>
      <c r="L66" t="s">
        <v>1813</v>
      </c>
      <c r="M66" t="s">
        <v>1814</v>
      </c>
      <c r="N66" t="s">
        <v>2401</v>
      </c>
      <c r="O66" t="s">
        <v>1011</v>
      </c>
      <c r="P66" t="s">
        <v>2402</v>
      </c>
      <c r="Q66" t="s">
        <v>1011</v>
      </c>
      <c r="R66" t="s">
        <v>2403</v>
      </c>
      <c r="S66" t="s">
        <v>945</v>
      </c>
      <c r="T66" t="s">
        <v>1011</v>
      </c>
      <c r="U66" t="s">
        <v>1012</v>
      </c>
      <c r="V66" t="s">
        <v>2082</v>
      </c>
      <c r="W66" t="s">
        <v>2083</v>
      </c>
      <c r="X66" t="s">
        <v>1013</v>
      </c>
      <c r="Y66" t="s">
        <v>1014</v>
      </c>
      <c r="Z66" t="s">
        <v>1011</v>
      </c>
      <c r="AA66" t="s">
        <v>1011</v>
      </c>
      <c r="AB66" t="s">
        <v>1011</v>
      </c>
      <c r="AC66" t="s">
        <v>1011</v>
      </c>
      <c r="AD66" t="s">
        <v>1011</v>
      </c>
      <c r="AE66" t="s">
        <v>2404</v>
      </c>
      <c r="AF66" t="s">
        <v>1011</v>
      </c>
      <c r="AG66" t="s">
        <v>1011</v>
      </c>
      <c r="AH66" t="s">
        <v>1011</v>
      </c>
      <c r="AI66" t="s">
        <v>1011</v>
      </c>
      <c r="AJ66" t="s">
        <v>1011</v>
      </c>
      <c r="AK66" t="s">
        <v>1011</v>
      </c>
      <c r="AL66" t="s">
        <v>1011</v>
      </c>
      <c r="AM66" t="s">
        <v>1011</v>
      </c>
      <c r="AN66" t="s">
        <v>1011</v>
      </c>
      <c r="AO66" t="s">
        <v>1011</v>
      </c>
      <c r="AP66" t="s">
        <v>1011</v>
      </c>
    </row>
    <row r="67" spans="1:42">
      <c r="A67" t="s">
        <v>2405</v>
      </c>
      <c r="B67" t="s">
        <v>2406</v>
      </c>
      <c r="C67" t="s">
        <v>2407</v>
      </c>
      <c r="D67" t="s">
        <v>2408</v>
      </c>
      <c r="E67" t="s">
        <v>2409</v>
      </c>
      <c r="F67" t="s">
        <v>2410</v>
      </c>
      <c r="G67" t="s">
        <v>1696</v>
      </c>
      <c r="H67" t="s">
        <v>2411</v>
      </c>
      <c r="I67" t="s">
        <v>2412</v>
      </c>
      <c r="J67" t="s">
        <v>2413</v>
      </c>
      <c r="K67" t="s">
        <v>1010</v>
      </c>
      <c r="L67" t="s">
        <v>2135</v>
      </c>
      <c r="M67" t="s">
        <v>2414</v>
      </c>
      <c r="N67" t="s">
        <v>2415</v>
      </c>
      <c r="O67" t="s">
        <v>2417</v>
      </c>
      <c r="P67" t="s">
        <v>2416</v>
      </c>
      <c r="Q67" t="s">
        <v>2417</v>
      </c>
      <c r="R67" t="s">
        <v>2418</v>
      </c>
      <c r="S67" t="s">
        <v>2419</v>
      </c>
      <c r="T67" t="s">
        <v>1011</v>
      </c>
      <c r="U67" t="s">
        <v>1012</v>
      </c>
      <c r="V67" t="s">
        <v>2420</v>
      </c>
      <c r="W67" t="s">
        <v>2421</v>
      </c>
      <c r="X67" t="s">
        <v>1013</v>
      </c>
      <c r="Y67" t="s">
        <v>1014</v>
      </c>
      <c r="Z67" t="s">
        <v>1011</v>
      </c>
      <c r="AA67" t="s">
        <v>1011</v>
      </c>
      <c r="AB67" t="s">
        <v>1011</v>
      </c>
      <c r="AC67" t="s">
        <v>1011</v>
      </c>
      <c r="AD67" t="s">
        <v>1011</v>
      </c>
      <c r="AE67" t="s">
        <v>2422</v>
      </c>
      <c r="AF67" t="s">
        <v>1011</v>
      </c>
      <c r="AG67" t="s">
        <v>1011</v>
      </c>
      <c r="AH67" t="s">
        <v>1011</v>
      </c>
      <c r="AI67" t="s">
        <v>1011</v>
      </c>
      <c r="AJ67" t="s">
        <v>1011</v>
      </c>
      <c r="AK67" t="s">
        <v>1011</v>
      </c>
      <c r="AL67" t="s">
        <v>1011</v>
      </c>
      <c r="AM67" t="s">
        <v>1011</v>
      </c>
      <c r="AN67" t="s">
        <v>1011</v>
      </c>
      <c r="AO67" t="s">
        <v>1011</v>
      </c>
      <c r="AP67" t="s">
        <v>1011</v>
      </c>
    </row>
    <row r="68" spans="1:42">
      <c r="A68" t="s">
        <v>2423</v>
      </c>
      <c r="B68" t="s">
        <v>2424</v>
      </c>
      <c r="C68" t="s">
        <v>2381</v>
      </c>
      <c r="D68" t="s">
        <v>2425</v>
      </c>
      <c r="E68" t="s">
        <v>2426</v>
      </c>
      <c r="F68" t="s">
        <v>2427</v>
      </c>
      <c r="G68" t="s">
        <v>2368</v>
      </c>
      <c r="H68" t="s">
        <v>2369</v>
      </c>
      <c r="I68" t="s">
        <v>2428</v>
      </c>
      <c r="J68" t="s">
        <v>2429</v>
      </c>
      <c r="K68" t="s">
        <v>1010</v>
      </c>
      <c r="L68" t="s">
        <v>2135</v>
      </c>
      <c r="M68" t="s">
        <v>2136</v>
      </c>
      <c r="N68" t="s">
        <v>2430</v>
      </c>
      <c r="O68" t="s">
        <v>2432</v>
      </c>
      <c r="P68" t="s">
        <v>2431</v>
      </c>
      <c r="Q68" t="s">
        <v>2432</v>
      </c>
      <c r="R68" t="s">
        <v>2433</v>
      </c>
      <c r="S68" t="s">
        <v>1504</v>
      </c>
      <c r="T68" t="s">
        <v>1011</v>
      </c>
      <c r="U68" t="s">
        <v>1012</v>
      </c>
      <c r="V68" t="s">
        <v>2391</v>
      </c>
      <c r="W68" t="s">
        <v>2392</v>
      </c>
      <c r="X68" t="s">
        <v>1013</v>
      </c>
      <c r="Y68" t="s">
        <v>1014</v>
      </c>
      <c r="Z68" t="s">
        <v>1011</v>
      </c>
      <c r="AA68" t="s">
        <v>1011</v>
      </c>
      <c r="AB68" t="s">
        <v>1011</v>
      </c>
      <c r="AC68" t="s">
        <v>1011</v>
      </c>
      <c r="AD68" t="s">
        <v>1011</v>
      </c>
      <c r="AE68" t="s">
        <v>2434</v>
      </c>
      <c r="AF68" t="s">
        <v>1011</v>
      </c>
      <c r="AG68" t="s">
        <v>1011</v>
      </c>
      <c r="AH68" t="s">
        <v>1011</v>
      </c>
      <c r="AI68" t="s">
        <v>1011</v>
      </c>
      <c r="AJ68" t="s">
        <v>1011</v>
      </c>
      <c r="AK68" t="s">
        <v>1011</v>
      </c>
      <c r="AL68" t="s">
        <v>1011</v>
      </c>
      <c r="AM68" t="s">
        <v>1011</v>
      </c>
      <c r="AN68" t="s">
        <v>1011</v>
      </c>
      <c r="AO68" t="s">
        <v>1011</v>
      </c>
      <c r="AP68" t="s">
        <v>1011</v>
      </c>
    </row>
    <row r="69" spans="1:42">
      <c r="A69" t="s">
        <v>2435</v>
      </c>
      <c r="B69" t="s">
        <v>2436</v>
      </c>
      <c r="C69" t="s">
        <v>2437</v>
      </c>
      <c r="D69" t="s">
        <v>2438</v>
      </c>
      <c r="E69" t="s">
        <v>2439</v>
      </c>
      <c r="F69" t="s">
        <v>2440</v>
      </c>
      <c r="G69" t="s">
        <v>2047</v>
      </c>
      <c r="H69" t="s">
        <v>2047</v>
      </c>
      <c r="I69" t="s">
        <v>2320</v>
      </c>
      <c r="J69" t="s">
        <v>2441</v>
      </c>
      <c r="K69" t="s">
        <v>1010</v>
      </c>
      <c r="L69" t="s">
        <v>2135</v>
      </c>
      <c r="M69" t="s">
        <v>2136</v>
      </c>
      <c r="N69" t="s">
        <v>2442</v>
      </c>
      <c r="O69" t="s">
        <v>2444</v>
      </c>
      <c r="P69" t="s">
        <v>2443</v>
      </c>
      <c r="Q69" t="s">
        <v>2444</v>
      </c>
      <c r="R69" t="s">
        <v>2445</v>
      </c>
      <c r="S69" t="s">
        <v>2446</v>
      </c>
      <c r="T69" t="s">
        <v>1011</v>
      </c>
      <c r="U69" t="s">
        <v>1012</v>
      </c>
      <c r="V69" t="s">
        <v>2447</v>
      </c>
      <c r="W69" t="s">
        <v>2448</v>
      </c>
      <c r="X69" t="s">
        <v>1013</v>
      </c>
      <c r="Y69" t="s">
        <v>1014</v>
      </c>
      <c r="Z69" t="s">
        <v>1011</v>
      </c>
      <c r="AA69" t="s">
        <v>1011</v>
      </c>
      <c r="AB69" t="s">
        <v>1011</v>
      </c>
      <c r="AC69" t="s">
        <v>1011</v>
      </c>
      <c r="AD69" t="s">
        <v>1011</v>
      </c>
      <c r="AE69" t="s">
        <v>2449</v>
      </c>
      <c r="AF69" t="s">
        <v>1011</v>
      </c>
      <c r="AG69" t="s">
        <v>1011</v>
      </c>
      <c r="AH69" t="s">
        <v>1011</v>
      </c>
      <c r="AI69" t="s">
        <v>1011</v>
      </c>
      <c r="AJ69" t="s">
        <v>1011</v>
      </c>
      <c r="AK69" t="s">
        <v>1011</v>
      </c>
      <c r="AL69" t="s">
        <v>1011</v>
      </c>
      <c r="AM69" t="s">
        <v>1011</v>
      </c>
      <c r="AN69" t="s">
        <v>1011</v>
      </c>
      <c r="AO69" t="s">
        <v>1011</v>
      </c>
      <c r="AP69" t="s">
        <v>1011</v>
      </c>
    </row>
    <row r="70" spans="1:42">
      <c r="A70" t="s">
        <v>2435</v>
      </c>
      <c r="B70" t="s">
        <v>2436</v>
      </c>
      <c r="C70" t="s">
        <v>2437</v>
      </c>
      <c r="D70" t="s">
        <v>2438</v>
      </c>
      <c r="E70" t="s">
        <v>2439</v>
      </c>
      <c r="F70" t="s">
        <v>2440</v>
      </c>
      <c r="G70" t="s">
        <v>2047</v>
      </c>
      <c r="H70" t="s">
        <v>2047</v>
      </c>
      <c r="I70" t="s">
        <v>2320</v>
      </c>
      <c r="J70" t="s">
        <v>2441</v>
      </c>
      <c r="K70" t="s">
        <v>1010</v>
      </c>
      <c r="L70" t="s">
        <v>2135</v>
      </c>
      <c r="M70" t="s">
        <v>2136</v>
      </c>
      <c r="N70" t="s">
        <v>2450</v>
      </c>
      <c r="O70" t="s">
        <v>2452</v>
      </c>
      <c r="P70" t="s">
        <v>2451</v>
      </c>
      <c r="Q70" t="s">
        <v>2452</v>
      </c>
      <c r="R70" t="s">
        <v>2453</v>
      </c>
      <c r="S70" t="s">
        <v>2454</v>
      </c>
      <c r="T70" t="s">
        <v>1011</v>
      </c>
      <c r="U70" t="s">
        <v>1012</v>
      </c>
      <c r="V70" t="s">
        <v>2447</v>
      </c>
      <c r="W70" t="s">
        <v>2448</v>
      </c>
      <c r="X70" t="s">
        <v>1013</v>
      </c>
      <c r="Y70" t="s">
        <v>1014</v>
      </c>
      <c r="Z70" t="s">
        <v>1011</v>
      </c>
      <c r="AA70" t="s">
        <v>1011</v>
      </c>
      <c r="AB70" t="s">
        <v>1011</v>
      </c>
      <c r="AC70" t="s">
        <v>1011</v>
      </c>
      <c r="AD70" t="s">
        <v>1011</v>
      </c>
      <c r="AE70" t="s">
        <v>2449</v>
      </c>
      <c r="AF70" t="s">
        <v>1011</v>
      </c>
      <c r="AG70" t="s">
        <v>1011</v>
      </c>
      <c r="AH70" t="s">
        <v>1011</v>
      </c>
      <c r="AI70" t="s">
        <v>1011</v>
      </c>
      <c r="AJ70" t="s">
        <v>1011</v>
      </c>
      <c r="AK70" t="s">
        <v>1011</v>
      </c>
      <c r="AL70" t="s">
        <v>1011</v>
      </c>
      <c r="AM70" t="s">
        <v>1011</v>
      </c>
      <c r="AN70" t="s">
        <v>1011</v>
      </c>
      <c r="AO70" t="s">
        <v>1011</v>
      </c>
      <c r="AP70" t="s">
        <v>1011</v>
      </c>
    </row>
    <row r="71" spans="1:42">
      <c r="A71" t="s">
        <v>2435</v>
      </c>
      <c r="B71" t="s">
        <v>2436</v>
      </c>
      <c r="C71" t="s">
        <v>2381</v>
      </c>
      <c r="D71" t="s">
        <v>2438</v>
      </c>
      <c r="E71" t="s">
        <v>2439</v>
      </c>
      <c r="F71" t="s">
        <v>2440</v>
      </c>
      <c r="G71" t="s">
        <v>2047</v>
      </c>
      <c r="H71" t="s">
        <v>2047</v>
      </c>
      <c r="I71" t="s">
        <v>2320</v>
      </c>
      <c r="J71" t="s">
        <v>2441</v>
      </c>
      <c r="K71" t="s">
        <v>1010</v>
      </c>
      <c r="L71" t="s">
        <v>2135</v>
      </c>
      <c r="M71" t="s">
        <v>2136</v>
      </c>
      <c r="N71" t="s">
        <v>2455</v>
      </c>
      <c r="O71" t="s">
        <v>2457</v>
      </c>
      <c r="P71" t="s">
        <v>2456</v>
      </c>
      <c r="Q71" t="s">
        <v>2457</v>
      </c>
      <c r="R71" t="s">
        <v>2458</v>
      </c>
      <c r="S71" t="s">
        <v>1501</v>
      </c>
      <c r="T71" t="s">
        <v>1011</v>
      </c>
      <c r="U71" t="s">
        <v>1012</v>
      </c>
      <c r="V71" t="s">
        <v>2391</v>
      </c>
      <c r="W71" t="s">
        <v>2448</v>
      </c>
      <c r="X71" t="s">
        <v>1013</v>
      </c>
      <c r="Y71" t="s">
        <v>1014</v>
      </c>
      <c r="Z71" t="s">
        <v>1011</v>
      </c>
      <c r="AA71" t="s">
        <v>1011</v>
      </c>
      <c r="AB71" t="s">
        <v>1011</v>
      </c>
      <c r="AC71" t="s">
        <v>1011</v>
      </c>
      <c r="AD71" t="s">
        <v>1011</v>
      </c>
      <c r="AE71" t="s">
        <v>2449</v>
      </c>
      <c r="AF71" t="s">
        <v>1011</v>
      </c>
      <c r="AG71" t="s">
        <v>1011</v>
      </c>
      <c r="AH71" t="s">
        <v>1011</v>
      </c>
      <c r="AI71" t="s">
        <v>1011</v>
      </c>
      <c r="AJ71" t="s">
        <v>1011</v>
      </c>
      <c r="AK71" t="s">
        <v>1011</v>
      </c>
      <c r="AL71" t="s">
        <v>1011</v>
      </c>
      <c r="AM71" t="s">
        <v>1011</v>
      </c>
      <c r="AN71" t="s">
        <v>1011</v>
      </c>
      <c r="AO71" t="s">
        <v>1011</v>
      </c>
      <c r="AP71" t="s">
        <v>1011</v>
      </c>
    </row>
    <row r="72" spans="1:42">
      <c r="A72" t="s">
        <v>2435</v>
      </c>
      <c r="B72" t="s">
        <v>2436</v>
      </c>
      <c r="C72" t="s">
        <v>2381</v>
      </c>
      <c r="D72" t="s">
        <v>2438</v>
      </c>
      <c r="E72" t="s">
        <v>2439</v>
      </c>
      <c r="F72" t="s">
        <v>2440</v>
      </c>
      <c r="G72" t="s">
        <v>2047</v>
      </c>
      <c r="H72" t="s">
        <v>2047</v>
      </c>
      <c r="I72" t="s">
        <v>2320</v>
      </c>
      <c r="J72" t="s">
        <v>2441</v>
      </c>
      <c r="K72" t="s">
        <v>1010</v>
      </c>
      <c r="L72" t="s">
        <v>2135</v>
      </c>
      <c r="M72" t="s">
        <v>2136</v>
      </c>
      <c r="N72" t="s">
        <v>2459</v>
      </c>
      <c r="O72" t="s">
        <v>2460</v>
      </c>
      <c r="P72" t="s">
        <v>2431</v>
      </c>
      <c r="Q72" t="s">
        <v>2460</v>
      </c>
      <c r="R72" t="s">
        <v>2461</v>
      </c>
      <c r="S72" t="s">
        <v>1504</v>
      </c>
      <c r="T72" t="s">
        <v>1011</v>
      </c>
      <c r="U72" t="s">
        <v>1012</v>
      </c>
      <c r="V72" t="s">
        <v>2391</v>
      </c>
      <c r="W72" t="s">
        <v>2448</v>
      </c>
      <c r="X72" t="s">
        <v>1013</v>
      </c>
      <c r="Y72" t="s">
        <v>1014</v>
      </c>
      <c r="Z72" t="s">
        <v>1011</v>
      </c>
      <c r="AA72" t="s">
        <v>1011</v>
      </c>
      <c r="AB72" t="s">
        <v>1011</v>
      </c>
      <c r="AC72" t="s">
        <v>1011</v>
      </c>
      <c r="AD72" t="s">
        <v>1011</v>
      </c>
      <c r="AE72" t="s">
        <v>2449</v>
      </c>
      <c r="AF72" t="s">
        <v>1011</v>
      </c>
      <c r="AG72" t="s">
        <v>1011</v>
      </c>
      <c r="AH72" t="s">
        <v>1011</v>
      </c>
      <c r="AI72" t="s">
        <v>1011</v>
      </c>
      <c r="AJ72" t="s">
        <v>1011</v>
      </c>
      <c r="AK72" t="s">
        <v>1011</v>
      </c>
      <c r="AL72" t="s">
        <v>1011</v>
      </c>
      <c r="AM72" t="s">
        <v>1011</v>
      </c>
      <c r="AN72" t="s">
        <v>1011</v>
      </c>
      <c r="AO72" t="s">
        <v>1011</v>
      </c>
      <c r="AP72" t="s">
        <v>1011</v>
      </c>
    </row>
    <row r="73" spans="1:42">
      <c r="A73" t="s">
        <v>2486</v>
      </c>
      <c r="B73" t="s">
        <v>2487</v>
      </c>
      <c r="C73" t="s">
        <v>2488</v>
      </c>
      <c r="D73" t="s">
        <v>2489</v>
      </c>
      <c r="E73" t="s">
        <v>2490</v>
      </c>
      <c r="F73" t="s">
        <v>2491</v>
      </c>
      <c r="G73" t="s">
        <v>2492</v>
      </c>
      <c r="H73" t="s">
        <v>2493</v>
      </c>
      <c r="I73" t="s">
        <v>2494</v>
      </c>
      <c r="J73" t="s">
        <v>2495</v>
      </c>
      <c r="K73" t="s">
        <v>1010</v>
      </c>
      <c r="L73" t="s">
        <v>1557</v>
      </c>
      <c r="M73" t="s">
        <v>1603</v>
      </c>
      <c r="N73" t="s">
        <v>2496</v>
      </c>
      <c r="O73" t="s">
        <v>2498</v>
      </c>
      <c r="P73" t="s">
        <v>2497</v>
      </c>
      <c r="Q73" t="s">
        <v>2498</v>
      </c>
      <c r="R73" t="s">
        <v>2499</v>
      </c>
      <c r="S73" t="s">
        <v>2500</v>
      </c>
      <c r="T73" t="s">
        <v>1011</v>
      </c>
      <c r="U73" t="s">
        <v>1012</v>
      </c>
      <c r="V73" t="s">
        <v>2501</v>
      </c>
      <c r="W73" t="s">
        <v>2502</v>
      </c>
      <c r="X73" t="s">
        <v>1013</v>
      </c>
      <c r="Y73" t="s">
        <v>1014</v>
      </c>
      <c r="Z73" t="s">
        <v>1011</v>
      </c>
      <c r="AA73" t="s">
        <v>1011</v>
      </c>
      <c r="AB73" t="s">
        <v>1011</v>
      </c>
      <c r="AC73" t="s">
        <v>1011</v>
      </c>
      <c r="AD73" t="s">
        <v>1011</v>
      </c>
      <c r="AE73" t="s">
        <v>2503</v>
      </c>
      <c r="AF73" t="s">
        <v>1011</v>
      </c>
      <c r="AG73" t="s">
        <v>1011</v>
      </c>
      <c r="AH73" t="s">
        <v>1011</v>
      </c>
      <c r="AI73" t="s">
        <v>1011</v>
      </c>
      <c r="AJ73" t="s">
        <v>1011</v>
      </c>
      <c r="AK73" t="s">
        <v>1011</v>
      </c>
      <c r="AL73" t="s">
        <v>1011</v>
      </c>
      <c r="AM73" t="s">
        <v>1011</v>
      </c>
      <c r="AN73" t="s">
        <v>1011</v>
      </c>
      <c r="AO73" t="s">
        <v>1011</v>
      </c>
      <c r="AP73" t="s">
        <v>1011</v>
      </c>
    </row>
    <row r="74" spans="1:42">
      <c r="A74" t="s">
        <v>2504</v>
      </c>
      <c r="B74" t="s">
        <v>2505</v>
      </c>
      <c r="C74" t="s">
        <v>2506</v>
      </c>
      <c r="D74" t="s">
        <v>2025</v>
      </c>
      <c r="E74" t="s">
        <v>2026</v>
      </c>
      <c r="F74" t="s">
        <v>2027</v>
      </c>
      <c r="G74" t="s">
        <v>2028</v>
      </c>
      <c r="H74" t="s">
        <v>2029</v>
      </c>
      <c r="I74" t="s">
        <v>2030</v>
      </c>
      <c r="J74" t="s">
        <v>2031</v>
      </c>
      <c r="K74" t="s">
        <v>1010</v>
      </c>
      <c r="L74" t="s">
        <v>1557</v>
      </c>
      <c r="M74" t="s">
        <v>1558</v>
      </c>
      <c r="N74" t="s">
        <v>2063</v>
      </c>
      <c r="O74" t="s">
        <v>2065</v>
      </c>
      <c r="P74" t="s">
        <v>2507</v>
      </c>
      <c r="Q74" t="s">
        <v>2065</v>
      </c>
      <c r="R74" t="s">
        <v>2034</v>
      </c>
      <c r="S74" t="s">
        <v>1538</v>
      </c>
      <c r="T74" t="s">
        <v>1011</v>
      </c>
      <c r="U74" t="s">
        <v>1012</v>
      </c>
      <c r="V74" t="s">
        <v>2508</v>
      </c>
      <c r="W74" t="s">
        <v>2509</v>
      </c>
      <c r="X74" t="s">
        <v>1013</v>
      </c>
      <c r="Y74" t="s">
        <v>1014</v>
      </c>
      <c r="Z74" t="s">
        <v>1011</v>
      </c>
      <c r="AA74" t="s">
        <v>1011</v>
      </c>
      <c r="AB74" t="s">
        <v>1011</v>
      </c>
      <c r="AC74" t="s">
        <v>1011</v>
      </c>
      <c r="AD74" t="s">
        <v>1011</v>
      </c>
      <c r="AE74" t="s">
        <v>2036</v>
      </c>
      <c r="AF74" t="s">
        <v>1011</v>
      </c>
      <c r="AG74" t="s">
        <v>1011</v>
      </c>
      <c r="AH74" t="s">
        <v>1011</v>
      </c>
      <c r="AI74" t="s">
        <v>1011</v>
      </c>
      <c r="AJ74" t="s">
        <v>1011</v>
      </c>
      <c r="AK74" t="s">
        <v>1011</v>
      </c>
      <c r="AL74" t="s">
        <v>1011</v>
      </c>
      <c r="AM74" t="s">
        <v>1011</v>
      </c>
      <c r="AN74" t="s">
        <v>1011</v>
      </c>
      <c r="AO74" t="s">
        <v>1011</v>
      </c>
      <c r="AP74" t="s">
        <v>1011</v>
      </c>
    </row>
    <row r="75" spans="1:42">
      <c r="A75" t="s">
        <v>2504</v>
      </c>
      <c r="B75" t="s">
        <v>2505</v>
      </c>
      <c r="C75" t="s">
        <v>2510</v>
      </c>
      <c r="D75" t="s">
        <v>2025</v>
      </c>
      <c r="E75" t="s">
        <v>2026</v>
      </c>
      <c r="F75" t="s">
        <v>2027</v>
      </c>
      <c r="G75" t="s">
        <v>2028</v>
      </c>
      <c r="H75" t="s">
        <v>2029</v>
      </c>
      <c r="I75" t="s">
        <v>2030</v>
      </c>
      <c r="J75" t="s">
        <v>2031</v>
      </c>
      <c r="K75" t="s">
        <v>1010</v>
      </c>
      <c r="L75" t="s">
        <v>1557</v>
      </c>
      <c r="M75" t="s">
        <v>1558</v>
      </c>
      <c r="N75" t="s">
        <v>2511</v>
      </c>
      <c r="O75" t="s">
        <v>2512</v>
      </c>
      <c r="P75" t="s">
        <v>2513</v>
      </c>
      <c r="Q75" t="s">
        <v>2512</v>
      </c>
      <c r="R75" t="s">
        <v>2514</v>
      </c>
      <c r="S75" t="s">
        <v>237</v>
      </c>
      <c r="T75" t="s">
        <v>1011</v>
      </c>
      <c r="U75" t="s">
        <v>1012</v>
      </c>
      <c r="V75" t="s">
        <v>2126</v>
      </c>
      <c r="W75" t="s">
        <v>2509</v>
      </c>
      <c r="X75" t="s">
        <v>1013</v>
      </c>
      <c r="Y75" t="s">
        <v>1014</v>
      </c>
      <c r="Z75" t="s">
        <v>1011</v>
      </c>
      <c r="AA75" t="s">
        <v>1011</v>
      </c>
      <c r="AB75" t="s">
        <v>1011</v>
      </c>
      <c r="AC75" t="s">
        <v>1011</v>
      </c>
      <c r="AD75" t="s">
        <v>1011</v>
      </c>
      <c r="AE75" t="s">
        <v>2036</v>
      </c>
      <c r="AF75" t="s">
        <v>1011</v>
      </c>
      <c r="AG75" t="s">
        <v>1011</v>
      </c>
      <c r="AH75" t="s">
        <v>1011</v>
      </c>
      <c r="AI75" t="s">
        <v>1011</v>
      </c>
      <c r="AJ75" t="s">
        <v>1011</v>
      </c>
      <c r="AK75" t="s">
        <v>1011</v>
      </c>
      <c r="AL75" t="s">
        <v>1011</v>
      </c>
      <c r="AM75" t="s">
        <v>1011</v>
      </c>
      <c r="AN75" t="s">
        <v>1011</v>
      </c>
      <c r="AO75" t="s">
        <v>1011</v>
      </c>
      <c r="AP75" t="s">
        <v>1011</v>
      </c>
    </row>
    <row r="76" spans="1:42">
      <c r="A76" t="s">
        <v>2504</v>
      </c>
      <c r="B76" t="s">
        <v>2505</v>
      </c>
      <c r="C76" t="s">
        <v>1708</v>
      </c>
      <c r="D76" t="s">
        <v>2025</v>
      </c>
      <c r="E76" t="s">
        <v>2026</v>
      </c>
      <c r="F76" t="s">
        <v>2027</v>
      </c>
      <c r="G76" t="s">
        <v>2028</v>
      </c>
      <c r="H76" t="s">
        <v>2029</v>
      </c>
      <c r="I76" t="s">
        <v>2030</v>
      </c>
      <c r="J76" t="s">
        <v>2031</v>
      </c>
      <c r="K76" t="s">
        <v>1010</v>
      </c>
      <c r="L76" t="s">
        <v>1557</v>
      </c>
      <c r="M76" t="s">
        <v>1558</v>
      </c>
      <c r="N76" t="s">
        <v>2515</v>
      </c>
      <c r="O76" t="s">
        <v>2516</v>
      </c>
      <c r="P76" t="s">
        <v>2095</v>
      </c>
      <c r="Q76" t="s">
        <v>1011</v>
      </c>
      <c r="R76" t="s">
        <v>2517</v>
      </c>
      <c r="S76" t="s">
        <v>226</v>
      </c>
      <c r="T76" t="s">
        <v>1011</v>
      </c>
      <c r="U76" t="s">
        <v>1012</v>
      </c>
      <c r="V76" t="s">
        <v>2221</v>
      </c>
      <c r="W76" t="s">
        <v>2509</v>
      </c>
      <c r="X76" t="s">
        <v>1013</v>
      </c>
      <c r="Y76" t="s">
        <v>1014</v>
      </c>
      <c r="Z76" t="s">
        <v>1011</v>
      </c>
      <c r="AA76" t="s">
        <v>1011</v>
      </c>
      <c r="AB76" t="s">
        <v>1011</v>
      </c>
      <c r="AC76" t="s">
        <v>1011</v>
      </c>
      <c r="AD76" t="s">
        <v>1011</v>
      </c>
      <c r="AE76" t="s">
        <v>2036</v>
      </c>
      <c r="AF76" t="s">
        <v>1011</v>
      </c>
      <c r="AG76" t="s">
        <v>1011</v>
      </c>
      <c r="AH76" t="s">
        <v>1011</v>
      </c>
      <c r="AI76" t="s">
        <v>1011</v>
      </c>
      <c r="AJ76" t="s">
        <v>1011</v>
      </c>
      <c r="AK76" t="s">
        <v>1011</v>
      </c>
      <c r="AL76" t="s">
        <v>1011</v>
      </c>
      <c r="AM76" t="s">
        <v>1011</v>
      </c>
      <c r="AN76" t="s">
        <v>1011</v>
      </c>
      <c r="AO76" t="s">
        <v>1011</v>
      </c>
      <c r="AP76" t="s">
        <v>1011</v>
      </c>
    </row>
    <row r="77" spans="1:42">
      <c r="A77" t="s">
        <v>2518</v>
      </c>
      <c r="B77" t="s">
        <v>2519</v>
      </c>
      <c r="C77" t="s">
        <v>1973</v>
      </c>
      <c r="D77" t="s">
        <v>2025</v>
      </c>
      <c r="E77" t="s">
        <v>2026</v>
      </c>
      <c r="F77" t="s">
        <v>2027</v>
      </c>
      <c r="G77" t="s">
        <v>2028</v>
      </c>
      <c r="H77" t="s">
        <v>2029</v>
      </c>
      <c r="I77" t="s">
        <v>2030</v>
      </c>
      <c r="J77" t="s">
        <v>2031</v>
      </c>
      <c r="K77" t="s">
        <v>1010</v>
      </c>
      <c r="L77" t="s">
        <v>1557</v>
      </c>
      <c r="M77" t="s">
        <v>1558</v>
      </c>
      <c r="N77" t="s">
        <v>2149</v>
      </c>
      <c r="O77" t="s">
        <v>2150</v>
      </c>
      <c r="P77" t="s">
        <v>1976</v>
      </c>
      <c r="Q77" t="s">
        <v>1011</v>
      </c>
      <c r="R77" t="s">
        <v>2151</v>
      </c>
      <c r="S77" t="s">
        <v>209</v>
      </c>
      <c r="T77" t="s">
        <v>1011</v>
      </c>
      <c r="U77" t="s">
        <v>1012</v>
      </c>
      <c r="V77" t="s">
        <v>2152</v>
      </c>
      <c r="W77" t="s">
        <v>2153</v>
      </c>
      <c r="X77" t="s">
        <v>1013</v>
      </c>
      <c r="Y77" t="s">
        <v>1014</v>
      </c>
      <c r="Z77" t="s">
        <v>1011</v>
      </c>
      <c r="AA77" t="s">
        <v>1011</v>
      </c>
      <c r="AB77" t="s">
        <v>1011</v>
      </c>
      <c r="AC77" t="s">
        <v>1011</v>
      </c>
      <c r="AD77" t="s">
        <v>1011</v>
      </c>
      <c r="AE77" t="s">
        <v>2036</v>
      </c>
      <c r="AF77" t="s">
        <v>1011</v>
      </c>
      <c r="AG77" t="s">
        <v>1011</v>
      </c>
      <c r="AH77" t="s">
        <v>1011</v>
      </c>
      <c r="AI77" t="s">
        <v>1011</v>
      </c>
      <c r="AJ77" t="s">
        <v>1011</v>
      </c>
      <c r="AK77" t="s">
        <v>1011</v>
      </c>
      <c r="AL77" t="s">
        <v>1011</v>
      </c>
      <c r="AM77" t="s">
        <v>1011</v>
      </c>
      <c r="AN77" t="s">
        <v>1011</v>
      </c>
      <c r="AO77" t="s">
        <v>1011</v>
      </c>
      <c r="AP77" t="s">
        <v>1011</v>
      </c>
    </row>
    <row r="78" spans="1:42">
      <c r="A78" t="s">
        <v>2520</v>
      </c>
      <c r="B78" t="s">
        <v>2521</v>
      </c>
      <c r="C78" t="s">
        <v>2407</v>
      </c>
      <c r="D78" t="s">
        <v>2522</v>
      </c>
      <c r="E78" t="s">
        <v>2523</v>
      </c>
      <c r="F78" t="s">
        <v>2524</v>
      </c>
      <c r="G78" t="s">
        <v>2368</v>
      </c>
      <c r="H78" t="s">
        <v>2369</v>
      </c>
      <c r="I78" t="s">
        <v>2525</v>
      </c>
      <c r="J78" t="s">
        <v>2526</v>
      </c>
      <c r="K78" t="s">
        <v>1010</v>
      </c>
      <c r="L78" t="s">
        <v>2135</v>
      </c>
      <c r="M78" t="s">
        <v>2414</v>
      </c>
      <c r="N78" t="s">
        <v>2527</v>
      </c>
      <c r="O78" t="s">
        <v>2529</v>
      </c>
      <c r="P78" t="s">
        <v>2528</v>
      </c>
      <c r="Q78" t="s">
        <v>2529</v>
      </c>
      <c r="R78" t="s">
        <v>2530</v>
      </c>
      <c r="S78" t="s">
        <v>2531</v>
      </c>
      <c r="T78" t="s">
        <v>1011</v>
      </c>
      <c r="U78" t="s">
        <v>1012</v>
      </c>
      <c r="V78" t="s">
        <v>2420</v>
      </c>
      <c r="W78" t="s">
        <v>2532</v>
      </c>
      <c r="X78" t="s">
        <v>1013</v>
      </c>
      <c r="Y78" t="s">
        <v>1014</v>
      </c>
      <c r="Z78" t="s">
        <v>1011</v>
      </c>
      <c r="AA78" t="s">
        <v>1011</v>
      </c>
      <c r="AB78" t="s">
        <v>1011</v>
      </c>
      <c r="AC78" t="s">
        <v>1011</v>
      </c>
      <c r="AD78" t="s">
        <v>1011</v>
      </c>
      <c r="AE78" t="s">
        <v>2533</v>
      </c>
      <c r="AF78" t="s">
        <v>1011</v>
      </c>
      <c r="AG78" t="s">
        <v>1011</v>
      </c>
      <c r="AH78" t="s">
        <v>1011</v>
      </c>
      <c r="AI78" t="s">
        <v>1011</v>
      </c>
      <c r="AJ78" t="s">
        <v>1011</v>
      </c>
      <c r="AK78" t="s">
        <v>1011</v>
      </c>
      <c r="AL78" t="s">
        <v>1011</v>
      </c>
      <c r="AM78" t="s">
        <v>1011</v>
      </c>
      <c r="AN78" t="s">
        <v>1011</v>
      </c>
      <c r="AO78" t="s">
        <v>1011</v>
      </c>
      <c r="AP78" t="s">
        <v>1011</v>
      </c>
    </row>
    <row r="79" spans="1:42">
      <c r="A79" t="s">
        <v>2534</v>
      </c>
      <c r="B79" t="s">
        <v>2535</v>
      </c>
      <c r="C79" t="s">
        <v>2536</v>
      </c>
      <c r="D79" t="s">
        <v>2537</v>
      </c>
      <c r="E79" t="s">
        <v>2538</v>
      </c>
      <c r="F79" t="s">
        <v>2539</v>
      </c>
      <c r="G79" t="s">
        <v>2368</v>
      </c>
      <c r="H79" t="s">
        <v>2369</v>
      </c>
      <c r="I79" t="s">
        <v>2370</v>
      </c>
      <c r="J79" t="s">
        <v>2540</v>
      </c>
      <c r="K79" t="s">
        <v>1010</v>
      </c>
      <c r="L79" t="s">
        <v>2135</v>
      </c>
      <c r="M79" t="s">
        <v>2136</v>
      </c>
      <c r="N79" t="s">
        <v>2541</v>
      </c>
      <c r="O79" t="s">
        <v>2543</v>
      </c>
      <c r="P79" t="s">
        <v>2542</v>
      </c>
      <c r="Q79" t="s">
        <v>2543</v>
      </c>
      <c r="R79" t="s">
        <v>2544</v>
      </c>
      <c r="S79" t="s">
        <v>2545</v>
      </c>
      <c r="T79" t="s">
        <v>1011</v>
      </c>
      <c r="U79" t="s">
        <v>1012</v>
      </c>
      <c r="V79" t="s">
        <v>2447</v>
      </c>
      <c r="W79" t="s">
        <v>2546</v>
      </c>
      <c r="X79" t="s">
        <v>1013</v>
      </c>
      <c r="Y79" t="s">
        <v>1014</v>
      </c>
      <c r="Z79" t="s">
        <v>1011</v>
      </c>
      <c r="AA79" t="s">
        <v>1011</v>
      </c>
      <c r="AB79" t="s">
        <v>1011</v>
      </c>
      <c r="AC79" t="s">
        <v>1011</v>
      </c>
      <c r="AD79" t="s">
        <v>1011</v>
      </c>
      <c r="AE79" t="s">
        <v>2547</v>
      </c>
      <c r="AF79" t="s">
        <v>1011</v>
      </c>
      <c r="AG79" t="s">
        <v>1011</v>
      </c>
      <c r="AH79" t="s">
        <v>1011</v>
      </c>
      <c r="AI79" t="s">
        <v>1011</v>
      </c>
      <c r="AJ79" t="s">
        <v>1011</v>
      </c>
      <c r="AK79" t="s">
        <v>1011</v>
      </c>
      <c r="AL79" t="s">
        <v>1011</v>
      </c>
      <c r="AM79" t="s">
        <v>1011</v>
      </c>
      <c r="AN79" t="s">
        <v>1011</v>
      </c>
      <c r="AO79" t="s">
        <v>1011</v>
      </c>
      <c r="AP79" t="s">
        <v>1011</v>
      </c>
    </row>
    <row r="80" spans="1:42">
      <c r="A80" t="s">
        <v>2564</v>
      </c>
      <c r="B80" t="s">
        <v>2565</v>
      </c>
      <c r="C80" t="s">
        <v>2566</v>
      </c>
      <c r="D80" t="s">
        <v>2567</v>
      </c>
      <c r="E80" t="s">
        <v>2568</v>
      </c>
      <c r="F80" t="s">
        <v>2569</v>
      </c>
      <c r="G80" t="s">
        <v>2570</v>
      </c>
      <c r="H80" t="s">
        <v>2571</v>
      </c>
      <c r="I80" t="s">
        <v>2572</v>
      </c>
      <c r="J80" t="s">
        <v>2573</v>
      </c>
      <c r="K80" t="s">
        <v>1010</v>
      </c>
      <c r="L80" t="s">
        <v>2135</v>
      </c>
      <c r="M80" t="s">
        <v>2414</v>
      </c>
      <c r="N80" t="s">
        <v>2574</v>
      </c>
      <c r="O80" t="s">
        <v>1011</v>
      </c>
      <c r="P80" t="s">
        <v>2575</v>
      </c>
      <c r="Q80" t="s">
        <v>2576</v>
      </c>
      <c r="R80" t="s">
        <v>2577</v>
      </c>
      <c r="S80" s="2" t="s">
        <v>2419</v>
      </c>
      <c r="T80" t="s">
        <v>1011</v>
      </c>
      <c r="U80" t="s">
        <v>1012</v>
      </c>
      <c r="V80" t="s">
        <v>2420</v>
      </c>
      <c r="W80" t="s">
        <v>2578</v>
      </c>
      <c r="X80" t="s">
        <v>1013</v>
      </c>
      <c r="Y80" t="s">
        <v>1014</v>
      </c>
      <c r="Z80" t="s">
        <v>1011</v>
      </c>
      <c r="AA80" s="2" t="s">
        <v>1011</v>
      </c>
      <c r="AB80" t="s">
        <v>1011</v>
      </c>
      <c r="AC80" t="s">
        <v>1011</v>
      </c>
      <c r="AD80" t="s">
        <v>1011</v>
      </c>
      <c r="AE80" t="s">
        <v>2579</v>
      </c>
      <c r="AF80" t="s">
        <v>1011</v>
      </c>
      <c r="AG80" t="s">
        <v>1011</v>
      </c>
      <c r="AH80" t="s">
        <v>1011</v>
      </c>
      <c r="AI80" t="s">
        <v>1011</v>
      </c>
      <c r="AJ80" t="s">
        <v>1011</v>
      </c>
      <c r="AK80" t="s">
        <v>1011</v>
      </c>
      <c r="AL80" t="s">
        <v>1011</v>
      </c>
      <c r="AM80" t="s">
        <v>1011</v>
      </c>
      <c r="AN80" t="s">
        <v>1011</v>
      </c>
      <c r="AO80" t="s">
        <v>1011</v>
      </c>
      <c r="AP80" t="s">
        <v>1011</v>
      </c>
    </row>
    <row r="81" spans="1:42">
      <c r="A81" t="s">
        <v>2585</v>
      </c>
      <c r="B81" t="s">
        <v>2586</v>
      </c>
      <c r="C81" t="s">
        <v>1708</v>
      </c>
      <c r="D81" t="s">
        <v>2587</v>
      </c>
      <c r="E81" t="s">
        <v>2588</v>
      </c>
      <c r="F81" t="s">
        <v>2589</v>
      </c>
      <c r="G81" t="s">
        <v>1696</v>
      </c>
      <c r="H81" t="s">
        <v>2590</v>
      </c>
      <c r="I81" t="s">
        <v>2591</v>
      </c>
      <c r="J81" t="s">
        <v>2592</v>
      </c>
      <c r="K81" t="s">
        <v>1010</v>
      </c>
      <c r="L81" t="s">
        <v>1557</v>
      </c>
      <c r="M81" t="s">
        <v>1558</v>
      </c>
      <c r="N81" t="s">
        <v>2593</v>
      </c>
      <c r="O81" t="s">
        <v>2594</v>
      </c>
      <c r="P81" t="s">
        <v>2145</v>
      </c>
      <c r="Q81" t="s">
        <v>1011</v>
      </c>
      <c r="R81" t="s">
        <v>2595</v>
      </c>
      <c r="S81" t="s">
        <v>270</v>
      </c>
      <c r="T81" t="s">
        <v>1011</v>
      </c>
      <c r="U81" t="s">
        <v>1012</v>
      </c>
      <c r="V81" t="s">
        <v>2221</v>
      </c>
      <c r="W81" t="s">
        <v>2596</v>
      </c>
      <c r="X81" t="s">
        <v>1013</v>
      </c>
      <c r="Y81" t="s">
        <v>1014</v>
      </c>
      <c r="Z81" t="s">
        <v>1011</v>
      </c>
      <c r="AA81" t="s">
        <v>1011</v>
      </c>
      <c r="AB81" t="s">
        <v>1011</v>
      </c>
      <c r="AC81" t="s">
        <v>1011</v>
      </c>
      <c r="AD81" t="s">
        <v>1011</v>
      </c>
      <c r="AE81" t="s">
        <v>2597</v>
      </c>
      <c r="AF81" t="s">
        <v>1011</v>
      </c>
      <c r="AG81" t="s">
        <v>1011</v>
      </c>
      <c r="AH81" t="s">
        <v>1011</v>
      </c>
      <c r="AI81" t="s">
        <v>1011</v>
      </c>
      <c r="AJ81" t="s">
        <v>1011</v>
      </c>
      <c r="AK81" t="s">
        <v>1011</v>
      </c>
      <c r="AL81" t="s">
        <v>1011</v>
      </c>
      <c r="AM81" t="s">
        <v>1011</v>
      </c>
      <c r="AN81" t="s">
        <v>1011</v>
      </c>
      <c r="AO81" t="s">
        <v>1011</v>
      </c>
      <c r="AP81" t="s">
        <v>1011</v>
      </c>
    </row>
    <row r="82" spans="1:42">
      <c r="A82" t="s">
        <v>2598</v>
      </c>
      <c r="B82" t="s">
        <v>2599</v>
      </c>
      <c r="C82" t="s">
        <v>2600</v>
      </c>
      <c r="D82" t="s">
        <v>2601</v>
      </c>
      <c r="E82" t="s">
        <v>2602</v>
      </c>
      <c r="F82" t="s">
        <v>2603</v>
      </c>
      <c r="G82" t="s">
        <v>1599</v>
      </c>
      <c r="H82" t="s">
        <v>1913</v>
      </c>
      <c r="I82" t="s">
        <v>1914</v>
      </c>
      <c r="J82" t="s">
        <v>2604</v>
      </c>
      <c r="K82" t="s">
        <v>1010</v>
      </c>
      <c r="L82" t="s">
        <v>2135</v>
      </c>
      <c r="M82" t="s">
        <v>2136</v>
      </c>
      <c r="N82" t="s">
        <v>2605</v>
      </c>
      <c r="O82" t="s">
        <v>1011</v>
      </c>
      <c r="P82" t="s">
        <v>2606</v>
      </c>
      <c r="Q82" t="s">
        <v>2607</v>
      </c>
      <c r="R82" t="s">
        <v>2608</v>
      </c>
      <c r="S82" t="s">
        <v>2446</v>
      </c>
      <c r="T82" t="s">
        <v>1011</v>
      </c>
      <c r="U82" t="s">
        <v>1012</v>
      </c>
      <c r="V82" t="s">
        <v>2447</v>
      </c>
      <c r="W82" t="s">
        <v>2546</v>
      </c>
      <c r="X82" t="s">
        <v>1013</v>
      </c>
      <c r="Y82" t="s">
        <v>1014</v>
      </c>
      <c r="Z82" t="s">
        <v>2609</v>
      </c>
      <c r="AA82" t="s">
        <v>1011</v>
      </c>
      <c r="AB82" t="s">
        <v>1011</v>
      </c>
      <c r="AC82" t="s">
        <v>1011</v>
      </c>
      <c r="AD82" t="s">
        <v>1011</v>
      </c>
      <c r="AE82" t="s">
        <v>2610</v>
      </c>
      <c r="AF82" t="s">
        <v>1011</v>
      </c>
      <c r="AG82" t="s">
        <v>1011</v>
      </c>
      <c r="AH82" t="s">
        <v>1011</v>
      </c>
      <c r="AI82" t="s">
        <v>1011</v>
      </c>
      <c r="AJ82" t="s">
        <v>1011</v>
      </c>
      <c r="AK82" t="s">
        <v>1011</v>
      </c>
      <c r="AL82" t="s">
        <v>1011</v>
      </c>
      <c r="AM82" t="s">
        <v>1011</v>
      </c>
      <c r="AN82" t="s">
        <v>1011</v>
      </c>
      <c r="AO82" t="s">
        <v>1011</v>
      </c>
      <c r="AP82" t="s">
        <v>1011</v>
      </c>
    </row>
    <row r="83" spans="1:42">
      <c r="A83" t="s">
        <v>2622</v>
      </c>
      <c r="B83" t="s">
        <v>2623</v>
      </c>
      <c r="C83" t="s">
        <v>1573</v>
      </c>
      <c r="D83" t="s">
        <v>2624</v>
      </c>
      <c r="E83" t="s">
        <v>2625</v>
      </c>
      <c r="F83" t="s">
        <v>2626</v>
      </c>
      <c r="G83" t="s">
        <v>2627</v>
      </c>
      <c r="H83" t="s">
        <v>2628</v>
      </c>
      <c r="I83" t="s">
        <v>2629</v>
      </c>
      <c r="J83" t="s">
        <v>2630</v>
      </c>
      <c r="K83" t="s">
        <v>1010</v>
      </c>
      <c r="L83" t="s">
        <v>1646</v>
      </c>
      <c r="M83" t="s">
        <v>1647</v>
      </c>
      <c r="N83" t="s">
        <v>2631</v>
      </c>
      <c r="O83" t="s">
        <v>1011</v>
      </c>
      <c r="P83" t="s">
        <v>2632</v>
      </c>
      <c r="Q83" t="s">
        <v>2633</v>
      </c>
      <c r="R83" t="s">
        <v>2634</v>
      </c>
      <c r="S83" s="2" t="s">
        <v>1232</v>
      </c>
      <c r="T83" t="s">
        <v>1011</v>
      </c>
      <c r="U83" t="s">
        <v>1012</v>
      </c>
      <c r="V83" t="s">
        <v>2635</v>
      </c>
      <c r="W83" t="s">
        <v>2636</v>
      </c>
      <c r="X83" t="s">
        <v>1013</v>
      </c>
      <c r="Y83" t="s">
        <v>1014</v>
      </c>
      <c r="Z83" t="s">
        <v>1011</v>
      </c>
      <c r="AA83" s="2" t="s">
        <v>1011</v>
      </c>
      <c r="AB83" t="s">
        <v>1011</v>
      </c>
      <c r="AC83" t="s">
        <v>1011</v>
      </c>
      <c r="AD83" t="s">
        <v>1011</v>
      </c>
      <c r="AE83" t="s">
        <v>2637</v>
      </c>
      <c r="AF83" t="s">
        <v>1011</v>
      </c>
      <c r="AG83" t="s">
        <v>1011</v>
      </c>
      <c r="AH83" t="s">
        <v>1011</v>
      </c>
      <c r="AI83" t="s">
        <v>1011</v>
      </c>
      <c r="AJ83" t="s">
        <v>1011</v>
      </c>
      <c r="AK83" t="s">
        <v>1011</v>
      </c>
      <c r="AL83" t="s">
        <v>1011</v>
      </c>
      <c r="AM83" t="s">
        <v>1011</v>
      </c>
      <c r="AN83" t="s">
        <v>1011</v>
      </c>
      <c r="AO83" t="s">
        <v>1011</v>
      </c>
      <c r="AP83" t="s">
        <v>1011</v>
      </c>
    </row>
    <row r="84" spans="1:42">
      <c r="A84" t="s">
        <v>2638</v>
      </c>
      <c r="B84" t="s">
        <v>2639</v>
      </c>
      <c r="C84" t="s">
        <v>1661</v>
      </c>
      <c r="D84" t="s">
        <v>2640</v>
      </c>
      <c r="E84" t="s">
        <v>2641</v>
      </c>
      <c r="F84" t="s">
        <v>2642</v>
      </c>
      <c r="G84" t="s">
        <v>2643</v>
      </c>
      <c r="H84" t="s">
        <v>2644</v>
      </c>
      <c r="I84" t="s">
        <v>2645</v>
      </c>
      <c r="J84" t="s">
        <v>2646</v>
      </c>
      <c r="K84" t="s">
        <v>1010</v>
      </c>
      <c r="L84" t="s">
        <v>1580</v>
      </c>
      <c r="M84" t="s">
        <v>1581</v>
      </c>
      <c r="N84" t="s">
        <v>2010</v>
      </c>
      <c r="O84" t="s">
        <v>2011</v>
      </c>
      <c r="P84" t="s">
        <v>1671</v>
      </c>
      <c r="Q84" t="s">
        <v>1011</v>
      </c>
      <c r="R84" t="s">
        <v>2012</v>
      </c>
      <c r="S84" s="2" t="s">
        <v>325</v>
      </c>
      <c r="T84" t="s">
        <v>1011</v>
      </c>
      <c r="U84" t="s">
        <v>1012</v>
      </c>
      <c r="V84" t="s">
        <v>2261</v>
      </c>
      <c r="W84" t="s">
        <v>2647</v>
      </c>
      <c r="X84" t="s">
        <v>1013</v>
      </c>
      <c r="Y84" t="s">
        <v>1014</v>
      </c>
      <c r="Z84" t="s">
        <v>1011</v>
      </c>
      <c r="AA84" s="2" t="s">
        <v>1011</v>
      </c>
      <c r="AB84" t="s">
        <v>1011</v>
      </c>
      <c r="AC84" t="s">
        <v>1011</v>
      </c>
      <c r="AD84" t="s">
        <v>1011</v>
      </c>
      <c r="AE84" t="s">
        <v>2648</v>
      </c>
      <c r="AF84" t="s">
        <v>1011</v>
      </c>
      <c r="AG84" t="s">
        <v>1011</v>
      </c>
      <c r="AH84" t="s">
        <v>1011</v>
      </c>
      <c r="AI84" t="s">
        <v>1011</v>
      </c>
      <c r="AJ84" t="s">
        <v>1011</v>
      </c>
      <c r="AK84" t="s">
        <v>1011</v>
      </c>
      <c r="AL84" t="s">
        <v>1011</v>
      </c>
      <c r="AM84" t="s">
        <v>1011</v>
      </c>
      <c r="AN84" t="s">
        <v>1011</v>
      </c>
      <c r="AO84" t="s">
        <v>1011</v>
      </c>
      <c r="AP84" t="s">
        <v>1011</v>
      </c>
    </row>
    <row r="85" spans="1:42" ht="16.899999999999999" customHeight="1">
      <c r="A85" t="s">
        <v>2657</v>
      </c>
      <c r="B85" t="s">
        <v>2658</v>
      </c>
      <c r="C85" t="s">
        <v>1708</v>
      </c>
      <c r="D85" t="s">
        <v>1596</v>
      </c>
      <c r="E85" t="s">
        <v>2659</v>
      </c>
      <c r="F85" t="s">
        <v>1598</v>
      </c>
      <c r="G85" t="s">
        <v>1599</v>
      </c>
      <c r="H85" t="s">
        <v>1600</v>
      </c>
      <c r="I85" t="s">
        <v>1601</v>
      </c>
      <c r="J85" t="s">
        <v>1602</v>
      </c>
      <c r="K85" t="s">
        <v>1010</v>
      </c>
      <c r="L85" t="s">
        <v>1557</v>
      </c>
      <c r="M85" t="s">
        <v>1603</v>
      </c>
      <c r="N85" t="s">
        <v>2123</v>
      </c>
      <c r="O85" t="s">
        <v>2124</v>
      </c>
      <c r="P85" t="s">
        <v>2125</v>
      </c>
      <c r="Q85" t="s">
        <v>1011</v>
      </c>
      <c r="R85" t="s">
        <v>1616</v>
      </c>
      <c r="S85" t="s">
        <v>250</v>
      </c>
      <c r="T85" t="s">
        <v>1011</v>
      </c>
      <c r="U85" t="s">
        <v>1012</v>
      </c>
      <c r="V85" t="s">
        <v>2221</v>
      </c>
      <c r="W85" t="s">
        <v>2660</v>
      </c>
      <c r="X85" t="s">
        <v>1013</v>
      </c>
      <c r="Y85" t="s">
        <v>1014</v>
      </c>
      <c r="Z85" t="s">
        <v>1011</v>
      </c>
      <c r="AA85" t="s">
        <v>1011</v>
      </c>
      <c r="AB85" t="s">
        <v>1011</v>
      </c>
      <c r="AC85" t="s">
        <v>1011</v>
      </c>
      <c r="AD85" t="s">
        <v>1011</v>
      </c>
      <c r="AE85" t="s">
        <v>2661</v>
      </c>
      <c r="AF85" t="s">
        <v>1011</v>
      </c>
      <c r="AG85" t="s">
        <v>1011</v>
      </c>
      <c r="AH85" t="s">
        <v>1011</v>
      </c>
      <c r="AI85" t="s">
        <v>1011</v>
      </c>
      <c r="AJ85" t="s">
        <v>1011</v>
      </c>
      <c r="AK85" t="s">
        <v>1011</v>
      </c>
      <c r="AL85" t="s">
        <v>1011</v>
      </c>
      <c r="AM85" t="s">
        <v>1011</v>
      </c>
      <c r="AN85" t="s">
        <v>1011</v>
      </c>
      <c r="AO85" t="s">
        <v>1011</v>
      </c>
      <c r="AP85" t="s">
        <v>1011</v>
      </c>
    </row>
    <row r="86" spans="1:42" ht="16.899999999999999" customHeight="1">
      <c r="A86" t="s">
        <v>2662</v>
      </c>
      <c r="B86" t="s">
        <v>2663</v>
      </c>
      <c r="C86" t="s">
        <v>1708</v>
      </c>
      <c r="D86" t="s">
        <v>1596</v>
      </c>
      <c r="E86" t="s">
        <v>2659</v>
      </c>
      <c r="F86" t="s">
        <v>1598</v>
      </c>
      <c r="G86" t="s">
        <v>1599</v>
      </c>
      <c r="H86" t="s">
        <v>1600</v>
      </c>
      <c r="I86" t="s">
        <v>1601</v>
      </c>
      <c r="J86" t="s">
        <v>1602</v>
      </c>
      <c r="K86" t="s">
        <v>1010</v>
      </c>
      <c r="L86" t="s">
        <v>1557</v>
      </c>
      <c r="M86" t="s">
        <v>1603</v>
      </c>
      <c r="N86" t="s">
        <v>2664</v>
      </c>
      <c r="O86" t="s">
        <v>2665</v>
      </c>
      <c r="P86" t="s">
        <v>2666</v>
      </c>
      <c r="Q86" t="s">
        <v>1011</v>
      </c>
      <c r="R86" t="s">
        <v>2667</v>
      </c>
      <c r="S86" t="s">
        <v>249</v>
      </c>
      <c r="T86" t="s">
        <v>1011</v>
      </c>
      <c r="U86" t="s">
        <v>1012</v>
      </c>
      <c r="V86" t="s">
        <v>2221</v>
      </c>
      <c r="W86" t="s">
        <v>2660</v>
      </c>
      <c r="X86" t="s">
        <v>1013</v>
      </c>
      <c r="Y86" t="s">
        <v>1014</v>
      </c>
      <c r="Z86" t="s">
        <v>1011</v>
      </c>
      <c r="AA86" t="s">
        <v>1011</v>
      </c>
      <c r="AB86" t="s">
        <v>1011</v>
      </c>
      <c r="AC86" t="s">
        <v>1011</v>
      </c>
      <c r="AD86" t="s">
        <v>1011</v>
      </c>
      <c r="AE86" t="s">
        <v>2661</v>
      </c>
      <c r="AF86" t="s">
        <v>1011</v>
      </c>
      <c r="AG86" t="s">
        <v>1011</v>
      </c>
      <c r="AH86" t="s">
        <v>1011</v>
      </c>
      <c r="AI86" t="s">
        <v>1011</v>
      </c>
      <c r="AJ86" t="s">
        <v>1011</v>
      </c>
      <c r="AK86" t="s">
        <v>1011</v>
      </c>
      <c r="AL86" t="s">
        <v>1011</v>
      </c>
      <c r="AM86" t="s">
        <v>1011</v>
      </c>
      <c r="AN86" t="s">
        <v>1011</v>
      </c>
      <c r="AO86" t="s">
        <v>1011</v>
      </c>
      <c r="AP86" t="s">
        <v>1011</v>
      </c>
    </row>
    <row r="87" spans="1:42" ht="16.899999999999999" customHeight="1">
      <c r="A87" t="s">
        <v>2668</v>
      </c>
      <c r="B87" t="s">
        <v>2669</v>
      </c>
      <c r="C87" t="s">
        <v>2309</v>
      </c>
      <c r="D87" t="s">
        <v>1596</v>
      </c>
      <c r="E87" t="s">
        <v>2659</v>
      </c>
      <c r="F87" t="s">
        <v>1598</v>
      </c>
      <c r="G87" t="s">
        <v>1599</v>
      </c>
      <c r="H87" t="s">
        <v>1600</v>
      </c>
      <c r="I87" t="s">
        <v>1601</v>
      </c>
      <c r="J87" t="s">
        <v>1602</v>
      </c>
      <c r="K87" t="s">
        <v>1010</v>
      </c>
      <c r="L87" t="s">
        <v>1557</v>
      </c>
      <c r="M87" t="s">
        <v>1603</v>
      </c>
      <c r="N87" t="s">
        <v>2670</v>
      </c>
      <c r="O87" t="s">
        <v>1011</v>
      </c>
      <c r="P87" t="s">
        <v>2671</v>
      </c>
      <c r="Q87" t="s">
        <v>1011</v>
      </c>
      <c r="R87" t="s">
        <v>2672</v>
      </c>
      <c r="S87" t="s">
        <v>965</v>
      </c>
      <c r="T87" t="s">
        <v>1011</v>
      </c>
      <c r="U87" t="s">
        <v>1012</v>
      </c>
      <c r="V87" t="s">
        <v>2313</v>
      </c>
      <c r="W87" t="s">
        <v>2673</v>
      </c>
      <c r="X87" t="s">
        <v>1013</v>
      </c>
      <c r="Y87" t="s">
        <v>1014</v>
      </c>
      <c r="Z87" t="s">
        <v>1011</v>
      </c>
      <c r="AA87" t="s">
        <v>1011</v>
      </c>
      <c r="AB87" t="s">
        <v>1011</v>
      </c>
      <c r="AC87" t="s">
        <v>1011</v>
      </c>
      <c r="AD87" t="s">
        <v>1011</v>
      </c>
      <c r="AE87" t="s">
        <v>2661</v>
      </c>
      <c r="AF87" t="s">
        <v>1011</v>
      </c>
      <c r="AG87" t="s">
        <v>1011</v>
      </c>
      <c r="AH87" t="s">
        <v>1011</v>
      </c>
      <c r="AI87" t="s">
        <v>1011</v>
      </c>
      <c r="AJ87" t="s">
        <v>1011</v>
      </c>
      <c r="AK87" t="s">
        <v>1011</v>
      </c>
      <c r="AL87" t="s">
        <v>1011</v>
      </c>
      <c r="AM87" t="s">
        <v>1011</v>
      </c>
      <c r="AN87" t="s">
        <v>1011</v>
      </c>
      <c r="AO87" t="s">
        <v>1011</v>
      </c>
      <c r="AP87" t="s">
        <v>1011</v>
      </c>
    </row>
    <row r="88" spans="1:42" ht="16.899999999999999" customHeight="1">
      <c r="A88" t="s">
        <v>2674</v>
      </c>
      <c r="B88" t="s">
        <v>2675</v>
      </c>
      <c r="C88" t="s">
        <v>1549</v>
      </c>
      <c r="D88" t="s">
        <v>1596</v>
      </c>
      <c r="E88" t="s">
        <v>2659</v>
      </c>
      <c r="F88" t="s">
        <v>1598</v>
      </c>
      <c r="G88" t="s">
        <v>1599</v>
      </c>
      <c r="H88" t="s">
        <v>1600</v>
      </c>
      <c r="I88" t="s">
        <v>1601</v>
      </c>
      <c r="J88" t="s">
        <v>1602</v>
      </c>
      <c r="K88" t="s">
        <v>1010</v>
      </c>
      <c r="L88" t="s">
        <v>1557</v>
      </c>
      <c r="M88" t="s">
        <v>1558</v>
      </c>
      <c r="N88" t="s">
        <v>2676</v>
      </c>
      <c r="O88" t="s">
        <v>2677</v>
      </c>
      <c r="P88" t="s">
        <v>2678</v>
      </c>
      <c r="Q88" t="s">
        <v>1011</v>
      </c>
      <c r="R88" t="s">
        <v>2679</v>
      </c>
      <c r="S88" t="s">
        <v>231</v>
      </c>
      <c r="T88" t="s">
        <v>1011</v>
      </c>
      <c r="U88" t="s">
        <v>1012</v>
      </c>
      <c r="V88" t="s">
        <v>2680</v>
      </c>
      <c r="W88" t="s">
        <v>2681</v>
      </c>
      <c r="X88" t="s">
        <v>1013</v>
      </c>
      <c r="Y88" t="s">
        <v>1014</v>
      </c>
      <c r="Z88" t="s">
        <v>1011</v>
      </c>
      <c r="AA88" t="s">
        <v>1011</v>
      </c>
      <c r="AB88" t="s">
        <v>1011</v>
      </c>
      <c r="AC88" t="s">
        <v>1011</v>
      </c>
      <c r="AD88" t="s">
        <v>1011</v>
      </c>
      <c r="AE88" t="s">
        <v>2661</v>
      </c>
      <c r="AF88" t="s">
        <v>1011</v>
      </c>
      <c r="AG88" t="s">
        <v>1011</v>
      </c>
      <c r="AH88" t="s">
        <v>1011</v>
      </c>
      <c r="AI88" t="s">
        <v>1011</v>
      </c>
      <c r="AJ88" t="s">
        <v>1011</v>
      </c>
      <c r="AK88" t="s">
        <v>1011</v>
      </c>
      <c r="AL88" t="s">
        <v>1011</v>
      </c>
      <c r="AM88" t="s">
        <v>1011</v>
      </c>
      <c r="AN88" t="s">
        <v>1011</v>
      </c>
      <c r="AO88" t="s">
        <v>1011</v>
      </c>
      <c r="AP88" t="s">
        <v>1011</v>
      </c>
    </row>
    <row r="89" spans="1:42">
      <c r="A89" t="s">
        <v>2683</v>
      </c>
      <c r="B89" t="s">
        <v>2684</v>
      </c>
      <c r="C89" t="s">
        <v>1708</v>
      </c>
      <c r="D89" t="s">
        <v>2025</v>
      </c>
      <c r="E89" t="s">
        <v>2026</v>
      </c>
      <c r="F89" t="s">
        <v>2027</v>
      </c>
      <c r="G89" t="s">
        <v>2028</v>
      </c>
      <c r="H89" t="s">
        <v>2029</v>
      </c>
      <c r="I89" t="s">
        <v>2030</v>
      </c>
      <c r="J89" t="s">
        <v>2031</v>
      </c>
      <c r="K89" t="s">
        <v>1010</v>
      </c>
      <c r="L89" t="s">
        <v>1557</v>
      </c>
      <c r="M89" t="s">
        <v>1558</v>
      </c>
      <c r="N89" t="s">
        <v>2685</v>
      </c>
      <c r="O89" t="s">
        <v>2686</v>
      </c>
      <c r="P89" t="s">
        <v>2687</v>
      </c>
      <c r="Q89" t="s">
        <v>1011</v>
      </c>
      <c r="R89" t="s">
        <v>2688</v>
      </c>
      <c r="S89" s="2" t="s">
        <v>2689</v>
      </c>
      <c r="T89" t="s">
        <v>1011</v>
      </c>
      <c r="U89" t="s">
        <v>1012</v>
      </c>
      <c r="V89" t="s">
        <v>2221</v>
      </c>
      <c r="W89" t="s">
        <v>2690</v>
      </c>
      <c r="X89" t="s">
        <v>1013</v>
      </c>
      <c r="Y89" t="s">
        <v>1014</v>
      </c>
      <c r="Z89" t="s">
        <v>1011</v>
      </c>
      <c r="AA89" s="2" t="s">
        <v>1011</v>
      </c>
      <c r="AB89" t="s">
        <v>1011</v>
      </c>
      <c r="AC89" t="s">
        <v>1011</v>
      </c>
      <c r="AD89" t="s">
        <v>1011</v>
      </c>
      <c r="AE89" t="s">
        <v>2036</v>
      </c>
      <c r="AF89" t="s">
        <v>1011</v>
      </c>
      <c r="AG89" t="s">
        <v>1011</v>
      </c>
      <c r="AH89" t="s">
        <v>1011</v>
      </c>
      <c r="AI89" t="s">
        <v>1011</v>
      </c>
      <c r="AJ89" t="s">
        <v>1011</v>
      </c>
      <c r="AK89" t="s">
        <v>1011</v>
      </c>
      <c r="AL89" t="s">
        <v>1011</v>
      </c>
      <c r="AM89" t="s">
        <v>1011</v>
      </c>
      <c r="AN89" t="s">
        <v>1011</v>
      </c>
      <c r="AO89" t="s">
        <v>1011</v>
      </c>
      <c r="AP89" t="s">
        <v>1011</v>
      </c>
    </row>
    <row r="90" spans="1:42">
      <c r="A90" t="s">
        <v>2691</v>
      </c>
      <c r="B90" t="s">
        <v>2684</v>
      </c>
      <c r="C90" t="s">
        <v>2506</v>
      </c>
      <c r="D90" t="s">
        <v>2025</v>
      </c>
      <c r="E90" t="s">
        <v>2026</v>
      </c>
      <c r="F90" t="s">
        <v>2027</v>
      </c>
      <c r="G90" t="s">
        <v>2028</v>
      </c>
      <c r="H90" t="s">
        <v>2029</v>
      </c>
      <c r="I90" t="s">
        <v>2030</v>
      </c>
      <c r="J90" t="s">
        <v>2031</v>
      </c>
      <c r="K90" t="s">
        <v>1010</v>
      </c>
      <c r="L90" t="s">
        <v>1557</v>
      </c>
      <c r="M90" t="s">
        <v>1558</v>
      </c>
      <c r="N90" t="s">
        <v>2692</v>
      </c>
      <c r="O90" t="s">
        <v>1011</v>
      </c>
      <c r="P90" t="s">
        <v>2693</v>
      </c>
      <c r="Q90" t="s">
        <v>2694</v>
      </c>
      <c r="R90" t="s">
        <v>2695</v>
      </c>
      <c r="S90" s="2" t="s">
        <v>1541</v>
      </c>
      <c r="T90" t="s">
        <v>1011</v>
      </c>
      <c r="U90" t="s">
        <v>1012</v>
      </c>
      <c r="V90" t="s">
        <v>2696</v>
      </c>
      <c r="W90" t="s">
        <v>2697</v>
      </c>
      <c r="X90" t="s">
        <v>1013</v>
      </c>
      <c r="Y90" t="s">
        <v>1014</v>
      </c>
      <c r="Z90" t="s">
        <v>1011</v>
      </c>
      <c r="AA90" s="2" t="s">
        <v>1011</v>
      </c>
      <c r="AB90" t="s">
        <v>1011</v>
      </c>
      <c r="AC90" t="s">
        <v>1011</v>
      </c>
      <c r="AD90" t="s">
        <v>1011</v>
      </c>
      <c r="AE90" t="s">
        <v>2036</v>
      </c>
      <c r="AF90" t="s">
        <v>1011</v>
      </c>
      <c r="AG90" t="s">
        <v>1011</v>
      </c>
      <c r="AH90" t="s">
        <v>1011</v>
      </c>
      <c r="AI90" t="s">
        <v>1011</v>
      </c>
      <c r="AJ90" t="s">
        <v>1011</v>
      </c>
      <c r="AK90" t="s">
        <v>1011</v>
      </c>
      <c r="AL90" t="s">
        <v>1011</v>
      </c>
      <c r="AM90" t="s">
        <v>1011</v>
      </c>
      <c r="AN90" t="s">
        <v>1011</v>
      </c>
      <c r="AO90" t="s">
        <v>1011</v>
      </c>
      <c r="AP90" t="s">
        <v>1011</v>
      </c>
    </row>
    <row r="91" spans="1:42">
      <c r="A91" t="s">
        <v>2691</v>
      </c>
      <c r="B91" t="s">
        <v>2684</v>
      </c>
      <c r="C91" t="s">
        <v>2506</v>
      </c>
      <c r="D91" t="s">
        <v>2025</v>
      </c>
      <c r="E91" t="s">
        <v>2026</v>
      </c>
      <c r="F91" t="s">
        <v>2027</v>
      </c>
      <c r="G91" t="s">
        <v>2028</v>
      </c>
      <c r="H91" t="s">
        <v>2029</v>
      </c>
      <c r="I91" t="s">
        <v>2030</v>
      </c>
      <c r="J91" t="s">
        <v>2031</v>
      </c>
      <c r="K91" t="s">
        <v>1010</v>
      </c>
      <c r="L91" t="s">
        <v>1557</v>
      </c>
      <c r="M91" t="s">
        <v>1558</v>
      </c>
      <c r="N91" t="s">
        <v>2063</v>
      </c>
      <c r="O91" t="s">
        <v>1011</v>
      </c>
      <c r="P91" t="s">
        <v>2507</v>
      </c>
      <c r="Q91" t="s">
        <v>2065</v>
      </c>
      <c r="R91" t="s">
        <v>2034</v>
      </c>
      <c r="S91" s="2" t="s">
        <v>1538</v>
      </c>
      <c r="T91" t="s">
        <v>1011</v>
      </c>
      <c r="U91" t="s">
        <v>1012</v>
      </c>
      <c r="V91" t="s">
        <v>2696</v>
      </c>
      <c r="W91" t="s">
        <v>2697</v>
      </c>
      <c r="X91" t="s">
        <v>1013</v>
      </c>
      <c r="Y91" t="s">
        <v>1014</v>
      </c>
      <c r="Z91" t="s">
        <v>1011</v>
      </c>
      <c r="AA91" s="2" t="s">
        <v>1011</v>
      </c>
      <c r="AB91" t="s">
        <v>1011</v>
      </c>
      <c r="AC91" t="s">
        <v>1011</v>
      </c>
      <c r="AD91" t="s">
        <v>1011</v>
      </c>
      <c r="AE91" t="s">
        <v>2036</v>
      </c>
      <c r="AF91" t="s">
        <v>1011</v>
      </c>
      <c r="AG91" t="s">
        <v>1011</v>
      </c>
      <c r="AH91" t="s">
        <v>1011</v>
      </c>
      <c r="AI91" t="s">
        <v>1011</v>
      </c>
      <c r="AJ91" t="s">
        <v>1011</v>
      </c>
      <c r="AK91" t="s">
        <v>1011</v>
      </c>
      <c r="AL91" t="s">
        <v>1011</v>
      </c>
      <c r="AM91" t="s">
        <v>1011</v>
      </c>
      <c r="AN91" t="s">
        <v>1011</v>
      </c>
      <c r="AO91" t="s">
        <v>1011</v>
      </c>
      <c r="AP91" t="s">
        <v>1011</v>
      </c>
    </row>
    <row r="92" spans="1:42">
      <c r="A92" t="s">
        <v>2691</v>
      </c>
      <c r="B92" t="s">
        <v>2684</v>
      </c>
      <c r="C92" t="s">
        <v>1549</v>
      </c>
      <c r="D92" t="s">
        <v>2025</v>
      </c>
      <c r="E92" t="s">
        <v>2026</v>
      </c>
      <c r="F92" t="s">
        <v>2027</v>
      </c>
      <c r="G92" t="s">
        <v>2028</v>
      </c>
      <c r="H92" t="s">
        <v>2029</v>
      </c>
      <c r="I92" t="s">
        <v>2030</v>
      </c>
      <c r="J92" t="s">
        <v>2031</v>
      </c>
      <c r="K92" t="s">
        <v>1010</v>
      </c>
      <c r="L92" t="s">
        <v>1557</v>
      </c>
      <c r="M92" t="s">
        <v>1558</v>
      </c>
      <c r="N92" t="s">
        <v>2698</v>
      </c>
      <c r="O92" t="s">
        <v>2699</v>
      </c>
      <c r="P92" t="s">
        <v>2700</v>
      </c>
      <c r="Q92" t="s">
        <v>1011</v>
      </c>
      <c r="R92" t="s">
        <v>2514</v>
      </c>
      <c r="S92" s="2" t="s">
        <v>241</v>
      </c>
      <c r="T92" t="s">
        <v>1011</v>
      </c>
      <c r="U92" t="s">
        <v>1012</v>
      </c>
      <c r="V92" t="s">
        <v>2680</v>
      </c>
      <c r="W92" t="s">
        <v>2697</v>
      </c>
      <c r="X92" t="s">
        <v>1013</v>
      </c>
      <c r="Y92" t="s">
        <v>1014</v>
      </c>
      <c r="Z92" t="s">
        <v>1011</v>
      </c>
      <c r="AA92" s="2" t="s">
        <v>1011</v>
      </c>
      <c r="AB92" t="s">
        <v>1011</v>
      </c>
      <c r="AC92" t="s">
        <v>1011</v>
      </c>
      <c r="AD92" t="s">
        <v>1011</v>
      </c>
      <c r="AE92" t="s">
        <v>2036</v>
      </c>
      <c r="AF92" t="s">
        <v>1011</v>
      </c>
      <c r="AG92" t="s">
        <v>1011</v>
      </c>
      <c r="AH92" t="s">
        <v>1011</v>
      </c>
      <c r="AI92" t="s">
        <v>1011</v>
      </c>
      <c r="AJ92" t="s">
        <v>1011</v>
      </c>
      <c r="AK92" t="s">
        <v>1011</v>
      </c>
      <c r="AL92" t="s">
        <v>1011</v>
      </c>
      <c r="AM92" t="s">
        <v>1011</v>
      </c>
      <c r="AN92" t="s">
        <v>1011</v>
      </c>
      <c r="AO92" t="s">
        <v>1011</v>
      </c>
      <c r="AP92" t="s">
        <v>1011</v>
      </c>
    </row>
    <row r="93" spans="1:42">
      <c r="A93" t="s">
        <v>2683</v>
      </c>
      <c r="B93" t="s">
        <v>2684</v>
      </c>
      <c r="C93" t="s">
        <v>1708</v>
      </c>
      <c r="D93" t="s">
        <v>2025</v>
      </c>
      <c r="E93" t="s">
        <v>2026</v>
      </c>
      <c r="F93" t="s">
        <v>2027</v>
      </c>
      <c r="G93" t="s">
        <v>2028</v>
      </c>
      <c r="H93" t="s">
        <v>2029</v>
      </c>
      <c r="I93" t="s">
        <v>2030</v>
      </c>
      <c r="J93" t="s">
        <v>2031</v>
      </c>
      <c r="K93" t="s">
        <v>1010</v>
      </c>
      <c r="L93" t="s">
        <v>1557</v>
      </c>
      <c r="M93" t="s">
        <v>1558</v>
      </c>
      <c r="N93" t="s">
        <v>2701</v>
      </c>
      <c r="O93" t="s">
        <v>2702</v>
      </c>
      <c r="P93" t="s">
        <v>2687</v>
      </c>
      <c r="Q93" t="s">
        <v>1011</v>
      </c>
      <c r="R93" t="s">
        <v>2514</v>
      </c>
      <c r="S93" s="2" t="s">
        <v>2689</v>
      </c>
      <c r="T93" t="s">
        <v>1011</v>
      </c>
      <c r="U93" t="s">
        <v>1012</v>
      </c>
      <c r="V93" t="s">
        <v>2221</v>
      </c>
      <c r="W93" t="s">
        <v>2690</v>
      </c>
      <c r="X93" t="s">
        <v>1013</v>
      </c>
      <c r="Y93" t="s">
        <v>1014</v>
      </c>
      <c r="Z93" t="s">
        <v>1011</v>
      </c>
      <c r="AA93" s="2" t="s">
        <v>1011</v>
      </c>
      <c r="AB93" t="s">
        <v>1011</v>
      </c>
      <c r="AC93" t="s">
        <v>1011</v>
      </c>
      <c r="AD93" t="s">
        <v>1011</v>
      </c>
      <c r="AE93" t="s">
        <v>2036</v>
      </c>
      <c r="AF93" t="s">
        <v>1011</v>
      </c>
      <c r="AG93" t="s">
        <v>1011</v>
      </c>
      <c r="AH93" t="s">
        <v>1011</v>
      </c>
      <c r="AI93" t="s">
        <v>1011</v>
      </c>
      <c r="AJ93" t="s">
        <v>1011</v>
      </c>
      <c r="AK93" t="s">
        <v>1011</v>
      </c>
      <c r="AL93" t="s">
        <v>1011</v>
      </c>
      <c r="AM93" t="s">
        <v>1011</v>
      </c>
      <c r="AN93" t="s">
        <v>1011</v>
      </c>
      <c r="AO93" t="s">
        <v>1011</v>
      </c>
      <c r="AP93" t="s">
        <v>1011</v>
      </c>
    </row>
    <row r="94" spans="1:42">
      <c r="A94" t="s">
        <v>2683</v>
      </c>
      <c r="B94" t="s">
        <v>2684</v>
      </c>
      <c r="C94" t="s">
        <v>1708</v>
      </c>
      <c r="D94" t="s">
        <v>2025</v>
      </c>
      <c r="E94" t="s">
        <v>2026</v>
      </c>
      <c r="F94" t="s">
        <v>2027</v>
      </c>
      <c r="G94" t="s">
        <v>2028</v>
      </c>
      <c r="H94" t="s">
        <v>2029</v>
      </c>
      <c r="I94" t="s">
        <v>2030</v>
      </c>
      <c r="J94" t="s">
        <v>2031</v>
      </c>
      <c r="K94" t="s">
        <v>1010</v>
      </c>
      <c r="L94" t="s">
        <v>1557</v>
      </c>
      <c r="M94" t="s">
        <v>1558</v>
      </c>
      <c r="N94" t="s">
        <v>2703</v>
      </c>
      <c r="O94" t="s">
        <v>2704</v>
      </c>
      <c r="P94" t="s">
        <v>2687</v>
      </c>
      <c r="Q94" t="s">
        <v>1011</v>
      </c>
      <c r="R94" t="s">
        <v>2517</v>
      </c>
      <c r="S94" s="2" t="s">
        <v>2689</v>
      </c>
      <c r="T94" t="s">
        <v>1011</v>
      </c>
      <c r="U94" t="s">
        <v>1012</v>
      </c>
      <c r="V94" t="s">
        <v>2221</v>
      </c>
      <c r="W94" t="s">
        <v>2690</v>
      </c>
      <c r="X94" t="s">
        <v>1013</v>
      </c>
      <c r="Y94" t="s">
        <v>1014</v>
      </c>
      <c r="Z94" t="s">
        <v>1011</v>
      </c>
      <c r="AA94" s="2" t="s">
        <v>1011</v>
      </c>
      <c r="AB94" t="s">
        <v>1011</v>
      </c>
      <c r="AC94" t="s">
        <v>1011</v>
      </c>
      <c r="AD94" t="s">
        <v>1011</v>
      </c>
      <c r="AE94" t="s">
        <v>2036</v>
      </c>
      <c r="AF94" t="s">
        <v>1011</v>
      </c>
      <c r="AG94" t="s">
        <v>1011</v>
      </c>
      <c r="AH94" t="s">
        <v>1011</v>
      </c>
      <c r="AI94" t="s">
        <v>1011</v>
      </c>
      <c r="AJ94" t="s">
        <v>1011</v>
      </c>
      <c r="AK94" t="s">
        <v>1011</v>
      </c>
      <c r="AL94" t="s">
        <v>1011</v>
      </c>
      <c r="AM94" t="s">
        <v>1011</v>
      </c>
      <c r="AN94" t="s">
        <v>1011</v>
      </c>
      <c r="AO94" t="s">
        <v>1011</v>
      </c>
      <c r="AP94" t="s">
        <v>1011</v>
      </c>
    </row>
    <row r="95" spans="1:42">
      <c r="A95" t="s">
        <v>2711</v>
      </c>
      <c r="B95" t="s">
        <v>2712</v>
      </c>
      <c r="C95" t="s">
        <v>2713</v>
      </c>
      <c r="D95" t="s">
        <v>2714</v>
      </c>
      <c r="E95" t="s">
        <v>2715</v>
      </c>
      <c r="F95" t="s">
        <v>2716</v>
      </c>
      <c r="G95" t="s">
        <v>2047</v>
      </c>
      <c r="H95" t="s">
        <v>2047</v>
      </c>
      <c r="I95" t="s">
        <v>2320</v>
      </c>
      <c r="J95" t="s">
        <v>2717</v>
      </c>
      <c r="K95" t="s">
        <v>1010</v>
      </c>
      <c r="L95" t="s">
        <v>2135</v>
      </c>
      <c r="M95" t="s">
        <v>2136</v>
      </c>
      <c r="N95" t="s">
        <v>2718</v>
      </c>
      <c r="O95" t="s">
        <v>1011</v>
      </c>
      <c r="P95" t="s">
        <v>2542</v>
      </c>
      <c r="Q95" t="s">
        <v>2719</v>
      </c>
      <c r="R95" t="s">
        <v>2720</v>
      </c>
      <c r="S95" s="2" t="s">
        <v>2545</v>
      </c>
      <c r="T95" t="s">
        <v>1011</v>
      </c>
      <c r="U95" t="s">
        <v>1012</v>
      </c>
      <c r="V95" t="s">
        <v>2721</v>
      </c>
      <c r="W95" t="s">
        <v>2722</v>
      </c>
      <c r="X95" t="s">
        <v>1013</v>
      </c>
      <c r="Y95" t="s">
        <v>1014</v>
      </c>
      <c r="Z95" t="s">
        <v>1011</v>
      </c>
      <c r="AA95" s="2" t="s">
        <v>1011</v>
      </c>
      <c r="AB95" t="s">
        <v>1011</v>
      </c>
      <c r="AC95" t="s">
        <v>1011</v>
      </c>
      <c r="AD95" t="s">
        <v>1011</v>
      </c>
      <c r="AE95" t="s">
        <v>2723</v>
      </c>
      <c r="AF95" t="s">
        <v>1011</v>
      </c>
      <c r="AG95" t="s">
        <v>1011</v>
      </c>
      <c r="AH95" t="s">
        <v>1011</v>
      </c>
      <c r="AI95" t="s">
        <v>1011</v>
      </c>
      <c r="AJ95" t="s">
        <v>1011</v>
      </c>
      <c r="AK95" t="s">
        <v>1011</v>
      </c>
      <c r="AL95" t="s">
        <v>1011</v>
      </c>
      <c r="AM95" t="s">
        <v>1011</v>
      </c>
      <c r="AN95" t="s">
        <v>1011</v>
      </c>
      <c r="AO95" t="s">
        <v>1011</v>
      </c>
      <c r="AP95" t="s">
        <v>1011</v>
      </c>
    </row>
    <row r="96" spans="1:42">
      <c r="A96" t="s">
        <v>2728</v>
      </c>
      <c r="B96" t="s">
        <v>2729</v>
      </c>
      <c r="C96" t="s">
        <v>1708</v>
      </c>
      <c r="D96" t="s">
        <v>2730</v>
      </c>
      <c r="E96" t="s">
        <v>2731</v>
      </c>
      <c r="F96" t="s">
        <v>2732</v>
      </c>
      <c r="G96" t="s">
        <v>1696</v>
      </c>
      <c r="H96" t="s">
        <v>2733</v>
      </c>
      <c r="I96" t="s">
        <v>2734</v>
      </c>
      <c r="J96" t="s">
        <v>2735</v>
      </c>
      <c r="K96" t="s">
        <v>1010</v>
      </c>
      <c r="L96" t="s">
        <v>1813</v>
      </c>
      <c r="M96" t="s">
        <v>2736</v>
      </c>
      <c r="N96" t="s">
        <v>2737</v>
      </c>
      <c r="O96" t="s">
        <v>2738</v>
      </c>
      <c r="P96" t="s">
        <v>2739</v>
      </c>
      <c r="Q96" t="s">
        <v>1011</v>
      </c>
      <c r="R96" t="s">
        <v>2740</v>
      </c>
      <c r="S96" s="2" t="s">
        <v>138</v>
      </c>
      <c r="T96" t="s">
        <v>1011</v>
      </c>
      <c r="U96" t="s">
        <v>1012</v>
      </c>
      <c r="V96" t="s">
        <v>2221</v>
      </c>
      <c r="W96" t="s">
        <v>2741</v>
      </c>
      <c r="X96" t="s">
        <v>1013</v>
      </c>
      <c r="Y96" t="s">
        <v>1014</v>
      </c>
      <c r="Z96" t="s">
        <v>1011</v>
      </c>
      <c r="AA96" s="2" t="s">
        <v>1011</v>
      </c>
      <c r="AB96" t="s">
        <v>1011</v>
      </c>
      <c r="AC96" t="s">
        <v>1011</v>
      </c>
      <c r="AD96" t="s">
        <v>1011</v>
      </c>
      <c r="AE96" t="s">
        <v>2742</v>
      </c>
      <c r="AF96" t="s">
        <v>1011</v>
      </c>
      <c r="AG96" t="s">
        <v>1011</v>
      </c>
      <c r="AH96" t="s">
        <v>1011</v>
      </c>
      <c r="AI96" t="s">
        <v>1011</v>
      </c>
      <c r="AJ96" t="s">
        <v>1011</v>
      </c>
      <c r="AK96" t="s">
        <v>1011</v>
      </c>
      <c r="AL96" t="s">
        <v>1011</v>
      </c>
      <c r="AM96" t="s">
        <v>1011</v>
      </c>
      <c r="AN96" t="s">
        <v>1011</v>
      </c>
      <c r="AO96" t="s">
        <v>1011</v>
      </c>
      <c r="AP96" t="s">
        <v>1011</v>
      </c>
    </row>
    <row r="97" spans="1:42">
      <c r="A97" t="s">
        <v>2743</v>
      </c>
      <c r="B97" t="s">
        <v>2744</v>
      </c>
      <c r="C97" t="s">
        <v>1549</v>
      </c>
      <c r="D97" t="s">
        <v>2025</v>
      </c>
      <c r="E97" t="s">
        <v>2745</v>
      </c>
      <c r="F97" t="s">
        <v>2746</v>
      </c>
      <c r="G97" t="s">
        <v>2028</v>
      </c>
      <c r="H97" t="s">
        <v>2029</v>
      </c>
      <c r="I97" t="s">
        <v>2030</v>
      </c>
      <c r="J97" t="s">
        <v>2747</v>
      </c>
      <c r="K97" t="s">
        <v>1010</v>
      </c>
      <c r="L97" t="s">
        <v>1557</v>
      </c>
      <c r="M97" t="s">
        <v>1558</v>
      </c>
      <c r="N97" t="s">
        <v>2698</v>
      </c>
      <c r="O97" t="s">
        <v>2699</v>
      </c>
      <c r="P97" t="s">
        <v>2700</v>
      </c>
      <c r="Q97" t="s">
        <v>1011</v>
      </c>
      <c r="R97" t="s">
        <v>2514</v>
      </c>
      <c r="S97" s="2" t="s">
        <v>241</v>
      </c>
      <c r="T97" t="s">
        <v>1011</v>
      </c>
      <c r="U97" t="s">
        <v>1012</v>
      </c>
      <c r="V97" t="s">
        <v>2680</v>
      </c>
      <c r="W97" t="s">
        <v>2748</v>
      </c>
      <c r="X97" t="s">
        <v>1013</v>
      </c>
      <c r="Y97" t="s">
        <v>1014</v>
      </c>
      <c r="Z97" t="s">
        <v>1011</v>
      </c>
      <c r="AA97" s="2" t="s">
        <v>1011</v>
      </c>
      <c r="AB97" t="s">
        <v>1011</v>
      </c>
      <c r="AC97" t="s">
        <v>1011</v>
      </c>
      <c r="AD97" t="s">
        <v>1011</v>
      </c>
      <c r="AE97" t="s">
        <v>2749</v>
      </c>
      <c r="AF97" t="s">
        <v>1011</v>
      </c>
      <c r="AG97" t="s">
        <v>1011</v>
      </c>
      <c r="AH97" t="s">
        <v>1011</v>
      </c>
      <c r="AI97" t="s">
        <v>1011</v>
      </c>
      <c r="AJ97" t="s">
        <v>1011</v>
      </c>
      <c r="AK97" t="s">
        <v>1011</v>
      </c>
      <c r="AL97" t="s">
        <v>1011</v>
      </c>
      <c r="AM97" t="s">
        <v>1011</v>
      </c>
      <c r="AN97" t="s">
        <v>1011</v>
      </c>
      <c r="AO97" t="s">
        <v>1011</v>
      </c>
      <c r="AP97" t="s">
        <v>1011</v>
      </c>
    </row>
    <row r="98" spans="1:42">
      <c r="A98" t="s">
        <v>2759</v>
      </c>
      <c r="B98" t="s">
        <v>2760</v>
      </c>
      <c r="C98" t="s">
        <v>2761</v>
      </c>
      <c r="D98" t="s">
        <v>2025</v>
      </c>
      <c r="E98" t="s">
        <v>2745</v>
      </c>
      <c r="F98" t="s">
        <v>2746</v>
      </c>
      <c r="G98" t="s">
        <v>2028</v>
      </c>
      <c r="H98" t="s">
        <v>2029</v>
      </c>
      <c r="I98" t="s">
        <v>2030</v>
      </c>
      <c r="J98" t="s">
        <v>2747</v>
      </c>
      <c r="K98" t="s">
        <v>1010</v>
      </c>
      <c r="L98" t="s">
        <v>1557</v>
      </c>
      <c r="M98" t="s">
        <v>1603</v>
      </c>
      <c r="N98" t="s">
        <v>2762</v>
      </c>
      <c r="O98" t="s">
        <v>1011</v>
      </c>
      <c r="P98" t="s">
        <v>2763</v>
      </c>
      <c r="Q98" t="s">
        <v>2764</v>
      </c>
      <c r="R98" t="s">
        <v>2765</v>
      </c>
      <c r="S98" t="s">
        <v>2766</v>
      </c>
      <c r="T98" t="s">
        <v>1011</v>
      </c>
      <c r="U98" t="s">
        <v>1012</v>
      </c>
      <c r="V98" t="s">
        <v>2501</v>
      </c>
      <c r="W98" t="s">
        <v>2767</v>
      </c>
      <c r="X98" t="s">
        <v>1013</v>
      </c>
      <c r="Y98" t="s">
        <v>1014</v>
      </c>
      <c r="Z98" t="s">
        <v>1011</v>
      </c>
      <c r="AA98" t="s">
        <v>1011</v>
      </c>
      <c r="AB98" t="s">
        <v>1011</v>
      </c>
      <c r="AC98" t="s">
        <v>1011</v>
      </c>
      <c r="AD98" t="s">
        <v>1011</v>
      </c>
      <c r="AE98" t="s">
        <v>2749</v>
      </c>
      <c r="AF98" t="s">
        <v>1011</v>
      </c>
      <c r="AG98" t="s">
        <v>1011</v>
      </c>
      <c r="AH98" t="s">
        <v>1011</v>
      </c>
      <c r="AI98" t="s">
        <v>1011</v>
      </c>
      <c r="AJ98" t="s">
        <v>1011</v>
      </c>
      <c r="AK98" t="s">
        <v>1011</v>
      </c>
      <c r="AL98" t="s">
        <v>1011</v>
      </c>
      <c r="AM98" t="s">
        <v>1011</v>
      </c>
      <c r="AN98" t="s">
        <v>1011</v>
      </c>
      <c r="AO98" t="s">
        <v>1011</v>
      </c>
      <c r="AP98" t="s">
        <v>1011</v>
      </c>
    </row>
    <row r="99" spans="1:42">
      <c r="A99" t="s">
        <v>2759</v>
      </c>
      <c r="B99" t="s">
        <v>2760</v>
      </c>
      <c r="C99" t="s">
        <v>1708</v>
      </c>
      <c r="D99" t="s">
        <v>2025</v>
      </c>
      <c r="E99" t="s">
        <v>2745</v>
      </c>
      <c r="F99" t="s">
        <v>2746</v>
      </c>
      <c r="G99" t="s">
        <v>2028</v>
      </c>
      <c r="H99" t="s">
        <v>2029</v>
      </c>
      <c r="I99" t="s">
        <v>2030</v>
      </c>
      <c r="J99" t="s">
        <v>2747</v>
      </c>
      <c r="K99" t="s">
        <v>1010</v>
      </c>
      <c r="L99" t="s">
        <v>1557</v>
      </c>
      <c r="M99" t="s">
        <v>1603</v>
      </c>
      <c r="N99" t="s">
        <v>2768</v>
      </c>
      <c r="O99" t="s">
        <v>2769</v>
      </c>
      <c r="P99" t="s">
        <v>2125</v>
      </c>
      <c r="Q99" t="s">
        <v>1011</v>
      </c>
      <c r="R99" t="s">
        <v>2034</v>
      </c>
      <c r="S99" t="s">
        <v>250</v>
      </c>
      <c r="T99" t="s">
        <v>1011</v>
      </c>
      <c r="U99" t="s">
        <v>1012</v>
      </c>
      <c r="V99" t="s">
        <v>2221</v>
      </c>
      <c r="W99" t="s">
        <v>2767</v>
      </c>
      <c r="X99" t="s">
        <v>1013</v>
      </c>
      <c r="Y99" t="s">
        <v>1014</v>
      </c>
      <c r="Z99" t="s">
        <v>1011</v>
      </c>
      <c r="AA99" t="s">
        <v>1011</v>
      </c>
      <c r="AB99" t="s">
        <v>1011</v>
      </c>
      <c r="AC99" t="s">
        <v>1011</v>
      </c>
      <c r="AD99" t="s">
        <v>1011</v>
      </c>
      <c r="AE99" t="s">
        <v>2749</v>
      </c>
      <c r="AF99" t="s">
        <v>1011</v>
      </c>
      <c r="AG99" t="s">
        <v>1011</v>
      </c>
      <c r="AH99" t="s">
        <v>1011</v>
      </c>
      <c r="AI99" t="s">
        <v>1011</v>
      </c>
      <c r="AJ99" t="s">
        <v>1011</v>
      </c>
      <c r="AK99" t="s">
        <v>1011</v>
      </c>
      <c r="AL99" t="s">
        <v>1011</v>
      </c>
      <c r="AM99" t="s">
        <v>1011</v>
      </c>
      <c r="AN99" t="s">
        <v>1011</v>
      </c>
      <c r="AO99" t="s">
        <v>1011</v>
      </c>
      <c r="AP99" t="s">
        <v>1011</v>
      </c>
    </row>
    <row r="100" spans="1:42">
      <c r="A100" t="s">
        <v>2759</v>
      </c>
      <c r="B100" t="s">
        <v>2760</v>
      </c>
      <c r="C100" t="s">
        <v>2510</v>
      </c>
      <c r="D100" t="s">
        <v>2025</v>
      </c>
      <c r="E100" t="s">
        <v>2745</v>
      </c>
      <c r="F100" t="s">
        <v>2746</v>
      </c>
      <c r="G100" t="s">
        <v>2028</v>
      </c>
      <c r="H100" t="s">
        <v>2029</v>
      </c>
      <c r="I100" t="s">
        <v>2030</v>
      </c>
      <c r="J100" t="s">
        <v>2747</v>
      </c>
      <c r="K100" t="s">
        <v>1010</v>
      </c>
      <c r="L100" t="s">
        <v>1557</v>
      </c>
      <c r="M100" t="s">
        <v>1558</v>
      </c>
      <c r="N100" t="s">
        <v>2511</v>
      </c>
      <c r="O100" t="s">
        <v>2512</v>
      </c>
      <c r="P100" t="s">
        <v>2513</v>
      </c>
      <c r="Q100" t="s">
        <v>2512</v>
      </c>
      <c r="R100" t="s">
        <v>2514</v>
      </c>
      <c r="S100" t="s">
        <v>237</v>
      </c>
      <c r="T100" t="s">
        <v>1011</v>
      </c>
      <c r="U100" t="s">
        <v>1012</v>
      </c>
      <c r="V100" t="s">
        <v>2221</v>
      </c>
      <c r="W100" t="s">
        <v>2767</v>
      </c>
      <c r="X100" t="s">
        <v>1013</v>
      </c>
      <c r="Y100" t="s">
        <v>1014</v>
      </c>
      <c r="Z100" t="s">
        <v>1011</v>
      </c>
      <c r="AA100" t="s">
        <v>1011</v>
      </c>
      <c r="AB100" t="s">
        <v>1011</v>
      </c>
      <c r="AC100" t="s">
        <v>1011</v>
      </c>
      <c r="AD100" t="s">
        <v>1011</v>
      </c>
      <c r="AE100" t="s">
        <v>2749</v>
      </c>
      <c r="AF100" t="s">
        <v>1011</v>
      </c>
      <c r="AG100" t="s">
        <v>1011</v>
      </c>
      <c r="AH100" t="s">
        <v>1011</v>
      </c>
      <c r="AI100" t="s">
        <v>1011</v>
      </c>
      <c r="AJ100" t="s">
        <v>1011</v>
      </c>
      <c r="AK100" t="s">
        <v>1011</v>
      </c>
      <c r="AL100" t="s">
        <v>1011</v>
      </c>
      <c r="AM100" t="s">
        <v>1011</v>
      </c>
      <c r="AN100" t="s">
        <v>1011</v>
      </c>
      <c r="AO100" t="s">
        <v>1011</v>
      </c>
      <c r="AP100" t="s">
        <v>1011</v>
      </c>
    </row>
    <row r="101" spans="1:42">
      <c r="A101" t="s">
        <v>2770</v>
      </c>
      <c r="B101" t="s">
        <v>2771</v>
      </c>
      <c r="C101" t="s">
        <v>1692</v>
      </c>
      <c r="D101" t="s">
        <v>2025</v>
      </c>
      <c r="E101" t="s">
        <v>2026</v>
      </c>
      <c r="F101" t="s">
        <v>2027</v>
      </c>
      <c r="G101" t="s">
        <v>2028</v>
      </c>
      <c r="H101" t="s">
        <v>2029</v>
      </c>
      <c r="I101" t="s">
        <v>2030</v>
      </c>
      <c r="J101" t="s">
        <v>2031</v>
      </c>
      <c r="K101" t="s">
        <v>1010</v>
      </c>
      <c r="L101" t="s">
        <v>1557</v>
      </c>
      <c r="M101" t="s">
        <v>1603</v>
      </c>
      <c r="N101" t="s">
        <v>2772</v>
      </c>
      <c r="O101" t="s">
        <v>1011</v>
      </c>
      <c r="P101" t="s">
        <v>2773</v>
      </c>
      <c r="Q101" t="s">
        <v>2774</v>
      </c>
      <c r="R101" t="s">
        <v>2775</v>
      </c>
      <c r="S101" t="s">
        <v>1447</v>
      </c>
      <c r="T101" t="s">
        <v>1011</v>
      </c>
      <c r="U101" t="s">
        <v>1012</v>
      </c>
      <c r="V101" t="s">
        <v>2776</v>
      </c>
      <c r="W101" t="s">
        <v>2777</v>
      </c>
      <c r="X101" t="s">
        <v>1013</v>
      </c>
      <c r="Y101" t="s">
        <v>1014</v>
      </c>
      <c r="Z101" t="s">
        <v>1011</v>
      </c>
      <c r="AA101" t="s">
        <v>1011</v>
      </c>
      <c r="AB101" t="s">
        <v>1011</v>
      </c>
      <c r="AC101" t="s">
        <v>1011</v>
      </c>
      <c r="AD101" t="s">
        <v>1011</v>
      </c>
      <c r="AE101" t="s">
        <v>2749</v>
      </c>
      <c r="AF101" t="s">
        <v>1011</v>
      </c>
      <c r="AG101" t="s">
        <v>1011</v>
      </c>
      <c r="AH101" t="s">
        <v>1011</v>
      </c>
      <c r="AI101" t="s">
        <v>1011</v>
      </c>
      <c r="AJ101" t="s">
        <v>1011</v>
      </c>
      <c r="AK101" t="s">
        <v>1011</v>
      </c>
      <c r="AL101" t="s">
        <v>1011</v>
      </c>
      <c r="AM101" t="s">
        <v>1011</v>
      </c>
      <c r="AN101" t="s">
        <v>1011</v>
      </c>
      <c r="AO101" t="s">
        <v>1011</v>
      </c>
      <c r="AP101" t="s">
        <v>1011</v>
      </c>
    </row>
    <row r="102" spans="1:42">
      <c r="A102" t="s">
        <v>2770</v>
      </c>
      <c r="B102" t="s">
        <v>2771</v>
      </c>
      <c r="C102" t="s">
        <v>1708</v>
      </c>
      <c r="D102" t="s">
        <v>2025</v>
      </c>
      <c r="E102" t="s">
        <v>2026</v>
      </c>
      <c r="F102" t="s">
        <v>2027</v>
      </c>
      <c r="G102" t="s">
        <v>2028</v>
      </c>
      <c r="H102" t="s">
        <v>2029</v>
      </c>
      <c r="I102" t="s">
        <v>2030</v>
      </c>
      <c r="J102" t="s">
        <v>2031</v>
      </c>
      <c r="K102" t="s">
        <v>1010</v>
      </c>
      <c r="L102" t="s">
        <v>1557</v>
      </c>
      <c r="M102" t="s">
        <v>1558</v>
      </c>
      <c r="N102" t="s">
        <v>2778</v>
      </c>
      <c r="O102" t="s">
        <v>2779</v>
      </c>
      <c r="P102" t="s">
        <v>2687</v>
      </c>
      <c r="Q102" t="s">
        <v>1011</v>
      </c>
      <c r="R102" t="s">
        <v>2151</v>
      </c>
      <c r="S102" t="s">
        <v>2689</v>
      </c>
      <c r="T102" t="s">
        <v>1011</v>
      </c>
      <c r="U102" t="s">
        <v>1012</v>
      </c>
      <c r="V102" t="s">
        <v>2221</v>
      </c>
      <c r="W102" t="s">
        <v>2777</v>
      </c>
      <c r="X102" t="s">
        <v>1013</v>
      </c>
      <c r="Y102" t="s">
        <v>1014</v>
      </c>
      <c r="Z102" t="s">
        <v>1011</v>
      </c>
      <c r="AA102" t="s">
        <v>1011</v>
      </c>
      <c r="AB102" t="s">
        <v>1011</v>
      </c>
      <c r="AC102" t="s">
        <v>1011</v>
      </c>
      <c r="AD102" t="s">
        <v>1011</v>
      </c>
      <c r="AE102" t="s">
        <v>2749</v>
      </c>
      <c r="AF102" t="s">
        <v>1011</v>
      </c>
      <c r="AG102" t="s">
        <v>1011</v>
      </c>
      <c r="AH102" t="s">
        <v>1011</v>
      </c>
      <c r="AI102" t="s">
        <v>1011</v>
      </c>
      <c r="AJ102" t="s">
        <v>1011</v>
      </c>
      <c r="AK102" t="s">
        <v>1011</v>
      </c>
      <c r="AL102" t="s">
        <v>1011</v>
      </c>
      <c r="AM102" t="s">
        <v>1011</v>
      </c>
      <c r="AN102" t="s">
        <v>1011</v>
      </c>
      <c r="AO102" t="s">
        <v>1011</v>
      </c>
      <c r="AP102" t="s">
        <v>1011</v>
      </c>
    </row>
    <row r="103" spans="1:42">
      <c r="A103" t="s">
        <v>2781</v>
      </c>
      <c r="B103" t="s">
        <v>2782</v>
      </c>
      <c r="C103" t="s">
        <v>1708</v>
      </c>
      <c r="D103" t="s">
        <v>2783</v>
      </c>
      <c r="E103" t="s">
        <v>2784</v>
      </c>
      <c r="F103" t="s">
        <v>2785</v>
      </c>
      <c r="G103" t="s">
        <v>2199</v>
      </c>
      <c r="H103" t="s">
        <v>2199</v>
      </c>
      <c r="I103" t="s">
        <v>2786</v>
      </c>
      <c r="J103" t="s">
        <v>2787</v>
      </c>
      <c r="K103" t="s">
        <v>1010</v>
      </c>
      <c r="L103" t="s">
        <v>1813</v>
      </c>
      <c r="M103" t="s">
        <v>1814</v>
      </c>
      <c r="N103" t="s">
        <v>2322</v>
      </c>
      <c r="O103" t="s">
        <v>2323</v>
      </c>
      <c r="P103" t="s">
        <v>2324</v>
      </c>
      <c r="Q103" t="s">
        <v>1011</v>
      </c>
      <c r="R103" t="s">
        <v>2325</v>
      </c>
      <c r="S103" t="s">
        <v>143</v>
      </c>
      <c r="T103" t="s">
        <v>1011</v>
      </c>
      <c r="U103" t="s">
        <v>1012</v>
      </c>
      <c r="V103" t="s">
        <v>2126</v>
      </c>
      <c r="W103" t="s">
        <v>2788</v>
      </c>
      <c r="X103" t="s">
        <v>1013</v>
      </c>
      <c r="Y103" t="s">
        <v>1014</v>
      </c>
      <c r="Z103" t="s">
        <v>1011</v>
      </c>
      <c r="AA103" t="s">
        <v>1011</v>
      </c>
      <c r="AB103" t="s">
        <v>1011</v>
      </c>
      <c r="AC103" t="s">
        <v>1011</v>
      </c>
      <c r="AD103" t="s">
        <v>1011</v>
      </c>
      <c r="AE103" t="s">
        <v>2789</v>
      </c>
      <c r="AF103" t="s">
        <v>1011</v>
      </c>
      <c r="AG103" t="s">
        <v>1011</v>
      </c>
      <c r="AH103" t="s">
        <v>1011</v>
      </c>
      <c r="AI103" t="s">
        <v>1011</v>
      </c>
      <c r="AJ103" t="s">
        <v>1011</v>
      </c>
      <c r="AK103" t="s">
        <v>1011</v>
      </c>
      <c r="AL103" t="s">
        <v>1011</v>
      </c>
      <c r="AM103" t="s">
        <v>1011</v>
      </c>
      <c r="AN103" t="s">
        <v>1011</v>
      </c>
      <c r="AO103" t="s">
        <v>1011</v>
      </c>
      <c r="AP103" t="s">
        <v>1011</v>
      </c>
    </row>
    <row r="104" spans="1:42">
      <c r="A104" t="s">
        <v>2794</v>
      </c>
      <c r="B104" t="s">
        <v>2795</v>
      </c>
      <c r="C104" t="s">
        <v>1549</v>
      </c>
      <c r="D104" t="s">
        <v>2796</v>
      </c>
      <c r="E104" t="s">
        <v>2797</v>
      </c>
      <c r="F104" t="s">
        <v>2798</v>
      </c>
      <c r="G104" t="s">
        <v>2799</v>
      </c>
      <c r="H104" t="s">
        <v>2800</v>
      </c>
      <c r="I104" t="s">
        <v>2801</v>
      </c>
      <c r="J104" t="s">
        <v>2802</v>
      </c>
      <c r="K104" t="s">
        <v>1010</v>
      </c>
      <c r="L104" t="s">
        <v>1557</v>
      </c>
      <c r="M104" t="s">
        <v>1558</v>
      </c>
      <c r="N104" t="s">
        <v>2803</v>
      </c>
      <c r="O104" t="s">
        <v>2804</v>
      </c>
      <c r="P104" t="s">
        <v>2805</v>
      </c>
      <c r="Q104" t="s">
        <v>1011</v>
      </c>
      <c r="R104" t="s">
        <v>2096</v>
      </c>
      <c r="S104" t="s">
        <v>210</v>
      </c>
      <c r="T104" t="s">
        <v>1011</v>
      </c>
      <c r="U104" t="s">
        <v>1012</v>
      </c>
      <c r="V104" t="s">
        <v>2680</v>
      </c>
      <c r="W104" t="s">
        <v>2806</v>
      </c>
      <c r="X104" t="s">
        <v>1013</v>
      </c>
      <c r="Y104" t="s">
        <v>1014</v>
      </c>
      <c r="Z104" t="s">
        <v>1011</v>
      </c>
      <c r="AA104" t="s">
        <v>1011</v>
      </c>
      <c r="AB104" t="s">
        <v>1011</v>
      </c>
      <c r="AC104" t="s">
        <v>1011</v>
      </c>
      <c r="AD104" t="s">
        <v>1011</v>
      </c>
      <c r="AE104" t="s">
        <v>2807</v>
      </c>
      <c r="AF104" t="s">
        <v>1011</v>
      </c>
      <c r="AG104" t="s">
        <v>1011</v>
      </c>
      <c r="AH104" t="s">
        <v>1011</v>
      </c>
      <c r="AI104" t="s">
        <v>1011</v>
      </c>
      <c r="AJ104" t="s">
        <v>1011</v>
      </c>
      <c r="AK104" t="s">
        <v>1011</v>
      </c>
      <c r="AL104" t="s">
        <v>1011</v>
      </c>
      <c r="AM104" t="s">
        <v>1011</v>
      </c>
      <c r="AN104" t="s">
        <v>1011</v>
      </c>
      <c r="AO104" t="s">
        <v>1011</v>
      </c>
      <c r="AP104" t="s">
        <v>1011</v>
      </c>
    </row>
    <row r="105" spans="1:42">
      <c r="A105" t="s">
        <v>2808</v>
      </c>
      <c r="B105" t="s">
        <v>2809</v>
      </c>
      <c r="C105" t="s">
        <v>2810</v>
      </c>
      <c r="D105" t="s">
        <v>2811</v>
      </c>
      <c r="E105" t="s">
        <v>2812</v>
      </c>
      <c r="F105" t="s">
        <v>2813</v>
      </c>
      <c r="G105" t="s">
        <v>1553</v>
      </c>
      <c r="H105" t="s">
        <v>1554</v>
      </c>
      <c r="I105" t="s">
        <v>1885</v>
      </c>
      <c r="J105" t="s">
        <v>2814</v>
      </c>
      <c r="K105" t="s">
        <v>1010</v>
      </c>
      <c r="L105" t="s">
        <v>1557</v>
      </c>
      <c r="M105" t="s">
        <v>2815</v>
      </c>
      <c r="N105" t="s">
        <v>2816</v>
      </c>
      <c r="O105" t="s">
        <v>2817</v>
      </c>
      <c r="P105" t="s">
        <v>2818</v>
      </c>
      <c r="Q105" t="s">
        <v>2817</v>
      </c>
      <c r="R105" t="s">
        <v>2819</v>
      </c>
      <c r="S105" t="s">
        <v>1526</v>
      </c>
      <c r="T105" t="s">
        <v>1011</v>
      </c>
      <c r="U105" t="s">
        <v>1012</v>
      </c>
      <c r="V105" t="s">
        <v>2376</v>
      </c>
      <c r="W105" t="s">
        <v>2820</v>
      </c>
      <c r="X105" t="s">
        <v>1013</v>
      </c>
      <c r="Y105" t="s">
        <v>1014</v>
      </c>
      <c r="Z105" t="s">
        <v>1011</v>
      </c>
      <c r="AA105" t="s">
        <v>1011</v>
      </c>
      <c r="AB105" t="s">
        <v>1011</v>
      </c>
      <c r="AC105" t="s">
        <v>1011</v>
      </c>
      <c r="AD105" t="s">
        <v>1011</v>
      </c>
      <c r="AE105" t="s">
        <v>2821</v>
      </c>
      <c r="AF105" t="s">
        <v>1011</v>
      </c>
      <c r="AG105" t="s">
        <v>1011</v>
      </c>
      <c r="AH105" t="s">
        <v>1011</v>
      </c>
      <c r="AI105" t="s">
        <v>1011</v>
      </c>
      <c r="AJ105" t="s">
        <v>1011</v>
      </c>
      <c r="AK105" t="s">
        <v>1011</v>
      </c>
      <c r="AL105" t="s">
        <v>1011</v>
      </c>
      <c r="AM105" t="s">
        <v>1011</v>
      </c>
      <c r="AN105" t="s">
        <v>1011</v>
      </c>
      <c r="AO105" t="s">
        <v>1011</v>
      </c>
      <c r="AP105" t="s">
        <v>1011</v>
      </c>
    </row>
    <row r="106" spans="1:42">
      <c r="A106" t="s">
        <v>2822</v>
      </c>
      <c r="B106" t="s">
        <v>2823</v>
      </c>
      <c r="C106" t="s">
        <v>1708</v>
      </c>
      <c r="D106" t="s">
        <v>2824</v>
      </c>
      <c r="E106" t="s">
        <v>2825</v>
      </c>
      <c r="F106" t="s">
        <v>2826</v>
      </c>
      <c r="G106" t="s">
        <v>1599</v>
      </c>
      <c r="H106" t="s">
        <v>1913</v>
      </c>
      <c r="I106" t="s">
        <v>1914</v>
      </c>
      <c r="J106" t="s">
        <v>2827</v>
      </c>
      <c r="K106" t="s">
        <v>1010</v>
      </c>
      <c r="L106" t="s">
        <v>1557</v>
      </c>
      <c r="M106" t="s">
        <v>1603</v>
      </c>
      <c r="N106" t="s">
        <v>2828</v>
      </c>
      <c r="O106" t="s">
        <v>2829</v>
      </c>
      <c r="P106" t="s">
        <v>2002</v>
      </c>
      <c r="Q106" t="s">
        <v>1011</v>
      </c>
      <c r="R106" t="s">
        <v>2112</v>
      </c>
      <c r="S106" t="s">
        <v>271</v>
      </c>
      <c r="T106" t="s">
        <v>1011</v>
      </c>
      <c r="U106" t="s">
        <v>1012</v>
      </c>
      <c r="V106" t="s">
        <v>2221</v>
      </c>
      <c r="W106" t="s">
        <v>2660</v>
      </c>
      <c r="X106" t="s">
        <v>1013</v>
      </c>
      <c r="Y106" t="s">
        <v>1014</v>
      </c>
      <c r="Z106" t="s">
        <v>1011</v>
      </c>
      <c r="AA106" t="s">
        <v>1011</v>
      </c>
      <c r="AB106" t="s">
        <v>1011</v>
      </c>
      <c r="AC106" t="s">
        <v>1011</v>
      </c>
      <c r="AD106" t="s">
        <v>1011</v>
      </c>
      <c r="AE106" t="s">
        <v>2830</v>
      </c>
      <c r="AF106" t="s">
        <v>1011</v>
      </c>
      <c r="AG106" t="s">
        <v>1011</v>
      </c>
      <c r="AH106" t="s">
        <v>1011</v>
      </c>
      <c r="AI106" t="s">
        <v>1011</v>
      </c>
      <c r="AJ106" t="s">
        <v>1011</v>
      </c>
      <c r="AK106" t="s">
        <v>1011</v>
      </c>
      <c r="AL106" t="s">
        <v>1011</v>
      </c>
      <c r="AM106" t="s">
        <v>1011</v>
      </c>
      <c r="AN106" t="s">
        <v>1011</v>
      </c>
      <c r="AO106" t="s">
        <v>1011</v>
      </c>
      <c r="AP106" t="s">
        <v>1011</v>
      </c>
    </row>
    <row r="107" spans="1:42">
      <c r="A107" t="s">
        <v>2831</v>
      </c>
      <c r="B107" t="s">
        <v>2832</v>
      </c>
      <c r="C107" t="s">
        <v>1661</v>
      </c>
      <c r="D107" t="s">
        <v>1806</v>
      </c>
      <c r="E107" t="s">
        <v>1807</v>
      </c>
      <c r="F107" t="s">
        <v>1808</v>
      </c>
      <c r="G107" t="s">
        <v>1809</v>
      </c>
      <c r="H107" t="s">
        <v>1810</v>
      </c>
      <c r="I107" t="s">
        <v>1811</v>
      </c>
      <c r="J107" t="s">
        <v>1812</v>
      </c>
      <c r="K107" t="s">
        <v>1010</v>
      </c>
      <c r="L107" t="s">
        <v>1580</v>
      </c>
      <c r="M107" t="s">
        <v>1581</v>
      </c>
      <c r="N107" t="s">
        <v>2833</v>
      </c>
      <c r="O107" t="s">
        <v>2834</v>
      </c>
      <c r="P107" t="s">
        <v>2835</v>
      </c>
      <c r="Q107" t="s">
        <v>1011</v>
      </c>
      <c r="R107" t="s">
        <v>1890</v>
      </c>
      <c r="S107" t="s">
        <v>301</v>
      </c>
      <c r="T107" t="s">
        <v>1011</v>
      </c>
      <c r="U107" t="s">
        <v>1012</v>
      </c>
      <c r="V107" t="s">
        <v>2261</v>
      </c>
      <c r="W107" t="s">
        <v>2836</v>
      </c>
      <c r="X107" t="s">
        <v>1013</v>
      </c>
      <c r="Y107" t="s">
        <v>1014</v>
      </c>
      <c r="Z107" t="s">
        <v>1011</v>
      </c>
      <c r="AA107" t="s">
        <v>1011</v>
      </c>
      <c r="AB107" t="s">
        <v>1011</v>
      </c>
      <c r="AC107" t="s">
        <v>1011</v>
      </c>
      <c r="AD107" t="s">
        <v>1011</v>
      </c>
      <c r="AE107" t="s">
        <v>1820</v>
      </c>
      <c r="AF107" t="s">
        <v>1011</v>
      </c>
      <c r="AG107" t="s">
        <v>1011</v>
      </c>
      <c r="AH107" t="s">
        <v>1011</v>
      </c>
      <c r="AI107" t="s">
        <v>1011</v>
      </c>
      <c r="AJ107" t="s">
        <v>1011</v>
      </c>
      <c r="AK107" t="s">
        <v>1011</v>
      </c>
      <c r="AL107" t="s">
        <v>1011</v>
      </c>
      <c r="AM107" t="s">
        <v>1011</v>
      </c>
      <c r="AN107" t="s">
        <v>1011</v>
      </c>
      <c r="AO107" t="s">
        <v>1011</v>
      </c>
      <c r="AP107" t="s">
        <v>1011</v>
      </c>
    </row>
    <row r="108" spans="1:42" ht="15" customHeight="1">
      <c r="A108" t="s">
        <v>2831</v>
      </c>
      <c r="B108" t="s">
        <v>2832</v>
      </c>
      <c r="C108" t="s">
        <v>1708</v>
      </c>
      <c r="D108" t="s">
        <v>1806</v>
      </c>
      <c r="E108" t="s">
        <v>1807</v>
      </c>
      <c r="F108" t="s">
        <v>1808</v>
      </c>
      <c r="G108" t="s">
        <v>1809</v>
      </c>
      <c r="H108" t="s">
        <v>1810</v>
      </c>
      <c r="I108" t="s">
        <v>1811</v>
      </c>
      <c r="J108" t="s">
        <v>1812</v>
      </c>
      <c r="K108" t="s">
        <v>1010</v>
      </c>
      <c r="L108" t="s">
        <v>1557</v>
      </c>
      <c r="M108" t="s">
        <v>1558</v>
      </c>
      <c r="N108" t="s">
        <v>2837</v>
      </c>
      <c r="O108" t="s">
        <v>2838</v>
      </c>
      <c r="P108" t="s">
        <v>2095</v>
      </c>
      <c r="Q108" t="s">
        <v>1011</v>
      </c>
      <c r="R108" t="s">
        <v>2839</v>
      </c>
      <c r="S108" t="s">
        <v>226</v>
      </c>
      <c r="T108" t="s">
        <v>1011</v>
      </c>
      <c r="U108" t="s">
        <v>1012</v>
      </c>
      <c r="V108" t="s">
        <v>2221</v>
      </c>
      <c r="W108" t="s">
        <v>2836</v>
      </c>
      <c r="X108" t="s">
        <v>1013</v>
      </c>
      <c r="Y108" t="s">
        <v>1014</v>
      </c>
      <c r="Z108" t="s">
        <v>1011</v>
      </c>
      <c r="AA108" t="s">
        <v>1011</v>
      </c>
      <c r="AB108" t="s">
        <v>1011</v>
      </c>
      <c r="AC108" t="s">
        <v>1011</v>
      </c>
      <c r="AD108" t="s">
        <v>1011</v>
      </c>
      <c r="AE108" t="s">
        <v>1820</v>
      </c>
      <c r="AF108" t="s">
        <v>1011</v>
      </c>
      <c r="AG108" t="s">
        <v>1011</v>
      </c>
      <c r="AH108" t="s">
        <v>1011</v>
      </c>
      <c r="AI108" t="s">
        <v>1011</v>
      </c>
      <c r="AJ108" t="s">
        <v>1011</v>
      </c>
      <c r="AK108" t="s">
        <v>1011</v>
      </c>
      <c r="AL108" t="s">
        <v>1011</v>
      </c>
      <c r="AM108" t="s">
        <v>1011</v>
      </c>
      <c r="AN108" t="s">
        <v>1011</v>
      </c>
      <c r="AO108" t="s">
        <v>1011</v>
      </c>
      <c r="AP108" t="s">
        <v>1011</v>
      </c>
    </row>
    <row r="109" spans="1:42">
      <c r="A109" t="s">
        <v>2867</v>
      </c>
      <c r="B109" t="s">
        <v>2868</v>
      </c>
      <c r="C109" t="s">
        <v>1692</v>
      </c>
      <c r="D109" t="s">
        <v>2025</v>
      </c>
      <c r="E109" t="s">
        <v>2745</v>
      </c>
      <c r="F109" t="s">
        <v>2746</v>
      </c>
      <c r="G109" t="s">
        <v>2028</v>
      </c>
      <c r="H109" t="s">
        <v>2029</v>
      </c>
      <c r="I109" t="s">
        <v>2030</v>
      </c>
      <c r="J109" t="s">
        <v>2747</v>
      </c>
      <c r="K109" t="s">
        <v>1010</v>
      </c>
      <c r="L109" t="s">
        <v>1557</v>
      </c>
      <c r="M109" t="s">
        <v>1603</v>
      </c>
      <c r="N109" t="s">
        <v>2869</v>
      </c>
      <c r="O109" t="s">
        <v>1011</v>
      </c>
      <c r="P109" t="s">
        <v>2773</v>
      </c>
      <c r="Q109" t="s">
        <v>2870</v>
      </c>
      <c r="R109" t="s">
        <v>2517</v>
      </c>
      <c r="S109" s="2" t="s">
        <v>1448</v>
      </c>
      <c r="T109" t="s">
        <v>1011</v>
      </c>
      <c r="U109" t="s">
        <v>1012</v>
      </c>
      <c r="V109" t="s">
        <v>2776</v>
      </c>
      <c r="W109" t="s">
        <v>2871</v>
      </c>
      <c r="X109" t="s">
        <v>1013</v>
      </c>
      <c r="Y109" t="s">
        <v>1014</v>
      </c>
      <c r="Z109" t="s">
        <v>1011</v>
      </c>
      <c r="AA109" s="2" t="s">
        <v>1011</v>
      </c>
      <c r="AB109" t="s">
        <v>1011</v>
      </c>
      <c r="AC109" t="s">
        <v>1011</v>
      </c>
      <c r="AD109" t="s">
        <v>1011</v>
      </c>
      <c r="AE109" t="s">
        <v>2749</v>
      </c>
      <c r="AF109" t="s">
        <v>1011</v>
      </c>
      <c r="AG109" t="s">
        <v>1011</v>
      </c>
      <c r="AH109" t="s">
        <v>1011</v>
      </c>
      <c r="AI109" t="s">
        <v>1011</v>
      </c>
      <c r="AJ109" t="s">
        <v>1011</v>
      </c>
      <c r="AK109" t="s">
        <v>1011</v>
      </c>
      <c r="AL109" t="s">
        <v>1011</v>
      </c>
      <c r="AM109" t="s">
        <v>1011</v>
      </c>
      <c r="AN109" t="s">
        <v>1011</v>
      </c>
      <c r="AO109" t="s">
        <v>1011</v>
      </c>
      <c r="AP109" t="s">
        <v>1011</v>
      </c>
    </row>
    <row r="110" spans="1:42">
      <c r="A110" t="s">
        <v>2872</v>
      </c>
      <c r="B110" t="s">
        <v>2873</v>
      </c>
      <c r="C110" t="s">
        <v>2874</v>
      </c>
      <c r="D110" t="s">
        <v>2025</v>
      </c>
      <c r="E110" t="s">
        <v>2745</v>
      </c>
      <c r="F110" t="s">
        <v>2746</v>
      </c>
      <c r="G110" t="s">
        <v>2028</v>
      </c>
      <c r="H110" t="s">
        <v>2029</v>
      </c>
      <c r="I110" t="s">
        <v>2030</v>
      </c>
      <c r="J110" t="s">
        <v>2747</v>
      </c>
      <c r="K110" t="s">
        <v>1010</v>
      </c>
      <c r="L110" t="s">
        <v>2135</v>
      </c>
      <c r="M110" t="s">
        <v>2414</v>
      </c>
      <c r="N110" t="s">
        <v>2875</v>
      </c>
      <c r="O110" t="s">
        <v>1011</v>
      </c>
      <c r="P110" t="s">
        <v>2876</v>
      </c>
      <c r="Q110" t="s">
        <v>2877</v>
      </c>
      <c r="R110" t="s">
        <v>2878</v>
      </c>
      <c r="S110" s="2" t="s">
        <v>2531</v>
      </c>
      <c r="T110" t="s">
        <v>1011</v>
      </c>
      <c r="U110" t="s">
        <v>1012</v>
      </c>
      <c r="V110" t="s">
        <v>2879</v>
      </c>
      <c r="W110" t="s">
        <v>2880</v>
      </c>
      <c r="X110" t="s">
        <v>1013</v>
      </c>
      <c r="Y110" t="s">
        <v>1014</v>
      </c>
      <c r="Z110" t="s">
        <v>1011</v>
      </c>
      <c r="AA110" s="2" t="s">
        <v>1011</v>
      </c>
      <c r="AB110" t="s">
        <v>1011</v>
      </c>
      <c r="AC110" t="s">
        <v>1011</v>
      </c>
      <c r="AD110" t="s">
        <v>1011</v>
      </c>
      <c r="AE110" t="s">
        <v>2749</v>
      </c>
      <c r="AF110" t="s">
        <v>1011</v>
      </c>
      <c r="AG110" t="s">
        <v>1011</v>
      </c>
      <c r="AH110" t="s">
        <v>1011</v>
      </c>
      <c r="AI110" t="s">
        <v>1011</v>
      </c>
      <c r="AJ110" t="s">
        <v>1011</v>
      </c>
      <c r="AK110" t="s">
        <v>1011</v>
      </c>
      <c r="AL110" t="s">
        <v>1011</v>
      </c>
      <c r="AM110" t="s">
        <v>1011</v>
      </c>
      <c r="AN110" t="s">
        <v>1011</v>
      </c>
      <c r="AO110" t="s">
        <v>1011</v>
      </c>
      <c r="AP110" t="s">
        <v>1011</v>
      </c>
    </row>
    <row r="111" spans="1:42">
      <c r="A111" t="s">
        <v>2872</v>
      </c>
      <c r="B111" t="s">
        <v>2873</v>
      </c>
      <c r="C111" t="s">
        <v>2381</v>
      </c>
      <c r="D111" t="s">
        <v>2025</v>
      </c>
      <c r="E111" t="s">
        <v>2745</v>
      </c>
      <c r="F111" t="s">
        <v>2746</v>
      </c>
      <c r="G111" t="s">
        <v>2028</v>
      </c>
      <c r="H111" t="s">
        <v>2029</v>
      </c>
      <c r="I111" t="s">
        <v>2030</v>
      </c>
      <c r="J111" t="s">
        <v>2747</v>
      </c>
      <c r="K111" t="s">
        <v>1010</v>
      </c>
      <c r="L111" t="s">
        <v>2135</v>
      </c>
      <c r="M111" t="s">
        <v>2136</v>
      </c>
      <c r="N111" t="s">
        <v>2881</v>
      </c>
      <c r="O111" t="s">
        <v>1011</v>
      </c>
      <c r="P111" t="s">
        <v>2882</v>
      </c>
      <c r="Q111" t="s">
        <v>2883</v>
      </c>
      <c r="R111" t="s">
        <v>2884</v>
      </c>
      <c r="S111" s="2" t="s">
        <v>1497</v>
      </c>
      <c r="T111" t="s">
        <v>1011</v>
      </c>
      <c r="U111" t="s">
        <v>1012</v>
      </c>
      <c r="V111" t="s">
        <v>2885</v>
      </c>
      <c r="W111" t="s">
        <v>2880</v>
      </c>
      <c r="X111" t="s">
        <v>1013</v>
      </c>
      <c r="Y111" t="s">
        <v>1014</v>
      </c>
      <c r="Z111" t="s">
        <v>1011</v>
      </c>
      <c r="AA111" s="2" t="s">
        <v>1011</v>
      </c>
      <c r="AB111" t="s">
        <v>1011</v>
      </c>
      <c r="AC111" t="s">
        <v>1011</v>
      </c>
      <c r="AD111" t="s">
        <v>1011</v>
      </c>
      <c r="AE111" t="s">
        <v>2749</v>
      </c>
      <c r="AF111" t="s">
        <v>1011</v>
      </c>
      <c r="AG111" t="s">
        <v>1011</v>
      </c>
      <c r="AH111" t="s">
        <v>1011</v>
      </c>
      <c r="AI111" t="s">
        <v>1011</v>
      </c>
      <c r="AJ111" t="s">
        <v>1011</v>
      </c>
      <c r="AK111" t="s">
        <v>1011</v>
      </c>
      <c r="AL111" t="s">
        <v>1011</v>
      </c>
      <c r="AM111" t="s">
        <v>1011</v>
      </c>
      <c r="AN111" t="s">
        <v>1011</v>
      </c>
      <c r="AO111" t="s">
        <v>1011</v>
      </c>
      <c r="AP111" t="s">
        <v>1011</v>
      </c>
    </row>
    <row r="112" spans="1:42">
      <c r="A112" t="s">
        <v>2872</v>
      </c>
      <c r="B112" t="s">
        <v>2873</v>
      </c>
      <c r="C112" t="s">
        <v>1708</v>
      </c>
      <c r="D112" t="s">
        <v>2025</v>
      </c>
      <c r="E112" t="s">
        <v>2745</v>
      </c>
      <c r="F112" t="s">
        <v>2746</v>
      </c>
      <c r="G112" t="s">
        <v>2028</v>
      </c>
      <c r="H112" t="s">
        <v>2029</v>
      </c>
      <c r="I112" t="s">
        <v>2030</v>
      </c>
      <c r="J112" t="s">
        <v>2747</v>
      </c>
      <c r="K112" t="s">
        <v>1010</v>
      </c>
      <c r="L112" t="s">
        <v>1557</v>
      </c>
      <c r="M112" t="s">
        <v>1558</v>
      </c>
      <c r="N112" t="s">
        <v>2778</v>
      </c>
      <c r="O112" s="89" t="s">
        <v>2890</v>
      </c>
      <c r="P112" t="s">
        <v>2687</v>
      </c>
      <c r="Q112" t="s">
        <v>1011</v>
      </c>
      <c r="R112" t="s">
        <v>2151</v>
      </c>
      <c r="S112" s="2" t="s">
        <v>2689</v>
      </c>
      <c r="T112" t="s">
        <v>1011</v>
      </c>
      <c r="U112" t="s">
        <v>1012</v>
      </c>
      <c r="V112" t="s">
        <v>2221</v>
      </c>
      <c r="W112" t="s">
        <v>2880</v>
      </c>
      <c r="X112" t="s">
        <v>1013</v>
      </c>
      <c r="Y112" t="s">
        <v>1014</v>
      </c>
      <c r="Z112" t="s">
        <v>1011</v>
      </c>
      <c r="AA112" s="2" t="s">
        <v>1011</v>
      </c>
      <c r="AB112" t="s">
        <v>1011</v>
      </c>
      <c r="AC112" t="s">
        <v>1011</v>
      </c>
      <c r="AD112" t="s">
        <v>1011</v>
      </c>
      <c r="AE112" t="s">
        <v>2749</v>
      </c>
      <c r="AF112" t="s">
        <v>1011</v>
      </c>
      <c r="AG112" t="s">
        <v>1011</v>
      </c>
      <c r="AH112" t="s">
        <v>1011</v>
      </c>
      <c r="AI112" t="s">
        <v>1011</v>
      </c>
      <c r="AJ112" t="s">
        <v>1011</v>
      </c>
      <c r="AK112" t="s">
        <v>1011</v>
      </c>
      <c r="AL112" t="s">
        <v>1011</v>
      </c>
      <c r="AM112" t="s">
        <v>1011</v>
      </c>
      <c r="AN112" t="s">
        <v>1011</v>
      </c>
      <c r="AO112" t="s">
        <v>1011</v>
      </c>
      <c r="AP112" t="s">
        <v>1011</v>
      </c>
    </row>
    <row r="113" spans="1:44">
      <c r="A113" t="s">
        <v>2892</v>
      </c>
      <c r="B113" t="s">
        <v>2893</v>
      </c>
      <c r="C113" t="s">
        <v>2713</v>
      </c>
      <c r="D113" t="s">
        <v>2714</v>
      </c>
      <c r="E113" t="s">
        <v>2715</v>
      </c>
      <c r="F113" t="s">
        <v>2716</v>
      </c>
      <c r="G113" t="s">
        <v>2047</v>
      </c>
      <c r="H113" t="s">
        <v>2047</v>
      </c>
      <c r="I113" t="s">
        <v>2320</v>
      </c>
      <c r="J113" t="s">
        <v>2717</v>
      </c>
      <c r="K113" t="s">
        <v>1010</v>
      </c>
      <c r="L113" t="s">
        <v>2135</v>
      </c>
      <c r="M113" t="s">
        <v>2136</v>
      </c>
      <c r="N113" t="s">
        <v>2894</v>
      </c>
      <c r="O113" t="s">
        <v>1011</v>
      </c>
      <c r="P113" t="s">
        <v>2895</v>
      </c>
      <c r="Q113" t="s">
        <v>2896</v>
      </c>
      <c r="R113" t="s">
        <v>2140</v>
      </c>
      <c r="S113" t="s">
        <v>2897</v>
      </c>
      <c r="T113" t="s">
        <v>1011</v>
      </c>
      <c r="U113" t="s">
        <v>1012</v>
      </c>
      <c r="V113" t="s">
        <v>2898</v>
      </c>
      <c r="W113" t="s">
        <v>2899</v>
      </c>
      <c r="X113" t="s">
        <v>1013</v>
      </c>
      <c r="Y113" t="s">
        <v>1014</v>
      </c>
      <c r="Z113" t="s">
        <v>1011</v>
      </c>
      <c r="AA113" t="s">
        <v>1011</v>
      </c>
      <c r="AB113" t="s">
        <v>1011</v>
      </c>
      <c r="AC113" t="s">
        <v>1011</v>
      </c>
      <c r="AD113" t="s">
        <v>1011</v>
      </c>
      <c r="AE113" t="s">
        <v>2723</v>
      </c>
      <c r="AF113" t="s">
        <v>1011</v>
      </c>
      <c r="AG113" t="s">
        <v>1011</v>
      </c>
      <c r="AH113" t="s">
        <v>1011</v>
      </c>
      <c r="AI113" t="s">
        <v>1011</v>
      </c>
      <c r="AJ113" t="s">
        <v>1011</v>
      </c>
      <c r="AK113" t="s">
        <v>1011</v>
      </c>
      <c r="AL113" t="s">
        <v>1011</v>
      </c>
      <c r="AM113" t="s">
        <v>1011</v>
      </c>
      <c r="AN113" t="s">
        <v>1011</v>
      </c>
      <c r="AO113" t="s">
        <v>1011</v>
      </c>
      <c r="AP113" t="s">
        <v>1011</v>
      </c>
    </row>
    <row r="114" spans="1:44">
      <c r="A114" t="s">
        <v>2900</v>
      </c>
      <c r="B114" t="s">
        <v>2901</v>
      </c>
      <c r="C114" t="s">
        <v>2902</v>
      </c>
      <c r="D114" t="s">
        <v>2903</v>
      </c>
      <c r="E114" t="s">
        <v>2904</v>
      </c>
      <c r="F114" t="s">
        <v>2905</v>
      </c>
      <c r="G114" t="s">
        <v>1599</v>
      </c>
      <c r="H114" t="s">
        <v>2906</v>
      </c>
      <c r="I114" t="s">
        <v>2907</v>
      </c>
      <c r="J114" t="s">
        <v>2908</v>
      </c>
      <c r="K114" t="s">
        <v>1010</v>
      </c>
      <c r="L114" t="s">
        <v>2135</v>
      </c>
      <c r="M114" t="s">
        <v>2136</v>
      </c>
      <c r="N114" t="s">
        <v>2909</v>
      </c>
      <c r="O114" t="s">
        <v>1011</v>
      </c>
      <c r="P114" t="s">
        <v>2910</v>
      </c>
      <c r="Q114" t="s">
        <v>2911</v>
      </c>
      <c r="R114" t="s">
        <v>2912</v>
      </c>
      <c r="S114" s="2" t="s">
        <v>2913</v>
      </c>
      <c r="T114" t="s">
        <v>1011</v>
      </c>
      <c r="U114" t="s">
        <v>1012</v>
      </c>
      <c r="V114" t="s">
        <v>2914</v>
      </c>
      <c r="W114" t="s">
        <v>2915</v>
      </c>
      <c r="X114" t="s">
        <v>1013</v>
      </c>
      <c r="Y114" t="s">
        <v>1014</v>
      </c>
      <c r="Z114" t="s">
        <v>1011</v>
      </c>
      <c r="AA114" s="2" t="s">
        <v>1011</v>
      </c>
      <c r="AB114" t="s">
        <v>1011</v>
      </c>
      <c r="AC114" t="s">
        <v>1011</v>
      </c>
      <c r="AD114" t="s">
        <v>1011</v>
      </c>
      <c r="AE114" t="s">
        <v>2916</v>
      </c>
      <c r="AF114" t="s">
        <v>1011</v>
      </c>
      <c r="AG114" t="s">
        <v>1011</v>
      </c>
      <c r="AH114" t="s">
        <v>1011</v>
      </c>
      <c r="AI114" t="s">
        <v>1011</v>
      </c>
      <c r="AJ114" t="s">
        <v>1011</v>
      </c>
      <c r="AK114" t="s">
        <v>1011</v>
      </c>
      <c r="AL114" t="s">
        <v>1011</v>
      </c>
      <c r="AM114" t="s">
        <v>1011</v>
      </c>
      <c r="AN114" t="s">
        <v>1011</v>
      </c>
      <c r="AO114" t="s">
        <v>1011</v>
      </c>
      <c r="AP114" t="s">
        <v>1011</v>
      </c>
      <c r="AQ114" t="s">
        <v>2904</v>
      </c>
      <c r="AR114" t="s">
        <v>2916</v>
      </c>
    </row>
    <row r="115" spans="1:44">
      <c r="A115" t="s">
        <v>2922</v>
      </c>
      <c r="B115" t="s">
        <v>2923</v>
      </c>
      <c r="C115" t="s">
        <v>2713</v>
      </c>
      <c r="D115" s="89" t="s">
        <v>2952</v>
      </c>
      <c r="E115" t="s">
        <v>2924</v>
      </c>
      <c r="F115" t="s">
        <v>2925</v>
      </c>
      <c r="G115" t="s">
        <v>2926</v>
      </c>
      <c r="H115" t="s">
        <v>2927</v>
      </c>
      <c r="I115" t="s">
        <v>2928</v>
      </c>
      <c r="J115" t="s">
        <v>2929</v>
      </c>
      <c r="K115" t="s">
        <v>1010</v>
      </c>
      <c r="L115" t="s">
        <v>2135</v>
      </c>
      <c r="M115" t="s">
        <v>2136</v>
      </c>
      <c r="N115" t="s">
        <v>2718</v>
      </c>
      <c r="O115" t="s">
        <v>1011</v>
      </c>
      <c r="P115" t="s">
        <v>2542</v>
      </c>
      <c r="Q115" t="s">
        <v>2719</v>
      </c>
      <c r="R115" t="s">
        <v>2720</v>
      </c>
      <c r="S115" t="s">
        <v>2545</v>
      </c>
      <c r="T115" t="s">
        <v>1011</v>
      </c>
      <c r="U115" t="s">
        <v>1012</v>
      </c>
      <c r="V115" t="s">
        <v>2721</v>
      </c>
      <c r="W115" t="s">
        <v>2930</v>
      </c>
      <c r="X115" t="s">
        <v>1013</v>
      </c>
      <c r="Y115" t="s">
        <v>1014</v>
      </c>
      <c r="Z115" t="s">
        <v>1011</v>
      </c>
      <c r="AA115" t="s">
        <v>1011</v>
      </c>
      <c r="AB115" t="s">
        <v>1011</v>
      </c>
      <c r="AC115" t="s">
        <v>1011</v>
      </c>
      <c r="AD115" t="s">
        <v>1011</v>
      </c>
      <c r="AE115" t="s">
        <v>2931</v>
      </c>
      <c r="AF115" t="s">
        <v>1011</v>
      </c>
      <c r="AG115" t="s">
        <v>1011</v>
      </c>
      <c r="AH115" t="s">
        <v>1011</v>
      </c>
      <c r="AI115" t="s">
        <v>1011</v>
      </c>
      <c r="AJ115" t="s">
        <v>1011</v>
      </c>
      <c r="AK115" t="s">
        <v>1011</v>
      </c>
      <c r="AL115" t="s">
        <v>1011</v>
      </c>
      <c r="AM115" t="s">
        <v>1011</v>
      </c>
      <c r="AN115" t="s">
        <v>1011</v>
      </c>
      <c r="AO115" t="s">
        <v>1011</v>
      </c>
      <c r="AP115" t="s">
        <v>1011</v>
      </c>
      <c r="AQ115" t="s">
        <v>2924</v>
      </c>
      <c r="AR115" t="s">
        <v>2931</v>
      </c>
    </row>
    <row r="116" spans="1:44">
      <c r="A116" t="s">
        <v>2932</v>
      </c>
      <c r="B116" t="s">
        <v>2933</v>
      </c>
      <c r="C116" t="s">
        <v>1661</v>
      </c>
      <c r="D116" t="s">
        <v>1806</v>
      </c>
      <c r="E116" t="s">
        <v>1807</v>
      </c>
      <c r="F116" t="s">
        <v>1808</v>
      </c>
      <c r="G116" t="s">
        <v>1809</v>
      </c>
      <c r="H116" t="s">
        <v>1810</v>
      </c>
      <c r="I116" t="s">
        <v>1811</v>
      </c>
      <c r="J116" t="s">
        <v>1812</v>
      </c>
      <c r="K116" t="s">
        <v>1010</v>
      </c>
      <c r="L116" t="s">
        <v>1580</v>
      </c>
      <c r="M116" t="s">
        <v>1581</v>
      </c>
      <c r="N116" t="s">
        <v>2258</v>
      </c>
      <c r="O116" t="s">
        <v>2259</v>
      </c>
      <c r="P116" t="s">
        <v>1671</v>
      </c>
      <c r="Q116" t="s">
        <v>1011</v>
      </c>
      <c r="R116" t="s">
        <v>2260</v>
      </c>
      <c r="S116" t="s">
        <v>325</v>
      </c>
      <c r="T116" t="s">
        <v>1011</v>
      </c>
      <c r="U116" t="s">
        <v>1012</v>
      </c>
      <c r="V116" t="s">
        <v>2013</v>
      </c>
      <c r="W116" t="s">
        <v>2934</v>
      </c>
      <c r="X116" t="s">
        <v>1013</v>
      </c>
      <c r="Y116" t="s">
        <v>1014</v>
      </c>
      <c r="Z116" t="s">
        <v>1011</v>
      </c>
      <c r="AA116" t="s">
        <v>1011</v>
      </c>
      <c r="AB116" t="s">
        <v>1011</v>
      </c>
      <c r="AC116" t="s">
        <v>1011</v>
      </c>
      <c r="AD116" t="s">
        <v>1011</v>
      </c>
      <c r="AE116" t="s">
        <v>1820</v>
      </c>
      <c r="AF116" t="s">
        <v>1011</v>
      </c>
      <c r="AG116" t="s">
        <v>1011</v>
      </c>
      <c r="AH116" t="s">
        <v>1011</v>
      </c>
      <c r="AI116" t="s">
        <v>1011</v>
      </c>
      <c r="AJ116" t="s">
        <v>1011</v>
      </c>
      <c r="AK116" t="s">
        <v>1011</v>
      </c>
      <c r="AL116" t="s">
        <v>1011</v>
      </c>
      <c r="AM116" t="s">
        <v>1011</v>
      </c>
      <c r="AN116" t="s">
        <v>1011</v>
      </c>
      <c r="AO116" t="s">
        <v>1011</v>
      </c>
      <c r="AP116" t="s">
        <v>1011</v>
      </c>
      <c r="AQ116" t="s">
        <v>1807</v>
      </c>
      <c r="AR116" t="s">
        <v>1820</v>
      </c>
    </row>
    <row r="117" spans="1:44">
      <c r="A117" t="s">
        <v>2935</v>
      </c>
      <c r="B117" t="s">
        <v>2933</v>
      </c>
      <c r="C117" t="s">
        <v>1708</v>
      </c>
      <c r="D117" t="s">
        <v>1806</v>
      </c>
      <c r="E117" t="s">
        <v>1807</v>
      </c>
      <c r="F117" t="s">
        <v>1808</v>
      </c>
      <c r="G117" t="s">
        <v>1809</v>
      </c>
      <c r="H117" t="s">
        <v>1810</v>
      </c>
      <c r="I117" t="s">
        <v>1811</v>
      </c>
      <c r="J117" t="s">
        <v>1812</v>
      </c>
      <c r="K117" t="s">
        <v>1010</v>
      </c>
      <c r="L117" t="s">
        <v>1557</v>
      </c>
      <c r="M117" t="s">
        <v>1558</v>
      </c>
      <c r="N117" t="s">
        <v>2936</v>
      </c>
      <c r="O117" t="s">
        <v>2937</v>
      </c>
      <c r="P117" t="s">
        <v>2277</v>
      </c>
      <c r="Q117" t="s">
        <v>1011</v>
      </c>
      <c r="R117" t="s">
        <v>2938</v>
      </c>
      <c r="S117" t="s">
        <v>254</v>
      </c>
      <c r="T117" t="s">
        <v>1011</v>
      </c>
      <c r="U117" t="s">
        <v>1012</v>
      </c>
      <c r="V117" t="s">
        <v>2221</v>
      </c>
      <c r="W117" t="s">
        <v>2939</v>
      </c>
      <c r="X117" t="s">
        <v>1013</v>
      </c>
      <c r="Y117" t="s">
        <v>1014</v>
      </c>
      <c r="Z117" t="s">
        <v>1011</v>
      </c>
      <c r="AA117" t="s">
        <v>1011</v>
      </c>
      <c r="AB117" t="s">
        <v>1011</v>
      </c>
      <c r="AC117" t="s">
        <v>1011</v>
      </c>
      <c r="AD117" t="s">
        <v>1011</v>
      </c>
      <c r="AE117" t="s">
        <v>1820</v>
      </c>
      <c r="AF117" t="s">
        <v>1011</v>
      </c>
      <c r="AG117" t="s">
        <v>1011</v>
      </c>
      <c r="AH117" t="s">
        <v>1011</v>
      </c>
      <c r="AI117" t="s">
        <v>1011</v>
      </c>
      <c r="AJ117" t="s">
        <v>1011</v>
      </c>
      <c r="AK117" t="s">
        <v>1011</v>
      </c>
      <c r="AL117" t="s">
        <v>1011</v>
      </c>
      <c r="AM117" t="s">
        <v>1011</v>
      </c>
      <c r="AN117" t="s">
        <v>1011</v>
      </c>
      <c r="AO117" t="s">
        <v>1011</v>
      </c>
      <c r="AP117" t="s">
        <v>1011</v>
      </c>
      <c r="AQ117" t="s">
        <v>1807</v>
      </c>
      <c r="AR117" t="s">
        <v>1820</v>
      </c>
    </row>
    <row r="118" spans="1:44">
      <c r="A118" t="s">
        <v>2940</v>
      </c>
      <c r="B118" t="s">
        <v>2941</v>
      </c>
      <c r="C118" t="s">
        <v>1708</v>
      </c>
      <c r="D118" t="s">
        <v>2942</v>
      </c>
      <c r="E118" t="s">
        <v>2943</v>
      </c>
      <c r="F118" t="s">
        <v>2944</v>
      </c>
      <c r="G118" t="s">
        <v>1696</v>
      </c>
      <c r="H118" t="s">
        <v>1697</v>
      </c>
      <c r="I118" t="s">
        <v>2945</v>
      </c>
      <c r="J118" t="s">
        <v>2946</v>
      </c>
      <c r="K118" t="s">
        <v>1010</v>
      </c>
      <c r="L118" t="s">
        <v>1813</v>
      </c>
      <c r="M118" t="s">
        <v>1814</v>
      </c>
      <c r="N118" t="s">
        <v>2947</v>
      </c>
      <c r="O118" t="s">
        <v>2948</v>
      </c>
      <c r="P118" t="s">
        <v>2949</v>
      </c>
      <c r="Q118" t="s">
        <v>1011</v>
      </c>
      <c r="R118" t="s">
        <v>2950</v>
      </c>
      <c r="S118" t="s">
        <v>146</v>
      </c>
      <c r="T118" t="s">
        <v>1011</v>
      </c>
      <c r="U118" t="s">
        <v>1012</v>
      </c>
      <c r="V118" t="s">
        <v>2221</v>
      </c>
      <c r="W118" t="s">
        <v>2660</v>
      </c>
      <c r="X118" t="s">
        <v>1013</v>
      </c>
      <c r="Y118" t="s">
        <v>1014</v>
      </c>
      <c r="Z118" t="s">
        <v>1011</v>
      </c>
      <c r="AA118" t="s">
        <v>1011</v>
      </c>
      <c r="AB118" t="s">
        <v>1011</v>
      </c>
      <c r="AC118" t="s">
        <v>1011</v>
      </c>
      <c r="AD118" t="s">
        <v>1011</v>
      </c>
      <c r="AE118" t="s">
        <v>2951</v>
      </c>
      <c r="AF118" t="s">
        <v>1011</v>
      </c>
      <c r="AG118" t="s">
        <v>1011</v>
      </c>
      <c r="AH118" t="s">
        <v>1011</v>
      </c>
      <c r="AI118" t="s">
        <v>1011</v>
      </c>
      <c r="AJ118" t="s">
        <v>1011</v>
      </c>
      <c r="AK118" t="s">
        <v>1011</v>
      </c>
      <c r="AL118" t="s">
        <v>1011</v>
      </c>
      <c r="AM118" t="s">
        <v>1011</v>
      </c>
      <c r="AN118" t="s">
        <v>1011</v>
      </c>
      <c r="AO118" t="s">
        <v>1011</v>
      </c>
      <c r="AP118" t="s">
        <v>1011</v>
      </c>
      <c r="AQ118" t="s">
        <v>2943</v>
      </c>
      <c r="AR118" t="s">
        <v>2951</v>
      </c>
    </row>
    <row r="119" spans="1:44">
      <c r="A119" t="s">
        <v>2968</v>
      </c>
      <c r="B119" t="s">
        <v>2969</v>
      </c>
      <c r="C119" t="s">
        <v>2070</v>
      </c>
      <c r="D119" t="s">
        <v>2970</v>
      </c>
      <c r="E119" t="s">
        <v>2971</v>
      </c>
      <c r="F119" t="s">
        <v>2972</v>
      </c>
      <c r="G119" t="s">
        <v>1642</v>
      </c>
      <c r="H119" t="s">
        <v>2973</v>
      </c>
      <c r="I119" t="s">
        <v>2974</v>
      </c>
      <c r="J119" t="s">
        <v>2975</v>
      </c>
      <c r="K119" t="s">
        <v>1010</v>
      </c>
      <c r="L119" t="s">
        <v>1813</v>
      </c>
      <c r="M119" t="s">
        <v>1814</v>
      </c>
      <c r="N119" t="s">
        <v>2976</v>
      </c>
      <c r="O119" s="89" t="s">
        <v>2989</v>
      </c>
      <c r="P119" t="s">
        <v>2402</v>
      </c>
      <c r="Q119" t="s">
        <v>1011</v>
      </c>
      <c r="R119" t="s">
        <v>2266</v>
      </c>
      <c r="S119" s="2" t="s">
        <v>945</v>
      </c>
      <c r="T119" t="s">
        <v>1011</v>
      </c>
      <c r="U119" t="s">
        <v>1012</v>
      </c>
      <c r="V119" t="s">
        <v>2977</v>
      </c>
      <c r="W119" t="s">
        <v>2978</v>
      </c>
      <c r="X119" t="s">
        <v>1013</v>
      </c>
      <c r="Y119" t="s">
        <v>1014</v>
      </c>
      <c r="Z119" t="s">
        <v>1011</v>
      </c>
      <c r="AA119" s="2" t="s">
        <v>1011</v>
      </c>
      <c r="AB119" t="s">
        <v>1011</v>
      </c>
      <c r="AC119" t="s">
        <v>1011</v>
      </c>
      <c r="AD119" t="s">
        <v>1011</v>
      </c>
      <c r="AE119" t="s">
        <v>2979</v>
      </c>
      <c r="AF119" t="s">
        <v>1011</v>
      </c>
      <c r="AG119" t="s">
        <v>1011</v>
      </c>
      <c r="AH119" t="s">
        <v>1011</v>
      </c>
      <c r="AI119" t="s">
        <v>1011</v>
      </c>
      <c r="AJ119" t="s">
        <v>1011</v>
      </c>
      <c r="AK119" t="s">
        <v>1011</v>
      </c>
      <c r="AL119" t="s">
        <v>1011</v>
      </c>
      <c r="AM119" t="s">
        <v>1011</v>
      </c>
      <c r="AN119" t="s">
        <v>1011</v>
      </c>
      <c r="AO119" t="s">
        <v>1011</v>
      </c>
      <c r="AP119" t="s">
        <v>1011</v>
      </c>
      <c r="AQ119" t="s">
        <v>2980</v>
      </c>
      <c r="AR119" t="s">
        <v>2979</v>
      </c>
    </row>
    <row r="120" spans="1:44">
      <c r="A120" t="s">
        <v>2968</v>
      </c>
      <c r="B120" t="s">
        <v>2969</v>
      </c>
      <c r="C120" t="s">
        <v>1708</v>
      </c>
      <c r="D120" t="s">
        <v>2970</v>
      </c>
      <c r="E120" t="s">
        <v>2971</v>
      </c>
      <c r="F120" t="s">
        <v>2972</v>
      </c>
      <c r="G120" t="s">
        <v>1642</v>
      </c>
      <c r="H120" t="s">
        <v>2973</v>
      </c>
      <c r="I120" t="s">
        <v>2974</v>
      </c>
      <c r="J120" t="s">
        <v>2975</v>
      </c>
      <c r="K120" t="s">
        <v>1010</v>
      </c>
      <c r="L120" t="s">
        <v>1813</v>
      </c>
      <c r="M120" t="s">
        <v>1814</v>
      </c>
      <c r="N120" t="s">
        <v>2981</v>
      </c>
      <c r="O120" t="s">
        <v>2982</v>
      </c>
      <c r="P120" t="s">
        <v>2949</v>
      </c>
      <c r="Q120" t="s">
        <v>1011</v>
      </c>
      <c r="R120" t="s">
        <v>2983</v>
      </c>
      <c r="S120" s="2" t="s">
        <v>146</v>
      </c>
      <c r="T120" t="s">
        <v>1011</v>
      </c>
      <c r="U120" t="s">
        <v>1012</v>
      </c>
      <c r="V120" t="s">
        <v>2221</v>
      </c>
      <c r="W120" t="s">
        <v>2978</v>
      </c>
      <c r="X120" t="s">
        <v>1013</v>
      </c>
      <c r="Y120" t="s">
        <v>1014</v>
      </c>
      <c r="Z120" t="s">
        <v>1011</v>
      </c>
      <c r="AA120" s="2" t="s">
        <v>1011</v>
      </c>
      <c r="AB120" t="s">
        <v>1011</v>
      </c>
      <c r="AC120" t="s">
        <v>1011</v>
      </c>
      <c r="AD120" t="s">
        <v>1011</v>
      </c>
      <c r="AE120" t="s">
        <v>2979</v>
      </c>
      <c r="AF120" t="s">
        <v>1011</v>
      </c>
      <c r="AG120" t="s">
        <v>1011</v>
      </c>
      <c r="AH120" t="s">
        <v>1011</v>
      </c>
      <c r="AI120" t="s">
        <v>1011</v>
      </c>
      <c r="AJ120" t="s">
        <v>1011</v>
      </c>
      <c r="AK120" t="s">
        <v>1011</v>
      </c>
      <c r="AL120" t="s">
        <v>1011</v>
      </c>
      <c r="AM120" t="s">
        <v>1011</v>
      </c>
      <c r="AN120" t="s">
        <v>1011</v>
      </c>
      <c r="AO120" t="s">
        <v>1011</v>
      </c>
      <c r="AP120" t="s">
        <v>1011</v>
      </c>
      <c r="AQ120" t="s">
        <v>2980</v>
      </c>
      <c r="AR120" t="s">
        <v>2979</v>
      </c>
    </row>
    <row r="121" spans="1:44">
      <c r="A121" t="s">
        <v>2968</v>
      </c>
      <c r="B121" t="s">
        <v>2969</v>
      </c>
      <c r="C121" t="s">
        <v>1708</v>
      </c>
      <c r="D121" t="s">
        <v>2970</v>
      </c>
      <c r="E121" t="s">
        <v>2971</v>
      </c>
      <c r="F121" t="s">
        <v>2972</v>
      </c>
      <c r="G121" t="s">
        <v>1642</v>
      </c>
      <c r="H121" t="s">
        <v>2973</v>
      </c>
      <c r="I121" t="s">
        <v>2974</v>
      </c>
      <c r="J121" t="s">
        <v>2975</v>
      </c>
      <c r="K121" t="s">
        <v>1010</v>
      </c>
      <c r="L121" t="s">
        <v>1813</v>
      </c>
      <c r="M121" t="s">
        <v>1814</v>
      </c>
      <c r="N121" t="s">
        <v>2984</v>
      </c>
      <c r="O121" t="s">
        <v>2985</v>
      </c>
      <c r="P121" t="s">
        <v>2986</v>
      </c>
      <c r="Q121" t="s">
        <v>1011</v>
      </c>
      <c r="R121" t="s">
        <v>2987</v>
      </c>
      <c r="S121" s="2" t="s">
        <v>186</v>
      </c>
      <c r="T121" t="s">
        <v>1011</v>
      </c>
      <c r="U121" t="s">
        <v>1012</v>
      </c>
      <c r="V121" t="s">
        <v>2988</v>
      </c>
      <c r="W121" t="s">
        <v>2978</v>
      </c>
      <c r="X121" t="s">
        <v>1013</v>
      </c>
      <c r="Y121" t="s">
        <v>1014</v>
      </c>
      <c r="Z121" t="s">
        <v>1011</v>
      </c>
      <c r="AA121" s="2" t="s">
        <v>1011</v>
      </c>
      <c r="AB121" t="s">
        <v>1011</v>
      </c>
      <c r="AC121" t="s">
        <v>1011</v>
      </c>
      <c r="AD121" t="s">
        <v>1011</v>
      </c>
      <c r="AE121" t="s">
        <v>2979</v>
      </c>
      <c r="AF121" t="s">
        <v>1011</v>
      </c>
      <c r="AG121" t="s">
        <v>1011</v>
      </c>
      <c r="AH121" t="s">
        <v>1011</v>
      </c>
      <c r="AI121" t="s">
        <v>1011</v>
      </c>
      <c r="AJ121" t="s">
        <v>1011</v>
      </c>
      <c r="AK121" t="s">
        <v>1011</v>
      </c>
      <c r="AL121" t="s">
        <v>1011</v>
      </c>
      <c r="AM121" t="s">
        <v>1011</v>
      </c>
      <c r="AN121" t="s">
        <v>1011</v>
      </c>
      <c r="AO121" t="s">
        <v>1011</v>
      </c>
      <c r="AP121" t="s">
        <v>1011</v>
      </c>
      <c r="AQ121" t="s">
        <v>2980</v>
      </c>
      <c r="AR121" t="s">
        <v>2979</v>
      </c>
    </row>
    <row r="122" spans="1:44">
      <c r="A122" t="s">
        <v>2994</v>
      </c>
      <c r="B122" t="s">
        <v>2995</v>
      </c>
      <c r="C122" t="s">
        <v>2510</v>
      </c>
      <c r="D122" t="s">
        <v>2996</v>
      </c>
      <c r="E122" t="s">
        <v>2997</v>
      </c>
      <c r="F122" t="s">
        <v>2998</v>
      </c>
      <c r="G122" t="s">
        <v>1553</v>
      </c>
      <c r="H122" t="s">
        <v>1554</v>
      </c>
      <c r="I122" t="s">
        <v>2999</v>
      </c>
      <c r="J122" t="s">
        <v>3000</v>
      </c>
      <c r="K122" t="s">
        <v>1010</v>
      </c>
      <c r="L122" t="s">
        <v>1557</v>
      </c>
      <c r="M122" t="s">
        <v>1558</v>
      </c>
      <c r="N122" t="s">
        <v>3001</v>
      </c>
      <c r="O122" t="s">
        <v>3002</v>
      </c>
      <c r="P122" t="s">
        <v>2513</v>
      </c>
      <c r="Q122" t="s">
        <v>3002</v>
      </c>
      <c r="R122" t="s">
        <v>1687</v>
      </c>
      <c r="S122" t="s">
        <v>237</v>
      </c>
      <c r="T122" t="s">
        <v>1011</v>
      </c>
      <c r="U122" t="s">
        <v>1012</v>
      </c>
      <c r="V122" t="s">
        <v>2221</v>
      </c>
      <c r="W122" t="s">
        <v>3003</v>
      </c>
      <c r="X122" t="s">
        <v>1013</v>
      </c>
      <c r="Y122" t="s">
        <v>1014</v>
      </c>
      <c r="Z122" t="s">
        <v>1011</v>
      </c>
      <c r="AA122" t="s">
        <v>1011</v>
      </c>
      <c r="AB122" t="s">
        <v>1011</v>
      </c>
      <c r="AC122" t="s">
        <v>1011</v>
      </c>
      <c r="AD122" t="s">
        <v>1011</v>
      </c>
      <c r="AE122" t="s">
        <v>3004</v>
      </c>
      <c r="AF122" t="s">
        <v>1011</v>
      </c>
      <c r="AG122" t="s">
        <v>1011</v>
      </c>
      <c r="AH122" t="s">
        <v>1011</v>
      </c>
      <c r="AI122" t="s">
        <v>1011</v>
      </c>
      <c r="AJ122" t="s">
        <v>1011</v>
      </c>
      <c r="AK122" t="s">
        <v>1011</v>
      </c>
      <c r="AL122" t="s">
        <v>1011</v>
      </c>
      <c r="AM122" t="s">
        <v>1011</v>
      </c>
      <c r="AN122" t="s">
        <v>1011</v>
      </c>
      <c r="AO122" t="s">
        <v>1011</v>
      </c>
      <c r="AP122" t="s">
        <v>1011</v>
      </c>
      <c r="AQ122" t="s">
        <v>2997</v>
      </c>
      <c r="AR122" t="s">
        <v>3004</v>
      </c>
    </row>
    <row r="123" spans="1:44">
      <c r="A123" t="s">
        <v>3005</v>
      </c>
      <c r="B123" t="s">
        <v>3006</v>
      </c>
      <c r="C123" t="s">
        <v>3007</v>
      </c>
      <c r="D123" t="s">
        <v>2025</v>
      </c>
      <c r="E123" t="s">
        <v>2745</v>
      </c>
      <c r="F123" t="s">
        <v>2746</v>
      </c>
      <c r="G123" t="s">
        <v>2028</v>
      </c>
      <c r="H123" t="s">
        <v>2029</v>
      </c>
      <c r="I123" t="s">
        <v>2030</v>
      </c>
      <c r="J123" t="s">
        <v>2747</v>
      </c>
      <c r="K123" t="s">
        <v>1010</v>
      </c>
      <c r="L123" t="s">
        <v>2135</v>
      </c>
      <c r="M123" t="s">
        <v>2136</v>
      </c>
      <c r="N123" t="s">
        <v>3008</v>
      </c>
      <c r="O123" t="s">
        <v>3010</v>
      </c>
      <c r="P123" t="s">
        <v>3009</v>
      </c>
      <c r="Q123" t="s">
        <v>3010</v>
      </c>
      <c r="R123" t="s">
        <v>3011</v>
      </c>
      <c r="S123" t="s">
        <v>3012</v>
      </c>
      <c r="T123" t="s">
        <v>1011</v>
      </c>
      <c r="U123" t="s">
        <v>1012</v>
      </c>
      <c r="V123" t="s">
        <v>2898</v>
      </c>
      <c r="W123" t="s">
        <v>3013</v>
      </c>
      <c r="X123" t="s">
        <v>1013</v>
      </c>
      <c r="Y123" t="s">
        <v>1014</v>
      </c>
      <c r="Z123" t="s">
        <v>1011</v>
      </c>
      <c r="AA123" t="s">
        <v>1011</v>
      </c>
      <c r="AB123" t="s">
        <v>1011</v>
      </c>
      <c r="AC123" t="s">
        <v>1011</v>
      </c>
      <c r="AD123" t="s">
        <v>1011</v>
      </c>
      <c r="AE123" t="s">
        <v>2749</v>
      </c>
      <c r="AF123" t="s">
        <v>1011</v>
      </c>
      <c r="AG123" t="s">
        <v>1011</v>
      </c>
      <c r="AH123" t="s">
        <v>1011</v>
      </c>
      <c r="AI123" t="s">
        <v>1011</v>
      </c>
      <c r="AJ123" t="s">
        <v>1011</v>
      </c>
      <c r="AK123" t="s">
        <v>1011</v>
      </c>
      <c r="AL123" t="s">
        <v>1011</v>
      </c>
      <c r="AM123" t="s">
        <v>1011</v>
      </c>
      <c r="AN123" t="s">
        <v>1011</v>
      </c>
      <c r="AO123" t="s">
        <v>1011</v>
      </c>
      <c r="AP123" t="s">
        <v>1011</v>
      </c>
      <c r="AQ123" t="s">
        <v>2745</v>
      </c>
      <c r="AR123" t="s">
        <v>2749</v>
      </c>
    </row>
    <row r="124" spans="1:44">
      <c r="A124" t="s">
        <v>3024</v>
      </c>
      <c r="B124" t="s">
        <v>3025</v>
      </c>
      <c r="C124" t="s">
        <v>2874</v>
      </c>
      <c r="D124" t="s">
        <v>2567</v>
      </c>
      <c r="E124" t="s">
        <v>2568</v>
      </c>
      <c r="F124" t="s">
        <v>2569</v>
      </c>
      <c r="G124" t="s">
        <v>2570</v>
      </c>
      <c r="H124" t="s">
        <v>2571</v>
      </c>
      <c r="I124" t="s">
        <v>2572</v>
      </c>
      <c r="J124" t="s">
        <v>2573</v>
      </c>
      <c r="K124" t="s">
        <v>1010</v>
      </c>
      <c r="L124" t="s">
        <v>2135</v>
      </c>
      <c r="M124" t="s">
        <v>2414</v>
      </c>
      <c r="N124" t="s">
        <v>3026</v>
      </c>
      <c r="O124" t="s">
        <v>1011</v>
      </c>
      <c r="P124" t="s">
        <v>2876</v>
      </c>
      <c r="Q124" t="s">
        <v>3027</v>
      </c>
      <c r="R124" t="s">
        <v>3028</v>
      </c>
      <c r="S124" s="2" t="s">
        <v>2531</v>
      </c>
      <c r="T124" t="s">
        <v>1011</v>
      </c>
      <c r="U124" t="s">
        <v>1012</v>
      </c>
      <c r="V124" t="s">
        <v>2879</v>
      </c>
      <c r="W124" t="s">
        <v>3029</v>
      </c>
      <c r="X124" t="s">
        <v>1013</v>
      </c>
      <c r="Y124" t="s">
        <v>1014</v>
      </c>
      <c r="Z124" t="s">
        <v>1011</v>
      </c>
      <c r="AA124" s="2" t="s">
        <v>1011</v>
      </c>
      <c r="AB124" t="s">
        <v>1011</v>
      </c>
      <c r="AC124" t="s">
        <v>1011</v>
      </c>
      <c r="AD124" t="s">
        <v>1011</v>
      </c>
      <c r="AE124" t="s">
        <v>2579</v>
      </c>
      <c r="AF124" t="s">
        <v>1011</v>
      </c>
      <c r="AG124" t="s">
        <v>1011</v>
      </c>
      <c r="AH124" t="s">
        <v>1011</v>
      </c>
      <c r="AI124" t="s">
        <v>1011</v>
      </c>
      <c r="AJ124" t="s">
        <v>1011</v>
      </c>
      <c r="AK124" t="s">
        <v>1011</v>
      </c>
      <c r="AL124" t="s">
        <v>1011</v>
      </c>
      <c r="AM124" t="s">
        <v>1011</v>
      </c>
      <c r="AN124" t="s">
        <v>1011</v>
      </c>
      <c r="AO124" t="s">
        <v>1011</v>
      </c>
      <c r="AP124" t="s">
        <v>1011</v>
      </c>
      <c r="AQ124" t="s">
        <v>2568</v>
      </c>
      <c r="AR124" t="s">
        <v>2579</v>
      </c>
    </row>
    <row r="125" spans="1:44">
      <c r="A125" t="s">
        <v>3034</v>
      </c>
      <c r="B125" t="s">
        <v>3035</v>
      </c>
      <c r="C125" t="s">
        <v>3036</v>
      </c>
      <c r="D125" t="s">
        <v>3037</v>
      </c>
      <c r="E125" t="s">
        <v>3038</v>
      </c>
      <c r="F125" t="s">
        <v>3039</v>
      </c>
      <c r="G125" t="s">
        <v>1553</v>
      </c>
      <c r="H125" t="s">
        <v>3040</v>
      </c>
      <c r="I125" t="s">
        <v>3041</v>
      </c>
      <c r="J125" t="s">
        <v>3042</v>
      </c>
      <c r="K125" t="s">
        <v>1010</v>
      </c>
      <c r="L125" t="s">
        <v>1557</v>
      </c>
      <c r="M125" t="s">
        <v>1683</v>
      </c>
      <c r="N125" t="s">
        <v>3043</v>
      </c>
      <c r="O125" t="s">
        <v>3045</v>
      </c>
      <c r="P125" t="s">
        <v>3044</v>
      </c>
      <c r="Q125" t="s">
        <v>3045</v>
      </c>
      <c r="R125" t="s">
        <v>2839</v>
      </c>
      <c r="S125" s="2" t="s">
        <v>3046</v>
      </c>
      <c r="T125" t="s">
        <v>1011</v>
      </c>
      <c r="U125" t="s">
        <v>1012</v>
      </c>
      <c r="V125" t="s">
        <v>3047</v>
      </c>
      <c r="W125" t="s">
        <v>3048</v>
      </c>
      <c r="X125" t="s">
        <v>1013</v>
      </c>
      <c r="Y125" t="s">
        <v>1014</v>
      </c>
      <c r="Z125" t="s">
        <v>1011</v>
      </c>
      <c r="AA125" s="2" t="s">
        <v>1011</v>
      </c>
      <c r="AB125" t="s">
        <v>1011</v>
      </c>
      <c r="AC125" t="s">
        <v>1011</v>
      </c>
      <c r="AD125" t="s">
        <v>1011</v>
      </c>
      <c r="AE125" t="s">
        <v>3049</v>
      </c>
      <c r="AF125" t="s">
        <v>1011</v>
      </c>
      <c r="AG125" t="s">
        <v>1011</v>
      </c>
      <c r="AH125" t="s">
        <v>1011</v>
      </c>
      <c r="AI125" t="s">
        <v>1011</v>
      </c>
      <c r="AJ125" t="s">
        <v>1011</v>
      </c>
      <c r="AK125" t="s">
        <v>1011</v>
      </c>
      <c r="AL125" t="s">
        <v>1011</v>
      </c>
      <c r="AM125" t="s">
        <v>1011</v>
      </c>
      <c r="AN125" t="s">
        <v>1011</v>
      </c>
      <c r="AO125" t="s">
        <v>1011</v>
      </c>
      <c r="AP125" t="s">
        <v>1011</v>
      </c>
      <c r="AQ125" t="s">
        <v>3038</v>
      </c>
      <c r="AR125" t="s">
        <v>3049</v>
      </c>
    </row>
    <row r="126" spans="1:44">
      <c r="A126" t="s">
        <v>3050</v>
      </c>
      <c r="B126" t="s">
        <v>3051</v>
      </c>
      <c r="C126" t="s">
        <v>2874</v>
      </c>
      <c r="D126" t="s">
        <v>3052</v>
      </c>
      <c r="E126" t="s">
        <v>3053</v>
      </c>
      <c r="F126" t="s">
        <v>3054</v>
      </c>
      <c r="G126" t="s">
        <v>3055</v>
      </c>
      <c r="H126" t="s">
        <v>3055</v>
      </c>
      <c r="I126" t="s">
        <v>3056</v>
      </c>
      <c r="J126" t="s">
        <v>3057</v>
      </c>
      <c r="K126" t="s">
        <v>1010</v>
      </c>
      <c r="L126" t="s">
        <v>1813</v>
      </c>
      <c r="M126" t="s">
        <v>1814</v>
      </c>
      <c r="N126" t="s">
        <v>3058</v>
      </c>
      <c r="O126" t="s">
        <v>3060</v>
      </c>
      <c r="P126" t="s">
        <v>3059</v>
      </c>
      <c r="Q126" t="s">
        <v>3060</v>
      </c>
      <c r="R126" t="s">
        <v>3061</v>
      </c>
      <c r="S126" s="2" t="s">
        <v>3062</v>
      </c>
      <c r="T126" t="s">
        <v>1011</v>
      </c>
      <c r="U126" t="s">
        <v>1012</v>
      </c>
      <c r="V126" t="s">
        <v>2879</v>
      </c>
      <c r="W126" t="s">
        <v>3063</v>
      </c>
      <c r="X126" t="s">
        <v>1013</v>
      </c>
      <c r="Y126" t="s">
        <v>1014</v>
      </c>
      <c r="Z126" t="s">
        <v>1011</v>
      </c>
      <c r="AA126" s="2" t="s">
        <v>1011</v>
      </c>
      <c r="AB126" t="s">
        <v>1011</v>
      </c>
      <c r="AC126" t="s">
        <v>1011</v>
      </c>
      <c r="AD126" t="s">
        <v>1011</v>
      </c>
      <c r="AE126" t="s">
        <v>3064</v>
      </c>
      <c r="AF126" t="s">
        <v>1011</v>
      </c>
      <c r="AG126" t="s">
        <v>1011</v>
      </c>
      <c r="AH126" t="s">
        <v>1011</v>
      </c>
      <c r="AI126" t="s">
        <v>1011</v>
      </c>
      <c r="AJ126" t="s">
        <v>1011</v>
      </c>
      <c r="AK126" t="s">
        <v>1011</v>
      </c>
      <c r="AL126" t="s">
        <v>1011</v>
      </c>
      <c r="AM126" t="s">
        <v>1011</v>
      </c>
      <c r="AN126" t="s">
        <v>1011</v>
      </c>
      <c r="AO126" t="s">
        <v>1011</v>
      </c>
      <c r="AP126" t="s">
        <v>1011</v>
      </c>
      <c r="AQ126" t="s">
        <v>3053</v>
      </c>
      <c r="AR126" t="s">
        <v>3064</v>
      </c>
    </row>
    <row r="127" spans="1:44">
      <c r="A127" t="s">
        <v>3065</v>
      </c>
      <c r="B127" t="s">
        <v>3066</v>
      </c>
      <c r="C127" t="s">
        <v>1549</v>
      </c>
      <c r="D127" t="s">
        <v>3067</v>
      </c>
      <c r="E127" t="s">
        <v>3068</v>
      </c>
      <c r="F127" t="s">
        <v>3069</v>
      </c>
      <c r="G127" t="s">
        <v>2199</v>
      </c>
      <c r="H127" t="s">
        <v>2199</v>
      </c>
      <c r="I127" t="s">
        <v>2200</v>
      </c>
      <c r="J127" t="s">
        <v>3070</v>
      </c>
      <c r="K127" t="s">
        <v>1010</v>
      </c>
      <c r="L127" t="s">
        <v>1557</v>
      </c>
      <c r="M127" t="s">
        <v>1558</v>
      </c>
      <c r="N127" t="s">
        <v>3071</v>
      </c>
      <c r="O127" t="s">
        <v>3072</v>
      </c>
      <c r="P127" t="s">
        <v>3073</v>
      </c>
      <c r="Q127" t="s">
        <v>3072</v>
      </c>
      <c r="R127" t="s">
        <v>3074</v>
      </c>
      <c r="S127" s="2" t="s">
        <v>259</v>
      </c>
      <c r="T127" t="s">
        <v>1011</v>
      </c>
      <c r="U127" t="s">
        <v>1012</v>
      </c>
      <c r="V127" t="s">
        <v>2680</v>
      </c>
      <c r="W127" t="s">
        <v>3075</v>
      </c>
      <c r="X127" t="s">
        <v>1013</v>
      </c>
      <c r="Y127" t="s">
        <v>1014</v>
      </c>
      <c r="Z127" t="s">
        <v>1011</v>
      </c>
      <c r="AA127" s="2" t="s">
        <v>1011</v>
      </c>
      <c r="AB127" t="s">
        <v>1011</v>
      </c>
      <c r="AC127" t="s">
        <v>1011</v>
      </c>
      <c r="AD127" t="s">
        <v>1011</v>
      </c>
      <c r="AE127" t="s">
        <v>3076</v>
      </c>
      <c r="AF127" t="s">
        <v>1011</v>
      </c>
      <c r="AG127" t="s">
        <v>1011</v>
      </c>
      <c r="AH127" t="s">
        <v>1011</v>
      </c>
      <c r="AI127" t="s">
        <v>1011</v>
      </c>
      <c r="AJ127" t="s">
        <v>1011</v>
      </c>
      <c r="AK127" t="s">
        <v>1011</v>
      </c>
      <c r="AL127" t="s">
        <v>1011</v>
      </c>
      <c r="AM127" t="s">
        <v>1011</v>
      </c>
      <c r="AN127" t="s">
        <v>1011</v>
      </c>
      <c r="AO127" t="s">
        <v>1011</v>
      </c>
      <c r="AP127" t="s">
        <v>1011</v>
      </c>
      <c r="AQ127" t="s">
        <v>3068</v>
      </c>
      <c r="AR127" t="s">
        <v>3076</v>
      </c>
    </row>
    <row r="128" spans="1:44">
      <c r="A128" t="s">
        <v>3090</v>
      </c>
      <c r="B128" t="s">
        <v>3091</v>
      </c>
      <c r="C128" t="s">
        <v>1661</v>
      </c>
      <c r="D128" t="s">
        <v>3092</v>
      </c>
      <c r="E128" t="s">
        <v>3093</v>
      </c>
      <c r="F128" t="s">
        <v>3094</v>
      </c>
      <c r="G128" t="s">
        <v>2799</v>
      </c>
      <c r="H128" t="s">
        <v>2800</v>
      </c>
      <c r="I128" t="s">
        <v>3095</v>
      </c>
      <c r="J128" t="s">
        <v>3096</v>
      </c>
      <c r="K128" t="s">
        <v>1010</v>
      </c>
      <c r="L128" t="s">
        <v>1580</v>
      </c>
      <c r="M128" t="s">
        <v>1581</v>
      </c>
      <c r="N128" t="s">
        <v>3097</v>
      </c>
      <c r="O128" t="s">
        <v>3098</v>
      </c>
      <c r="P128" t="s">
        <v>3099</v>
      </c>
      <c r="Q128" t="s">
        <v>1011</v>
      </c>
      <c r="R128" t="s">
        <v>2205</v>
      </c>
      <c r="S128" s="2" t="s">
        <v>324</v>
      </c>
      <c r="T128" t="s">
        <v>1011</v>
      </c>
      <c r="U128" t="s">
        <v>1012</v>
      </c>
      <c r="V128" t="s">
        <v>2261</v>
      </c>
      <c r="W128" t="s">
        <v>3100</v>
      </c>
      <c r="X128" t="s">
        <v>1013</v>
      </c>
      <c r="Y128" t="s">
        <v>1014</v>
      </c>
      <c r="Z128" t="s">
        <v>1011</v>
      </c>
      <c r="AA128" s="2" t="s">
        <v>1011</v>
      </c>
      <c r="AB128" t="s">
        <v>1011</v>
      </c>
      <c r="AC128" t="s">
        <v>1011</v>
      </c>
      <c r="AD128" t="s">
        <v>1011</v>
      </c>
      <c r="AE128" t="s">
        <v>3101</v>
      </c>
      <c r="AF128" t="s">
        <v>1011</v>
      </c>
      <c r="AG128" t="s">
        <v>1011</v>
      </c>
      <c r="AH128" t="s">
        <v>1011</v>
      </c>
      <c r="AI128" t="s">
        <v>1011</v>
      </c>
      <c r="AJ128" t="s">
        <v>1011</v>
      </c>
      <c r="AK128" t="s">
        <v>1011</v>
      </c>
      <c r="AL128" t="s">
        <v>1011</v>
      </c>
      <c r="AM128" t="s">
        <v>1011</v>
      </c>
      <c r="AN128" t="s">
        <v>1011</v>
      </c>
      <c r="AO128" t="s">
        <v>1011</v>
      </c>
      <c r="AP128" t="s">
        <v>1011</v>
      </c>
      <c r="AQ128" t="s">
        <v>3093</v>
      </c>
      <c r="AR128" t="s">
        <v>3101</v>
      </c>
    </row>
    <row r="129" spans="1:44">
      <c r="A129" t="s">
        <v>3102</v>
      </c>
      <c r="B129" t="s">
        <v>3103</v>
      </c>
      <c r="C129" t="s">
        <v>2510</v>
      </c>
      <c r="D129" t="s">
        <v>2996</v>
      </c>
      <c r="E129" t="s">
        <v>2997</v>
      </c>
      <c r="F129" t="s">
        <v>2998</v>
      </c>
      <c r="G129" t="s">
        <v>1553</v>
      </c>
      <c r="H129" t="s">
        <v>1554</v>
      </c>
      <c r="I129" t="s">
        <v>2999</v>
      </c>
      <c r="J129" t="s">
        <v>3000</v>
      </c>
      <c r="K129" t="s">
        <v>1010</v>
      </c>
      <c r="L129" t="s">
        <v>1557</v>
      </c>
      <c r="M129" t="s">
        <v>1558</v>
      </c>
      <c r="N129" t="s">
        <v>3001</v>
      </c>
      <c r="O129" t="s">
        <v>3002</v>
      </c>
      <c r="P129" t="s">
        <v>2513</v>
      </c>
      <c r="Q129" t="s">
        <v>3002</v>
      </c>
      <c r="R129" t="s">
        <v>1687</v>
      </c>
      <c r="S129" s="2" t="s">
        <v>237</v>
      </c>
      <c r="T129" t="s">
        <v>1011</v>
      </c>
      <c r="U129" t="s">
        <v>1012</v>
      </c>
      <c r="V129" t="s">
        <v>2221</v>
      </c>
      <c r="W129" t="s">
        <v>3104</v>
      </c>
      <c r="X129" t="s">
        <v>1013</v>
      </c>
      <c r="Y129" t="s">
        <v>1014</v>
      </c>
      <c r="Z129" t="s">
        <v>1011</v>
      </c>
      <c r="AA129" s="2" t="s">
        <v>1011</v>
      </c>
      <c r="AB129" t="s">
        <v>1011</v>
      </c>
      <c r="AC129" t="s">
        <v>1011</v>
      </c>
      <c r="AD129" t="s">
        <v>1011</v>
      </c>
      <c r="AE129" t="s">
        <v>3004</v>
      </c>
      <c r="AF129" t="s">
        <v>1011</v>
      </c>
      <c r="AG129" t="s">
        <v>1011</v>
      </c>
      <c r="AH129" t="s">
        <v>1011</v>
      </c>
      <c r="AI129" t="s">
        <v>1011</v>
      </c>
      <c r="AJ129" t="s">
        <v>1011</v>
      </c>
      <c r="AK129" t="s">
        <v>1011</v>
      </c>
      <c r="AL129" t="s">
        <v>1011</v>
      </c>
      <c r="AM129" t="s">
        <v>1011</v>
      </c>
      <c r="AN129" t="s">
        <v>1011</v>
      </c>
      <c r="AO129" t="s">
        <v>1011</v>
      </c>
      <c r="AP129" t="s">
        <v>1011</v>
      </c>
      <c r="AQ129" t="s">
        <v>2997</v>
      </c>
      <c r="AR129" t="s">
        <v>3004</v>
      </c>
    </row>
    <row r="130" spans="1:44">
      <c r="A130" t="s">
        <v>3102</v>
      </c>
      <c r="B130" t="s">
        <v>3103</v>
      </c>
      <c r="C130" t="s">
        <v>2309</v>
      </c>
      <c r="D130" t="s">
        <v>2996</v>
      </c>
      <c r="E130" t="s">
        <v>2997</v>
      </c>
      <c r="F130" t="s">
        <v>2998</v>
      </c>
      <c r="G130" t="s">
        <v>1553</v>
      </c>
      <c r="H130" t="s">
        <v>1554</v>
      </c>
      <c r="I130" t="s">
        <v>2999</v>
      </c>
      <c r="J130" t="s">
        <v>3000</v>
      </c>
      <c r="K130" t="s">
        <v>1010</v>
      </c>
      <c r="L130" t="s">
        <v>1557</v>
      </c>
      <c r="M130" t="s">
        <v>1603</v>
      </c>
      <c r="N130" t="s">
        <v>3105</v>
      </c>
      <c r="O130" t="s">
        <v>1011</v>
      </c>
      <c r="P130" t="s">
        <v>2671</v>
      </c>
      <c r="Q130" t="s">
        <v>1011</v>
      </c>
      <c r="R130" t="s">
        <v>3106</v>
      </c>
      <c r="S130" s="2" t="s">
        <v>965</v>
      </c>
      <c r="T130" t="s">
        <v>1011</v>
      </c>
      <c r="U130" t="s">
        <v>1012</v>
      </c>
      <c r="V130" t="s">
        <v>2313</v>
      </c>
      <c r="W130" t="s">
        <v>3104</v>
      </c>
      <c r="X130" t="s">
        <v>1013</v>
      </c>
      <c r="Y130" t="s">
        <v>1014</v>
      </c>
      <c r="Z130" t="s">
        <v>1011</v>
      </c>
      <c r="AA130" s="2" t="s">
        <v>1011</v>
      </c>
      <c r="AB130" t="s">
        <v>1011</v>
      </c>
      <c r="AC130" t="s">
        <v>1011</v>
      </c>
      <c r="AD130" t="s">
        <v>1011</v>
      </c>
      <c r="AE130" t="s">
        <v>3004</v>
      </c>
      <c r="AF130" t="s">
        <v>1011</v>
      </c>
      <c r="AG130" t="s">
        <v>1011</v>
      </c>
      <c r="AH130" t="s">
        <v>1011</v>
      </c>
      <c r="AI130" t="s">
        <v>1011</v>
      </c>
      <c r="AJ130" t="s">
        <v>1011</v>
      </c>
      <c r="AK130" t="s">
        <v>1011</v>
      </c>
      <c r="AL130" t="s">
        <v>1011</v>
      </c>
      <c r="AM130" t="s">
        <v>1011</v>
      </c>
      <c r="AN130" t="s">
        <v>1011</v>
      </c>
      <c r="AO130" t="s">
        <v>1011</v>
      </c>
      <c r="AP130" t="s">
        <v>1011</v>
      </c>
      <c r="AQ130" t="s">
        <v>2997</v>
      </c>
      <c r="AR130" t="s">
        <v>3004</v>
      </c>
    </row>
    <row r="131" spans="1:44">
      <c r="A131" t="s">
        <v>3107</v>
      </c>
      <c r="B131" t="s">
        <v>3108</v>
      </c>
      <c r="C131" t="s">
        <v>3109</v>
      </c>
      <c r="D131" t="s">
        <v>3110</v>
      </c>
      <c r="E131" t="s">
        <v>3111</v>
      </c>
      <c r="F131" t="s">
        <v>3112</v>
      </c>
      <c r="G131" t="s">
        <v>2799</v>
      </c>
      <c r="H131" t="s">
        <v>3113</v>
      </c>
      <c r="I131" t="s">
        <v>3114</v>
      </c>
      <c r="J131" t="s">
        <v>3115</v>
      </c>
      <c r="K131" t="s">
        <v>1010</v>
      </c>
      <c r="L131" t="s">
        <v>1557</v>
      </c>
      <c r="M131" t="s">
        <v>1603</v>
      </c>
      <c r="N131" t="s">
        <v>3116</v>
      </c>
      <c r="O131" t="s">
        <v>1011</v>
      </c>
      <c r="P131" t="s">
        <v>3117</v>
      </c>
      <c r="Q131" t="s">
        <v>3118</v>
      </c>
      <c r="R131" t="s">
        <v>3119</v>
      </c>
      <c r="S131" s="2" t="s">
        <v>3120</v>
      </c>
      <c r="T131" t="s">
        <v>1011</v>
      </c>
      <c r="U131" t="s">
        <v>1012</v>
      </c>
      <c r="V131" t="s">
        <v>3121</v>
      </c>
      <c r="W131" t="s">
        <v>3122</v>
      </c>
      <c r="X131" t="s">
        <v>1013</v>
      </c>
      <c r="Y131" t="s">
        <v>1014</v>
      </c>
      <c r="Z131" t="s">
        <v>1011</v>
      </c>
      <c r="AA131" s="2" t="s">
        <v>1011</v>
      </c>
      <c r="AB131" t="s">
        <v>1011</v>
      </c>
      <c r="AC131" t="s">
        <v>1011</v>
      </c>
      <c r="AD131" t="s">
        <v>1011</v>
      </c>
      <c r="AE131" t="s">
        <v>3123</v>
      </c>
      <c r="AF131" t="s">
        <v>1011</v>
      </c>
      <c r="AG131" t="s">
        <v>1011</v>
      </c>
      <c r="AH131" t="s">
        <v>1011</v>
      </c>
      <c r="AI131" t="s">
        <v>1011</v>
      </c>
      <c r="AJ131" t="s">
        <v>1011</v>
      </c>
      <c r="AK131" t="s">
        <v>1011</v>
      </c>
      <c r="AL131" t="s">
        <v>1011</v>
      </c>
      <c r="AM131" t="s">
        <v>1011</v>
      </c>
      <c r="AN131" t="s">
        <v>1011</v>
      </c>
      <c r="AO131" t="s">
        <v>1011</v>
      </c>
      <c r="AP131" t="s">
        <v>1011</v>
      </c>
      <c r="AQ131" t="s">
        <v>3111</v>
      </c>
      <c r="AR131" t="s">
        <v>3123</v>
      </c>
    </row>
    <row r="132" spans="1:44">
      <c r="A132" t="s">
        <v>3124</v>
      </c>
      <c r="B132" t="s">
        <v>3125</v>
      </c>
      <c r="C132" t="s">
        <v>3126</v>
      </c>
      <c r="D132" t="s">
        <v>3127</v>
      </c>
      <c r="E132" t="s">
        <v>3128</v>
      </c>
      <c r="F132" t="s">
        <v>3129</v>
      </c>
      <c r="G132" t="s">
        <v>3055</v>
      </c>
      <c r="H132" t="s">
        <v>3055</v>
      </c>
      <c r="I132" t="s">
        <v>3130</v>
      </c>
      <c r="J132" t="s">
        <v>3131</v>
      </c>
      <c r="K132" t="s">
        <v>1010</v>
      </c>
      <c r="L132" t="s">
        <v>1557</v>
      </c>
      <c r="M132" t="s">
        <v>1683</v>
      </c>
      <c r="N132" t="s">
        <v>3132</v>
      </c>
      <c r="O132" t="s">
        <v>1011</v>
      </c>
      <c r="P132" t="s">
        <v>3133</v>
      </c>
      <c r="Q132" t="s">
        <v>3134</v>
      </c>
      <c r="R132" t="s">
        <v>3135</v>
      </c>
      <c r="S132" s="2" t="s">
        <v>3136</v>
      </c>
      <c r="T132" t="s">
        <v>1011</v>
      </c>
      <c r="U132" t="s">
        <v>1012</v>
      </c>
      <c r="V132" t="s">
        <v>3137</v>
      </c>
      <c r="W132" t="s">
        <v>3138</v>
      </c>
      <c r="X132" t="s">
        <v>1013</v>
      </c>
      <c r="Y132" t="s">
        <v>1014</v>
      </c>
      <c r="Z132" t="s">
        <v>1011</v>
      </c>
      <c r="AA132" s="2" t="s">
        <v>1011</v>
      </c>
      <c r="AB132" t="s">
        <v>1011</v>
      </c>
      <c r="AC132" t="s">
        <v>1011</v>
      </c>
      <c r="AD132" t="s">
        <v>1011</v>
      </c>
      <c r="AE132" t="s">
        <v>3139</v>
      </c>
      <c r="AF132" t="s">
        <v>1011</v>
      </c>
      <c r="AG132" t="s">
        <v>1011</v>
      </c>
      <c r="AH132" t="s">
        <v>1011</v>
      </c>
      <c r="AI132" t="s">
        <v>1011</v>
      </c>
      <c r="AJ132" t="s">
        <v>1011</v>
      </c>
      <c r="AK132" t="s">
        <v>1011</v>
      </c>
      <c r="AL132" t="s">
        <v>1011</v>
      </c>
      <c r="AM132" t="s">
        <v>1011</v>
      </c>
      <c r="AN132" t="s">
        <v>1011</v>
      </c>
      <c r="AO132" t="s">
        <v>1011</v>
      </c>
      <c r="AP132" t="s">
        <v>1011</v>
      </c>
      <c r="AQ132" t="s">
        <v>3128</v>
      </c>
      <c r="AR132" t="s">
        <v>3139</v>
      </c>
    </row>
    <row r="133" spans="1:44">
      <c r="A133" t="s">
        <v>3156</v>
      </c>
      <c r="B133" t="s">
        <v>3157</v>
      </c>
      <c r="C133" t="s">
        <v>1708</v>
      </c>
      <c r="D133" t="s">
        <v>2396</v>
      </c>
      <c r="E133" t="s">
        <v>3158</v>
      </c>
      <c r="F133" t="s">
        <v>2398</v>
      </c>
      <c r="G133" t="s">
        <v>2199</v>
      </c>
      <c r="H133" t="s">
        <v>2199</v>
      </c>
      <c r="I133" t="s">
        <v>2399</v>
      </c>
      <c r="J133" t="s">
        <v>2400</v>
      </c>
      <c r="K133" t="s">
        <v>1010</v>
      </c>
      <c r="L133" t="s">
        <v>1813</v>
      </c>
      <c r="M133" t="s">
        <v>1814</v>
      </c>
      <c r="N133" t="s">
        <v>3159</v>
      </c>
      <c r="O133" t="s">
        <v>3160</v>
      </c>
      <c r="P133" t="s">
        <v>3161</v>
      </c>
      <c r="Q133" t="s">
        <v>1011</v>
      </c>
      <c r="R133" t="s">
        <v>2403</v>
      </c>
      <c r="S133" t="s">
        <v>180</v>
      </c>
      <c r="T133" t="s">
        <v>1011</v>
      </c>
      <c r="U133" t="s">
        <v>1012</v>
      </c>
      <c r="V133" t="s">
        <v>2271</v>
      </c>
      <c r="W133" t="s">
        <v>3162</v>
      </c>
      <c r="X133" t="s">
        <v>1013</v>
      </c>
      <c r="Y133" t="s">
        <v>1014</v>
      </c>
      <c r="Z133" t="s">
        <v>1011</v>
      </c>
      <c r="AA133" t="s">
        <v>1011</v>
      </c>
      <c r="AB133" t="s">
        <v>1011</v>
      </c>
      <c r="AC133" t="s">
        <v>1011</v>
      </c>
      <c r="AD133" t="s">
        <v>1011</v>
      </c>
      <c r="AE133" t="s">
        <v>2404</v>
      </c>
      <c r="AF133" t="s">
        <v>1011</v>
      </c>
      <c r="AG133" t="s">
        <v>1011</v>
      </c>
      <c r="AH133" t="s">
        <v>1011</v>
      </c>
      <c r="AI133" t="s">
        <v>1011</v>
      </c>
      <c r="AJ133" t="s">
        <v>1011</v>
      </c>
      <c r="AK133" t="s">
        <v>1011</v>
      </c>
      <c r="AL133" t="s">
        <v>1011</v>
      </c>
      <c r="AM133" t="s">
        <v>1011</v>
      </c>
      <c r="AN133" t="s">
        <v>1011</v>
      </c>
      <c r="AO133" t="s">
        <v>1011</v>
      </c>
      <c r="AP133" t="s">
        <v>1011</v>
      </c>
      <c r="AQ133" t="s">
        <v>3158</v>
      </c>
      <c r="AR133" t="s">
        <v>2404</v>
      </c>
    </row>
    <row r="134" spans="1:44">
      <c r="A134" t="s">
        <v>3156</v>
      </c>
      <c r="B134" t="s">
        <v>3157</v>
      </c>
      <c r="C134" t="s">
        <v>1708</v>
      </c>
      <c r="D134" t="s">
        <v>2396</v>
      </c>
      <c r="E134" t="s">
        <v>3158</v>
      </c>
      <c r="F134" t="s">
        <v>2398</v>
      </c>
      <c r="G134" t="s">
        <v>2199</v>
      </c>
      <c r="H134" t="s">
        <v>2199</v>
      </c>
      <c r="I134" t="s">
        <v>2399</v>
      </c>
      <c r="J134" t="s">
        <v>2400</v>
      </c>
      <c r="K134" t="s">
        <v>1010</v>
      </c>
      <c r="L134" t="s">
        <v>1813</v>
      </c>
      <c r="M134" t="s">
        <v>1814</v>
      </c>
      <c r="N134" t="s">
        <v>3163</v>
      </c>
      <c r="O134" t="s">
        <v>3164</v>
      </c>
      <c r="P134" t="s">
        <v>3165</v>
      </c>
      <c r="Q134" t="s">
        <v>1011</v>
      </c>
      <c r="R134" t="s">
        <v>2403</v>
      </c>
      <c r="S134" t="s">
        <v>195</v>
      </c>
      <c r="T134" t="s">
        <v>1011</v>
      </c>
      <c r="U134" t="s">
        <v>1012</v>
      </c>
      <c r="V134" t="s">
        <v>2271</v>
      </c>
      <c r="W134" t="s">
        <v>3162</v>
      </c>
      <c r="X134" t="s">
        <v>1013</v>
      </c>
      <c r="Y134" t="s">
        <v>1014</v>
      </c>
      <c r="Z134" t="s">
        <v>1011</v>
      </c>
      <c r="AA134" t="s">
        <v>1011</v>
      </c>
      <c r="AB134" t="s">
        <v>1011</v>
      </c>
      <c r="AC134" t="s">
        <v>1011</v>
      </c>
      <c r="AD134" t="s">
        <v>1011</v>
      </c>
      <c r="AE134" t="s">
        <v>2404</v>
      </c>
      <c r="AF134" t="s">
        <v>1011</v>
      </c>
      <c r="AG134" t="s">
        <v>1011</v>
      </c>
      <c r="AH134" t="s">
        <v>1011</v>
      </c>
      <c r="AI134" t="s">
        <v>1011</v>
      </c>
      <c r="AJ134" t="s">
        <v>1011</v>
      </c>
      <c r="AK134" t="s">
        <v>1011</v>
      </c>
      <c r="AL134" t="s">
        <v>1011</v>
      </c>
      <c r="AM134" t="s">
        <v>1011</v>
      </c>
      <c r="AN134" t="s">
        <v>1011</v>
      </c>
      <c r="AO134" t="s">
        <v>1011</v>
      </c>
      <c r="AP134" t="s">
        <v>1011</v>
      </c>
      <c r="AQ134" t="s">
        <v>3158</v>
      </c>
      <c r="AR134" t="s">
        <v>2404</v>
      </c>
    </row>
    <row r="135" spans="1:44">
      <c r="A135" t="s">
        <v>3156</v>
      </c>
      <c r="B135" t="s">
        <v>3157</v>
      </c>
      <c r="C135" t="s">
        <v>2070</v>
      </c>
      <c r="D135" t="s">
        <v>2396</v>
      </c>
      <c r="E135" t="s">
        <v>3158</v>
      </c>
      <c r="F135" t="s">
        <v>2398</v>
      </c>
      <c r="G135" t="s">
        <v>2199</v>
      </c>
      <c r="H135" t="s">
        <v>2199</v>
      </c>
      <c r="I135" t="s">
        <v>2399</v>
      </c>
      <c r="J135" t="s">
        <v>2400</v>
      </c>
      <c r="K135" t="s">
        <v>1010</v>
      </c>
      <c r="L135" t="s">
        <v>1813</v>
      </c>
      <c r="M135" t="s">
        <v>1814</v>
      </c>
      <c r="N135" t="s">
        <v>3166</v>
      </c>
      <c r="O135" t="s">
        <v>1011</v>
      </c>
      <c r="P135" t="s">
        <v>3167</v>
      </c>
      <c r="Q135" t="s">
        <v>1011</v>
      </c>
      <c r="R135" t="s">
        <v>3168</v>
      </c>
      <c r="S135" t="s">
        <v>947</v>
      </c>
      <c r="T135" t="s">
        <v>1011</v>
      </c>
      <c r="U135" t="s">
        <v>1012</v>
      </c>
      <c r="V135" t="s">
        <v>3169</v>
      </c>
      <c r="W135" t="s">
        <v>3162</v>
      </c>
      <c r="X135" t="s">
        <v>1013</v>
      </c>
      <c r="Y135" t="s">
        <v>1014</v>
      </c>
      <c r="Z135" t="s">
        <v>1011</v>
      </c>
      <c r="AA135" t="s">
        <v>1011</v>
      </c>
      <c r="AB135" t="s">
        <v>1011</v>
      </c>
      <c r="AC135" t="s">
        <v>1011</v>
      </c>
      <c r="AD135" t="s">
        <v>1011</v>
      </c>
      <c r="AE135" t="s">
        <v>2404</v>
      </c>
      <c r="AF135" t="s">
        <v>1011</v>
      </c>
      <c r="AG135" t="s">
        <v>1011</v>
      </c>
      <c r="AH135" t="s">
        <v>1011</v>
      </c>
      <c r="AI135" t="s">
        <v>1011</v>
      </c>
      <c r="AJ135" t="s">
        <v>1011</v>
      </c>
      <c r="AK135" t="s">
        <v>1011</v>
      </c>
      <c r="AL135" t="s">
        <v>1011</v>
      </c>
      <c r="AM135" t="s">
        <v>1011</v>
      </c>
      <c r="AN135" t="s">
        <v>1011</v>
      </c>
      <c r="AO135" t="s">
        <v>1011</v>
      </c>
      <c r="AP135" t="s">
        <v>1011</v>
      </c>
      <c r="AQ135" t="s">
        <v>3158</v>
      </c>
      <c r="AR135" t="s">
        <v>2404</v>
      </c>
    </row>
    <row r="136" spans="1:44">
      <c r="A136" t="s">
        <v>3180</v>
      </c>
      <c r="B136" t="s">
        <v>3181</v>
      </c>
      <c r="C136" t="s">
        <v>1708</v>
      </c>
      <c r="D136" t="s">
        <v>2025</v>
      </c>
      <c r="E136" t="s">
        <v>2745</v>
      </c>
      <c r="F136" t="s">
        <v>2746</v>
      </c>
      <c r="G136" t="s">
        <v>2028</v>
      </c>
      <c r="H136" t="s">
        <v>2029</v>
      </c>
      <c r="I136" t="s">
        <v>2030</v>
      </c>
      <c r="J136" t="s">
        <v>2747</v>
      </c>
      <c r="K136" t="s">
        <v>1010</v>
      </c>
      <c r="L136" t="s">
        <v>1557</v>
      </c>
      <c r="M136" t="s">
        <v>1558</v>
      </c>
      <c r="N136" t="s">
        <v>2685</v>
      </c>
      <c r="O136" t="s">
        <v>2686</v>
      </c>
      <c r="P136" t="s">
        <v>2687</v>
      </c>
      <c r="Q136" t="s">
        <v>1011</v>
      </c>
      <c r="R136" t="s">
        <v>2688</v>
      </c>
      <c r="S136" t="s">
        <v>2689</v>
      </c>
      <c r="T136" t="s">
        <v>1011</v>
      </c>
      <c r="U136" t="s">
        <v>1012</v>
      </c>
      <c r="V136" t="s">
        <v>2271</v>
      </c>
      <c r="W136" t="s">
        <v>3182</v>
      </c>
      <c r="X136" t="s">
        <v>1013</v>
      </c>
      <c r="Y136" t="s">
        <v>1014</v>
      </c>
      <c r="Z136" t="s">
        <v>1011</v>
      </c>
      <c r="AA136" t="s">
        <v>1011</v>
      </c>
      <c r="AB136" t="s">
        <v>1011</v>
      </c>
      <c r="AC136" t="s">
        <v>1011</v>
      </c>
      <c r="AD136" t="s">
        <v>1011</v>
      </c>
      <c r="AE136" t="s">
        <v>2749</v>
      </c>
      <c r="AF136" t="s">
        <v>1011</v>
      </c>
      <c r="AG136" t="s">
        <v>1011</v>
      </c>
      <c r="AH136" t="s">
        <v>1011</v>
      </c>
      <c r="AI136" t="s">
        <v>1011</v>
      </c>
      <c r="AJ136" t="s">
        <v>1011</v>
      </c>
      <c r="AK136" t="s">
        <v>1011</v>
      </c>
      <c r="AL136" t="s">
        <v>1011</v>
      </c>
      <c r="AM136" t="s">
        <v>1011</v>
      </c>
      <c r="AN136" t="s">
        <v>1011</v>
      </c>
      <c r="AO136" t="s">
        <v>1011</v>
      </c>
      <c r="AP136" t="s">
        <v>1011</v>
      </c>
      <c r="AQ136" t="s">
        <v>2745</v>
      </c>
      <c r="AR136" t="s">
        <v>2749</v>
      </c>
    </row>
    <row r="137" spans="1:44">
      <c r="A137" t="s">
        <v>3183</v>
      </c>
      <c r="B137" t="s">
        <v>3184</v>
      </c>
      <c r="C137" t="s">
        <v>2506</v>
      </c>
      <c r="D137" t="s">
        <v>2025</v>
      </c>
      <c r="E137" t="s">
        <v>2745</v>
      </c>
      <c r="F137" t="s">
        <v>2746</v>
      </c>
      <c r="G137" t="s">
        <v>2028</v>
      </c>
      <c r="H137" t="s">
        <v>2029</v>
      </c>
      <c r="I137" t="s">
        <v>2030</v>
      </c>
      <c r="J137" t="s">
        <v>2747</v>
      </c>
      <c r="K137" t="s">
        <v>1010</v>
      </c>
      <c r="L137" t="s">
        <v>1557</v>
      </c>
      <c r="M137" t="s">
        <v>1558</v>
      </c>
      <c r="N137" t="s">
        <v>2063</v>
      </c>
      <c r="O137" t="s">
        <v>1011</v>
      </c>
      <c r="P137" t="s">
        <v>2507</v>
      </c>
      <c r="Q137" t="s">
        <v>2065</v>
      </c>
      <c r="R137" t="s">
        <v>2034</v>
      </c>
      <c r="S137" t="s">
        <v>1538</v>
      </c>
      <c r="T137" t="s">
        <v>1011</v>
      </c>
      <c r="U137" t="s">
        <v>1012</v>
      </c>
      <c r="V137" t="s">
        <v>2508</v>
      </c>
      <c r="W137" t="s">
        <v>3185</v>
      </c>
      <c r="X137" t="s">
        <v>1013</v>
      </c>
      <c r="Y137" t="s">
        <v>1014</v>
      </c>
      <c r="Z137" t="s">
        <v>1011</v>
      </c>
      <c r="AA137" t="s">
        <v>1011</v>
      </c>
      <c r="AB137" t="s">
        <v>1011</v>
      </c>
      <c r="AC137" t="s">
        <v>1011</v>
      </c>
      <c r="AD137" t="s">
        <v>1011</v>
      </c>
      <c r="AE137" t="s">
        <v>2749</v>
      </c>
      <c r="AF137" t="s">
        <v>1011</v>
      </c>
      <c r="AG137" t="s">
        <v>1011</v>
      </c>
      <c r="AH137" t="s">
        <v>1011</v>
      </c>
      <c r="AI137" t="s">
        <v>1011</v>
      </c>
      <c r="AJ137" t="s">
        <v>1011</v>
      </c>
      <c r="AK137" t="s">
        <v>1011</v>
      </c>
      <c r="AL137" t="s">
        <v>1011</v>
      </c>
      <c r="AM137" t="s">
        <v>1011</v>
      </c>
      <c r="AN137" t="s">
        <v>1011</v>
      </c>
      <c r="AO137" t="s">
        <v>1011</v>
      </c>
      <c r="AP137" t="s">
        <v>1011</v>
      </c>
      <c r="AQ137" t="s">
        <v>2745</v>
      </c>
      <c r="AR137" t="s">
        <v>2749</v>
      </c>
    </row>
    <row r="138" spans="1:44">
      <c r="A138" t="s">
        <v>3188</v>
      </c>
      <c r="B138" t="s">
        <v>3189</v>
      </c>
      <c r="C138" t="s">
        <v>3190</v>
      </c>
      <c r="D138" t="s">
        <v>1596</v>
      </c>
      <c r="E138" t="s">
        <v>2659</v>
      </c>
      <c r="F138" t="s">
        <v>1598</v>
      </c>
      <c r="G138" t="s">
        <v>1599</v>
      </c>
      <c r="H138" t="s">
        <v>1600</v>
      </c>
      <c r="I138" t="s">
        <v>1601</v>
      </c>
      <c r="J138" t="s">
        <v>1602</v>
      </c>
      <c r="K138" t="s">
        <v>1010</v>
      </c>
      <c r="L138" t="s">
        <v>1557</v>
      </c>
      <c r="M138" t="s">
        <v>1603</v>
      </c>
      <c r="N138" t="s">
        <v>3191</v>
      </c>
      <c r="O138" t="s">
        <v>1011</v>
      </c>
      <c r="P138" t="s">
        <v>3192</v>
      </c>
      <c r="Q138" t="s">
        <v>3193</v>
      </c>
      <c r="R138" t="s">
        <v>3194</v>
      </c>
      <c r="S138" t="s">
        <v>3195</v>
      </c>
      <c r="T138" t="s">
        <v>1011</v>
      </c>
      <c r="U138" t="s">
        <v>1012</v>
      </c>
      <c r="V138" t="s">
        <v>2508</v>
      </c>
      <c r="W138" t="s">
        <v>3196</v>
      </c>
      <c r="X138" t="s">
        <v>1013</v>
      </c>
      <c r="Y138" t="s">
        <v>1014</v>
      </c>
      <c r="Z138" t="s">
        <v>1011</v>
      </c>
      <c r="AA138" t="s">
        <v>1011</v>
      </c>
      <c r="AB138" t="s">
        <v>1011</v>
      </c>
      <c r="AC138" t="s">
        <v>1011</v>
      </c>
      <c r="AD138" t="s">
        <v>1011</v>
      </c>
      <c r="AE138" t="s">
        <v>2661</v>
      </c>
      <c r="AF138" t="s">
        <v>1011</v>
      </c>
      <c r="AG138" t="s">
        <v>1011</v>
      </c>
      <c r="AH138" t="s">
        <v>1011</v>
      </c>
      <c r="AI138" t="s">
        <v>1011</v>
      </c>
      <c r="AJ138" t="s">
        <v>1011</v>
      </c>
      <c r="AK138" t="s">
        <v>1011</v>
      </c>
      <c r="AL138" t="s">
        <v>1011</v>
      </c>
      <c r="AM138" t="s">
        <v>1011</v>
      </c>
      <c r="AN138" t="s">
        <v>1011</v>
      </c>
      <c r="AO138" t="s">
        <v>1011</v>
      </c>
      <c r="AP138" t="s">
        <v>1011</v>
      </c>
      <c r="AQ138" t="s">
        <v>2659</v>
      </c>
      <c r="AR138" t="s">
        <v>2661</v>
      </c>
    </row>
    <row r="139" spans="1:44">
      <c r="A139" t="s">
        <v>3432</v>
      </c>
      <c r="B139" t="s">
        <v>3433</v>
      </c>
      <c r="C139" t="s">
        <v>3434</v>
      </c>
      <c r="D139" t="s">
        <v>1844</v>
      </c>
      <c r="E139" t="s">
        <v>1845</v>
      </c>
      <c r="F139" t="s">
        <v>1846</v>
      </c>
      <c r="G139" t="s">
        <v>1642</v>
      </c>
      <c r="H139" t="s">
        <v>1847</v>
      </c>
      <c r="I139" t="s">
        <v>1848</v>
      </c>
      <c r="J139" t="s">
        <v>1849</v>
      </c>
      <c r="K139" t="s">
        <v>1010</v>
      </c>
      <c r="L139" t="s">
        <v>1557</v>
      </c>
      <c r="M139" t="s">
        <v>1603</v>
      </c>
      <c r="N139" t="s">
        <v>3435</v>
      </c>
      <c r="O139" t="s">
        <v>1011</v>
      </c>
      <c r="P139" t="s">
        <v>3436</v>
      </c>
      <c r="Q139" t="s">
        <v>3437</v>
      </c>
      <c r="R139" t="s">
        <v>2679</v>
      </c>
      <c r="S139" s="2" t="s">
        <v>3438</v>
      </c>
      <c r="T139" t="s">
        <v>1011</v>
      </c>
      <c r="U139" t="s">
        <v>1012</v>
      </c>
      <c r="V139" t="s">
        <v>2508</v>
      </c>
      <c r="W139" t="s">
        <v>3439</v>
      </c>
      <c r="X139" t="s">
        <v>1013</v>
      </c>
      <c r="Y139" t="s">
        <v>1014</v>
      </c>
      <c r="Z139" t="s">
        <v>1011</v>
      </c>
      <c r="AA139" s="2" t="s">
        <v>1011</v>
      </c>
      <c r="AB139" t="s">
        <v>1011</v>
      </c>
      <c r="AC139" t="s">
        <v>1011</v>
      </c>
      <c r="AD139" t="s">
        <v>1011</v>
      </c>
      <c r="AE139" t="s">
        <v>1856</v>
      </c>
      <c r="AF139" t="s">
        <v>1011</v>
      </c>
      <c r="AG139" t="s">
        <v>1011</v>
      </c>
      <c r="AH139" t="s">
        <v>1011</v>
      </c>
      <c r="AI139" t="s">
        <v>1011</v>
      </c>
      <c r="AJ139" t="s">
        <v>1011</v>
      </c>
      <c r="AK139" t="s">
        <v>1011</v>
      </c>
      <c r="AL139" t="s">
        <v>1011</v>
      </c>
      <c r="AM139" t="s">
        <v>1011</v>
      </c>
      <c r="AN139" t="s">
        <v>1011</v>
      </c>
      <c r="AO139" t="s">
        <v>1011</v>
      </c>
      <c r="AP139" t="s">
        <v>1011</v>
      </c>
      <c r="AQ139" t="s">
        <v>1845</v>
      </c>
      <c r="AR139" t="s">
        <v>1856</v>
      </c>
    </row>
    <row r="140" spans="1:44">
      <c r="A140" t="s">
        <v>3440</v>
      </c>
      <c r="B140" t="s">
        <v>3441</v>
      </c>
      <c r="C140" t="s">
        <v>1708</v>
      </c>
      <c r="D140" t="s">
        <v>2025</v>
      </c>
      <c r="E140" t="s">
        <v>2745</v>
      </c>
      <c r="F140" t="s">
        <v>2746</v>
      </c>
      <c r="G140" t="s">
        <v>2028</v>
      </c>
      <c r="H140" t="s">
        <v>2029</v>
      </c>
      <c r="I140" t="s">
        <v>2030</v>
      </c>
      <c r="J140" t="s">
        <v>2747</v>
      </c>
      <c r="K140" t="s">
        <v>1010</v>
      </c>
      <c r="L140" t="s">
        <v>1557</v>
      </c>
      <c r="M140" t="s">
        <v>1558</v>
      </c>
      <c r="N140" t="s">
        <v>2685</v>
      </c>
      <c r="O140" t="s">
        <v>2686</v>
      </c>
      <c r="P140" t="s">
        <v>2687</v>
      </c>
      <c r="Q140" t="s">
        <v>1011</v>
      </c>
      <c r="R140" t="s">
        <v>2688</v>
      </c>
      <c r="S140" s="2" t="s">
        <v>2689</v>
      </c>
      <c r="T140" t="s">
        <v>1011</v>
      </c>
      <c r="U140" t="s">
        <v>1012</v>
      </c>
      <c r="V140" t="s">
        <v>2271</v>
      </c>
      <c r="W140" t="s">
        <v>3182</v>
      </c>
      <c r="X140" t="s">
        <v>1013</v>
      </c>
      <c r="Y140" t="s">
        <v>1014</v>
      </c>
      <c r="Z140" t="s">
        <v>1011</v>
      </c>
      <c r="AA140" s="2" t="s">
        <v>1011</v>
      </c>
      <c r="AB140" t="s">
        <v>1011</v>
      </c>
      <c r="AC140" t="s">
        <v>1011</v>
      </c>
      <c r="AD140" t="s">
        <v>1011</v>
      </c>
      <c r="AE140" t="s">
        <v>2749</v>
      </c>
      <c r="AF140" t="s">
        <v>1011</v>
      </c>
      <c r="AG140" t="s">
        <v>1011</v>
      </c>
      <c r="AH140" t="s">
        <v>1011</v>
      </c>
      <c r="AI140" t="s">
        <v>1011</v>
      </c>
      <c r="AJ140" t="s">
        <v>1011</v>
      </c>
      <c r="AK140" t="s">
        <v>1011</v>
      </c>
      <c r="AL140" t="s">
        <v>1011</v>
      </c>
      <c r="AM140" t="s">
        <v>1011</v>
      </c>
      <c r="AN140" t="s">
        <v>1011</v>
      </c>
      <c r="AO140" t="s">
        <v>1011</v>
      </c>
      <c r="AP140" t="s">
        <v>1011</v>
      </c>
      <c r="AQ140" t="s">
        <v>2745</v>
      </c>
      <c r="AR140" t="s">
        <v>2749</v>
      </c>
    </row>
    <row r="141" spans="1:44">
      <c r="A141" t="s">
        <v>3442</v>
      </c>
      <c r="B141" t="s">
        <v>3443</v>
      </c>
      <c r="C141" t="s">
        <v>2506</v>
      </c>
      <c r="D141" t="s">
        <v>2025</v>
      </c>
      <c r="E141" t="s">
        <v>2745</v>
      </c>
      <c r="F141" t="s">
        <v>2746</v>
      </c>
      <c r="G141" t="s">
        <v>2028</v>
      </c>
      <c r="H141" t="s">
        <v>2029</v>
      </c>
      <c r="I141" t="s">
        <v>2030</v>
      </c>
      <c r="J141" t="s">
        <v>2747</v>
      </c>
      <c r="K141" t="s">
        <v>1010</v>
      </c>
      <c r="L141" t="s">
        <v>1557</v>
      </c>
      <c r="M141" t="s">
        <v>1558</v>
      </c>
      <c r="N141" t="s">
        <v>2692</v>
      </c>
      <c r="O141" t="s">
        <v>1011</v>
      </c>
      <c r="P141" t="s">
        <v>2693</v>
      </c>
      <c r="Q141" t="s">
        <v>2694</v>
      </c>
      <c r="R141" t="s">
        <v>2695</v>
      </c>
      <c r="S141" s="2" t="s">
        <v>1541</v>
      </c>
      <c r="T141" t="s">
        <v>1011</v>
      </c>
      <c r="U141" t="s">
        <v>1012</v>
      </c>
      <c r="V141" t="s">
        <v>2501</v>
      </c>
      <c r="W141" t="s">
        <v>3444</v>
      </c>
      <c r="X141" t="s">
        <v>1013</v>
      </c>
      <c r="Y141" t="s">
        <v>1014</v>
      </c>
      <c r="Z141" t="s">
        <v>1011</v>
      </c>
      <c r="AA141" s="2" t="s">
        <v>1011</v>
      </c>
      <c r="AB141" t="s">
        <v>1011</v>
      </c>
      <c r="AC141" t="s">
        <v>1011</v>
      </c>
      <c r="AD141" t="s">
        <v>1011</v>
      </c>
      <c r="AE141" t="s">
        <v>2749</v>
      </c>
      <c r="AF141" t="s">
        <v>1011</v>
      </c>
      <c r="AG141" t="s">
        <v>1011</v>
      </c>
      <c r="AH141" t="s">
        <v>1011</v>
      </c>
      <c r="AI141" t="s">
        <v>1011</v>
      </c>
      <c r="AJ141" t="s">
        <v>1011</v>
      </c>
      <c r="AK141" t="s">
        <v>1011</v>
      </c>
      <c r="AL141" t="s">
        <v>1011</v>
      </c>
      <c r="AM141" t="s">
        <v>1011</v>
      </c>
      <c r="AN141" t="s">
        <v>1011</v>
      </c>
      <c r="AO141" t="s">
        <v>1011</v>
      </c>
      <c r="AP141" t="s">
        <v>1011</v>
      </c>
      <c r="AQ141" t="s">
        <v>2745</v>
      </c>
      <c r="AR141" t="s">
        <v>2749</v>
      </c>
    </row>
    <row r="142" spans="1:44">
      <c r="A142" t="s">
        <v>3445</v>
      </c>
      <c r="B142" t="s">
        <v>3446</v>
      </c>
      <c r="C142" t="s">
        <v>1708</v>
      </c>
      <c r="D142" t="s">
        <v>3447</v>
      </c>
      <c r="E142" t="s">
        <v>3448</v>
      </c>
      <c r="F142" t="s">
        <v>3449</v>
      </c>
      <c r="G142" t="s">
        <v>1553</v>
      </c>
      <c r="H142" t="s">
        <v>3450</v>
      </c>
      <c r="I142" t="s">
        <v>3451</v>
      </c>
      <c r="J142" t="s">
        <v>3452</v>
      </c>
      <c r="K142" t="s">
        <v>1010</v>
      </c>
      <c r="L142" t="s">
        <v>1557</v>
      </c>
      <c r="M142" t="s">
        <v>1558</v>
      </c>
      <c r="N142" t="s">
        <v>3453</v>
      </c>
      <c r="O142" t="s">
        <v>3454</v>
      </c>
      <c r="P142" t="s">
        <v>3455</v>
      </c>
      <c r="Q142" t="s">
        <v>1011</v>
      </c>
      <c r="R142" t="s">
        <v>2688</v>
      </c>
      <c r="S142" s="2" t="s">
        <v>224</v>
      </c>
      <c r="T142" t="s">
        <v>1011</v>
      </c>
      <c r="U142" t="s">
        <v>1012</v>
      </c>
      <c r="V142" t="s">
        <v>2271</v>
      </c>
      <c r="W142" t="s">
        <v>3456</v>
      </c>
      <c r="X142" t="s">
        <v>1013</v>
      </c>
      <c r="Y142" t="s">
        <v>1014</v>
      </c>
      <c r="Z142" t="s">
        <v>1011</v>
      </c>
      <c r="AA142" s="2" t="s">
        <v>1011</v>
      </c>
      <c r="AB142" t="s">
        <v>1011</v>
      </c>
      <c r="AC142" t="s">
        <v>1011</v>
      </c>
      <c r="AD142" t="s">
        <v>1011</v>
      </c>
      <c r="AE142" t="s">
        <v>3457</v>
      </c>
      <c r="AF142" t="s">
        <v>1011</v>
      </c>
      <c r="AG142" t="s">
        <v>1011</v>
      </c>
      <c r="AH142" t="s">
        <v>1011</v>
      </c>
      <c r="AI142" t="s">
        <v>1011</v>
      </c>
      <c r="AJ142" t="s">
        <v>1011</v>
      </c>
      <c r="AK142" t="s">
        <v>1011</v>
      </c>
      <c r="AL142" t="s">
        <v>1011</v>
      </c>
      <c r="AM142" t="s">
        <v>1011</v>
      </c>
      <c r="AN142" t="s">
        <v>1011</v>
      </c>
      <c r="AO142" t="s">
        <v>1011</v>
      </c>
      <c r="AP142" t="s">
        <v>1011</v>
      </c>
      <c r="AQ142" t="s">
        <v>3448</v>
      </c>
      <c r="AR142" t="s">
        <v>3457</v>
      </c>
    </row>
    <row r="143" spans="1:44">
      <c r="A143" t="s">
        <v>3458</v>
      </c>
      <c r="B143" t="s">
        <v>3103</v>
      </c>
      <c r="C143" t="s">
        <v>2309</v>
      </c>
      <c r="D143" t="s">
        <v>2996</v>
      </c>
      <c r="E143" t="s">
        <v>2997</v>
      </c>
      <c r="F143" t="s">
        <v>2998</v>
      </c>
      <c r="G143" t="s">
        <v>1553</v>
      </c>
      <c r="H143" t="s">
        <v>1554</v>
      </c>
      <c r="I143" t="s">
        <v>2999</v>
      </c>
      <c r="J143" t="s">
        <v>3000</v>
      </c>
      <c r="K143" t="s">
        <v>1010</v>
      </c>
      <c r="L143" t="s">
        <v>1557</v>
      </c>
      <c r="M143" t="s">
        <v>1603</v>
      </c>
      <c r="N143" t="s">
        <v>3105</v>
      </c>
      <c r="O143" t="s">
        <v>1011</v>
      </c>
      <c r="P143" t="s">
        <v>2671</v>
      </c>
      <c r="Q143" t="s">
        <v>1011</v>
      </c>
      <c r="R143" t="s">
        <v>3106</v>
      </c>
      <c r="S143" s="2" t="s">
        <v>965</v>
      </c>
      <c r="T143" t="s">
        <v>1011</v>
      </c>
      <c r="U143" t="s">
        <v>1012</v>
      </c>
      <c r="V143" t="s">
        <v>2313</v>
      </c>
      <c r="W143" t="s">
        <v>3459</v>
      </c>
      <c r="X143" t="s">
        <v>1013</v>
      </c>
      <c r="Y143" t="s">
        <v>1014</v>
      </c>
      <c r="Z143" t="s">
        <v>1011</v>
      </c>
      <c r="AA143" s="2" t="s">
        <v>1011</v>
      </c>
      <c r="AB143" t="s">
        <v>1011</v>
      </c>
      <c r="AC143" t="s">
        <v>1011</v>
      </c>
      <c r="AD143" t="s">
        <v>1011</v>
      </c>
      <c r="AE143" t="s">
        <v>3004</v>
      </c>
      <c r="AF143" t="s">
        <v>1011</v>
      </c>
      <c r="AG143" t="s">
        <v>1011</v>
      </c>
      <c r="AH143" t="s">
        <v>1011</v>
      </c>
      <c r="AI143" t="s">
        <v>1011</v>
      </c>
      <c r="AJ143" t="s">
        <v>1011</v>
      </c>
      <c r="AK143" t="s">
        <v>1011</v>
      </c>
      <c r="AL143" t="s">
        <v>1011</v>
      </c>
      <c r="AM143" t="s">
        <v>1011</v>
      </c>
      <c r="AN143" t="s">
        <v>1011</v>
      </c>
      <c r="AO143" t="s">
        <v>1011</v>
      </c>
      <c r="AP143" t="s">
        <v>1011</v>
      </c>
      <c r="AQ143" t="s">
        <v>1011</v>
      </c>
      <c r="AR143" t="s">
        <v>1011</v>
      </c>
    </row>
    <row r="144" spans="1:44">
      <c r="A144" t="s">
        <v>3478</v>
      </c>
      <c r="B144" t="s">
        <v>3479</v>
      </c>
      <c r="C144" t="s">
        <v>2761</v>
      </c>
      <c r="D144" t="s">
        <v>3480</v>
      </c>
      <c r="E144" t="s">
        <v>3481</v>
      </c>
      <c r="F144" t="s">
        <v>3482</v>
      </c>
      <c r="G144" t="s">
        <v>2047</v>
      </c>
      <c r="H144" t="s">
        <v>2047</v>
      </c>
      <c r="I144" t="s">
        <v>2320</v>
      </c>
      <c r="J144" t="s">
        <v>3483</v>
      </c>
      <c r="K144" t="s">
        <v>1010</v>
      </c>
      <c r="L144" t="s">
        <v>1813</v>
      </c>
      <c r="M144" t="s">
        <v>1814</v>
      </c>
      <c r="N144" t="s">
        <v>3484</v>
      </c>
      <c r="O144" t="s">
        <v>3486</v>
      </c>
      <c r="P144" t="s">
        <v>3485</v>
      </c>
      <c r="Q144" t="s">
        <v>3486</v>
      </c>
      <c r="R144" t="s">
        <v>3487</v>
      </c>
      <c r="S144" s="2" t="s">
        <v>3303</v>
      </c>
      <c r="T144" t="s">
        <v>1011</v>
      </c>
      <c r="U144" t="s">
        <v>1012</v>
      </c>
      <c r="V144" t="s">
        <v>2508</v>
      </c>
      <c r="W144" t="s">
        <v>3488</v>
      </c>
      <c r="X144" t="s">
        <v>1013</v>
      </c>
      <c r="Y144" t="s">
        <v>1014</v>
      </c>
      <c r="Z144" t="s">
        <v>1011</v>
      </c>
      <c r="AA144" s="2" t="s">
        <v>1011</v>
      </c>
      <c r="AB144" t="s">
        <v>1011</v>
      </c>
      <c r="AC144" t="s">
        <v>1011</v>
      </c>
      <c r="AD144" t="s">
        <v>1011</v>
      </c>
      <c r="AE144" t="s">
        <v>3489</v>
      </c>
      <c r="AF144" t="s">
        <v>1011</v>
      </c>
      <c r="AG144" t="s">
        <v>1011</v>
      </c>
      <c r="AH144" t="s">
        <v>1011</v>
      </c>
      <c r="AI144" t="s">
        <v>1011</v>
      </c>
      <c r="AJ144" t="s">
        <v>1011</v>
      </c>
      <c r="AK144" t="s">
        <v>1011</v>
      </c>
      <c r="AL144" t="s">
        <v>1011</v>
      </c>
      <c r="AM144" t="s">
        <v>1011</v>
      </c>
      <c r="AN144" t="s">
        <v>1011</v>
      </c>
      <c r="AO144" t="s">
        <v>1011</v>
      </c>
      <c r="AP144" t="s">
        <v>1011</v>
      </c>
      <c r="AQ144" t="s">
        <v>3481</v>
      </c>
      <c r="AR144" t="s">
        <v>3489</v>
      </c>
    </row>
    <row r="145" spans="1:44">
      <c r="A145" t="s">
        <v>3494</v>
      </c>
      <c r="B145" t="s">
        <v>3495</v>
      </c>
      <c r="C145" t="s">
        <v>3036</v>
      </c>
      <c r="D145" t="s">
        <v>2970</v>
      </c>
      <c r="E145" t="s">
        <v>3496</v>
      </c>
      <c r="F145" t="s">
        <v>2972</v>
      </c>
      <c r="G145" t="s">
        <v>1642</v>
      </c>
      <c r="H145" t="s">
        <v>2973</v>
      </c>
      <c r="I145" t="s">
        <v>2974</v>
      </c>
      <c r="J145" t="s">
        <v>2975</v>
      </c>
      <c r="K145" t="s">
        <v>1010</v>
      </c>
      <c r="L145" t="s">
        <v>1813</v>
      </c>
      <c r="M145" t="s">
        <v>1814</v>
      </c>
      <c r="N145" t="s">
        <v>3497</v>
      </c>
      <c r="O145" t="s">
        <v>1011</v>
      </c>
      <c r="P145" t="s">
        <v>3498</v>
      </c>
      <c r="Q145" t="s">
        <v>3499</v>
      </c>
      <c r="R145" t="s">
        <v>3500</v>
      </c>
      <c r="S145" s="2" t="s">
        <v>3420</v>
      </c>
      <c r="T145" t="s">
        <v>1011</v>
      </c>
      <c r="U145" t="s">
        <v>1012</v>
      </c>
      <c r="V145" t="s">
        <v>3501</v>
      </c>
      <c r="W145" t="s">
        <v>3502</v>
      </c>
      <c r="X145" t="s">
        <v>1013</v>
      </c>
      <c r="Y145" t="s">
        <v>1014</v>
      </c>
      <c r="Z145" t="s">
        <v>1011</v>
      </c>
      <c r="AA145" s="2" t="s">
        <v>1011</v>
      </c>
      <c r="AB145" t="s">
        <v>1011</v>
      </c>
      <c r="AC145" t="s">
        <v>1011</v>
      </c>
      <c r="AD145" t="s">
        <v>1011</v>
      </c>
      <c r="AE145" t="s">
        <v>2979</v>
      </c>
      <c r="AF145" t="s">
        <v>1011</v>
      </c>
      <c r="AG145" t="s">
        <v>1011</v>
      </c>
      <c r="AH145" t="s">
        <v>1011</v>
      </c>
      <c r="AI145" t="s">
        <v>1011</v>
      </c>
      <c r="AJ145" t="s">
        <v>1011</v>
      </c>
      <c r="AK145" t="s">
        <v>1011</v>
      </c>
      <c r="AL145" t="s">
        <v>1011</v>
      </c>
      <c r="AM145" t="s">
        <v>1011</v>
      </c>
      <c r="AN145" t="s">
        <v>1011</v>
      </c>
      <c r="AO145" t="s">
        <v>1011</v>
      </c>
      <c r="AP145" t="s">
        <v>1011</v>
      </c>
      <c r="AQ145" t="s">
        <v>2980</v>
      </c>
      <c r="AR145" t="s">
        <v>2979</v>
      </c>
    </row>
    <row r="146" spans="1:44">
      <c r="A146" t="s">
        <v>3503</v>
      </c>
      <c r="B146" t="s">
        <v>3504</v>
      </c>
      <c r="C146" t="s">
        <v>3007</v>
      </c>
      <c r="D146" t="s">
        <v>3505</v>
      </c>
      <c r="E146" t="s">
        <v>3506</v>
      </c>
      <c r="F146" t="s">
        <v>3507</v>
      </c>
      <c r="G146" t="s">
        <v>1642</v>
      </c>
      <c r="H146" t="s">
        <v>3508</v>
      </c>
      <c r="I146" t="s">
        <v>3509</v>
      </c>
      <c r="J146" t="s">
        <v>3510</v>
      </c>
      <c r="K146" t="s">
        <v>1010</v>
      </c>
      <c r="L146" t="s">
        <v>2135</v>
      </c>
      <c r="M146" t="s">
        <v>2136</v>
      </c>
      <c r="N146" t="s">
        <v>3511</v>
      </c>
      <c r="O146" t="s">
        <v>1011</v>
      </c>
      <c r="P146" t="s">
        <v>3512</v>
      </c>
      <c r="Q146" t="s">
        <v>3513</v>
      </c>
      <c r="R146" t="s">
        <v>3514</v>
      </c>
      <c r="S146" s="2" t="s">
        <v>3322</v>
      </c>
      <c r="T146" t="s">
        <v>1011</v>
      </c>
      <c r="U146" t="s">
        <v>1012</v>
      </c>
      <c r="V146" t="s">
        <v>2447</v>
      </c>
      <c r="W146" t="s">
        <v>3515</v>
      </c>
      <c r="X146" t="s">
        <v>1013</v>
      </c>
      <c r="Y146" t="s">
        <v>1014</v>
      </c>
      <c r="Z146" t="s">
        <v>1011</v>
      </c>
      <c r="AA146" s="2" t="s">
        <v>1011</v>
      </c>
      <c r="AB146" t="s">
        <v>1011</v>
      </c>
      <c r="AC146" t="s">
        <v>1011</v>
      </c>
      <c r="AD146" t="s">
        <v>1011</v>
      </c>
      <c r="AE146" t="s">
        <v>3516</v>
      </c>
      <c r="AF146" t="s">
        <v>1011</v>
      </c>
      <c r="AG146" t="s">
        <v>1011</v>
      </c>
      <c r="AH146" t="s">
        <v>1011</v>
      </c>
      <c r="AI146" t="s">
        <v>1011</v>
      </c>
      <c r="AJ146" t="s">
        <v>1011</v>
      </c>
      <c r="AK146" t="s">
        <v>1011</v>
      </c>
      <c r="AL146" t="s">
        <v>1011</v>
      </c>
      <c r="AM146" t="s">
        <v>1011</v>
      </c>
      <c r="AN146" t="s">
        <v>1011</v>
      </c>
      <c r="AO146" t="s">
        <v>1011</v>
      </c>
      <c r="AP146" t="s">
        <v>1011</v>
      </c>
      <c r="AQ146" t="s">
        <v>3506</v>
      </c>
      <c r="AR146" t="s">
        <v>3516</v>
      </c>
    </row>
    <row r="147" spans="1:44">
      <c r="A147" t="s">
        <v>3517</v>
      </c>
      <c r="B147" t="s">
        <v>3518</v>
      </c>
      <c r="C147" t="s">
        <v>2761</v>
      </c>
      <c r="D147" t="s">
        <v>3519</v>
      </c>
      <c r="E147" t="s">
        <v>3520</v>
      </c>
      <c r="F147" t="s">
        <v>3521</v>
      </c>
      <c r="G147" t="s">
        <v>1553</v>
      </c>
      <c r="H147" t="s">
        <v>1554</v>
      </c>
      <c r="I147" t="s">
        <v>3522</v>
      </c>
      <c r="J147" t="s">
        <v>3523</v>
      </c>
      <c r="K147" t="s">
        <v>1010</v>
      </c>
      <c r="L147" t="s">
        <v>1557</v>
      </c>
      <c r="M147" t="s">
        <v>1603</v>
      </c>
      <c r="N147" t="s">
        <v>3524</v>
      </c>
      <c r="O147" t="s">
        <v>1011</v>
      </c>
      <c r="P147" t="s">
        <v>2497</v>
      </c>
      <c r="Q147" t="s">
        <v>3525</v>
      </c>
      <c r="R147" t="s">
        <v>3526</v>
      </c>
      <c r="S147" s="2" t="s">
        <v>2500</v>
      </c>
      <c r="T147" t="s">
        <v>1011</v>
      </c>
      <c r="U147" t="s">
        <v>1012</v>
      </c>
      <c r="V147" t="s">
        <v>2508</v>
      </c>
      <c r="W147" t="s">
        <v>3527</v>
      </c>
      <c r="X147" t="s">
        <v>1013</v>
      </c>
      <c r="Y147" t="s">
        <v>1014</v>
      </c>
      <c r="Z147" t="s">
        <v>1011</v>
      </c>
      <c r="AA147" s="2" t="s">
        <v>1011</v>
      </c>
      <c r="AB147" t="s">
        <v>1011</v>
      </c>
      <c r="AC147" t="s">
        <v>1011</v>
      </c>
      <c r="AD147" t="s">
        <v>1011</v>
      </c>
      <c r="AE147" t="s">
        <v>3528</v>
      </c>
      <c r="AF147" t="s">
        <v>1011</v>
      </c>
      <c r="AG147" t="s">
        <v>1011</v>
      </c>
      <c r="AH147" t="s">
        <v>1011</v>
      </c>
      <c r="AI147" t="s">
        <v>1011</v>
      </c>
      <c r="AJ147" t="s">
        <v>1011</v>
      </c>
      <c r="AK147" t="s">
        <v>1011</v>
      </c>
      <c r="AL147" t="s">
        <v>1011</v>
      </c>
      <c r="AM147" t="s">
        <v>1011</v>
      </c>
      <c r="AN147" t="s">
        <v>1011</v>
      </c>
      <c r="AO147" t="s">
        <v>1011</v>
      </c>
      <c r="AP147" t="s">
        <v>1011</v>
      </c>
      <c r="AQ147" t="s">
        <v>3520</v>
      </c>
      <c r="AR147" t="s">
        <v>3528</v>
      </c>
    </row>
    <row r="148" spans="1:44">
      <c r="A148" t="s">
        <v>3478</v>
      </c>
      <c r="B148" t="s">
        <v>3479</v>
      </c>
      <c r="C148" t="s">
        <v>2761</v>
      </c>
      <c r="D148" t="s">
        <v>3480</v>
      </c>
      <c r="E148" t="s">
        <v>3481</v>
      </c>
      <c r="F148" t="s">
        <v>3482</v>
      </c>
      <c r="G148" t="s">
        <v>2047</v>
      </c>
      <c r="H148" t="s">
        <v>2047</v>
      </c>
      <c r="I148" t="s">
        <v>2320</v>
      </c>
      <c r="J148" t="s">
        <v>3483</v>
      </c>
      <c r="K148" t="s">
        <v>1010</v>
      </c>
      <c r="L148" t="s">
        <v>1813</v>
      </c>
      <c r="M148" t="s">
        <v>1814</v>
      </c>
      <c r="N148" t="s">
        <v>3484</v>
      </c>
      <c r="O148" t="s">
        <v>1011</v>
      </c>
      <c r="P148" t="s">
        <v>3485</v>
      </c>
      <c r="Q148" t="s">
        <v>3486</v>
      </c>
      <c r="R148" t="s">
        <v>3487</v>
      </c>
      <c r="S148" t="s">
        <v>3303</v>
      </c>
      <c r="T148" t="s">
        <v>1011</v>
      </c>
      <c r="U148" t="s">
        <v>1012</v>
      </c>
      <c r="V148" t="s">
        <v>2508</v>
      </c>
      <c r="W148" t="s">
        <v>3488</v>
      </c>
      <c r="X148" t="s">
        <v>1013</v>
      </c>
      <c r="Y148" t="s">
        <v>1014</v>
      </c>
      <c r="Z148" t="s">
        <v>3540</v>
      </c>
      <c r="AA148" t="s">
        <v>1011</v>
      </c>
      <c r="AB148" t="s">
        <v>1011</v>
      </c>
      <c r="AC148" t="s">
        <v>1011</v>
      </c>
      <c r="AD148" t="s">
        <v>1011</v>
      </c>
      <c r="AE148" t="s">
        <v>3489</v>
      </c>
      <c r="AF148" t="s">
        <v>1011</v>
      </c>
      <c r="AG148" t="s">
        <v>1011</v>
      </c>
      <c r="AH148" t="s">
        <v>1011</v>
      </c>
      <c r="AI148" t="s">
        <v>1011</v>
      </c>
      <c r="AJ148" t="s">
        <v>1011</v>
      </c>
      <c r="AK148" t="s">
        <v>1011</v>
      </c>
      <c r="AL148" t="s">
        <v>1011</v>
      </c>
      <c r="AM148" t="s">
        <v>1011</v>
      </c>
      <c r="AN148" t="s">
        <v>1011</v>
      </c>
      <c r="AO148" t="s">
        <v>1011</v>
      </c>
      <c r="AP148" t="s">
        <v>1011</v>
      </c>
      <c r="AQ148" t="s">
        <v>3481</v>
      </c>
      <c r="AR148" t="s">
        <v>3489</v>
      </c>
    </row>
    <row r="149" spans="1:44">
      <c r="A149" t="s">
        <v>3545</v>
      </c>
      <c r="B149" t="s">
        <v>3546</v>
      </c>
      <c r="C149" t="s">
        <v>1708</v>
      </c>
      <c r="D149" t="s">
        <v>3547</v>
      </c>
      <c r="E149" t="s">
        <v>3548</v>
      </c>
      <c r="F149" t="s">
        <v>3549</v>
      </c>
      <c r="G149" t="s">
        <v>3055</v>
      </c>
      <c r="H149" t="s">
        <v>3055</v>
      </c>
      <c r="I149" t="s">
        <v>3550</v>
      </c>
      <c r="J149" t="s">
        <v>3551</v>
      </c>
      <c r="K149" t="s">
        <v>1010</v>
      </c>
      <c r="L149" t="s">
        <v>1557</v>
      </c>
      <c r="M149" t="s">
        <v>1558</v>
      </c>
      <c r="N149" t="s">
        <v>3552</v>
      </c>
      <c r="O149" t="s">
        <v>3553</v>
      </c>
      <c r="P149" t="s">
        <v>2145</v>
      </c>
      <c r="Q149" t="s">
        <v>1011</v>
      </c>
      <c r="R149" t="s">
        <v>3554</v>
      </c>
      <c r="S149" t="s">
        <v>270</v>
      </c>
      <c r="T149" t="s">
        <v>1011</v>
      </c>
      <c r="U149" t="s">
        <v>1012</v>
      </c>
      <c r="V149" t="s">
        <v>2271</v>
      </c>
      <c r="W149" t="s">
        <v>3555</v>
      </c>
      <c r="X149" t="s">
        <v>1013</v>
      </c>
      <c r="Y149" t="s">
        <v>1014</v>
      </c>
      <c r="Z149" t="s">
        <v>1011</v>
      </c>
      <c r="AA149" t="s">
        <v>1011</v>
      </c>
      <c r="AB149" t="s">
        <v>1011</v>
      </c>
      <c r="AC149" t="s">
        <v>1011</v>
      </c>
      <c r="AD149" t="s">
        <v>1011</v>
      </c>
      <c r="AE149" t="s">
        <v>3556</v>
      </c>
      <c r="AF149" t="s">
        <v>1011</v>
      </c>
      <c r="AG149" t="s">
        <v>1011</v>
      </c>
      <c r="AH149" t="s">
        <v>1011</v>
      </c>
      <c r="AI149" t="s">
        <v>1011</v>
      </c>
      <c r="AJ149" t="s">
        <v>1011</v>
      </c>
      <c r="AK149" t="s">
        <v>1011</v>
      </c>
      <c r="AL149" t="s">
        <v>1011</v>
      </c>
      <c r="AM149" t="s">
        <v>1011</v>
      </c>
      <c r="AN149" t="s">
        <v>1011</v>
      </c>
      <c r="AO149" t="s">
        <v>1011</v>
      </c>
      <c r="AP149" t="s">
        <v>1011</v>
      </c>
      <c r="AQ149" t="s">
        <v>3548</v>
      </c>
      <c r="AR149" t="s">
        <v>3556</v>
      </c>
    </row>
    <row r="150" spans="1:44">
      <c r="A150" t="s">
        <v>3557</v>
      </c>
      <c r="B150" t="s">
        <v>3558</v>
      </c>
      <c r="C150" t="s">
        <v>2506</v>
      </c>
      <c r="D150" t="s">
        <v>3559</v>
      </c>
      <c r="E150" t="s">
        <v>3560</v>
      </c>
      <c r="F150" t="s">
        <v>3561</v>
      </c>
      <c r="G150" t="s">
        <v>1696</v>
      </c>
      <c r="H150" t="s">
        <v>3562</v>
      </c>
      <c r="I150" t="s">
        <v>3563</v>
      </c>
      <c r="J150" t="s">
        <v>3564</v>
      </c>
      <c r="K150" t="s">
        <v>1010</v>
      </c>
      <c r="L150" t="s">
        <v>1557</v>
      </c>
      <c r="M150" t="s">
        <v>1558</v>
      </c>
      <c r="N150" t="s">
        <v>3565</v>
      </c>
      <c r="O150" t="s">
        <v>1011</v>
      </c>
      <c r="P150" t="s">
        <v>2507</v>
      </c>
      <c r="Q150" t="s">
        <v>3566</v>
      </c>
      <c r="R150" t="s">
        <v>3567</v>
      </c>
      <c r="S150" t="s">
        <v>1538</v>
      </c>
      <c r="T150" t="s">
        <v>1011</v>
      </c>
      <c r="U150" t="s">
        <v>1012</v>
      </c>
      <c r="V150" t="s">
        <v>2508</v>
      </c>
      <c r="W150" t="s">
        <v>3568</v>
      </c>
      <c r="X150" t="s">
        <v>1013</v>
      </c>
      <c r="Y150" t="s">
        <v>1014</v>
      </c>
      <c r="Z150" t="s">
        <v>1011</v>
      </c>
      <c r="AA150" t="s">
        <v>1011</v>
      </c>
      <c r="AB150" t="s">
        <v>1011</v>
      </c>
      <c r="AC150" t="s">
        <v>1011</v>
      </c>
      <c r="AD150" t="s">
        <v>1011</v>
      </c>
      <c r="AE150" t="s">
        <v>3569</v>
      </c>
      <c r="AF150" t="s">
        <v>1011</v>
      </c>
      <c r="AG150" t="s">
        <v>1011</v>
      </c>
      <c r="AH150" t="s">
        <v>1011</v>
      </c>
      <c r="AI150" t="s">
        <v>1011</v>
      </c>
      <c r="AJ150" t="s">
        <v>1011</v>
      </c>
      <c r="AK150" t="s">
        <v>1011</v>
      </c>
      <c r="AL150" t="s">
        <v>1011</v>
      </c>
      <c r="AM150" t="s">
        <v>1011</v>
      </c>
      <c r="AN150" t="s">
        <v>1011</v>
      </c>
      <c r="AO150" t="s">
        <v>1011</v>
      </c>
      <c r="AP150" t="s">
        <v>1011</v>
      </c>
      <c r="AQ150" t="s">
        <v>3570</v>
      </c>
      <c r="AR150" t="s">
        <v>3569</v>
      </c>
    </row>
    <row r="151" spans="1:44">
      <c r="A151" t="s">
        <v>3571</v>
      </c>
      <c r="B151" t="s">
        <v>3572</v>
      </c>
      <c r="C151" t="s">
        <v>1549</v>
      </c>
      <c r="D151" t="s">
        <v>2025</v>
      </c>
      <c r="E151" t="s">
        <v>2745</v>
      </c>
      <c r="F151" t="s">
        <v>2746</v>
      </c>
      <c r="G151" t="s">
        <v>2028</v>
      </c>
      <c r="H151" t="s">
        <v>2029</v>
      </c>
      <c r="I151" t="s">
        <v>2030</v>
      </c>
      <c r="J151" t="s">
        <v>2747</v>
      </c>
      <c r="K151" t="s">
        <v>1010</v>
      </c>
      <c r="L151" t="s">
        <v>1557</v>
      </c>
      <c r="M151" t="s">
        <v>1558</v>
      </c>
      <c r="N151" t="s">
        <v>2698</v>
      </c>
      <c r="O151" t="s">
        <v>2699</v>
      </c>
      <c r="P151" t="s">
        <v>2700</v>
      </c>
      <c r="Q151" t="s">
        <v>1011</v>
      </c>
      <c r="R151" t="s">
        <v>2514</v>
      </c>
      <c r="S151" t="s">
        <v>241</v>
      </c>
      <c r="T151" t="s">
        <v>1011</v>
      </c>
      <c r="U151" t="s">
        <v>1012</v>
      </c>
      <c r="V151" t="s">
        <v>3573</v>
      </c>
      <c r="W151" t="s">
        <v>3574</v>
      </c>
      <c r="X151" t="s">
        <v>1013</v>
      </c>
      <c r="Y151" t="s">
        <v>1014</v>
      </c>
      <c r="Z151" t="s">
        <v>1011</v>
      </c>
      <c r="AA151" t="s">
        <v>1011</v>
      </c>
      <c r="AB151" t="s">
        <v>1011</v>
      </c>
      <c r="AC151" t="s">
        <v>1011</v>
      </c>
      <c r="AD151" t="s">
        <v>1011</v>
      </c>
      <c r="AE151" t="s">
        <v>2749</v>
      </c>
      <c r="AF151" t="s">
        <v>1011</v>
      </c>
      <c r="AG151" t="s">
        <v>1011</v>
      </c>
      <c r="AH151" t="s">
        <v>1011</v>
      </c>
      <c r="AI151" t="s">
        <v>1011</v>
      </c>
      <c r="AJ151" t="s">
        <v>1011</v>
      </c>
      <c r="AK151" t="s">
        <v>1011</v>
      </c>
      <c r="AL151" t="s">
        <v>1011</v>
      </c>
      <c r="AM151" t="s">
        <v>1011</v>
      </c>
      <c r="AN151" t="s">
        <v>1011</v>
      </c>
      <c r="AO151" t="s">
        <v>1011</v>
      </c>
      <c r="AP151" t="s">
        <v>1011</v>
      </c>
      <c r="AQ151" t="s">
        <v>2745</v>
      </c>
      <c r="AR151" t="s">
        <v>2749</v>
      </c>
    </row>
    <row r="152" spans="1:44">
      <c r="A152" t="s">
        <v>3587</v>
      </c>
      <c r="B152" t="s">
        <v>3588</v>
      </c>
      <c r="C152" t="s">
        <v>1549</v>
      </c>
      <c r="D152" t="s">
        <v>3589</v>
      </c>
      <c r="E152" t="s">
        <v>3590</v>
      </c>
      <c r="F152" t="s">
        <v>3591</v>
      </c>
      <c r="G152" t="s">
        <v>2926</v>
      </c>
      <c r="H152" t="s">
        <v>3592</v>
      </c>
      <c r="I152" t="s">
        <v>3593</v>
      </c>
      <c r="J152" t="s">
        <v>3594</v>
      </c>
      <c r="K152" t="s">
        <v>1010</v>
      </c>
      <c r="L152" t="s">
        <v>1557</v>
      </c>
      <c r="M152" t="s">
        <v>1603</v>
      </c>
      <c r="N152" t="s">
        <v>3595</v>
      </c>
      <c r="O152" t="s">
        <v>3596</v>
      </c>
      <c r="P152" t="s">
        <v>3597</v>
      </c>
      <c r="Q152" t="s">
        <v>1011</v>
      </c>
      <c r="R152" t="s">
        <v>1977</v>
      </c>
      <c r="S152" t="s">
        <v>240</v>
      </c>
      <c r="T152" t="s">
        <v>1011</v>
      </c>
      <c r="U152" t="s">
        <v>1012</v>
      </c>
      <c r="V152" t="s">
        <v>3573</v>
      </c>
      <c r="W152" t="s">
        <v>3574</v>
      </c>
      <c r="X152" t="s">
        <v>1013</v>
      </c>
      <c r="Y152" t="s">
        <v>1014</v>
      </c>
      <c r="Z152" t="s">
        <v>1011</v>
      </c>
      <c r="AA152" t="s">
        <v>1011</v>
      </c>
      <c r="AB152" t="s">
        <v>1011</v>
      </c>
      <c r="AC152" t="s">
        <v>1011</v>
      </c>
      <c r="AD152" t="s">
        <v>1011</v>
      </c>
      <c r="AE152" t="s">
        <v>3598</v>
      </c>
      <c r="AF152" t="s">
        <v>1011</v>
      </c>
      <c r="AG152" t="s">
        <v>1011</v>
      </c>
      <c r="AH152" t="s">
        <v>1011</v>
      </c>
      <c r="AI152" t="s">
        <v>1011</v>
      </c>
      <c r="AJ152" t="s">
        <v>1011</v>
      </c>
      <c r="AK152" t="s">
        <v>1011</v>
      </c>
      <c r="AL152" t="s">
        <v>1011</v>
      </c>
      <c r="AM152" t="s">
        <v>1011</v>
      </c>
      <c r="AN152" t="s">
        <v>1011</v>
      </c>
      <c r="AO152" t="s">
        <v>1011</v>
      </c>
      <c r="AP152" t="s">
        <v>1011</v>
      </c>
      <c r="AQ152" t="s">
        <v>3590</v>
      </c>
      <c r="AR152" t="s">
        <v>3598</v>
      </c>
    </row>
    <row r="153" spans="1:44">
      <c r="A153" t="s">
        <v>3599</v>
      </c>
      <c r="B153" t="s">
        <v>3600</v>
      </c>
      <c r="C153" t="s">
        <v>3601</v>
      </c>
      <c r="D153" t="s">
        <v>2970</v>
      </c>
      <c r="E153" t="s">
        <v>3496</v>
      </c>
      <c r="F153" t="s">
        <v>2972</v>
      </c>
      <c r="G153" t="s">
        <v>1642</v>
      </c>
      <c r="H153" t="s">
        <v>2973</v>
      </c>
      <c r="I153" t="s">
        <v>2974</v>
      </c>
      <c r="J153" t="s">
        <v>2975</v>
      </c>
      <c r="K153" t="s">
        <v>1010</v>
      </c>
      <c r="L153" t="s">
        <v>1813</v>
      </c>
      <c r="M153" t="s">
        <v>1814</v>
      </c>
      <c r="N153" t="s">
        <v>3602</v>
      </c>
      <c r="O153" t="s">
        <v>1011</v>
      </c>
      <c r="P153" t="s">
        <v>3603</v>
      </c>
      <c r="Q153" t="s">
        <v>3604</v>
      </c>
      <c r="R153" t="s">
        <v>2140</v>
      </c>
      <c r="S153" t="s">
        <v>3222</v>
      </c>
      <c r="T153" t="s">
        <v>1011</v>
      </c>
      <c r="U153" t="s">
        <v>1012</v>
      </c>
      <c r="V153" t="s">
        <v>3605</v>
      </c>
      <c r="W153" t="s">
        <v>3606</v>
      </c>
      <c r="X153" t="s">
        <v>1013</v>
      </c>
      <c r="Y153" t="s">
        <v>1014</v>
      </c>
      <c r="Z153" t="s">
        <v>1011</v>
      </c>
      <c r="AA153" t="s">
        <v>1011</v>
      </c>
      <c r="AB153" t="s">
        <v>1011</v>
      </c>
      <c r="AC153" t="s">
        <v>1011</v>
      </c>
      <c r="AD153" t="s">
        <v>1011</v>
      </c>
      <c r="AE153" t="s">
        <v>2979</v>
      </c>
      <c r="AF153" t="s">
        <v>1011</v>
      </c>
      <c r="AG153" t="s">
        <v>1011</v>
      </c>
      <c r="AH153" t="s">
        <v>1011</v>
      </c>
      <c r="AI153" t="s">
        <v>1011</v>
      </c>
      <c r="AJ153" t="s">
        <v>1011</v>
      </c>
      <c r="AK153" t="s">
        <v>1011</v>
      </c>
      <c r="AL153" t="s">
        <v>1011</v>
      </c>
      <c r="AM153" t="s">
        <v>1011</v>
      </c>
      <c r="AN153" t="s">
        <v>1011</v>
      </c>
      <c r="AO153" t="s">
        <v>1011</v>
      </c>
      <c r="AP153" t="s">
        <v>1011</v>
      </c>
      <c r="AQ153" t="s">
        <v>2980</v>
      </c>
      <c r="AR153" t="s">
        <v>2979</v>
      </c>
    </row>
    <row r="154" spans="1:44">
      <c r="A154" t="s">
        <v>3607</v>
      </c>
      <c r="B154" t="s">
        <v>3608</v>
      </c>
      <c r="C154" t="s">
        <v>2506</v>
      </c>
      <c r="D154" t="s">
        <v>2025</v>
      </c>
      <c r="E154" t="s">
        <v>2745</v>
      </c>
      <c r="F154" t="s">
        <v>2746</v>
      </c>
      <c r="G154" t="s">
        <v>2028</v>
      </c>
      <c r="H154" t="s">
        <v>2029</v>
      </c>
      <c r="I154" t="s">
        <v>2030</v>
      </c>
      <c r="J154" t="s">
        <v>2747</v>
      </c>
      <c r="K154" t="s">
        <v>1010</v>
      </c>
      <c r="L154" t="s">
        <v>1557</v>
      </c>
      <c r="M154" t="s">
        <v>1558</v>
      </c>
      <c r="N154" t="s">
        <v>2063</v>
      </c>
      <c r="O154" t="s">
        <v>1011</v>
      </c>
      <c r="P154" t="s">
        <v>2507</v>
      </c>
      <c r="Q154" t="s">
        <v>2065</v>
      </c>
      <c r="R154" t="s">
        <v>2034</v>
      </c>
      <c r="S154" t="s">
        <v>1538</v>
      </c>
      <c r="T154" t="s">
        <v>1011</v>
      </c>
      <c r="U154" t="s">
        <v>1012</v>
      </c>
      <c r="V154" t="s">
        <v>2508</v>
      </c>
      <c r="W154" t="s">
        <v>3439</v>
      </c>
      <c r="X154" t="s">
        <v>1013</v>
      </c>
      <c r="Y154" t="s">
        <v>1014</v>
      </c>
      <c r="Z154" t="s">
        <v>1011</v>
      </c>
      <c r="AA154" t="s">
        <v>1011</v>
      </c>
      <c r="AB154" t="s">
        <v>1011</v>
      </c>
      <c r="AC154" t="s">
        <v>1011</v>
      </c>
      <c r="AD154" t="s">
        <v>1011</v>
      </c>
      <c r="AE154" t="s">
        <v>2749</v>
      </c>
      <c r="AF154" t="s">
        <v>1011</v>
      </c>
      <c r="AG154" t="s">
        <v>1011</v>
      </c>
      <c r="AH154" t="s">
        <v>1011</v>
      </c>
      <c r="AI154" t="s">
        <v>1011</v>
      </c>
      <c r="AJ154" t="s">
        <v>1011</v>
      </c>
      <c r="AK154" t="s">
        <v>1011</v>
      </c>
      <c r="AL154" t="s">
        <v>1011</v>
      </c>
      <c r="AM154" t="s">
        <v>1011</v>
      </c>
      <c r="AN154" t="s">
        <v>1011</v>
      </c>
      <c r="AO154" t="s">
        <v>1011</v>
      </c>
      <c r="AP154" t="s">
        <v>1011</v>
      </c>
      <c r="AQ154" t="s">
        <v>2745</v>
      </c>
      <c r="AR154" t="s">
        <v>2749</v>
      </c>
    </row>
    <row r="155" spans="1:44">
      <c r="A155" t="s">
        <v>3622</v>
      </c>
      <c r="B155" t="s">
        <v>3623</v>
      </c>
      <c r="C155" t="s">
        <v>2506</v>
      </c>
      <c r="D155" t="s">
        <v>2714</v>
      </c>
      <c r="E155" t="s">
        <v>3624</v>
      </c>
      <c r="F155" t="s">
        <v>2716</v>
      </c>
      <c r="G155" t="s">
        <v>2047</v>
      </c>
      <c r="H155" t="s">
        <v>2047</v>
      </c>
      <c r="I155" t="s">
        <v>2320</v>
      </c>
      <c r="J155" t="s">
        <v>3625</v>
      </c>
      <c r="K155" t="s">
        <v>1010</v>
      </c>
      <c r="L155" t="s">
        <v>1813</v>
      </c>
      <c r="M155" t="s">
        <v>1814</v>
      </c>
      <c r="N155" t="s">
        <v>3626</v>
      </c>
      <c r="O155" t="s">
        <v>1011</v>
      </c>
      <c r="P155" t="s">
        <v>3627</v>
      </c>
      <c r="Q155" t="s">
        <v>3628</v>
      </c>
      <c r="R155" t="s">
        <v>3629</v>
      </c>
      <c r="S155" s="2" t="s">
        <v>3209</v>
      </c>
      <c r="T155" t="s">
        <v>1011</v>
      </c>
      <c r="U155" t="s">
        <v>1012</v>
      </c>
      <c r="V155" t="s">
        <v>2508</v>
      </c>
      <c r="W155" t="s">
        <v>3630</v>
      </c>
      <c r="X155" t="s">
        <v>1013</v>
      </c>
      <c r="Y155" t="s">
        <v>1014</v>
      </c>
      <c r="Z155" t="s">
        <v>1011</v>
      </c>
      <c r="AA155" s="2" t="s">
        <v>1011</v>
      </c>
      <c r="AB155" t="s">
        <v>1011</v>
      </c>
      <c r="AC155" t="s">
        <v>1011</v>
      </c>
      <c r="AD155" t="s">
        <v>1011</v>
      </c>
      <c r="AE155" t="s">
        <v>3631</v>
      </c>
      <c r="AF155" t="s">
        <v>1011</v>
      </c>
      <c r="AG155" t="s">
        <v>1011</v>
      </c>
      <c r="AH155" t="s">
        <v>1011</v>
      </c>
      <c r="AI155" t="s">
        <v>1011</v>
      </c>
      <c r="AJ155" t="s">
        <v>1011</v>
      </c>
      <c r="AK155" t="s">
        <v>1011</v>
      </c>
      <c r="AL155" t="s">
        <v>1011</v>
      </c>
      <c r="AM155" t="s">
        <v>1011</v>
      </c>
      <c r="AN155" t="s">
        <v>1011</v>
      </c>
      <c r="AO155" t="s">
        <v>1011</v>
      </c>
      <c r="AP155" t="s">
        <v>1011</v>
      </c>
      <c r="AQ155" t="s">
        <v>3624</v>
      </c>
      <c r="AR155" t="s">
        <v>3631</v>
      </c>
    </row>
    <row r="156" spans="1:44">
      <c r="A156" t="s">
        <v>3632</v>
      </c>
      <c r="B156" t="s">
        <v>3633</v>
      </c>
      <c r="C156" t="s">
        <v>3634</v>
      </c>
      <c r="D156" t="s">
        <v>3635</v>
      </c>
      <c r="E156" t="s">
        <v>3636</v>
      </c>
      <c r="F156" t="s">
        <v>3637</v>
      </c>
      <c r="G156" t="s">
        <v>1553</v>
      </c>
      <c r="H156" t="s">
        <v>1554</v>
      </c>
      <c r="I156" t="s">
        <v>3638</v>
      </c>
      <c r="J156" t="s">
        <v>3639</v>
      </c>
      <c r="K156" t="s">
        <v>1010</v>
      </c>
      <c r="L156" t="s">
        <v>2135</v>
      </c>
      <c r="M156" t="s">
        <v>2414</v>
      </c>
      <c r="N156" t="s">
        <v>3640</v>
      </c>
      <c r="O156" t="s">
        <v>1011</v>
      </c>
      <c r="P156" t="s">
        <v>3641</v>
      </c>
      <c r="Q156" t="s">
        <v>3642</v>
      </c>
      <c r="R156" t="s">
        <v>2220</v>
      </c>
      <c r="S156" s="2" t="s">
        <v>3197</v>
      </c>
      <c r="T156" t="s">
        <v>1011</v>
      </c>
      <c r="U156" t="s">
        <v>1012</v>
      </c>
      <c r="V156" t="s">
        <v>3643</v>
      </c>
      <c r="W156" t="s">
        <v>3644</v>
      </c>
      <c r="X156" t="s">
        <v>1013</v>
      </c>
      <c r="Y156" t="s">
        <v>1014</v>
      </c>
      <c r="Z156" t="s">
        <v>1011</v>
      </c>
      <c r="AA156" s="2" t="s">
        <v>1011</v>
      </c>
      <c r="AB156" t="s">
        <v>1011</v>
      </c>
      <c r="AC156" t="s">
        <v>1011</v>
      </c>
      <c r="AD156" t="s">
        <v>1011</v>
      </c>
      <c r="AE156" t="s">
        <v>3645</v>
      </c>
      <c r="AF156" t="s">
        <v>1011</v>
      </c>
      <c r="AG156" t="s">
        <v>1011</v>
      </c>
      <c r="AH156" t="s">
        <v>1011</v>
      </c>
      <c r="AI156" t="s">
        <v>1011</v>
      </c>
      <c r="AJ156" t="s">
        <v>1011</v>
      </c>
      <c r="AK156" t="s">
        <v>1011</v>
      </c>
      <c r="AL156" t="s">
        <v>1011</v>
      </c>
      <c r="AM156" t="s">
        <v>1011</v>
      </c>
      <c r="AN156" t="s">
        <v>1011</v>
      </c>
      <c r="AO156" t="s">
        <v>1011</v>
      </c>
      <c r="AP156" t="s">
        <v>1011</v>
      </c>
      <c r="AQ156" t="s">
        <v>3636</v>
      </c>
      <c r="AR156" t="s">
        <v>3645</v>
      </c>
    </row>
    <row r="157" spans="1:44">
      <c r="A157" t="s">
        <v>3654</v>
      </c>
      <c r="B157" t="s">
        <v>3655</v>
      </c>
      <c r="C157" t="s">
        <v>3007</v>
      </c>
      <c r="D157" t="s">
        <v>3656</v>
      </c>
      <c r="E157" t="s">
        <v>3657</v>
      </c>
      <c r="F157" t="s">
        <v>3658</v>
      </c>
      <c r="G157" t="s">
        <v>2368</v>
      </c>
      <c r="H157" t="s">
        <v>3659</v>
      </c>
      <c r="I157" t="s">
        <v>3660</v>
      </c>
      <c r="J157" t="s">
        <v>3661</v>
      </c>
      <c r="K157" t="s">
        <v>1010</v>
      </c>
      <c r="L157" t="s">
        <v>2135</v>
      </c>
      <c r="M157" t="s">
        <v>2136</v>
      </c>
      <c r="N157" t="s">
        <v>3662</v>
      </c>
      <c r="O157" t="s">
        <v>1011</v>
      </c>
      <c r="P157" t="s">
        <v>3512</v>
      </c>
      <c r="Q157" t="s">
        <v>3663</v>
      </c>
      <c r="R157" t="s">
        <v>3664</v>
      </c>
      <c r="S157" t="s">
        <v>3322</v>
      </c>
      <c r="T157" t="s">
        <v>1011</v>
      </c>
      <c r="U157" t="s">
        <v>1012</v>
      </c>
      <c r="V157" t="s">
        <v>2898</v>
      </c>
      <c r="W157" t="s">
        <v>3665</v>
      </c>
      <c r="X157" t="s">
        <v>1013</v>
      </c>
      <c r="Y157" t="s">
        <v>1014</v>
      </c>
      <c r="Z157" t="s">
        <v>1011</v>
      </c>
      <c r="AA157" t="s">
        <v>1011</v>
      </c>
      <c r="AB157" t="s">
        <v>1011</v>
      </c>
      <c r="AC157" t="s">
        <v>1011</v>
      </c>
      <c r="AD157" t="s">
        <v>1011</v>
      </c>
      <c r="AE157" t="s">
        <v>3666</v>
      </c>
      <c r="AF157" t="s">
        <v>1011</v>
      </c>
      <c r="AG157" t="s">
        <v>1011</v>
      </c>
      <c r="AH157" t="s">
        <v>1011</v>
      </c>
      <c r="AI157" t="s">
        <v>1011</v>
      </c>
      <c r="AJ157" t="s">
        <v>1011</v>
      </c>
      <c r="AK157" t="s">
        <v>1011</v>
      </c>
      <c r="AL157" t="s">
        <v>1011</v>
      </c>
      <c r="AM157" t="s">
        <v>1011</v>
      </c>
      <c r="AN157" t="s">
        <v>1011</v>
      </c>
      <c r="AO157" t="s">
        <v>1011</v>
      </c>
      <c r="AP157" t="s">
        <v>1011</v>
      </c>
      <c r="AQ157" t="s">
        <v>3657</v>
      </c>
      <c r="AR157" t="s">
        <v>3666</v>
      </c>
    </row>
    <row r="158" spans="1:44">
      <c r="A158" t="s">
        <v>3671</v>
      </c>
      <c r="B158" t="s">
        <v>3672</v>
      </c>
      <c r="C158" t="s">
        <v>3673</v>
      </c>
      <c r="D158" t="s">
        <v>3674</v>
      </c>
      <c r="E158" t="s">
        <v>3675</v>
      </c>
      <c r="F158" t="s">
        <v>3676</v>
      </c>
      <c r="G158" t="s">
        <v>3677</v>
      </c>
      <c r="H158" t="s">
        <v>3678</v>
      </c>
      <c r="I158" t="s">
        <v>3679</v>
      </c>
      <c r="J158" t="s">
        <v>3680</v>
      </c>
      <c r="K158" t="s">
        <v>1010</v>
      </c>
      <c r="L158" t="s">
        <v>2135</v>
      </c>
      <c r="M158" t="s">
        <v>2136</v>
      </c>
      <c r="N158" t="s">
        <v>3681</v>
      </c>
      <c r="O158" t="s">
        <v>1011</v>
      </c>
      <c r="P158" t="s">
        <v>3682</v>
      </c>
      <c r="Q158" t="s">
        <v>3683</v>
      </c>
      <c r="R158" t="s">
        <v>3500</v>
      </c>
      <c r="S158" s="2" t="s">
        <v>1501</v>
      </c>
      <c r="T158" t="s">
        <v>1011</v>
      </c>
      <c r="U158" t="s">
        <v>1012</v>
      </c>
      <c r="V158" t="s">
        <v>2391</v>
      </c>
      <c r="W158" t="s">
        <v>3684</v>
      </c>
      <c r="X158" t="s">
        <v>1013</v>
      </c>
      <c r="Y158" t="s">
        <v>1014</v>
      </c>
      <c r="Z158" t="s">
        <v>1011</v>
      </c>
      <c r="AA158" s="2" t="s">
        <v>1011</v>
      </c>
      <c r="AB158" t="s">
        <v>1011</v>
      </c>
      <c r="AC158" t="s">
        <v>1011</v>
      </c>
      <c r="AD158" t="s">
        <v>1011</v>
      </c>
      <c r="AE158" t="s">
        <v>3685</v>
      </c>
      <c r="AF158" t="s">
        <v>1011</v>
      </c>
      <c r="AG158" t="s">
        <v>1011</v>
      </c>
      <c r="AH158" t="s">
        <v>1011</v>
      </c>
      <c r="AI158" t="s">
        <v>1011</v>
      </c>
      <c r="AJ158" t="s">
        <v>1011</v>
      </c>
      <c r="AK158" t="s">
        <v>1011</v>
      </c>
      <c r="AL158" t="s">
        <v>1011</v>
      </c>
      <c r="AM158" t="s">
        <v>1011</v>
      </c>
      <c r="AN158" t="s">
        <v>1011</v>
      </c>
      <c r="AO158" t="s">
        <v>1011</v>
      </c>
      <c r="AP158" t="s">
        <v>1011</v>
      </c>
      <c r="AQ158" t="s">
        <v>3675</v>
      </c>
      <c r="AR158" t="s">
        <v>3685</v>
      </c>
    </row>
    <row r="159" spans="1:44">
      <c r="A159" t="s">
        <v>3686</v>
      </c>
      <c r="B159" t="s">
        <v>3687</v>
      </c>
      <c r="C159" t="s">
        <v>3126</v>
      </c>
      <c r="D159" t="s">
        <v>3688</v>
      </c>
      <c r="E159" t="s">
        <v>3689</v>
      </c>
      <c r="F159" t="s">
        <v>3690</v>
      </c>
      <c r="G159" t="s">
        <v>2047</v>
      </c>
      <c r="H159" t="s">
        <v>2047</v>
      </c>
      <c r="I159" t="s">
        <v>2320</v>
      </c>
      <c r="J159" t="s">
        <v>3691</v>
      </c>
      <c r="K159" t="s">
        <v>1010</v>
      </c>
      <c r="L159" t="s">
        <v>1557</v>
      </c>
      <c r="M159" t="s">
        <v>1683</v>
      </c>
      <c r="N159" t="s">
        <v>3692</v>
      </c>
      <c r="O159" t="s">
        <v>1011</v>
      </c>
      <c r="P159" t="s">
        <v>3133</v>
      </c>
      <c r="Q159" t="s">
        <v>3693</v>
      </c>
      <c r="R159" t="s">
        <v>3694</v>
      </c>
      <c r="S159" s="2" t="s">
        <v>3136</v>
      </c>
      <c r="T159" t="s">
        <v>1011</v>
      </c>
      <c r="U159" t="s">
        <v>1012</v>
      </c>
      <c r="V159" t="s">
        <v>3501</v>
      </c>
      <c r="W159" t="s">
        <v>3695</v>
      </c>
      <c r="X159" t="s">
        <v>1013</v>
      </c>
      <c r="Y159" t="s">
        <v>1014</v>
      </c>
      <c r="Z159" t="s">
        <v>1011</v>
      </c>
      <c r="AA159" s="2" t="s">
        <v>1011</v>
      </c>
      <c r="AB159" t="s">
        <v>1011</v>
      </c>
      <c r="AC159" t="s">
        <v>1011</v>
      </c>
      <c r="AD159" t="s">
        <v>1011</v>
      </c>
      <c r="AE159" t="s">
        <v>3696</v>
      </c>
      <c r="AF159" t="s">
        <v>1011</v>
      </c>
      <c r="AG159" t="s">
        <v>1011</v>
      </c>
      <c r="AH159" t="s">
        <v>1011</v>
      </c>
      <c r="AI159" t="s">
        <v>1011</v>
      </c>
      <c r="AJ159" t="s">
        <v>1011</v>
      </c>
      <c r="AK159" t="s">
        <v>1011</v>
      </c>
      <c r="AL159" t="s">
        <v>1011</v>
      </c>
      <c r="AM159" t="s">
        <v>1011</v>
      </c>
      <c r="AN159" t="s">
        <v>1011</v>
      </c>
      <c r="AO159" t="s">
        <v>1011</v>
      </c>
      <c r="AP159" t="s">
        <v>1011</v>
      </c>
      <c r="AQ159" t="s">
        <v>3697</v>
      </c>
      <c r="AR159" t="s">
        <v>3696</v>
      </c>
    </row>
    <row r="160" spans="1:44">
      <c r="A160" t="s">
        <v>3708</v>
      </c>
      <c r="B160" t="s">
        <v>3709</v>
      </c>
      <c r="C160" t="s">
        <v>1549</v>
      </c>
      <c r="D160" t="s">
        <v>3710</v>
      </c>
      <c r="E160" t="s">
        <v>3711</v>
      </c>
      <c r="F160" t="s">
        <v>3712</v>
      </c>
      <c r="G160" t="s">
        <v>2028</v>
      </c>
      <c r="H160" t="s">
        <v>3713</v>
      </c>
      <c r="I160" t="s">
        <v>3714</v>
      </c>
      <c r="J160" t="s">
        <v>3715</v>
      </c>
      <c r="K160" t="s">
        <v>1010</v>
      </c>
      <c r="L160" t="s">
        <v>1557</v>
      </c>
      <c r="M160" t="s">
        <v>1603</v>
      </c>
      <c r="N160" t="s">
        <v>3716</v>
      </c>
      <c r="O160" t="s">
        <v>3717</v>
      </c>
      <c r="P160" t="s">
        <v>3718</v>
      </c>
      <c r="Q160" t="s">
        <v>1011</v>
      </c>
      <c r="R160" t="s">
        <v>1853</v>
      </c>
      <c r="S160" s="2" t="s">
        <v>243</v>
      </c>
      <c r="T160" t="s">
        <v>1011</v>
      </c>
      <c r="U160" t="s">
        <v>1012</v>
      </c>
      <c r="V160" t="s">
        <v>3573</v>
      </c>
      <c r="W160" t="s">
        <v>3719</v>
      </c>
      <c r="X160" t="s">
        <v>1013</v>
      </c>
      <c r="Y160" t="s">
        <v>1014</v>
      </c>
      <c r="Z160" t="s">
        <v>1011</v>
      </c>
      <c r="AA160" s="2" t="s">
        <v>1011</v>
      </c>
      <c r="AB160" t="s">
        <v>1011</v>
      </c>
      <c r="AC160" t="s">
        <v>1011</v>
      </c>
      <c r="AD160" t="s">
        <v>1011</v>
      </c>
      <c r="AE160" t="s">
        <v>3720</v>
      </c>
      <c r="AF160" t="s">
        <v>1011</v>
      </c>
      <c r="AG160" t="s">
        <v>1011</v>
      </c>
      <c r="AH160" t="s">
        <v>1011</v>
      </c>
      <c r="AI160" t="s">
        <v>1011</v>
      </c>
      <c r="AJ160" t="s">
        <v>1011</v>
      </c>
      <c r="AK160" t="s">
        <v>1011</v>
      </c>
      <c r="AL160" t="s">
        <v>1011</v>
      </c>
      <c r="AM160" t="s">
        <v>1011</v>
      </c>
      <c r="AN160" t="s">
        <v>1011</v>
      </c>
      <c r="AO160" t="s">
        <v>1011</v>
      </c>
      <c r="AP160" t="s">
        <v>1011</v>
      </c>
      <c r="AQ160" t="s">
        <v>3711</v>
      </c>
      <c r="AR160" t="s">
        <v>3720</v>
      </c>
    </row>
    <row r="161" spans="1:44">
      <c r="A161" t="s">
        <v>3727</v>
      </c>
      <c r="B161" t="s">
        <v>3728</v>
      </c>
      <c r="C161" t="s">
        <v>3729</v>
      </c>
      <c r="D161" t="s">
        <v>3730</v>
      </c>
      <c r="E161" t="s">
        <v>3731</v>
      </c>
      <c r="F161" t="s">
        <v>3732</v>
      </c>
      <c r="G161" t="s">
        <v>1696</v>
      </c>
      <c r="H161" t="s">
        <v>1697</v>
      </c>
      <c r="I161" t="s">
        <v>2945</v>
      </c>
      <c r="J161" t="s">
        <v>3733</v>
      </c>
      <c r="K161" t="s">
        <v>1010</v>
      </c>
      <c r="L161" t="s">
        <v>2135</v>
      </c>
      <c r="M161" t="s">
        <v>2136</v>
      </c>
      <c r="N161" t="s">
        <v>3734</v>
      </c>
      <c r="O161" t="s">
        <v>1011</v>
      </c>
      <c r="P161" t="s">
        <v>3735</v>
      </c>
      <c r="Q161" t="s">
        <v>3736</v>
      </c>
      <c r="R161" t="s">
        <v>3011</v>
      </c>
      <c r="S161" s="2" t="s">
        <v>3737</v>
      </c>
      <c r="T161" t="s">
        <v>1011</v>
      </c>
      <c r="U161" t="s">
        <v>1012</v>
      </c>
      <c r="V161" t="s">
        <v>3643</v>
      </c>
      <c r="W161" t="s">
        <v>3738</v>
      </c>
      <c r="X161" t="s">
        <v>1013</v>
      </c>
      <c r="Y161" t="s">
        <v>1014</v>
      </c>
      <c r="Z161" t="s">
        <v>1011</v>
      </c>
      <c r="AA161" s="2" t="s">
        <v>1011</v>
      </c>
      <c r="AB161" t="s">
        <v>1011</v>
      </c>
      <c r="AC161" t="s">
        <v>1011</v>
      </c>
      <c r="AD161" t="s">
        <v>1011</v>
      </c>
      <c r="AE161" t="s">
        <v>3739</v>
      </c>
      <c r="AF161" t="s">
        <v>1011</v>
      </c>
      <c r="AG161" t="s">
        <v>1011</v>
      </c>
      <c r="AH161" t="s">
        <v>1011</v>
      </c>
      <c r="AI161" t="s">
        <v>1011</v>
      </c>
      <c r="AJ161" t="s">
        <v>1011</v>
      </c>
      <c r="AK161" t="s">
        <v>1011</v>
      </c>
      <c r="AL161" t="s">
        <v>1011</v>
      </c>
      <c r="AM161" t="s">
        <v>1011</v>
      </c>
      <c r="AN161" t="s">
        <v>1011</v>
      </c>
      <c r="AO161" t="s">
        <v>1011</v>
      </c>
      <c r="AP161" t="s">
        <v>1011</v>
      </c>
      <c r="AQ161" t="s">
        <v>3731</v>
      </c>
      <c r="AR161" t="s">
        <v>3739</v>
      </c>
    </row>
    <row r="162" spans="1:44">
      <c r="A162" t="s">
        <v>3744</v>
      </c>
      <c r="B162" t="s">
        <v>3745</v>
      </c>
      <c r="C162" t="s">
        <v>3746</v>
      </c>
      <c r="D162" t="s">
        <v>3747</v>
      </c>
      <c r="E162" t="s">
        <v>3748</v>
      </c>
      <c r="F162" t="s">
        <v>3749</v>
      </c>
      <c r="G162" t="s">
        <v>1599</v>
      </c>
      <c r="H162" t="s">
        <v>1913</v>
      </c>
      <c r="I162" t="s">
        <v>1914</v>
      </c>
      <c r="J162" t="s">
        <v>3750</v>
      </c>
      <c r="K162" t="s">
        <v>1010</v>
      </c>
      <c r="L162" t="s">
        <v>1557</v>
      </c>
      <c r="M162" t="s">
        <v>3751</v>
      </c>
      <c r="N162" t="s">
        <v>3752</v>
      </c>
      <c r="O162" t="s">
        <v>1011</v>
      </c>
      <c r="P162" t="s">
        <v>3753</v>
      </c>
      <c r="Q162" t="s">
        <v>3754</v>
      </c>
      <c r="R162" t="s">
        <v>3119</v>
      </c>
      <c r="S162" s="2" t="s">
        <v>3425</v>
      </c>
      <c r="T162" t="s">
        <v>1011</v>
      </c>
      <c r="U162" t="s">
        <v>1012</v>
      </c>
      <c r="V162" t="s">
        <v>3755</v>
      </c>
      <c r="W162" t="s">
        <v>3756</v>
      </c>
      <c r="X162" t="s">
        <v>1013</v>
      </c>
      <c r="Y162" t="s">
        <v>1014</v>
      </c>
      <c r="Z162" t="s">
        <v>1011</v>
      </c>
      <c r="AA162" s="2" t="s">
        <v>1011</v>
      </c>
      <c r="AB162" t="s">
        <v>1011</v>
      </c>
      <c r="AC162" t="s">
        <v>1011</v>
      </c>
      <c r="AD162" t="s">
        <v>1011</v>
      </c>
      <c r="AE162" t="s">
        <v>3757</v>
      </c>
      <c r="AF162" t="s">
        <v>1011</v>
      </c>
      <c r="AG162" t="s">
        <v>1011</v>
      </c>
      <c r="AH162" t="s">
        <v>1011</v>
      </c>
      <c r="AI162" t="s">
        <v>1011</v>
      </c>
      <c r="AJ162" t="s">
        <v>1011</v>
      </c>
      <c r="AK162" t="s">
        <v>1011</v>
      </c>
      <c r="AL162" t="s">
        <v>1011</v>
      </c>
      <c r="AM162" t="s">
        <v>1011</v>
      </c>
      <c r="AN162" t="s">
        <v>1011</v>
      </c>
      <c r="AO162" t="s">
        <v>1011</v>
      </c>
      <c r="AP162" t="s">
        <v>1011</v>
      </c>
      <c r="AQ162" t="s">
        <v>3748</v>
      </c>
      <c r="AR162" t="s">
        <v>3757</v>
      </c>
    </row>
    <row r="163" spans="1:44">
      <c r="A163" t="s">
        <v>3758</v>
      </c>
      <c r="B163" t="s">
        <v>3759</v>
      </c>
      <c r="C163" t="s">
        <v>3007</v>
      </c>
      <c r="D163" t="s">
        <v>3760</v>
      </c>
      <c r="E163" t="s">
        <v>3761</v>
      </c>
      <c r="F163" t="s">
        <v>3762</v>
      </c>
      <c r="G163" t="s">
        <v>1757</v>
      </c>
      <c r="H163" t="s">
        <v>3763</v>
      </c>
      <c r="I163" t="s">
        <v>3764</v>
      </c>
      <c r="J163" t="s">
        <v>3765</v>
      </c>
      <c r="K163" t="s">
        <v>1010</v>
      </c>
      <c r="L163" t="s">
        <v>2135</v>
      </c>
      <c r="M163" t="s">
        <v>2136</v>
      </c>
      <c r="N163" t="s">
        <v>3766</v>
      </c>
      <c r="O163" t="s">
        <v>1011</v>
      </c>
      <c r="P163" t="s">
        <v>3767</v>
      </c>
      <c r="Q163" t="s">
        <v>3768</v>
      </c>
      <c r="R163" t="s">
        <v>3769</v>
      </c>
      <c r="S163" s="2" t="s">
        <v>3319</v>
      </c>
      <c r="T163" t="s">
        <v>1011</v>
      </c>
      <c r="U163" t="s">
        <v>1012</v>
      </c>
      <c r="V163" t="s">
        <v>2721</v>
      </c>
      <c r="W163" t="s">
        <v>3770</v>
      </c>
      <c r="X163" t="s">
        <v>1013</v>
      </c>
      <c r="Y163" t="s">
        <v>1014</v>
      </c>
      <c r="Z163" t="s">
        <v>1011</v>
      </c>
      <c r="AA163" s="2" t="s">
        <v>1011</v>
      </c>
      <c r="AB163" t="s">
        <v>1011</v>
      </c>
      <c r="AC163" t="s">
        <v>1011</v>
      </c>
      <c r="AD163" t="s">
        <v>1011</v>
      </c>
      <c r="AE163" t="s">
        <v>3771</v>
      </c>
      <c r="AF163" t="s">
        <v>1011</v>
      </c>
      <c r="AG163" t="s">
        <v>1011</v>
      </c>
      <c r="AH163" t="s">
        <v>1011</v>
      </c>
      <c r="AI163" t="s">
        <v>1011</v>
      </c>
      <c r="AJ163" t="s">
        <v>1011</v>
      </c>
      <c r="AK163" t="s">
        <v>1011</v>
      </c>
      <c r="AL163" t="s">
        <v>1011</v>
      </c>
      <c r="AM163" t="s">
        <v>1011</v>
      </c>
      <c r="AN163" t="s">
        <v>1011</v>
      </c>
      <c r="AO163" t="s">
        <v>1011</v>
      </c>
      <c r="AP163" t="s">
        <v>1011</v>
      </c>
      <c r="AQ163" t="s">
        <v>3761</v>
      </c>
      <c r="AR163" t="s">
        <v>3771</v>
      </c>
    </row>
    <row r="164" spans="1:44">
      <c r="A164" t="s">
        <v>3772</v>
      </c>
      <c r="B164" t="s">
        <v>3773</v>
      </c>
      <c r="C164" t="s">
        <v>2761</v>
      </c>
      <c r="D164" t="s">
        <v>2025</v>
      </c>
      <c r="E164" t="s">
        <v>2745</v>
      </c>
      <c r="F164" t="s">
        <v>2746</v>
      </c>
      <c r="G164" t="s">
        <v>2028</v>
      </c>
      <c r="H164" t="s">
        <v>2029</v>
      </c>
      <c r="I164" t="s">
        <v>2030</v>
      </c>
      <c r="J164" t="s">
        <v>2747</v>
      </c>
      <c r="K164" t="s">
        <v>1010</v>
      </c>
      <c r="L164" t="s">
        <v>1557</v>
      </c>
      <c r="M164" t="s">
        <v>1603</v>
      </c>
      <c r="N164" t="s">
        <v>3774</v>
      </c>
      <c r="O164" t="s">
        <v>1011</v>
      </c>
      <c r="P164" t="s">
        <v>3775</v>
      </c>
      <c r="Q164" t="s">
        <v>3776</v>
      </c>
      <c r="R164" t="s">
        <v>3777</v>
      </c>
      <c r="S164" s="2" t="s">
        <v>3281</v>
      </c>
      <c r="T164" t="s">
        <v>1011</v>
      </c>
      <c r="U164" t="s">
        <v>1012</v>
      </c>
      <c r="V164" t="s">
        <v>2508</v>
      </c>
      <c r="W164" t="s">
        <v>3439</v>
      </c>
      <c r="X164" t="s">
        <v>1013</v>
      </c>
      <c r="Y164" t="s">
        <v>1014</v>
      </c>
      <c r="Z164" t="s">
        <v>1011</v>
      </c>
      <c r="AA164" s="2" t="s">
        <v>1011</v>
      </c>
      <c r="AB164" t="s">
        <v>1011</v>
      </c>
      <c r="AC164" t="s">
        <v>1011</v>
      </c>
      <c r="AD164" t="s">
        <v>1011</v>
      </c>
      <c r="AE164" t="s">
        <v>2749</v>
      </c>
      <c r="AF164" t="s">
        <v>1011</v>
      </c>
      <c r="AG164" t="s">
        <v>1011</v>
      </c>
      <c r="AH164" t="s">
        <v>1011</v>
      </c>
      <c r="AI164" t="s">
        <v>1011</v>
      </c>
      <c r="AJ164" t="s">
        <v>1011</v>
      </c>
      <c r="AK164" t="s">
        <v>1011</v>
      </c>
      <c r="AL164" t="s">
        <v>1011</v>
      </c>
      <c r="AM164" t="s">
        <v>1011</v>
      </c>
      <c r="AN164" t="s">
        <v>1011</v>
      </c>
      <c r="AO164" t="s">
        <v>1011</v>
      </c>
      <c r="AP164" t="s">
        <v>1011</v>
      </c>
      <c r="AQ164" t="s">
        <v>2745</v>
      </c>
      <c r="AR164" t="s">
        <v>2749</v>
      </c>
    </row>
    <row r="165" spans="1:44">
      <c r="A165" t="s">
        <v>3778</v>
      </c>
      <c r="B165" t="s">
        <v>3773</v>
      </c>
      <c r="C165" t="s">
        <v>2364</v>
      </c>
      <c r="D165" t="s">
        <v>2025</v>
      </c>
      <c r="E165" t="s">
        <v>2745</v>
      </c>
      <c r="F165" t="s">
        <v>2746</v>
      </c>
      <c r="G165" t="s">
        <v>2028</v>
      </c>
      <c r="H165" t="s">
        <v>2029</v>
      </c>
      <c r="I165" t="s">
        <v>2030</v>
      </c>
      <c r="J165" t="s">
        <v>2747</v>
      </c>
      <c r="K165" t="s">
        <v>1010</v>
      </c>
      <c r="L165" t="s">
        <v>1557</v>
      </c>
      <c r="M165" t="s">
        <v>1603</v>
      </c>
      <c r="N165" t="s">
        <v>3779</v>
      </c>
      <c r="O165" t="s">
        <v>1011</v>
      </c>
      <c r="P165" t="s">
        <v>3780</v>
      </c>
      <c r="Q165" t="s">
        <v>3781</v>
      </c>
      <c r="R165" t="s">
        <v>2514</v>
      </c>
      <c r="S165" s="2" t="s">
        <v>1520</v>
      </c>
      <c r="T165" t="s">
        <v>1011</v>
      </c>
      <c r="U165" t="s">
        <v>1012</v>
      </c>
      <c r="V165" t="s">
        <v>3782</v>
      </c>
      <c r="W165" t="s">
        <v>3783</v>
      </c>
      <c r="X165" t="s">
        <v>1013</v>
      </c>
      <c r="Y165" t="s">
        <v>1014</v>
      </c>
      <c r="Z165" t="s">
        <v>1011</v>
      </c>
      <c r="AA165" s="2" t="s">
        <v>1011</v>
      </c>
      <c r="AB165" t="s">
        <v>1011</v>
      </c>
      <c r="AC165" t="s">
        <v>1011</v>
      </c>
      <c r="AD165" t="s">
        <v>1011</v>
      </c>
      <c r="AE165" t="s">
        <v>2749</v>
      </c>
      <c r="AF165" t="s">
        <v>1011</v>
      </c>
      <c r="AG165" t="s">
        <v>1011</v>
      </c>
      <c r="AH165" t="s">
        <v>1011</v>
      </c>
      <c r="AI165" t="s">
        <v>1011</v>
      </c>
      <c r="AJ165" t="s">
        <v>1011</v>
      </c>
      <c r="AK165" t="s">
        <v>1011</v>
      </c>
      <c r="AL165" t="s">
        <v>1011</v>
      </c>
      <c r="AM165" t="s">
        <v>1011</v>
      </c>
      <c r="AN165" t="s">
        <v>1011</v>
      </c>
      <c r="AO165" t="s">
        <v>1011</v>
      </c>
      <c r="AP165" t="s">
        <v>1011</v>
      </c>
      <c r="AQ165" t="s">
        <v>2745</v>
      </c>
      <c r="AR165" t="s">
        <v>2749</v>
      </c>
    </row>
    <row r="166" spans="1:44">
      <c r="A166" t="s">
        <v>3793</v>
      </c>
      <c r="B166" t="s">
        <v>3794</v>
      </c>
      <c r="C166" t="s">
        <v>2713</v>
      </c>
      <c r="D166" t="s">
        <v>3795</v>
      </c>
      <c r="E166" t="s">
        <v>3796</v>
      </c>
      <c r="F166" t="s">
        <v>3797</v>
      </c>
      <c r="G166" t="s">
        <v>3798</v>
      </c>
      <c r="H166" t="s">
        <v>3799</v>
      </c>
      <c r="I166" t="s">
        <v>3800</v>
      </c>
      <c r="J166" t="s">
        <v>3801</v>
      </c>
      <c r="K166" t="s">
        <v>1010</v>
      </c>
      <c r="L166" t="s">
        <v>2135</v>
      </c>
      <c r="M166" t="s">
        <v>2136</v>
      </c>
      <c r="N166" t="s">
        <v>3802</v>
      </c>
      <c r="O166" t="s">
        <v>1011</v>
      </c>
      <c r="P166" t="s">
        <v>3803</v>
      </c>
      <c r="Q166" t="s">
        <v>3804</v>
      </c>
      <c r="R166" t="s">
        <v>3805</v>
      </c>
      <c r="S166" s="2" t="s">
        <v>2446</v>
      </c>
      <c r="T166" t="s">
        <v>1011</v>
      </c>
      <c r="U166" t="s">
        <v>1012</v>
      </c>
      <c r="V166" t="s">
        <v>2447</v>
      </c>
      <c r="W166" t="s">
        <v>3806</v>
      </c>
      <c r="X166" t="s">
        <v>1013</v>
      </c>
      <c r="Y166" t="s">
        <v>1014</v>
      </c>
      <c r="Z166" t="s">
        <v>1011</v>
      </c>
      <c r="AA166" s="2" t="s">
        <v>1011</v>
      </c>
      <c r="AB166" t="s">
        <v>1011</v>
      </c>
      <c r="AC166" t="s">
        <v>1011</v>
      </c>
      <c r="AD166" t="s">
        <v>1011</v>
      </c>
      <c r="AE166" t="s">
        <v>3807</v>
      </c>
      <c r="AF166" t="s">
        <v>1011</v>
      </c>
      <c r="AG166" t="s">
        <v>1011</v>
      </c>
      <c r="AH166" t="s">
        <v>1011</v>
      </c>
      <c r="AI166" t="s">
        <v>1011</v>
      </c>
      <c r="AJ166" t="s">
        <v>1011</v>
      </c>
      <c r="AK166" t="s">
        <v>1011</v>
      </c>
      <c r="AL166" t="s">
        <v>1011</v>
      </c>
      <c r="AM166" t="s">
        <v>1011</v>
      </c>
      <c r="AN166" t="s">
        <v>1011</v>
      </c>
      <c r="AO166" t="s">
        <v>1011</v>
      </c>
      <c r="AP166" t="s">
        <v>1011</v>
      </c>
      <c r="AQ166" t="s">
        <v>3796</v>
      </c>
      <c r="AR166" t="s">
        <v>3807</v>
      </c>
    </row>
    <row r="167" spans="1:44">
      <c r="A167" t="s">
        <v>3808</v>
      </c>
      <c r="B167" t="s">
        <v>3809</v>
      </c>
      <c r="C167" t="s">
        <v>3729</v>
      </c>
      <c r="D167" t="s">
        <v>3674</v>
      </c>
      <c r="E167" t="s">
        <v>3675</v>
      </c>
      <c r="F167" t="s">
        <v>3676</v>
      </c>
      <c r="G167" t="s">
        <v>3677</v>
      </c>
      <c r="H167" t="s">
        <v>3678</v>
      </c>
      <c r="I167" t="s">
        <v>3679</v>
      </c>
      <c r="J167" t="s">
        <v>3680</v>
      </c>
      <c r="K167" t="s">
        <v>1010</v>
      </c>
      <c r="L167" t="s">
        <v>2135</v>
      </c>
      <c r="M167" t="s">
        <v>2136</v>
      </c>
      <c r="N167" t="s">
        <v>3810</v>
      </c>
      <c r="O167" t="s">
        <v>1011</v>
      </c>
      <c r="P167" t="s">
        <v>3811</v>
      </c>
      <c r="Q167" t="s">
        <v>3812</v>
      </c>
      <c r="R167" t="s">
        <v>3487</v>
      </c>
      <c r="S167" s="2" t="s">
        <v>3813</v>
      </c>
      <c r="T167" t="s">
        <v>1011</v>
      </c>
      <c r="U167" t="s">
        <v>1012</v>
      </c>
      <c r="V167" t="s">
        <v>3814</v>
      </c>
      <c r="W167" t="s">
        <v>3815</v>
      </c>
      <c r="X167" t="s">
        <v>1013</v>
      </c>
      <c r="Y167" t="s">
        <v>1014</v>
      </c>
      <c r="Z167" t="s">
        <v>1011</v>
      </c>
      <c r="AA167" s="2" t="s">
        <v>1011</v>
      </c>
      <c r="AB167" t="s">
        <v>1011</v>
      </c>
      <c r="AC167" t="s">
        <v>1011</v>
      </c>
      <c r="AD167" t="s">
        <v>1011</v>
      </c>
      <c r="AE167" t="s">
        <v>3685</v>
      </c>
      <c r="AF167" t="s">
        <v>1011</v>
      </c>
      <c r="AG167" t="s">
        <v>1011</v>
      </c>
      <c r="AH167" t="s">
        <v>1011</v>
      </c>
      <c r="AI167" t="s">
        <v>1011</v>
      </c>
      <c r="AJ167" t="s">
        <v>1011</v>
      </c>
      <c r="AK167" t="s">
        <v>1011</v>
      </c>
      <c r="AL167" t="s">
        <v>1011</v>
      </c>
      <c r="AM167" t="s">
        <v>1011</v>
      </c>
      <c r="AN167" t="s">
        <v>1011</v>
      </c>
      <c r="AO167" t="s">
        <v>1011</v>
      </c>
      <c r="AP167" t="s">
        <v>1011</v>
      </c>
      <c r="AQ167" t="s">
        <v>3675</v>
      </c>
      <c r="AR167" t="s">
        <v>3685</v>
      </c>
    </row>
    <row r="168" spans="1:44">
      <c r="A168" t="s">
        <v>3827</v>
      </c>
      <c r="B168" t="s">
        <v>3828</v>
      </c>
      <c r="C168" t="s">
        <v>3673</v>
      </c>
      <c r="D168" t="s">
        <v>2601</v>
      </c>
      <c r="E168" t="s">
        <v>2602</v>
      </c>
      <c r="F168" t="s">
        <v>2603</v>
      </c>
      <c r="G168" t="s">
        <v>1599</v>
      </c>
      <c r="H168" t="s">
        <v>1913</v>
      </c>
      <c r="I168" t="s">
        <v>1914</v>
      </c>
      <c r="J168" t="s">
        <v>2604</v>
      </c>
      <c r="K168" t="s">
        <v>1010</v>
      </c>
      <c r="L168" t="s">
        <v>2135</v>
      </c>
      <c r="M168" t="s">
        <v>2136</v>
      </c>
      <c r="N168" t="s">
        <v>3829</v>
      </c>
      <c r="O168" t="s">
        <v>1011</v>
      </c>
      <c r="P168" t="s">
        <v>3682</v>
      </c>
      <c r="Q168" t="s">
        <v>3830</v>
      </c>
      <c r="R168" t="s">
        <v>3831</v>
      </c>
      <c r="S168" s="2" t="s">
        <v>1501</v>
      </c>
      <c r="T168" t="s">
        <v>1011</v>
      </c>
      <c r="U168" t="s">
        <v>1012</v>
      </c>
      <c r="V168" t="s">
        <v>2391</v>
      </c>
      <c r="W168" t="s">
        <v>3832</v>
      </c>
      <c r="X168" t="s">
        <v>1013</v>
      </c>
      <c r="Y168" t="s">
        <v>1014</v>
      </c>
      <c r="Z168" t="s">
        <v>1011</v>
      </c>
      <c r="AA168" s="2" t="s">
        <v>1011</v>
      </c>
      <c r="AB168" t="s">
        <v>1011</v>
      </c>
      <c r="AC168" t="s">
        <v>1011</v>
      </c>
      <c r="AD168" t="s">
        <v>1011</v>
      </c>
      <c r="AE168" t="s">
        <v>2610</v>
      </c>
      <c r="AF168" t="s">
        <v>1011</v>
      </c>
      <c r="AG168" t="s">
        <v>1011</v>
      </c>
      <c r="AH168" t="s">
        <v>1011</v>
      </c>
      <c r="AI168" t="s">
        <v>1011</v>
      </c>
      <c r="AJ168" t="s">
        <v>1011</v>
      </c>
      <c r="AK168" t="s">
        <v>1011</v>
      </c>
      <c r="AL168" t="s">
        <v>1011</v>
      </c>
      <c r="AM168" t="s">
        <v>1011</v>
      </c>
      <c r="AN168" t="s">
        <v>1011</v>
      </c>
      <c r="AO168" t="s">
        <v>1011</v>
      </c>
      <c r="AP168" t="s">
        <v>1011</v>
      </c>
      <c r="AQ168" t="s">
        <v>2602</v>
      </c>
      <c r="AR168" t="s">
        <v>2610</v>
      </c>
    </row>
  </sheetData>
  <autoFilter ref="A1:AR156"/>
  <phoneticPr fontId="9" type="noConversion"/>
  <conditionalFormatting sqref="D50:D65522">
    <cfRule type="duplicateValues" dxfId="9" priority="18"/>
  </conditionalFormatting>
  <conditionalFormatting sqref="H46:H49">
    <cfRule type="duplicateValues" dxfId="8" priority="17"/>
  </conditionalFormatting>
  <conditionalFormatting sqref="H5:H6 H1 H14:H45">
    <cfRule type="duplicateValues" dxfId="7" priority="19"/>
  </conditionalFormatting>
  <conditionalFormatting sqref="AA2">
    <cfRule type="duplicateValues" dxfId="6" priority="13"/>
  </conditionalFormatting>
  <conditionalFormatting sqref="I11:I13">
    <cfRule type="duplicateValues" dxfId="5" priority="11"/>
  </conditionalFormatting>
  <conditionalFormatting sqref="I7">
    <cfRule type="duplicateValues" dxfId="4" priority="10"/>
  </conditionalFormatting>
  <conditionalFormatting sqref="I8">
    <cfRule type="duplicateValues" dxfId="3" priority="9"/>
  </conditionalFormatting>
  <conditionalFormatting sqref="I9">
    <cfRule type="duplicateValues" dxfId="2" priority="8"/>
  </conditionalFormatting>
  <conditionalFormatting sqref="H2 H4">
    <cfRule type="duplicateValues" dxfId="1" priority="6"/>
  </conditionalFormatting>
  <conditionalFormatting sqref="H3">
    <cfRule type="duplicateValues" dxfId="0" priority="2"/>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988"/>
  <sheetViews>
    <sheetView topLeftCell="A974" zoomScale="80" zoomScaleNormal="80" workbookViewId="0">
      <selection activeCell="D990" sqref="D990"/>
    </sheetView>
  </sheetViews>
  <sheetFormatPr defaultRowHeight="13.5"/>
  <cols>
    <col min="1" max="2" width="13.6640625" style="109" customWidth="1"/>
    <col min="3" max="3" width="48.33203125" style="103" customWidth="1"/>
    <col min="4" max="4" width="19.88671875" style="103" customWidth="1"/>
    <col min="5" max="7" width="12.6640625" style="103" customWidth="1"/>
    <col min="8" max="8" width="17" style="103" customWidth="1"/>
    <col min="9" max="9" width="15.5546875" style="108" customWidth="1"/>
    <col min="10" max="10" width="17.88671875" style="108" customWidth="1"/>
  </cols>
  <sheetData>
    <row r="1" spans="1:11" s="113" customFormat="1" ht="14.25">
      <c r="A1" s="110" t="s">
        <v>1462</v>
      </c>
      <c r="B1" s="110" t="s">
        <v>1469</v>
      </c>
      <c r="C1" s="111" t="s">
        <v>428</v>
      </c>
      <c r="D1" s="111" t="s">
        <v>431</v>
      </c>
      <c r="E1" s="111" t="s">
        <v>432</v>
      </c>
      <c r="F1" s="111" t="s">
        <v>433</v>
      </c>
      <c r="G1" s="111" t="s">
        <v>1461</v>
      </c>
      <c r="H1" s="111" t="s">
        <v>1460</v>
      </c>
      <c r="I1" s="112" t="s">
        <v>1463</v>
      </c>
      <c r="J1" s="112" t="s">
        <v>1464</v>
      </c>
    </row>
    <row r="2" spans="1:11" ht="14.25">
      <c r="A2" s="114"/>
      <c r="B2" s="114"/>
      <c r="C2" s="115"/>
      <c r="D2" s="115"/>
      <c r="E2" s="115"/>
      <c r="F2" s="115"/>
      <c r="G2" s="115"/>
      <c r="H2" s="116">
        <v>0.20300000000000001</v>
      </c>
      <c r="I2" s="117" t="s">
        <v>434</v>
      </c>
      <c r="J2" s="117" t="s">
        <v>434</v>
      </c>
    </row>
    <row r="3" spans="1:11" ht="14.25">
      <c r="A3" s="98" t="s">
        <v>1465</v>
      </c>
      <c r="B3" s="98" t="s">
        <v>1466</v>
      </c>
      <c r="C3" s="99" t="s">
        <v>435</v>
      </c>
      <c r="D3" s="99" t="s">
        <v>31</v>
      </c>
      <c r="E3" s="100">
        <v>190000</v>
      </c>
      <c r="F3" s="102">
        <f>IF(E3&gt;65000,16500,35000)</f>
        <v>16500</v>
      </c>
      <c r="G3" s="102">
        <f>IF(F3=16500,5000,11500)</f>
        <v>5000</v>
      </c>
      <c r="H3" s="102">
        <f>E3*0.203</f>
        <v>38570</v>
      </c>
      <c r="I3" s="102">
        <v>240448.00000000003</v>
      </c>
      <c r="J3" s="102">
        <v>148070</v>
      </c>
      <c r="K3" s="144"/>
    </row>
    <row r="4" spans="1:11" ht="14.25">
      <c r="A4" s="98" t="s">
        <v>1465</v>
      </c>
      <c r="B4" s="98" t="s">
        <v>1466</v>
      </c>
      <c r="C4" s="99" t="s">
        <v>436</v>
      </c>
      <c r="D4" s="99" t="s">
        <v>32</v>
      </c>
      <c r="E4" s="100">
        <v>210000</v>
      </c>
      <c r="F4" s="102">
        <f t="shared" ref="F4:F67" si="0">IF(E4&gt;65000,16500,35000)</f>
        <v>16500</v>
      </c>
      <c r="G4" s="102">
        <f t="shared" ref="G4:G67" si="1">IF(F4=16500,5000,11500)</f>
        <v>5000</v>
      </c>
      <c r="H4" s="102">
        <f t="shared" ref="H4:H67" si="2">E4*0.203</f>
        <v>42630</v>
      </c>
      <c r="I4" s="102">
        <v>263296</v>
      </c>
      <c r="J4" s="102">
        <v>162140</v>
      </c>
    </row>
    <row r="5" spans="1:11" ht="14.25">
      <c r="A5" s="98" t="s">
        <v>1465</v>
      </c>
      <c r="B5" s="98" t="s">
        <v>1466</v>
      </c>
      <c r="C5" s="99" t="s">
        <v>437</v>
      </c>
      <c r="D5" s="99" t="s">
        <v>33</v>
      </c>
      <c r="E5" s="100">
        <v>190000</v>
      </c>
      <c r="F5" s="102">
        <f t="shared" si="0"/>
        <v>16500</v>
      </c>
      <c r="G5" s="102">
        <f t="shared" si="1"/>
        <v>5000</v>
      </c>
      <c r="H5" s="102">
        <f t="shared" si="2"/>
        <v>38570</v>
      </c>
      <c r="I5" s="102">
        <v>240448.00000000003</v>
      </c>
      <c r="J5" s="102">
        <v>148070.00000000003</v>
      </c>
    </row>
    <row r="6" spans="1:11" ht="14.25">
      <c r="A6" s="98" t="s">
        <v>1465</v>
      </c>
      <c r="B6" s="98" t="s">
        <v>1466</v>
      </c>
      <c r="C6" s="99" t="s">
        <v>438</v>
      </c>
      <c r="D6" s="99" t="s">
        <v>34</v>
      </c>
      <c r="E6" s="100">
        <v>170000</v>
      </c>
      <c r="F6" s="102">
        <f t="shared" si="0"/>
        <v>16500</v>
      </c>
      <c r="G6" s="102">
        <f t="shared" si="1"/>
        <v>5000</v>
      </c>
      <c r="H6" s="102">
        <f t="shared" si="2"/>
        <v>34510</v>
      </c>
      <c r="I6" s="102">
        <v>217600</v>
      </c>
      <c r="J6" s="102">
        <v>134000</v>
      </c>
    </row>
    <row r="7" spans="1:11" ht="14.25">
      <c r="A7" s="98" t="s">
        <v>1465</v>
      </c>
      <c r="B7" s="98" t="s">
        <v>1466</v>
      </c>
      <c r="C7" s="99" t="s">
        <v>439</v>
      </c>
      <c r="D7" s="99" t="s">
        <v>35</v>
      </c>
      <c r="E7" s="100">
        <v>190000</v>
      </c>
      <c r="F7" s="102">
        <f t="shared" si="0"/>
        <v>16500</v>
      </c>
      <c r="G7" s="102">
        <f t="shared" si="1"/>
        <v>5000</v>
      </c>
      <c r="H7" s="102">
        <f t="shared" si="2"/>
        <v>38570</v>
      </c>
      <c r="I7" s="102">
        <v>240448.00000000003</v>
      </c>
      <c r="J7" s="102">
        <v>148070.00000000003</v>
      </c>
    </row>
    <row r="8" spans="1:11" ht="14.25">
      <c r="A8" s="98" t="s">
        <v>1465</v>
      </c>
      <c r="B8" s="98" t="s">
        <v>1466</v>
      </c>
      <c r="C8" s="99" t="s">
        <v>440</v>
      </c>
      <c r="D8" s="99" t="s">
        <v>36</v>
      </c>
      <c r="E8" s="100">
        <v>190000</v>
      </c>
      <c r="F8" s="102">
        <f t="shared" si="0"/>
        <v>16500</v>
      </c>
      <c r="G8" s="102">
        <f t="shared" si="1"/>
        <v>5000</v>
      </c>
      <c r="H8" s="102">
        <f t="shared" si="2"/>
        <v>38570</v>
      </c>
      <c r="I8" s="102">
        <v>240448.00000000003</v>
      </c>
      <c r="J8" s="102">
        <v>148070.00000000003</v>
      </c>
    </row>
    <row r="9" spans="1:11" ht="14.25">
      <c r="A9" s="98" t="s">
        <v>1465</v>
      </c>
      <c r="B9" s="98" t="s">
        <v>1466</v>
      </c>
      <c r="C9" s="99" t="s">
        <v>441</v>
      </c>
      <c r="D9" s="99" t="s">
        <v>37</v>
      </c>
      <c r="E9" s="100">
        <v>190000</v>
      </c>
      <c r="F9" s="102">
        <f t="shared" si="0"/>
        <v>16500</v>
      </c>
      <c r="G9" s="102">
        <f t="shared" si="1"/>
        <v>5000</v>
      </c>
      <c r="H9" s="102">
        <f t="shared" si="2"/>
        <v>38570</v>
      </c>
      <c r="I9" s="102">
        <v>240448.00000000003</v>
      </c>
      <c r="J9" s="102">
        <v>148070.00000000003</v>
      </c>
    </row>
    <row r="10" spans="1:11" ht="14.25">
      <c r="A10" s="98" t="s">
        <v>1465</v>
      </c>
      <c r="B10" s="98" t="s">
        <v>1466</v>
      </c>
      <c r="C10" s="99" t="s">
        <v>442</v>
      </c>
      <c r="D10" s="99" t="s">
        <v>38</v>
      </c>
      <c r="E10" s="100">
        <v>190000</v>
      </c>
      <c r="F10" s="102">
        <f t="shared" si="0"/>
        <v>16500</v>
      </c>
      <c r="G10" s="102">
        <f t="shared" si="1"/>
        <v>5000</v>
      </c>
      <c r="H10" s="102">
        <f t="shared" si="2"/>
        <v>38570</v>
      </c>
      <c r="I10" s="102">
        <v>240448.00000000003</v>
      </c>
      <c r="J10" s="102">
        <v>148070.00000000003</v>
      </c>
    </row>
    <row r="11" spans="1:11" ht="14.25">
      <c r="A11" s="98" t="s">
        <v>1465</v>
      </c>
      <c r="B11" s="98" t="s">
        <v>1466</v>
      </c>
      <c r="C11" s="99" t="s">
        <v>443</v>
      </c>
      <c r="D11" s="99" t="s">
        <v>39</v>
      </c>
      <c r="E11" s="100">
        <v>170000</v>
      </c>
      <c r="F11" s="102">
        <f t="shared" si="0"/>
        <v>16500</v>
      </c>
      <c r="G11" s="102">
        <f t="shared" si="1"/>
        <v>5000</v>
      </c>
      <c r="H11" s="102">
        <f t="shared" si="2"/>
        <v>34510</v>
      </c>
      <c r="I11" s="102">
        <v>217600</v>
      </c>
      <c r="J11" s="102">
        <v>134000</v>
      </c>
    </row>
    <row r="12" spans="1:11" ht="14.25">
      <c r="A12" s="98" t="s">
        <v>1465</v>
      </c>
      <c r="B12" s="98" t="s">
        <v>1466</v>
      </c>
      <c r="C12" s="99" t="s">
        <v>444</v>
      </c>
      <c r="D12" s="99" t="s">
        <v>40</v>
      </c>
      <c r="E12" s="100">
        <v>170000</v>
      </c>
      <c r="F12" s="102">
        <f t="shared" si="0"/>
        <v>16500</v>
      </c>
      <c r="G12" s="102">
        <f t="shared" si="1"/>
        <v>5000</v>
      </c>
      <c r="H12" s="102">
        <f t="shared" si="2"/>
        <v>34510</v>
      </c>
      <c r="I12" s="102">
        <v>217600</v>
      </c>
      <c r="J12" s="102">
        <v>134000</v>
      </c>
    </row>
    <row r="13" spans="1:11" ht="14.25">
      <c r="A13" s="98" t="s">
        <v>1465</v>
      </c>
      <c r="B13" s="98" t="s">
        <v>1466</v>
      </c>
      <c r="C13" s="99" t="s">
        <v>445</v>
      </c>
      <c r="D13" s="99" t="s">
        <v>41</v>
      </c>
      <c r="E13" s="100">
        <v>190000</v>
      </c>
      <c r="F13" s="102">
        <f t="shared" si="0"/>
        <v>16500</v>
      </c>
      <c r="G13" s="102">
        <f t="shared" si="1"/>
        <v>5000</v>
      </c>
      <c r="H13" s="102">
        <f t="shared" si="2"/>
        <v>38570</v>
      </c>
      <c r="I13" s="102">
        <v>240448.00000000003</v>
      </c>
      <c r="J13" s="102">
        <v>148070.00000000003</v>
      </c>
    </row>
    <row r="14" spans="1:11" ht="14.25">
      <c r="A14" s="98" t="s">
        <v>1465</v>
      </c>
      <c r="B14" s="98" t="s">
        <v>1466</v>
      </c>
      <c r="C14" s="99" t="s">
        <v>446</v>
      </c>
      <c r="D14" s="99" t="s">
        <v>42</v>
      </c>
      <c r="E14" s="100">
        <v>190000</v>
      </c>
      <c r="F14" s="102">
        <f t="shared" si="0"/>
        <v>16500</v>
      </c>
      <c r="G14" s="102">
        <f t="shared" si="1"/>
        <v>5000</v>
      </c>
      <c r="H14" s="102">
        <f t="shared" si="2"/>
        <v>38570</v>
      </c>
      <c r="I14" s="102">
        <v>240448.00000000003</v>
      </c>
      <c r="J14" s="102">
        <v>148070.00000000003</v>
      </c>
    </row>
    <row r="15" spans="1:11" ht="14.25">
      <c r="A15" s="98" t="s">
        <v>1465</v>
      </c>
      <c r="B15" s="98" t="s">
        <v>1466</v>
      </c>
      <c r="C15" s="99" t="s">
        <v>447</v>
      </c>
      <c r="D15" s="99" t="s">
        <v>43</v>
      </c>
      <c r="E15" s="100">
        <v>190000</v>
      </c>
      <c r="F15" s="102">
        <f t="shared" si="0"/>
        <v>16500</v>
      </c>
      <c r="G15" s="102">
        <f t="shared" si="1"/>
        <v>5000</v>
      </c>
      <c r="H15" s="102">
        <f t="shared" si="2"/>
        <v>38570</v>
      </c>
      <c r="I15" s="102">
        <v>240448.00000000003</v>
      </c>
      <c r="J15" s="102">
        <v>148070.00000000003</v>
      </c>
    </row>
    <row r="16" spans="1:11" ht="14.25">
      <c r="A16" s="98" t="s">
        <v>1465</v>
      </c>
      <c r="B16" s="98" t="s">
        <v>1466</v>
      </c>
      <c r="C16" s="99" t="s">
        <v>448</v>
      </c>
      <c r="D16" s="99" t="s">
        <v>44</v>
      </c>
      <c r="E16" s="100">
        <v>250000</v>
      </c>
      <c r="F16" s="102">
        <f t="shared" si="0"/>
        <v>16500</v>
      </c>
      <c r="G16" s="102">
        <f t="shared" si="1"/>
        <v>5000</v>
      </c>
      <c r="H16" s="102">
        <f t="shared" si="2"/>
        <v>50750</v>
      </c>
      <c r="I16" s="102">
        <v>308992</v>
      </c>
      <c r="J16" s="102">
        <v>190280</v>
      </c>
    </row>
    <row r="17" spans="1:10" ht="14.25">
      <c r="A17" s="98" t="s">
        <v>1465</v>
      </c>
      <c r="B17" s="98" t="s">
        <v>1466</v>
      </c>
      <c r="C17" s="99" t="s">
        <v>449</v>
      </c>
      <c r="D17" s="99" t="s">
        <v>45</v>
      </c>
      <c r="E17" s="100">
        <v>210000</v>
      </c>
      <c r="F17" s="102">
        <f t="shared" si="0"/>
        <v>16500</v>
      </c>
      <c r="G17" s="102">
        <f t="shared" si="1"/>
        <v>5000</v>
      </c>
      <c r="H17" s="102">
        <f t="shared" si="2"/>
        <v>42630</v>
      </c>
      <c r="I17" s="102">
        <v>263296</v>
      </c>
      <c r="J17" s="102">
        <v>162140</v>
      </c>
    </row>
    <row r="18" spans="1:10" ht="14.25">
      <c r="A18" s="98" t="s">
        <v>1465</v>
      </c>
      <c r="B18" s="98" t="s">
        <v>1466</v>
      </c>
      <c r="C18" s="99" t="s">
        <v>450</v>
      </c>
      <c r="D18" s="99" t="s">
        <v>46</v>
      </c>
      <c r="E18" s="100">
        <v>210000</v>
      </c>
      <c r="F18" s="102">
        <f t="shared" si="0"/>
        <v>16500</v>
      </c>
      <c r="G18" s="102">
        <f t="shared" si="1"/>
        <v>5000</v>
      </c>
      <c r="H18" s="102">
        <f t="shared" si="2"/>
        <v>42630</v>
      </c>
      <c r="I18" s="102">
        <v>263296</v>
      </c>
      <c r="J18" s="102">
        <v>162140</v>
      </c>
    </row>
    <row r="19" spans="1:10" ht="14.25">
      <c r="A19" s="98" t="s">
        <v>1465</v>
      </c>
      <c r="B19" s="98" t="s">
        <v>1466</v>
      </c>
      <c r="C19" s="99" t="s">
        <v>451</v>
      </c>
      <c r="D19" s="99" t="s">
        <v>47</v>
      </c>
      <c r="E19" s="100">
        <v>210000</v>
      </c>
      <c r="F19" s="102">
        <f t="shared" si="0"/>
        <v>16500</v>
      </c>
      <c r="G19" s="102">
        <f t="shared" si="1"/>
        <v>5000</v>
      </c>
      <c r="H19" s="102">
        <f t="shared" si="2"/>
        <v>42630</v>
      </c>
      <c r="I19" s="102">
        <v>263296</v>
      </c>
      <c r="J19" s="102">
        <v>162140</v>
      </c>
    </row>
    <row r="20" spans="1:10" ht="14.25">
      <c r="A20" s="98" t="s">
        <v>1465</v>
      </c>
      <c r="B20" s="98" t="s">
        <v>1466</v>
      </c>
      <c r="C20" s="99" t="s">
        <v>452</v>
      </c>
      <c r="D20" s="99" t="s">
        <v>48</v>
      </c>
      <c r="E20" s="100">
        <v>210000</v>
      </c>
      <c r="F20" s="102">
        <f t="shared" si="0"/>
        <v>16500</v>
      </c>
      <c r="G20" s="102">
        <f t="shared" si="1"/>
        <v>5000</v>
      </c>
      <c r="H20" s="102">
        <f t="shared" si="2"/>
        <v>42630</v>
      </c>
      <c r="I20" s="102">
        <v>263296</v>
      </c>
      <c r="J20" s="102">
        <v>162140</v>
      </c>
    </row>
    <row r="21" spans="1:10" ht="14.25">
      <c r="A21" s="98" t="s">
        <v>1465</v>
      </c>
      <c r="B21" s="98" t="s">
        <v>1466</v>
      </c>
      <c r="C21" s="99" t="s">
        <v>453</v>
      </c>
      <c r="D21" s="99" t="s">
        <v>49</v>
      </c>
      <c r="E21" s="100">
        <v>250000</v>
      </c>
      <c r="F21" s="102">
        <f t="shared" si="0"/>
        <v>16500</v>
      </c>
      <c r="G21" s="102">
        <f t="shared" si="1"/>
        <v>5000</v>
      </c>
      <c r="H21" s="102">
        <f t="shared" si="2"/>
        <v>50750</v>
      </c>
      <c r="I21" s="102">
        <v>308992</v>
      </c>
      <c r="J21" s="102">
        <v>190280</v>
      </c>
    </row>
    <row r="22" spans="1:10" ht="14.25">
      <c r="A22" s="98" t="s">
        <v>1465</v>
      </c>
      <c r="B22" s="98" t="s">
        <v>1466</v>
      </c>
      <c r="C22" s="99" t="s">
        <v>454</v>
      </c>
      <c r="D22" s="99" t="s">
        <v>50</v>
      </c>
      <c r="E22" s="100">
        <v>250000</v>
      </c>
      <c r="F22" s="102">
        <f t="shared" si="0"/>
        <v>16500</v>
      </c>
      <c r="G22" s="102">
        <f t="shared" si="1"/>
        <v>5000</v>
      </c>
      <c r="H22" s="102">
        <f t="shared" si="2"/>
        <v>50750</v>
      </c>
      <c r="I22" s="102">
        <v>308992</v>
      </c>
      <c r="J22" s="102">
        <v>190280</v>
      </c>
    </row>
    <row r="23" spans="1:10" ht="14.25">
      <c r="A23" s="98" t="s">
        <v>1465</v>
      </c>
      <c r="B23" s="98" t="s">
        <v>1466</v>
      </c>
      <c r="C23" s="99" t="s">
        <v>455</v>
      </c>
      <c r="D23" s="99" t="s">
        <v>51</v>
      </c>
      <c r="E23" s="100">
        <v>250000</v>
      </c>
      <c r="F23" s="102">
        <f t="shared" si="0"/>
        <v>16500</v>
      </c>
      <c r="G23" s="102">
        <f t="shared" si="1"/>
        <v>5000</v>
      </c>
      <c r="H23" s="102">
        <f t="shared" si="2"/>
        <v>50750</v>
      </c>
      <c r="I23" s="102">
        <v>308992</v>
      </c>
      <c r="J23" s="102">
        <v>190280</v>
      </c>
    </row>
    <row r="24" spans="1:10" ht="14.25">
      <c r="A24" s="98" t="s">
        <v>1465</v>
      </c>
      <c r="B24" s="98" t="s">
        <v>1466</v>
      </c>
      <c r="C24" s="100" t="s">
        <v>456</v>
      </c>
      <c r="D24" s="100" t="s">
        <v>52</v>
      </c>
      <c r="E24" s="100">
        <v>250000</v>
      </c>
      <c r="F24" s="102">
        <f t="shared" si="0"/>
        <v>16500</v>
      </c>
      <c r="G24" s="102">
        <f t="shared" si="1"/>
        <v>5000</v>
      </c>
      <c r="H24" s="102">
        <f t="shared" si="2"/>
        <v>50750</v>
      </c>
      <c r="I24" s="102">
        <v>308992</v>
      </c>
      <c r="J24" s="102">
        <v>190280</v>
      </c>
    </row>
    <row r="25" spans="1:10" ht="14.25">
      <c r="A25" s="98" t="s">
        <v>1465</v>
      </c>
      <c r="B25" s="98" t="s">
        <v>1466</v>
      </c>
      <c r="C25" s="100" t="s">
        <v>457</v>
      </c>
      <c r="D25" s="100" t="s">
        <v>53</v>
      </c>
      <c r="E25" s="100">
        <v>250000</v>
      </c>
      <c r="F25" s="102">
        <f t="shared" si="0"/>
        <v>16500</v>
      </c>
      <c r="G25" s="102">
        <f t="shared" si="1"/>
        <v>5000</v>
      </c>
      <c r="H25" s="102">
        <f t="shared" si="2"/>
        <v>50750</v>
      </c>
      <c r="I25" s="102">
        <v>308992</v>
      </c>
      <c r="J25" s="102">
        <v>190280</v>
      </c>
    </row>
    <row r="26" spans="1:10" ht="14.25">
      <c r="A26" s="98" t="s">
        <v>1465</v>
      </c>
      <c r="B26" s="98" t="s">
        <v>1466</v>
      </c>
      <c r="C26" s="99" t="s">
        <v>458</v>
      </c>
      <c r="D26" s="99" t="s">
        <v>54</v>
      </c>
      <c r="E26" s="100">
        <v>250000</v>
      </c>
      <c r="F26" s="102">
        <f t="shared" si="0"/>
        <v>16500</v>
      </c>
      <c r="G26" s="102">
        <f t="shared" si="1"/>
        <v>5000</v>
      </c>
      <c r="H26" s="102">
        <f t="shared" si="2"/>
        <v>50750</v>
      </c>
      <c r="I26" s="102">
        <v>308992</v>
      </c>
      <c r="J26" s="102">
        <v>190280</v>
      </c>
    </row>
    <row r="27" spans="1:10" ht="14.25">
      <c r="A27" s="98" t="s">
        <v>1465</v>
      </c>
      <c r="B27" s="98" t="s">
        <v>1466</v>
      </c>
      <c r="C27" s="99" t="s">
        <v>459</v>
      </c>
      <c r="D27" s="99" t="s">
        <v>55</v>
      </c>
      <c r="E27" s="100">
        <v>250000</v>
      </c>
      <c r="F27" s="102">
        <f t="shared" si="0"/>
        <v>16500</v>
      </c>
      <c r="G27" s="102">
        <f t="shared" si="1"/>
        <v>5000</v>
      </c>
      <c r="H27" s="102">
        <f t="shared" si="2"/>
        <v>50750</v>
      </c>
      <c r="I27" s="102">
        <v>308992</v>
      </c>
      <c r="J27" s="102">
        <v>190280</v>
      </c>
    </row>
    <row r="28" spans="1:10" ht="14.25">
      <c r="A28" s="98" t="s">
        <v>1465</v>
      </c>
      <c r="B28" s="98" t="s">
        <v>1466</v>
      </c>
      <c r="C28" s="99" t="s">
        <v>460</v>
      </c>
      <c r="D28" s="99" t="s">
        <v>56</v>
      </c>
      <c r="E28" s="100">
        <v>250000</v>
      </c>
      <c r="F28" s="102">
        <f t="shared" si="0"/>
        <v>16500</v>
      </c>
      <c r="G28" s="102">
        <f t="shared" si="1"/>
        <v>5000</v>
      </c>
      <c r="H28" s="102">
        <f t="shared" si="2"/>
        <v>50750</v>
      </c>
      <c r="I28" s="102">
        <v>308992</v>
      </c>
      <c r="J28" s="102">
        <v>190280</v>
      </c>
    </row>
    <row r="29" spans="1:10" ht="14.25">
      <c r="A29" s="98" t="s">
        <v>1465</v>
      </c>
      <c r="B29" s="98" t="s">
        <v>1466</v>
      </c>
      <c r="C29" s="99" t="s">
        <v>461</v>
      </c>
      <c r="D29" s="99" t="s">
        <v>57</v>
      </c>
      <c r="E29" s="100">
        <v>250000</v>
      </c>
      <c r="F29" s="102">
        <f t="shared" si="0"/>
        <v>16500</v>
      </c>
      <c r="G29" s="102">
        <f t="shared" si="1"/>
        <v>5000</v>
      </c>
      <c r="H29" s="102">
        <f t="shared" si="2"/>
        <v>50750</v>
      </c>
      <c r="I29" s="102">
        <v>308992</v>
      </c>
      <c r="J29" s="102">
        <v>190280</v>
      </c>
    </row>
    <row r="30" spans="1:10" ht="14.25">
      <c r="A30" s="98" t="s">
        <v>1465</v>
      </c>
      <c r="B30" s="98" t="s">
        <v>1466</v>
      </c>
      <c r="C30" s="100" t="s">
        <v>462</v>
      </c>
      <c r="D30" s="100" t="s">
        <v>58</v>
      </c>
      <c r="E30" s="100">
        <v>250000</v>
      </c>
      <c r="F30" s="102">
        <f t="shared" si="0"/>
        <v>16500</v>
      </c>
      <c r="G30" s="102">
        <f t="shared" si="1"/>
        <v>5000</v>
      </c>
      <c r="H30" s="102">
        <f t="shared" si="2"/>
        <v>50750</v>
      </c>
      <c r="I30" s="102">
        <v>308992</v>
      </c>
      <c r="J30" s="102">
        <v>190280</v>
      </c>
    </row>
    <row r="31" spans="1:10" ht="14.25">
      <c r="A31" s="98" t="s">
        <v>1465</v>
      </c>
      <c r="B31" s="98" t="s">
        <v>1466</v>
      </c>
      <c r="C31" s="100" t="s">
        <v>463</v>
      </c>
      <c r="D31" s="100" t="s">
        <v>59</v>
      </c>
      <c r="E31" s="100">
        <v>250000</v>
      </c>
      <c r="F31" s="102">
        <f t="shared" si="0"/>
        <v>16500</v>
      </c>
      <c r="G31" s="102">
        <f t="shared" si="1"/>
        <v>5000</v>
      </c>
      <c r="H31" s="102">
        <f t="shared" si="2"/>
        <v>50750</v>
      </c>
      <c r="I31" s="102">
        <v>308992</v>
      </c>
      <c r="J31" s="102">
        <v>190280</v>
      </c>
    </row>
    <row r="32" spans="1:10" ht="14.25">
      <c r="A32" s="98" t="s">
        <v>1465</v>
      </c>
      <c r="B32" s="98" t="s">
        <v>1466</v>
      </c>
      <c r="C32" s="100" t="s">
        <v>464</v>
      </c>
      <c r="D32" s="100" t="s">
        <v>60</v>
      </c>
      <c r="E32" s="100">
        <v>190000</v>
      </c>
      <c r="F32" s="102">
        <f t="shared" si="0"/>
        <v>16500</v>
      </c>
      <c r="G32" s="102">
        <f t="shared" si="1"/>
        <v>5000</v>
      </c>
      <c r="H32" s="102">
        <f t="shared" si="2"/>
        <v>38570</v>
      </c>
      <c r="I32" s="102">
        <v>240448.00000000003</v>
      </c>
      <c r="J32" s="102">
        <v>148070.00000000003</v>
      </c>
    </row>
    <row r="33" spans="1:10" ht="14.25">
      <c r="A33" s="98" t="s">
        <v>1465</v>
      </c>
      <c r="B33" s="98" t="s">
        <v>1466</v>
      </c>
      <c r="C33" s="99" t="s">
        <v>465</v>
      </c>
      <c r="D33" s="99" t="s">
        <v>61</v>
      </c>
      <c r="E33" s="100">
        <v>190000</v>
      </c>
      <c r="F33" s="102">
        <f t="shared" si="0"/>
        <v>16500</v>
      </c>
      <c r="G33" s="102">
        <f t="shared" si="1"/>
        <v>5000</v>
      </c>
      <c r="H33" s="102">
        <f t="shared" si="2"/>
        <v>38570</v>
      </c>
      <c r="I33" s="102">
        <v>240448.00000000003</v>
      </c>
      <c r="J33" s="102">
        <v>148070.00000000003</v>
      </c>
    </row>
    <row r="34" spans="1:10" ht="14.25">
      <c r="A34" s="98" t="s">
        <v>1465</v>
      </c>
      <c r="B34" s="98" t="s">
        <v>1466</v>
      </c>
      <c r="C34" s="99" t="s">
        <v>466</v>
      </c>
      <c r="D34" s="99" t="s">
        <v>62</v>
      </c>
      <c r="E34" s="100">
        <v>190000</v>
      </c>
      <c r="F34" s="102">
        <f t="shared" si="0"/>
        <v>16500</v>
      </c>
      <c r="G34" s="102">
        <f t="shared" si="1"/>
        <v>5000</v>
      </c>
      <c r="H34" s="102">
        <f t="shared" si="2"/>
        <v>38570</v>
      </c>
      <c r="I34" s="102">
        <v>240448.00000000003</v>
      </c>
      <c r="J34" s="102">
        <v>148070.00000000003</v>
      </c>
    </row>
    <row r="35" spans="1:10" ht="14.25">
      <c r="A35" s="98" t="s">
        <v>1465</v>
      </c>
      <c r="B35" s="98" t="s">
        <v>1466</v>
      </c>
      <c r="C35" s="99" t="s">
        <v>467</v>
      </c>
      <c r="D35" s="99" t="s">
        <v>63</v>
      </c>
      <c r="E35" s="100">
        <v>190000</v>
      </c>
      <c r="F35" s="102">
        <f t="shared" si="0"/>
        <v>16500</v>
      </c>
      <c r="G35" s="102">
        <f t="shared" si="1"/>
        <v>5000</v>
      </c>
      <c r="H35" s="102">
        <f t="shared" si="2"/>
        <v>38570</v>
      </c>
      <c r="I35" s="102">
        <v>240448.00000000003</v>
      </c>
      <c r="J35" s="102">
        <v>148070.00000000003</v>
      </c>
    </row>
    <row r="36" spans="1:10" ht="14.25">
      <c r="A36" s="98" t="s">
        <v>1465</v>
      </c>
      <c r="B36" s="98" t="s">
        <v>1466</v>
      </c>
      <c r="C36" s="99" t="s">
        <v>468</v>
      </c>
      <c r="D36" s="99" t="s">
        <v>64</v>
      </c>
      <c r="E36" s="100">
        <v>190000</v>
      </c>
      <c r="F36" s="102">
        <f t="shared" si="0"/>
        <v>16500</v>
      </c>
      <c r="G36" s="102">
        <f t="shared" si="1"/>
        <v>5000</v>
      </c>
      <c r="H36" s="102">
        <f t="shared" si="2"/>
        <v>38570</v>
      </c>
      <c r="I36" s="102">
        <v>240448.00000000003</v>
      </c>
      <c r="J36" s="102">
        <v>148070.00000000003</v>
      </c>
    </row>
    <row r="37" spans="1:10" ht="14.25">
      <c r="A37" s="98" t="s">
        <v>1465</v>
      </c>
      <c r="B37" s="98" t="s">
        <v>1466</v>
      </c>
      <c r="C37" s="100" t="s">
        <v>469</v>
      </c>
      <c r="D37" s="100" t="s">
        <v>65</v>
      </c>
      <c r="E37" s="100">
        <v>190000</v>
      </c>
      <c r="F37" s="102">
        <f t="shared" si="0"/>
        <v>16500</v>
      </c>
      <c r="G37" s="102">
        <f t="shared" si="1"/>
        <v>5000</v>
      </c>
      <c r="H37" s="102">
        <f t="shared" si="2"/>
        <v>38570</v>
      </c>
      <c r="I37" s="102">
        <v>240448.00000000003</v>
      </c>
      <c r="J37" s="102">
        <v>148070.00000000003</v>
      </c>
    </row>
    <row r="38" spans="1:10" ht="14.25">
      <c r="A38" s="98" t="s">
        <v>1465</v>
      </c>
      <c r="B38" s="98" t="s">
        <v>1466</v>
      </c>
      <c r="C38" s="99" t="s">
        <v>470</v>
      </c>
      <c r="D38" s="99" t="s">
        <v>66</v>
      </c>
      <c r="E38" s="100">
        <v>190000</v>
      </c>
      <c r="F38" s="102">
        <f t="shared" si="0"/>
        <v>16500</v>
      </c>
      <c r="G38" s="102">
        <f t="shared" si="1"/>
        <v>5000</v>
      </c>
      <c r="H38" s="102">
        <f t="shared" si="2"/>
        <v>38570</v>
      </c>
      <c r="I38" s="102">
        <v>240448.00000000003</v>
      </c>
      <c r="J38" s="102">
        <v>148070.00000000003</v>
      </c>
    </row>
    <row r="39" spans="1:10" ht="14.25">
      <c r="A39" s="98" t="s">
        <v>1465</v>
      </c>
      <c r="B39" s="98" t="s">
        <v>1466</v>
      </c>
      <c r="C39" s="99" t="s">
        <v>471</v>
      </c>
      <c r="D39" s="99" t="s">
        <v>472</v>
      </c>
      <c r="E39" s="100">
        <v>150000</v>
      </c>
      <c r="F39" s="102">
        <f t="shared" si="0"/>
        <v>16500</v>
      </c>
      <c r="G39" s="102">
        <f t="shared" si="1"/>
        <v>5000</v>
      </c>
      <c r="H39" s="102">
        <f t="shared" si="2"/>
        <v>30450.000000000004</v>
      </c>
      <c r="I39" s="102">
        <v>194752</v>
      </c>
      <c r="J39" s="102">
        <v>119929.99999999999</v>
      </c>
    </row>
    <row r="40" spans="1:10" ht="14.25">
      <c r="A40" s="98" t="s">
        <v>1465</v>
      </c>
      <c r="B40" s="98" t="s">
        <v>1466</v>
      </c>
      <c r="C40" s="99" t="s">
        <v>473</v>
      </c>
      <c r="D40" s="99" t="s">
        <v>67</v>
      </c>
      <c r="E40" s="100">
        <v>150000</v>
      </c>
      <c r="F40" s="102">
        <f t="shared" si="0"/>
        <v>16500</v>
      </c>
      <c r="G40" s="102">
        <f t="shared" si="1"/>
        <v>5000</v>
      </c>
      <c r="H40" s="102">
        <f t="shared" si="2"/>
        <v>30450.000000000004</v>
      </c>
      <c r="I40" s="102">
        <v>194752</v>
      </c>
      <c r="J40" s="102">
        <v>119929.99999999999</v>
      </c>
    </row>
    <row r="41" spans="1:10" ht="14.25">
      <c r="A41" s="98" t="s">
        <v>1465</v>
      </c>
      <c r="B41" s="98" t="s">
        <v>1466</v>
      </c>
      <c r="C41" s="99" t="s">
        <v>474</v>
      </c>
      <c r="D41" s="99" t="s">
        <v>475</v>
      </c>
      <c r="E41" s="100">
        <v>150000</v>
      </c>
      <c r="F41" s="102">
        <f t="shared" si="0"/>
        <v>16500</v>
      </c>
      <c r="G41" s="102">
        <f t="shared" si="1"/>
        <v>5000</v>
      </c>
      <c r="H41" s="102">
        <f t="shared" si="2"/>
        <v>30450.000000000004</v>
      </c>
      <c r="I41" s="102">
        <v>194752</v>
      </c>
      <c r="J41" s="102">
        <v>119929.99999999999</v>
      </c>
    </row>
    <row r="42" spans="1:10" ht="14.25">
      <c r="A42" s="98" t="s">
        <v>1465</v>
      </c>
      <c r="B42" s="98" t="s">
        <v>1466</v>
      </c>
      <c r="C42" s="99" t="s">
        <v>476</v>
      </c>
      <c r="D42" s="99" t="s">
        <v>477</v>
      </c>
      <c r="E42" s="100">
        <v>150000</v>
      </c>
      <c r="F42" s="102">
        <f t="shared" si="0"/>
        <v>16500</v>
      </c>
      <c r="G42" s="102">
        <f t="shared" si="1"/>
        <v>5000</v>
      </c>
      <c r="H42" s="102">
        <f t="shared" si="2"/>
        <v>30450.000000000004</v>
      </c>
      <c r="I42" s="102">
        <v>194752</v>
      </c>
      <c r="J42" s="102">
        <v>119929.99999999999</v>
      </c>
    </row>
    <row r="43" spans="1:10" ht="14.25">
      <c r="A43" s="98" t="s">
        <v>1465</v>
      </c>
      <c r="B43" s="98" t="s">
        <v>1466</v>
      </c>
      <c r="C43" s="99" t="s">
        <v>478</v>
      </c>
      <c r="D43" s="99" t="s">
        <v>68</v>
      </c>
      <c r="E43" s="100">
        <v>150000</v>
      </c>
      <c r="F43" s="102">
        <f t="shared" si="0"/>
        <v>16500</v>
      </c>
      <c r="G43" s="102">
        <f t="shared" si="1"/>
        <v>5000</v>
      </c>
      <c r="H43" s="102">
        <f t="shared" si="2"/>
        <v>30450.000000000004</v>
      </c>
      <c r="I43" s="102">
        <v>194752</v>
      </c>
      <c r="J43" s="102">
        <v>119929.99999999999</v>
      </c>
    </row>
    <row r="44" spans="1:10" ht="14.25">
      <c r="A44" s="98" t="s">
        <v>1465</v>
      </c>
      <c r="B44" s="98" t="s">
        <v>1466</v>
      </c>
      <c r="C44" s="100" t="s">
        <v>479</v>
      </c>
      <c r="D44" s="100" t="s">
        <v>69</v>
      </c>
      <c r="E44" s="100">
        <v>170000</v>
      </c>
      <c r="F44" s="102">
        <f t="shared" si="0"/>
        <v>16500</v>
      </c>
      <c r="G44" s="102">
        <f t="shared" si="1"/>
        <v>5000</v>
      </c>
      <c r="H44" s="102">
        <f t="shared" si="2"/>
        <v>34510</v>
      </c>
      <c r="I44" s="102">
        <v>217600</v>
      </c>
      <c r="J44" s="102">
        <v>134000</v>
      </c>
    </row>
    <row r="45" spans="1:10" ht="14.25">
      <c r="A45" s="98" t="s">
        <v>1465</v>
      </c>
      <c r="B45" s="98" t="s">
        <v>1466</v>
      </c>
      <c r="C45" s="100" t="s">
        <v>480</v>
      </c>
      <c r="D45" s="100" t="s">
        <v>70</v>
      </c>
      <c r="E45" s="100">
        <v>170000</v>
      </c>
      <c r="F45" s="102">
        <f t="shared" si="0"/>
        <v>16500</v>
      </c>
      <c r="G45" s="102">
        <f t="shared" si="1"/>
        <v>5000</v>
      </c>
      <c r="H45" s="102">
        <f t="shared" si="2"/>
        <v>34510</v>
      </c>
      <c r="I45" s="102">
        <v>217600</v>
      </c>
      <c r="J45" s="102">
        <v>134000</v>
      </c>
    </row>
    <row r="46" spans="1:10" ht="14.25">
      <c r="A46" s="98" t="s">
        <v>1465</v>
      </c>
      <c r="B46" s="98" t="s">
        <v>1466</v>
      </c>
      <c r="C46" s="99" t="s">
        <v>481</v>
      </c>
      <c r="D46" s="99" t="s">
        <v>71</v>
      </c>
      <c r="E46" s="100">
        <v>170000</v>
      </c>
      <c r="F46" s="102">
        <f t="shared" si="0"/>
        <v>16500</v>
      </c>
      <c r="G46" s="102">
        <f t="shared" si="1"/>
        <v>5000</v>
      </c>
      <c r="H46" s="102">
        <f t="shared" si="2"/>
        <v>34510</v>
      </c>
      <c r="I46" s="102">
        <v>217600</v>
      </c>
      <c r="J46" s="102">
        <v>134000</v>
      </c>
    </row>
    <row r="47" spans="1:10" ht="14.25">
      <c r="A47" s="98" t="s">
        <v>1465</v>
      </c>
      <c r="B47" s="98" t="s">
        <v>1466</v>
      </c>
      <c r="C47" s="99" t="s">
        <v>482</v>
      </c>
      <c r="D47" s="99" t="s">
        <v>72</v>
      </c>
      <c r="E47" s="100">
        <v>170000</v>
      </c>
      <c r="F47" s="102">
        <f t="shared" si="0"/>
        <v>16500</v>
      </c>
      <c r="G47" s="102">
        <f t="shared" si="1"/>
        <v>5000</v>
      </c>
      <c r="H47" s="102">
        <f t="shared" si="2"/>
        <v>34510</v>
      </c>
      <c r="I47" s="102">
        <v>217600</v>
      </c>
      <c r="J47" s="102">
        <v>134000</v>
      </c>
    </row>
    <row r="48" spans="1:10" ht="14.25">
      <c r="A48" s="98" t="s">
        <v>1465</v>
      </c>
      <c r="B48" s="98" t="s">
        <v>1466</v>
      </c>
      <c r="C48" s="100" t="s">
        <v>483</v>
      </c>
      <c r="D48" s="100" t="s">
        <v>73</v>
      </c>
      <c r="E48" s="100">
        <v>190000</v>
      </c>
      <c r="F48" s="102">
        <f t="shared" si="0"/>
        <v>16500</v>
      </c>
      <c r="G48" s="102">
        <f t="shared" si="1"/>
        <v>5000</v>
      </c>
      <c r="H48" s="102">
        <f t="shared" si="2"/>
        <v>38570</v>
      </c>
      <c r="I48" s="102">
        <v>240448.00000000003</v>
      </c>
      <c r="J48" s="102">
        <v>148070.00000000003</v>
      </c>
    </row>
    <row r="49" spans="1:10" ht="14.25">
      <c r="A49" s="98" t="s">
        <v>1465</v>
      </c>
      <c r="B49" s="98" t="s">
        <v>1466</v>
      </c>
      <c r="C49" s="100" t="s">
        <v>484</v>
      </c>
      <c r="D49" s="100" t="s">
        <v>74</v>
      </c>
      <c r="E49" s="100">
        <v>190000</v>
      </c>
      <c r="F49" s="102">
        <f t="shared" si="0"/>
        <v>16500</v>
      </c>
      <c r="G49" s="102">
        <f t="shared" si="1"/>
        <v>5000</v>
      </c>
      <c r="H49" s="102">
        <f t="shared" si="2"/>
        <v>38570</v>
      </c>
      <c r="I49" s="102">
        <v>240448.00000000003</v>
      </c>
      <c r="J49" s="102">
        <v>148070.00000000003</v>
      </c>
    </row>
    <row r="50" spans="1:10" ht="14.25">
      <c r="A50" s="98" t="s">
        <v>1465</v>
      </c>
      <c r="B50" s="98" t="s">
        <v>1466</v>
      </c>
      <c r="C50" s="100" t="s">
        <v>485</v>
      </c>
      <c r="D50" s="100" t="s">
        <v>75</v>
      </c>
      <c r="E50" s="100">
        <v>210000</v>
      </c>
      <c r="F50" s="102">
        <f t="shared" si="0"/>
        <v>16500</v>
      </c>
      <c r="G50" s="102">
        <f t="shared" si="1"/>
        <v>5000</v>
      </c>
      <c r="H50" s="102">
        <f t="shared" si="2"/>
        <v>42630</v>
      </c>
      <c r="I50" s="102">
        <v>263296</v>
      </c>
      <c r="J50" s="102">
        <v>162140</v>
      </c>
    </row>
    <row r="51" spans="1:10" ht="14.25">
      <c r="A51" s="98" t="s">
        <v>1465</v>
      </c>
      <c r="B51" s="98" t="s">
        <v>1466</v>
      </c>
      <c r="C51" s="100" t="s">
        <v>486</v>
      </c>
      <c r="D51" s="100" t="s">
        <v>76</v>
      </c>
      <c r="E51" s="100">
        <v>210000</v>
      </c>
      <c r="F51" s="102">
        <f t="shared" si="0"/>
        <v>16500</v>
      </c>
      <c r="G51" s="102">
        <f t="shared" si="1"/>
        <v>5000</v>
      </c>
      <c r="H51" s="102">
        <f t="shared" si="2"/>
        <v>42630</v>
      </c>
      <c r="I51" s="102">
        <v>263296</v>
      </c>
      <c r="J51" s="102">
        <v>162140</v>
      </c>
    </row>
    <row r="52" spans="1:10" ht="14.25">
      <c r="A52" s="98" t="s">
        <v>1465</v>
      </c>
      <c r="B52" s="98" t="s">
        <v>1466</v>
      </c>
      <c r="C52" s="100" t="s">
        <v>487</v>
      </c>
      <c r="D52" s="100" t="s">
        <v>77</v>
      </c>
      <c r="E52" s="100">
        <v>210000</v>
      </c>
      <c r="F52" s="102">
        <f t="shared" si="0"/>
        <v>16500</v>
      </c>
      <c r="G52" s="102">
        <f t="shared" si="1"/>
        <v>5000</v>
      </c>
      <c r="H52" s="102">
        <f t="shared" si="2"/>
        <v>42630</v>
      </c>
      <c r="I52" s="102">
        <v>263296</v>
      </c>
      <c r="J52" s="102">
        <v>162140</v>
      </c>
    </row>
    <row r="53" spans="1:10" ht="14.25">
      <c r="A53" s="98" t="s">
        <v>1465</v>
      </c>
      <c r="B53" s="98" t="s">
        <v>1466</v>
      </c>
      <c r="C53" s="99" t="s">
        <v>488</v>
      </c>
      <c r="D53" s="99" t="s">
        <v>489</v>
      </c>
      <c r="E53" s="100">
        <v>150000</v>
      </c>
      <c r="F53" s="102">
        <f t="shared" si="0"/>
        <v>16500</v>
      </c>
      <c r="G53" s="102">
        <f t="shared" si="1"/>
        <v>5000</v>
      </c>
      <c r="H53" s="102">
        <f t="shared" si="2"/>
        <v>30450.000000000004</v>
      </c>
      <c r="I53" s="102">
        <v>194752</v>
      </c>
      <c r="J53" s="102">
        <v>119929.99999999999</v>
      </c>
    </row>
    <row r="54" spans="1:10" ht="14.25">
      <c r="A54" s="98" t="s">
        <v>1465</v>
      </c>
      <c r="B54" s="98" t="s">
        <v>1466</v>
      </c>
      <c r="C54" s="99" t="s">
        <v>490</v>
      </c>
      <c r="D54" s="99" t="s">
        <v>78</v>
      </c>
      <c r="E54" s="100">
        <v>150000</v>
      </c>
      <c r="F54" s="102">
        <f t="shared" si="0"/>
        <v>16500</v>
      </c>
      <c r="G54" s="102">
        <f t="shared" si="1"/>
        <v>5000</v>
      </c>
      <c r="H54" s="102">
        <f t="shared" si="2"/>
        <v>30450.000000000004</v>
      </c>
      <c r="I54" s="102">
        <v>194752</v>
      </c>
      <c r="J54" s="102">
        <v>119929.99999999999</v>
      </c>
    </row>
    <row r="55" spans="1:10" ht="14.25">
      <c r="A55" s="98" t="s">
        <v>1465</v>
      </c>
      <c r="B55" s="98" t="s">
        <v>1466</v>
      </c>
      <c r="C55" s="99" t="s">
        <v>491</v>
      </c>
      <c r="D55" s="99" t="s">
        <v>79</v>
      </c>
      <c r="E55" s="100">
        <v>150000</v>
      </c>
      <c r="F55" s="102">
        <f t="shared" si="0"/>
        <v>16500</v>
      </c>
      <c r="G55" s="102">
        <f t="shared" si="1"/>
        <v>5000</v>
      </c>
      <c r="H55" s="102">
        <f t="shared" si="2"/>
        <v>30450.000000000004</v>
      </c>
      <c r="I55" s="102">
        <v>194752</v>
      </c>
      <c r="J55" s="102">
        <v>119929.99999999999</v>
      </c>
    </row>
    <row r="56" spans="1:10" ht="14.25">
      <c r="A56" s="98" t="s">
        <v>1465</v>
      </c>
      <c r="B56" s="98" t="s">
        <v>1466</v>
      </c>
      <c r="C56" s="99" t="s">
        <v>492</v>
      </c>
      <c r="D56" s="99" t="s">
        <v>80</v>
      </c>
      <c r="E56" s="100">
        <v>150000</v>
      </c>
      <c r="F56" s="102">
        <f t="shared" si="0"/>
        <v>16500</v>
      </c>
      <c r="G56" s="102">
        <f t="shared" si="1"/>
        <v>5000</v>
      </c>
      <c r="H56" s="102">
        <f t="shared" si="2"/>
        <v>30450.000000000004</v>
      </c>
      <c r="I56" s="102">
        <v>194752</v>
      </c>
      <c r="J56" s="102">
        <v>119929.99999999999</v>
      </c>
    </row>
    <row r="57" spans="1:10" ht="14.25">
      <c r="A57" s="98" t="s">
        <v>1465</v>
      </c>
      <c r="B57" s="98" t="s">
        <v>1466</v>
      </c>
      <c r="C57" s="100" t="s">
        <v>493</v>
      </c>
      <c r="D57" s="100" t="s">
        <v>81</v>
      </c>
      <c r="E57" s="100">
        <v>150000</v>
      </c>
      <c r="F57" s="102">
        <f t="shared" si="0"/>
        <v>16500</v>
      </c>
      <c r="G57" s="102">
        <f t="shared" si="1"/>
        <v>5000</v>
      </c>
      <c r="H57" s="102">
        <f t="shared" si="2"/>
        <v>30450.000000000004</v>
      </c>
      <c r="I57" s="102">
        <v>194752</v>
      </c>
      <c r="J57" s="102">
        <v>119929.99999999999</v>
      </c>
    </row>
    <row r="58" spans="1:10" ht="14.25">
      <c r="A58" s="98" t="s">
        <v>1465</v>
      </c>
      <c r="B58" s="98" t="s">
        <v>1466</v>
      </c>
      <c r="C58" s="100" t="s">
        <v>494</v>
      </c>
      <c r="D58" s="100" t="s">
        <v>82</v>
      </c>
      <c r="E58" s="100">
        <v>150000</v>
      </c>
      <c r="F58" s="102">
        <f t="shared" si="0"/>
        <v>16500</v>
      </c>
      <c r="G58" s="102">
        <f t="shared" si="1"/>
        <v>5000</v>
      </c>
      <c r="H58" s="102">
        <f t="shared" si="2"/>
        <v>30450.000000000004</v>
      </c>
      <c r="I58" s="102">
        <v>194752</v>
      </c>
      <c r="J58" s="102">
        <v>119929.99999999999</v>
      </c>
    </row>
    <row r="59" spans="1:10" ht="14.25">
      <c r="A59" s="98" t="s">
        <v>1465</v>
      </c>
      <c r="B59" s="98" t="s">
        <v>1466</v>
      </c>
      <c r="C59" s="100" t="s">
        <v>495</v>
      </c>
      <c r="D59" s="100" t="s">
        <v>83</v>
      </c>
      <c r="E59" s="100">
        <v>150000</v>
      </c>
      <c r="F59" s="102">
        <f t="shared" si="0"/>
        <v>16500</v>
      </c>
      <c r="G59" s="102">
        <f t="shared" si="1"/>
        <v>5000</v>
      </c>
      <c r="H59" s="102">
        <f t="shared" si="2"/>
        <v>30450.000000000004</v>
      </c>
      <c r="I59" s="102">
        <v>194752</v>
      </c>
      <c r="J59" s="102">
        <v>119929.99999999999</v>
      </c>
    </row>
    <row r="60" spans="1:10" ht="14.25">
      <c r="A60" s="98" t="s">
        <v>1465</v>
      </c>
      <c r="B60" s="98" t="s">
        <v>1466</v>
      </c>
      <c r="C60" s="100" t="s">
        <v>496</v>
      </c>
      <c r="D60" s="100" t="s">
        <v>84</v>
      </c>
      <c r="E60" s="100">
        <v>150000</v>
      </c>
      <c r="F60" s="102">
        <f t="shared" si="0"/>
        <v>16500</v>
      </c>
      <c r="G60" s="102">
        <f t="shared" si="1"/>
        <v>5000</v>
      </c>
      <c r="H60" s="102">
        <f t="shared" si="2"/>
        <v>30450.000000000004</v>
      </c>
      <c r="I60" s="102">
        <v>194752</v>
      </c>
      <c r="J60" s="102">
        <v>119929.99999999999</v>
      </c>
    </row>
    <row r="61" spans="1:10" ht="14.25">
      <c r="A61" s="98" t="s">
        <v>1465</v>
      </c>
      <c r="B61" s="98" t="s">
        <v>1466</v>
      </c>
      <c r="C61" s="100" t="s">
        <v>497</v>
      </c>
      <c r="D61" s="100" t="s">
        <v>85</v>
      </c>
      <c r="E61" s="100">
        <v>150000</v>
      </c>
      <c r="F61" s="102">
        <f t="shared" si="0"/>
        <v>16500</v>
      </c>
      <c r="G61" s="102">
        <f t="shared" si="1"/>
        <v>5000</v>
      </c>
      <c r="H61" s="102">
        <f t="shared" si="2"/>
        <v>30450.000000000004</v>
      </c>
      <c r="I61" s="102">
        <v>194752</v>
      </c>
      <c r="J61" s="102">
        <v>119929.99999999999</v>
      </c>
    </row>
    <row r="62" spans="1:10" ht="14.25">
      <c r="A62" s="98" t="s">
        <v>1465</v>
      </c>
      <c r="B62" s="98" t="s">
        <v>1466</v>
      </c>
      <c r="C62" s="100" t="s">
        <v>498</v>
      </c>
      <c r="D62" s="100" t="s">
        <v>86</v>
      </c>
      <c r="E62" s="100">
        <v>150000</v>
      </c>
      <c r="F62" s="102">
        <f t="shared" si="0"/>
        <v>16500</v>
      </c>
      <c r="G62" s="102">
        <f t="shared" si="1"/>
        <v>5000</v>
      </c>
      <c r="H62" s="102">
        <f t="shared" si="2"/>
        <v>30450.000000000004</v>
      </c>
      <c r="I62" s="102">
        <v>194752</v>
      </c>
      <c r="J62" s="102">
        <v>119929.99999999999</v>
      </c>
    </row>
    <row r="63" spans="1:10" ht="14.25">
      <c r="A63" s="98" t="s">
        <v>1465</v>
      </c>
      <c r="B63" s="98" t="s">
        <v>1466</v>
      </c>
      <c r="C63" s="100" t="s">
        <v>499</v>
      </c>
      <c r="D63" s="100" t="s">
        <v>87</v>
      </c>
      <c r="E63" s="100">
        <v>150000</v>
      </c>
      <c r="F63" s="102">
        <f t="shared" si="0"/>
        <v>16500</v>
      </c>
      <c r="G63" s="102">
        <f t="shared" si="1"/>
        <v>5000</v>
      </c>
      <c r="H63" s="102">
        <f t="shared" si="2"/>
        <v>30450.000000000004</v>
      </c>
      <c r="I63" s="102">
        <v>194752</v>
      </c>
      <c r="J63" s="102">
        <v>119929.99999999999</v>
      </c>
    </row>
    <row r="64" spans="1:10" ht="14.25">
      <c r="A64" s="98" t="s">
        <v>1465</v>
      </c>
      <c r="B64" s="98" t="s">
        <v>1466</v>
      </c>
      <c r="C64" s="99" t="s">
        <v>500</v>
      </c>
      <c r="D64" s="99" t="s">
        <v>88</v>
      </c>
      <c r="E64" s="100">
        <v>150000</v>
      </c>
      <c r="F64" s="102">
        <f t="shared" si="0"/>
        <v>16500</v>
      </c>
      <c r="G64" s="102">
        <f t="shared" si="1"/>
        <v>5000</v>
      </c>
      <c r="H64" s="102">
        <f t="shared" si="2"/>
        <v>30450.000000000004</v>
      </c>
      <c r="I64" s="102">
        <v>194752</v>
      </c>
      <c r="J64" s="102">
        <v>119929.99999999999</v>
      </c>
    </row>
    <row r="65" spans="1:10" ht="14.25">
      <c r="A65" s="98" t="s">
        <v>1465</v>
      </c>
      <c r="B65" s="98" t="s">
        <v>1466</v>
      </c>
      <c r="C65" s="100" t="s">
        <v>501</v>
      </c>
      <c r="D65" s="100" t="s">
        <v>89</v>
      </c>
      <c r="E65" s="100">
        <v>150000</v>
      </c>
      <c r="F65" s="102">
        <f t="shared" si="0"/>
        <v>16500</v>
      </c>
      <c r="G65" s="102">
        <f t="shared" si="1"/>
        <v>5000</v>
      </c>
      <c r="H65" s="102">
        <f t="shared" si="2"/>
        <v>30450.000000000004</v>
      </c>
      <c r="I65" s="102">
        <v>194752</v>
      </c>
      <c r="J65" s="102">
        <v>119929.99999999999</v>
      </c>
    </row>
    <row r="66" spans="1:10" ht="14.25">
      <c r="A66" s="98" t="s">
        <v>1465</v>
      </c>
      <c r="B66" s="98" t="s">
        <v>1466</v>
      </c>
      <c r="C66" s="100" t="s">
        <v>502</v>
      </c>
      <c r="D66" s="100" t="s">
        <v>90</v>
      </c>
      <c r="E66" s="100">
        <v>150000</v>
      </c>
      <c r="F66" s="102">
        <f t="shared" si="0"/>
        <v>16500</v>
      </c>
      <c r="G66" s="102">
        <f t="shared" si="1"/>
        <v>5000</v>
      </c>
      <c r="H66" s="102">
        <f t="shared" si="2"/>
        <v>30450.000000000004</v>
      </c>
      <c r="I66" s="102">
        <v>194752</v>
      </c>
      <c r="J66" s="102">
        <v>119929.99999999999</v>
      </c>
    </row>
    <row r="67" spans="1:10" ht="14.25">
      <c r="A67" s="98" t="s">
        <v>1465</v>
      </c>
      <c r="B67" s="98" t="s">
        <v>1466</v>
      </c>
      <c r="C67" s="100" t="s">
        <v>503</v>
      </c>
      <c r="D67" s="100" t="s">
        <v>91</v>
      </c>
      <c r="E67" s="100">
        <v>150000</v>
      </c>
      <c r="F67" s="102">
        <f t="shared" si="0"/>
        <v>16500</v>
      </c>
      <c r="G67" s="102">
        <f t="shared" si="1"/>
        <v>5000</v>
      </c>
      <c r="H67" s="102">
        <f t="shared" si="2"/>
        <v>30450.000000000004</v>
      </c>
      <c r="I67" s="102">
        <v>194752</v>
      </c>
      <c r="J67" s="102">
        <v>119929.99999999999</v>
      </c>
    </row>
    <row r="68" spans="1:10" ht="14.25">
      <c r="A68" s="98" t="s">
        <v>1465</v>
      </c>
      <c r="B68" s="98" t="s">
        <v>1466</v>
      </c>
      <c r="C68" s="100" t="s">
        <v>504</v>
      </c>
      <c r="D68" s="100" t="s">
        <v>92</v>
      </c>
      <c r="E68" s="100">
        <v>150000</v>
      </c>
      <c r="F68" s="102">
        <f t="shared" ref="F68:F131" si="3">IF(E68&gt;65000,16500,35000)</f>
        <v>16500</v>
      </c>
      <c r="G68" s="102">
        <f t="shared" ref="G68:G131" si="4">IF(F68=16500,5000,11500)</f>
        <v>5000</v>
      </c>
      <c r="H68" s="102">
        <f t="shared" ref="H68:H131" si="5">E68*0.203</f>
        <v>30450.000000000004</v>
      </c>
      <c r="I68" s="102">
        <v>194752</v>
      </c>
      <c r="J68" s="102">
        <v>119929.99999999999</v>
      </c>
    </row>
    <row r="69" spans="1:10" ht="14.25">
      <c r="A69" s="98" t="s">
        <v>1465</v>
      </c>
      <c r="B69" s="98" t="s">
        <v>1466</v>
      </c>
      <c r="C69" s="100" t="s">
        <v>505</v>
      </c>
      <c r="D69" s="100" t="s">
        <v>93</v>
      </c>
      <c r="E69" s="100">
        <v>150000</v>
      </c>
      <c r="F69" s="102">
        <f t="shared" si="3"/>
        <v>16500</v>
      </c>
      <c r="G69" s="102">
        <f t="shared" si="4"/>
        <v>5000</v>
      </c>
      <c r="H69" s="102">
        <f t="shared" si="5"/>
        <v>30450.000000000004</v>
      </c>
      <c r="I69" s="102">
        <v>194752</v>
      </c>
      <c r="J69" s="102">
        <v>119929.99999999999</v>
      </c>
    </row>
    <row r="70" spans="1:10" ht="14.25">
      <c r="A70" s="98" t="s">
        <v>1465</v>
      </c>
      <c r="B70" s="98" t="s">
        <v>1466</v>
      </c>
      <c r="C70" s="99" t="s">
        <v>506</v>
      </c>
      <c r="D70" s="99" t="s">
        <v>94</v>
      </c>
      <c r="E70" s="100">
        <v>150000</v>
      </c>
      <c r="F70" s="102">
        <f t="shared" si="3"/>
        <v>16500</v>
      </c>
      <c r="G70" s="102">
        <f t="shared" si="4"/>
        <v>5000</v>
      </c>
      <c r="H70" s="102">
        <f t="shared" si="5"/>
        <v>30450.000000000004</v>
      </c>
      <c r="I70" s="102">
        <v>194752</v>
      </c>
      <c r="J70" s="102">
        <v>119929.99999999999</v>
      </c>
    </row>
    <row r="71" spans="1:10" ht="14.25">
      <c r="A71" s="98" t="s">
        <v>1465</v>
      </c>
      <c r="B71" s="98" t="s">
        <v>1466</v>
      </c>
      <c r="C71" s="100" t="s">
        <v>507</v>
      </c>
      <c r="D71" s="100" t="s">
        <v>95</v>
      </c>
      <c r="E71" s="100">
        <v>150000</v>
      </c>
      <c r="F71" s="102">
        <f t="shared" si="3"/>
        <v>16500</v>
      </c>
      <c r="G71" s="102">
        <f t="shared" si="4"/>
        <v>5000</v>
      </c>
      <c r="H71" s="102">
        <f t="shared" si="5"/>
        <v>30450.000000000004</v>
      </c>
      <c r="I71" s="102">
        <v>194752</v>
      </c>
      <c r="J71" s="102">
        <v>119929.99999999999</v>
      </c>
    </row>
    <row r="72" spans="1:10" ht="14.25">
      <c r="A72" s="98" t="s">
        <v>1465</v>
      </c>
      <c r="B72" s="98" t="s">
        <v>1466</v>
      </c>
      <c r="C72" s="99" t="s">
        <v>508</v>
      </c>
      <c r="D72" s="99" t="s">
        <v>96</v>
      </c>
      <c r="E72" s="100">
        <v>150000</v>
      </c>
      <c r="F72" s="102">
        <f t="shared" si="3"/>
        <v>16500</v>
      </c>
      <c r="G72" s="102">
        <f t="shared" si="4"/>
        <v>5000</v>
      </c>
      <c r="H72" s="102">
        <f t="shared" si="5"/>
        <v>30450.000000000004</v>
      </c>
      <c r="I72" s="102">
        <v>194752</v>
      </c>
      <c r="J72" s="102">
        <v>119929.99999999999</v>
      </c>
    </row>
    <row r="73" spans="1:10" ht="14.25">
      <c r="A73" s="98" t="s">
        <v>1465</v>
      </c>
      <c r="B73" s="98" t="s">
        <v>1466</v>
      </c>
      <c r="C73" s="99" t="s">
        <v>509</v>
      </c>
      <c r="D73" s="99" t="s">
        <v>97</v>
      </c>
      <c r="E73" s="100">
        <v>190000</v>
      </c>
      <c r="F73" s="102">
        <f t="shared" si="3"/>
        <v>16500</v>
      </c>
      <c r="G73" s="102">
        <f t="shared" si="4"/>
        <v>5000</v>
      </c>
      <c r="H73" s="102">
        <f t="shared" si="5"/>
        <v>38570</v>
      </c>
      <c r="I73" s="102">
        <v>240448.00000000003</v>
      </c>
      <c r="J73" s="102">
        <v>148070.00000000003</v>
      </c>
    </row>
    <row r="74" spans="1:10" ht="14.25">
      <c r="A74" s="98" t="s">
        <v>1465</v>
      </c>
      <c r="B74" s="98" t="s">
        <v>1466</v>
      </c>
      <c r="C74" s="99" t="s">
        <v>510</v>
      </c>
      <c r="D74" s="99" t="s">
        <v>98</v>
      </c>
      <c r="E74" s="100">
        <v>190000</v>
      </c>
      <c r="F74" s="102">
        <f t="shared" si="3"/>
        <v>16500</v>
      </c>
      <c r="G74" s="102">
        <f t="shared" si="4"/>
        <v>5000</v>
      </c>
      <c r="H74" s="102">
        <f t="shared" si="5"/>
        <v>38570</v>
      </c>
      <c r="I74" s="102">
        <v>240448.00000000003</v>
      </c>
      <c r="J74" s="102">
        <v>148070.00000000003</v>
      </c>
    </row>
    <row r="75" spans="1:10" ht="14.25">
      <c r="A75" s="98" t="s">
        <v>1465</v>
      </c>
      <c r="B75" s="98" t="s">
        <v>1466</v>
      </c>
      <c r="C75" s="99" t="s">
        <v>511</v>
      </c>
      <c r="D75" s="99" t="s">
        <v>99</v>
      </c>
      <c r="E75" s="100">
        <v>190000</v>
      </c>
      <c r="F75" s="102">
        <f t="shared" si="3"/>
        <v>16500</v>
      </c>
      <c r="G75" s="102">
        <f t="shared" si="4"/>
        <v>5000</v>
      </c>
      <c r="H75" s="102">
        <f t="shared" si="5"/>
        <v>38570</v>
      </c>
      <c r="I75" s="102">
        <v>240448.00000000003</v>
      </c>
      <c r="J75" s="102">
        <v>148070.00000000003</v>
      </c>
    </row>
    <row r="76" spans="1:10" ht="14.25">
      <c r="A76" s="98" t="s">
        <v>1465</v>
      </c>
      <c r="B76" s="98" t="s">
        <v>1466</v>
      </c>
      <c r="C76" s="100" t="s">
        <v>512</v>
      </c>
      <c r="D76" s="100" t="s">
        <v>100</v>
      </c>
      <c r="E76" s="100">
        <v>290000</v>
      </c>
      <c r="F76" s="102">
        <f t="shared" si="3"/>
        <v>16500</v>
      </c>
      <c r="G76" s="102">
        <f t="shared" si="4"/>
        <v>5000</v>
      </c>
      <c r="H76" s="102">
        <f t="shared" si="5"/>
        <v>58870.000000000007</v>
      </c>
      <c r="I76" s="102">
        <v>354688</v>
      </c>
      <c r="J76" s="102">
        <v>218420</v>
      </c>
    </row>
    <row r="77" spans="1:10" ht="14.25">
      <c r="A77" s="98" t="s">
        <v>1465</v>
      </c>
      <c r="B77" s="98" t="s">
        <v>1466</v>
      </c>
      <c r="C77" s="100" t="s">
        <v>513</v>
      </c>
      <c r="D77" s="100" t="s">
        <v>101</v>
      </c>
      <c r="E77" s="100">
        <v>290000</v>
      </c>
      <c r="F77" s="102">
        <f t="shared" si="3"/>
        <v>16500</v>
      </c>
      <c r="G77" s="102">
        <f t="shared" si="4"/>
        <v>5000</v>
      </c>
      <c r="H77" s="102">
        <f t="shared" si="5"/>
        <v>58870.000000000007</v>
      </c>
      <c r="I77" s="102">
        <v>354688</v>
      </c>
      <c r="J77" s="102">
        <v>218420</v>
      </c>
    </row>
    <row r="78" spans="1:10" ht="14.25">
      <c r="A78" s="98" t="s">
        <v>1465</v>
      </c>
      <c r="B78" s="98" t="s">
        <v>1466</v>
      </c>
      <c r="C78" s="100" t="s">
        <v>514</v>
      </c>
      <c r="D78" s="100" t="s">
        <v>102</v>
      </c>
      <c r="E78" s="100">
        <v>290000</v>
      </c>
      <c r="F78" s="102">
        <f t="shared" si="3"/>
        <v>16500</v>
      </c>
      <c r="G78" s="102">
        <f t="shared" si="4"/>
        <v>5000</v>
      </c>
      <c r="H78" s="102">
        <f t="shared" si="5"/>
        <v>58870.000000000007</v>
      </c>
      <c r="I78" s="102">
        <v>354688</v>
      </c>
      <c r="J78" s="102">
        <v>218420</v>
      </c>
    </row>
    <row r="79" spans="1:10" ht="14.25">
      <c r="A79" s="98" t="s">
        <v>1465</v>
      </c>
      <c r="B79" s="98" t="s">
        <v>1466</v>
      </c>
      <c r="C79" s="100" t="s">
        <v>515</v>
      </c>
      <c r="D79" s="100" t="s">
        <v>103</v>
      </c>
      <c r="E79" s="100">
        <v>290000</v>
      </c>
      <c r="F79" s="102">
        <f t="shared" si="3"/>
        <v>16500</v>
      </c>
      <c r="G79" s="102">
        <f t="shared" si="4"/>
        <v>5000</v>
      </c>
      <c r="H79" s="102">
        <f t="shared" si="5"/>
        <v>58870.000000000007</v>
      </c>
      <c r="I79" s="102">
        <v>354688</v>
      </c>
      <c r="J79" s="102">
        <v>218420</v>
      </c>
    </row>
    <row r="80" spans="1:10" ht="14.25">
      <c r="A80" s="98" t="s">
        <v>1465</v>
      </c>
      <c r="B80" s="98" t="s">
        <v>1466</v>
      </c>
      <c r="C80" s="100" t="s">
        <v>516</v>
      </c>
      <c r="D80" s="100" t="s">
        <v>104</v>
      </c>
      <c r="E80" s="100">
        <v>250000</v>
      </c>
      <c r="F80" s="102">
        <f t="shared" si="3"/>
        <v>16500</v>
      </c>
      <c r="G80" s="102">
        <f t="shared" si="4"/>
        <v>5000</v>
      </c>
      <c r="H80" s="102">
        <f t="shared" si="5"/>
        <v>50750</v>
      </c>
      <c r="I80" s="102">
        <v>308992</v>
      </c>
      <c r="J80" s="102">
        <v>190280</v>
      </c>
    </row>
    <row r="81" spans="1:10" ht="14.25">
      <c r="A81" s="98" t="s">
        <v>1465</v>
      </c>
      <c r="B81" s="98" t="s">
        <v>1466</v>
      </c>
      <c r="C81" s="100" t="s">
        <v>517</v>
      </c>
      <c r="D81" s="100" t="s">
        <v>105</v>
      </c>
      <c r="E81" s="100">
        <v>210000</v>
      </c>
      <c r="F81" s="102">
        <f t="shared" si="3"/>
        <v>16500</v>
      </c>
      <c r="G81" s="102">
        <f t="shared" si="4"/>
        <v>5000</v>
      </c>
      <c r="H81" s="102">
        <f t="shared" si="5"/>
        <v>42630</v>
      </c>
      <c r="I81" s="102">
        <v>263296</v>
      </c>
      <c r="J81" s="102">
        <v>162140</v>
      </c>
    </row>
    <row r="82" spans="1:10" ht="14.25">
      <c r="A82" s="98" t="s">
        <v>1465</v>
      </c>
      <c r="B82" s="98" t="s">
        <v>1466</v>
      </c>
      <c r="C82" s="100" t="s">
        <v>518</v>
      </c>
      <c r="D82" s="100" t="s">
        <v>106</v>
      </c>
      <c r="E82" s="100">
        <v>210000</v>
      </c>
      <c r="F82" s="102">
        <f t="shared" si="3"/>
        <v>16500</v>
      </c>
      <c r="G82" s="102">
        <f t="shared" si="4"/>
        <v>5000</v>
      </c>
      <c r="H82" s="102">
        <f t="shared" si="5"/>
        <v>42630</v>
      </c>
      <c r="I82" s="102">
        <v>263296</v>
      </c>
      <c r="J82" s="102">
        <v>162140</v>
      </c>
    </row>
    <row r="83" spans="1:10" ht="14.25">
      <c r="A83" s="98" t="s">
        <v>1465</v>
      </c>
      <c r="B83" s="98" t="s">
        <v>1466</v>
      </c>
      <c r="C83" s="100" t="s">
        <v>519</v>
      </c>
      <c r="D83" s="100" t="s">
        <v>107</v>
      </c>
      <c r="E83" s="100">
        <v>210000</v>
      </c>
      <c r="F83" s="102">
        <f t="shared" si="3"/>
        <v>16500</v>
      </c>
      <c r="G83" s="102">
        <f t="shared" si="4"/>
        <v>5000</v>
      </c>
      <c r="H83" s="102">
        <f t="shared" si="5"/>
        <v>42630</v>
      </c>
      <c r="I83" s="102">
        <v>263296</v>
      </c>
      <c r="J83" s="102">
        <v>162140</v>
      </c>
    </row>
    <row r="84" spans="1:10" ht="14.25">
      <c r="A84" s="98" t="s">
        <v>1465</v>
      </c>
      <c r="B84" s="98" t="s">
        <v>1466</v>
      </c>
      <c r="C84" s="100" t="s">
        <v>520</v>
      </c>
      <c r="D84" s="100" t="s">
        <v>521</v>
      </c>
      <c r="E84" s="100">
        <v>210000</v>
      </c>
      <c r="F84" s="102">
        <f t="shared" si="3"/>
        <v>16500</v>
      </c>
      <c r="G84" s="102">
        <f t="shared" si="4"/>
        <v>5000</v>
      </c>
      <c r="H84" s="102">
        <f t="shared" si="5"/>
        <v>42630</v>
      </c>
      <c r="I84" s="102">
        <v>263296</v>
      </c>
      <c r="J84" s="102">
        <v>162140</v>
      </c>
    </row>
    <row r="85" spans="1:10" ht="14.25">
      <c r="A85" s="98" t="s">
        <v>1465</v>
      </c>
      <c r="B85" s="98" t="s">
        <v>1466</v>
      </c>
      <c r="C85" s="100" t="s">
        <v>522</v>
      </c>
      <c r="D85" s="100" t="s">
        <v>108</v>
      </c>
      <c r="E85" s="100">
        <v>290000</v>
      </c>
      <c r="F85" s="102">
        <f t="shared" si="3"/>
        <v>16500</v>
      </c>
      <c r="G85" s="102">
        <f t="shared" si="4"/>
        <v>5000</v>
      </c>
      <c r="H85" s="102">
        <f t="shared" si="5"/>
        <v>58870.000000000007</v>
      </c>
      <c r="I85" s="102">
        <v>354688</v>
      </c>
      <c r="J85" s="102">
        <v>218420</v>
      </c>
    </row>
    <row r="86" spans="1:10" ht="14.25">
      <c r="A86" s="98" t="s">
        <v>1465</v>
      </c>
      <c r="B86" s="98" t="s">
        <v>1466</v>
      </c>
      <c r="C86" s="100" t="s">
        <v>523</v>
      </c>
      <c r="D86" s="100" t="s">
        <v>109</v>
      </c>
      <c r="E86" s="100">
        <v>290000</v>
      </c>
      <c r="F86" s="102">
        <f t="shared" si="3"/>
        <v>16500</v>
      </c>
      <c r="G86" s="102">
        <f t="shared" si="4"/>
        <v>5000</v>
      </c>
      <c r="H86" s="102">
        <f t="shared" si="5"/>
        <v>58870.000000000007</v>
      </c>
      <c r="I86" s="102">
        <v>354688</v>
      </c>
      <c r="J86" s="102">
        <v>218420</v>
      </c>
    </row>
    <row r="87" spans="1:10" ht="14.25">
      <c r="A87" s="98" t="s">
        <v>1465</v>
      </c>
      <c r="B87" s="98" t="s">
        <v>1466</v>
      </c>
      <c r="C87" s="100" t="s">
        <v>524</v>
      </c>
      <c r="D87" s="100" t="s">
        <v>110</v>
      </c>
      <c r="E87" s="100">
        <v>290000</v>
      </c>
      <c r="F87" s="102">
        <f t="shared" si="3"/>
        <v>16500</v>
      </c>
      <c r="G87" s="102">
        <f t="shared" si="4"/>
        <v>5000</v>
      </c>
      <c r="H87" s="102">
        <f t="shared" si="5"/>
        <v>58870.000000000007</v>
      </c>
      <c r="I87" s="102">
        <v>354688</v>
      </c>
      <c r="J87" s="102">
        <v>218420</v>
      </c>
    </row>
    <row r="88" spans="1:10" ht="14.25">
      <c r="A88" s="98" t="s">
        <v>1465</v>
      </c>
      <c r="B88" s="98" t="s">
        <v>1466</v>
      </c>
      <c r="C88" s="100" t="s">
        <v>525</v>
      </c>
      <c r="D88" s="100" t="s">
        <v>111</v>
      </c>
      <c r="E88" s="100">
        <v>290000</v>
      </c>
      <c r="F88" s="102">
        <f t="shared" si="3"/>
        <v>16500</v>
      </c>
      <c r="G88" s="102">
        <f t="shared" si="4"/>
        <v>5000</v>
      </c>
      <c r="H88" s="102">
        <f t="shared" si="5"/>
        <v>58870.000000000007</v>
      </c>
      <c r="I88" s="102">
        <v>354688</v>
      </c>
      <c r="J88" s="102">
        <v>218420</v>
      </c>
    </row>
    <row r="89" spans="1:10" ht="14.25">
      <c r="A89" s="98" t="s">
        <v>1465</v>
      </c>
      <c r="B89" s="98" t="s">
        <v>1466</v>
      </c>
      <c r="C89" s="99" t="s">
        <v>526</v>
      </c>
      <c r="D89" s="99" t="s">
        <v>112</v>
      </c>
      <c r="E89" s="100">
        <v>890000</v>
      </c>
      <c r="F89" s="102">
        <f t="shared" si="3"/>
        <v>16500</v>
      </c>
      <c r="G89" s="102">
        <f t="shared" si="4"/>
        <v>5000</v>
      </c>
      <c r="H89" s="102">
        <f t="shared" si="5"/>
        <v>180670</v>
      </c>
      <c r="I89" s="102">
        <v>1225000</v>
      </c>
      <c r="J89" s="102">
        <v>670000.00000000012</v>
      </c>
    </row>
    <row r="90" spans="1:10" ht="14.25">
      <c r="A90" s="98" t="s">
        <v>1465</v>
      </c>
      <c r="B90" s="98" t="s">
        <v>1466</v>
      </c>
      <c r="C90" s="100" t="s">
        <v>527</v>
      </c>
      <c r="D90" s="100" t="s">
        <v>113</v>
      </c>
      <c r="E90" s="100">
        <v>990000</v>
      </c>
      <c r="F90" s="102">
        <f t="shared" si="3"/>
        <v>16500</v>
      </c>
      <c r="G90" s="102">
        <f t="shared" si="4"/>
        <v>5000</v>
      </c>
      <c r="H90" s="102">
        <f t="shared" si="5"/>
        <v>200970</v>
      </c>
      <c r="I90" s="102">
        <v>1353624.9999999998</v>
      </c>
      <c r="J90" s="102">
        <v>740350</v>
      </c>
    </row>
    <row r="91" spans="1:10" ht="14.25">
      <c r="A91" s="98" t="s">
        <v>1465</v>
      </c>
      <c r="B91" s="98" t="s">
        <v>1466</v>
      </c>
      <c r="C91" s="100" t="s">
        <v>528</v>
      </c>
      <c r="D91" s="100" t="s">
        <v>114</v>
      </c>
      <c r="E91" s="100">
        <v>850000</v>
      </c>
      <c r="F91" s="102">
        <f t="shared" si="3"/>
        <v>16500</v>
      </c>
      <c r="G91" s="102">
        <f t="shared" si="4"/>
        <v>5000</v>
      </c>
      <c r="H91" s="102">
        <f t="shared" si="5"/>
        <v>172550</v>
      </c>
      <c r="I91" s="102">
        <v>1173550</v>
      </c>
      <c r="J91" s="102">
        <v>641860</v>
      </c>
    </row>
    <row r="92" spans="1:10" ht="14.25">
      <c r="A92" s="98" t="s">
        <v>1465</v>
      </c>
      <c r="B92" s="98" t="s">
        <v>1466</v>
      </c>
      <c r="C92" s="100" t="s">
        <v>529</v>
      </c>
      <c r="D92" s="100" t="s">
        <v>115</v>
      </c>
      <c r="E92" s="100">
        <v>850000</v>
      </c>
      <c r="F92" s="102">
        <f t="shared" si="3"/>
        <v>16500</v>
      </c>
      <c r="G92" s="102">
        <f t="shared" si="4"/>
        <v>5000</v>
      </c>
      <c r="H92" s="102">
        <f t="shared" si="5"/>
        <v>172550</v>
      </c>
      <c r="I92" s="102">
        <v>1173550</v>
      </c>
      <c r="J92" s="102">
        <v>641860</v>
      </c>
    </row>
    <row r="93" spans="1:10" ht="14.25">
      <c r="A93" s="98" t="s">
        <v>1465</v>
      </c>
      <c r="B93" s="98" t="s">
        <v>1466</v>
      </c>
      <c r="C93" s="100" t="s">
        <v>530</v>
      </c>
      <c r="D93" s="100" t="s">
        <v>531</v>
      </c>
      <c r="E93" s="100">
        <v>890000</v>
      </c>
      <c r="F93" s="102">
        <f t="shared" si="3"/>
        <v>16500</v>
      </c>
      <c r="G93" s="102">
        <f t="shared" si="4"/>
        <v>5000</v>
      </c>
      <c r="H93" s="102">
        <f t="shared" si="5"/>
        <v>180670</v>
      </c>
      <c r="I93" s="102">
        <v>1225000</v>
      </c>
      <c r="J93" s="102">
        <v>670000.00000000012</v>
      </c>
    </row>
    <row r="94" spans="1:10" ht="14.25">
      <c r="A94" s="98" t="s">
        <v>1465</v>
      </c>
      <c r="B94" s="98" t="s">
        <v>1466</v>
      </c>
      <c r="C94" s="100" t="s">
        <v>532</v>
      </c>
      <c r="D94" s="100" t="s">
        <v>116</v>
      </c>
      <c r="E94" s="100">
        <v>850000</v>
      </c>
      <c r="F94" s="102">
        <f t="shared" si="3"/>
        <v>16500</v>
      </c>
      <c r="G94" s="102">
        <f t="shared" si="4"/>
        <v>5000</v>
      </c>
      <c r="H94" s="102">
        <f t="shared" si="5"/>
        <v>172550</v>
      </c>
      <c r="I94" s="102">
        <v>1173550</v>
      </c>
      <c r="J94" s="102">
        <v>641860</v>
      </c>
    </row>
    <row r="95" spans="1:10" ht="14.25">
      <c r="A95" s="98" t="s">
        <v>1465</v>
      </c>
      <c r="B95" s="98" t="s">
        <v>1466</v>
      </c>
      <c r="C95" s="100" t="s">
        <v>533</v>
      </c>
      <c r="D95" s="100" t="s">
        <v>117</v>
      </c>
      <c r="E95" s="100">
        <v>990000</v>
      </c>
      <c r="F95" s="102">
        <f t="shared" si="3"/>
        <v>16500</v>
      </c>
      <c r="G95" s="102">
        <f t="shared" si="4"/>
        <v>5000</v>
      </c>
      <c r="H95" s="102">
        <f t="shared" si="5"/>
        <v>200970</v>
      </c>
      <c r="I95" s="102">
        <v>1353624.9999999998</v>
      </c>
      <c r="J95" s="102">
        <v>740350</v>
      </c>
    </row>
    <row r="96" spans="1:10" ht="14.25">
      <c r="A96" s="98" t="s">
        <v>1465</v>
      </c>
      <c r="B96" s="98" t="s">
        <v>1466</v>
      </c>
      <c r="C96" s="99" t="s">
        <v>534</v>
      </c>
      <c r="D96" s="99" t="s">
        <v>535</v>
      </c>
      <c r="E96" s="100">
        <v>190000</v>
      </c>
      <c r="F96" s="102">
        <f t="shared" si="3"/>
        <v>16500</v>
      </c>
      <c r="G96" s="102">
        <f t="shared" si="4"/>
        <v>5000</v>
      </c>
      <c r="H96" s="102">
        <f t="shared" si="5"/>
        <v>38570</v>
      </c>
      <c r="I96" s="102">
        <v>240448.00000000003</v>
      </c>
      <c r="J96" s="102">
        <v>148070.00000000003</v>
      </c>
    </row>
    <row r="97" spans="1:10" ht="14.25">
      <c r="A97" s="98" t="s">
        <v>1465</v>
      </c>
      <c r="B97" s="98" t="s">
        <v>1466</v>
      </c>
      <c r="C97" s="99" t="s">
        <v>536</v>
      </c>
      <c r="D97" s="99" t="s">
        <v>537</v>
      </c>
      <c r="E97" s="100">
        <v>190000</v>
      </c>
      <c r="F97" s="102">
        <f t="shared" si="3"/>
        <v>16500</v>
      </c>
      <c r="G97" s="102">
        <f t="shared" si="4"/>
        <v>5000</v>
      </c>
      <c r="H97" s="102">
        <f t="shared" si="5"/>
        <v>38570</v>
      </c>
      <c r="I97" s="102">
        <v>240448.00000000003</v>
      </c>
      <c r="J97" s="102">
        <v>148070.00000000003</v>
      </c>
    </row>
    <row r="98" spans="1:10" ht="14.25">
      <c r="A98" s="98" t="s">
        <v>1465</v>
      </c>
      <c r="B98" s="98" t="s">
        <v>1466</v>
      </c>
      <c r="C98" s="100" t="s">
        <v>538</v>
      </c>
      <c r="D98" s="100" t="s">
        <v>118</v>
      </c>
      <c r="E98" s="100">
        <v>350000</v>
      </c>
      <c r="F98" s="102">
        <f t="shared" si="3"/>
        <v>16500</v>
      </c>
      <c r="G98" s="102">
        <f t="shared" si="4"/>
        <v>5000</v>
      </c>
      <c r="H98" s="102">
        <f t="shared" si="5"/>
        <v>71050</v>
      </c>
      <c r="I98" s="102">
        <v>423232</v>
      </c>
      <c r="J98" s="102">
        <v>260630.00000000003</v>
      </c>
    </row>
    <row r="99" spans="1:10" ht="14.25">
      <c r="A99" s="98" t="s">
        <v>1465</v>
      </c>
      <c r="B99" s="98" t="s">
        <v>1466</v>
      </c>
      <c r="C99" s="99" t="s">
        <v>539</v>
      </c>
      <c r="D99" s="99" t="s">
        <v>119</v>
      </c>
      <c r="E99" s="100">
        <v>350000</v>
      </c>
      <c r="F99" s="102">
        <f t="shared" si="3"/>
        <v>16500</v>
      </c>
      <c r="G99" s="102">
        <f t="shared" si="4"/>
        <v>5000</v>
      </c>
      <c r="H99" s="102">
        <f t="shared" si="5"/>
        <v>71050</v>
      </c>
      <c r="I99" s="102">
        <v>423232</v>
      </c>
      <c r="J99" s="102">
        <v>260630.00000000003</v>
      </c>
    </row>
    <row r="100" spans="1:10" ht="14.25">
      <c r="A100" s="98" t="s">
        <v>1465</v>
      </c>
      <c r="B100" s="98" t="s">
        <v>1466</v>
      </c>
      <c r="C100" s="99" t="s">
        <v>540</v>
      </c>
      <c r="D100" s="99" t="s">
        <v>120</v>
      </c>
      <c r="E100" s="100">
        <v>350000</v>
      </c>
      <c r="F100" s="102">
        <f t="shared" si="3"/>
        <v>16500</v>
      </c>
      <c r="G100" s="102">
        <f t="shared" si="4"/>
        <v>5000</v>
      </c>
      <c r="H100" s="102">
        <f t="shared" si="5"/>
        <v>71050</v>
      </c>
      <c r="I100" s="102">
        <v>423232</v>
      </c>
      <c r="J100" s="102">
        <v>260630.00000000003</v>
      </c>
    </row>
    <row r="101" spans="1:10" ht="14.25">
      <c r="A101" s="98" t="s">
        <v>1465</v>
      </c>
      <c r="B101" s="98" t="s">
        <v>1466</v>
      </c>
      <c r="C101" s="100" t="s">
        <v>541</v>
      </c>
      <c r="D101" s="100" t="s">
        <v>121</v>
      </c>
      <c r="E101" s="100">
        <v>350000</v>
      </c>
      <c r="F101" s="102">
        <f t="shared" si="3"/>
        <v>16500</v>
      </c>
      <c r="G101" s="102">
        <f t="shared" si="4"/>
        <v>5000</v>
      </c>
      <c r="H101" s="102">
        <f t="shared" si="5"/>
        <v>71050</v>
      </c>
      <c r="I101" s="102">
        <v>423232</v>
      </c>
      <c r="J101" s="102">
        <v>260630.00000000003</v>
      </c>
    </row>
    <row r="102" spans="1:10" ht="14.25">
      <c r="A102" s="98" t="s">
        <v>1465</v>
      </c>
      <c r="B102" s="98" t="s">
        <v>1466</v>
      </c>
      <c r="C102" s="100" t="s">
        <v>542</v>
      </c>
      <c r="D102" s="100" t="s">
        <v>122</v>
      </c>
      <c r="E102" s="100">
        <v>350000</v>
      </c>
      <c r="F102" s="102">
        <f t="shared" si="3"/>
        <v>16500</v>
      </c>
      <c r="G102" s="102">
        <f t="shared" si="4"/>
        <v>5000</v>
      </c>
      <c r="H102" s="102">
        <f t="shared" si="5"/>
        <v>71050</v>
      </c>
      <c r="I102" s="102">
        <v>423232</v>
      </c>
      <c r="J102" s="102">
        <v>260630.00000000003</v>
      </c>
    </row>
    <row r="103" spans="1:10" ht="14.25">
      <c r="A103" s="98" t="s">
        <v>1465</v>
      </c>
      <c r="B103" s="98" t="s">
        <v>1466</v>
      </c>
      <c r="C103" s="100" t="s">
        <v>543</v>
      </c>
      <c r="D103" s="100" t="s">
        <v>123</v>
      </c>
      <c r="E103" s="100">
        <v>350000</v>
      </c>
      <c r="F103" s="102">
        <f t="shared" si="3"/>
        <v>16500</v>
      </c>
      <c r="G103" s="102">
        <f t="shared" si="4"/>
        <v>5000</v>
      </c>
      <c r="H103" s="102">
        <f t="shared" si="5"/>
        <v>71050</v>
      </c>
      <c r="I103" s="102">
        <v>423232</v>
      </c>
      <c r="J103" s="102">
        <v>260630.00000000003</v>
      </c>
    </row>
    <row r="104" spans="1:10" ht="14.25">
      <c r="A104" s="98" t="s">
        <v>1465</v>
      </c>
      <c r="B104" s="98" t="s">
        <v>1466</v>
      </c>
      <c r="C104" s="100" t="s">
        <v>544</v>
      </c>
      <c r="D104" s="100" t="s">
        <v>124</v>
      </c>
      <c r="E104" s="100">
        <v>450000</v>
      </c>
      <c r="F104" s="102">
        <f t="shared" si="3"/>
        <v>16500</v>
      </c>
      <c r="G104" s="102">
        <f t="shared" si="4"/>
        <v>5000</v>
      </c>
      <c r="H104" s="102">
        <f t="shared" si="5"/>
        <v>91350</v>
      </c>
      <c r="I104" s="102">
        <v>585344</v>
      </c>
      <c r="J104" s="102">
        <v>360460</v>
      </c>
    </row>
    <row r="105" spans="1:10" ht="14.25">
      <c r="A105" s="98" t="s">
        <v>1465</v>
      </c>
      <c r="B105" s="98" t="s">
        <v>1466</v>
      </c>
      <c r="C105" s="99" t="s">
        <v>545</v>
      </c>
      <c r="D105" s="99" t="s">
        <v>125</v>
      </c>
      <c r="E105" s="100">
        <v>690000</v>
      </c>
      <c r="F105" s="102">
        <f t="shared" si="3"/>
        <v>16500</v>
      </c>
      <c r="G105" s="102">
        <f t="shared" si="4"/>
        <v>5000</v>
      </c>
      <c r="H105" s="102">
        <f t="shared" si="5"/>
        <v>140070</v>
      </c>
      <c r="I105" s="102">
        <v>811648</v>
      </c>
      <c r="J105" s="102">
        <v>499820.00000000006</v>
      </c>
    </row>
    <row r="106" spans="1:10" ht="14.25">
      <c r="A106" s="98" t="s">
        <v>1465</v>
      </c>
      <c r="B106" s="98" t="s">
        <v>1466</v>
      </c>
      <c r="C106" s="99" t="s">
        <v>546</v>
      </c>
      <c r="D106" s="99" t="s">
        <v>126</v>
      </c>
      <c r="E106" s="100">
        <v>690000</v>
      </c>
      <c r="F106" s="102">
        <f t="shared" si="3"/>
        <v>16500</v>
      </c>
      <c r="G106" s="102">
        <f t="shared" si="4"/>
        <v>5000</v>
      </c>
      <c r="H106" s="102">
        <f t="shared" si="5"/>
        <v>140070</v>
      </c>
      <c r="I106" s="102">
        <v>811648</v>
      </c>
      <c r="J106" s="102">
        <v>499820.00000000006</v>
      </c>
    </row>
    <row r="107" spans="1:10" ht="14.25">
      <c r="A107" s="98" t="s">
        <v>1465</v>
      </c>
      <c r="B107" s="98" t="s">
        <v>1466</v>
      </c>
      <c r="C107" s="100" t="s">
        <v>547</v>
      </c>
      <c r="D107" s="100" t="s">
        <v>127</v>
      </c>
      <c r="E107" s="100">
        <v>380000</v>
      </c>
      <c r="F107" s="102">
        <f t="shared" si="3"/>
        <v>16500</v>
      </c>
      <c r="G107" s="102">
        <f t="shared" si="4"/>
        <v>5000</v>
      </c>
      <c r="H107" s="102">
        <f t="shared" si="5"/>
        <v>77140</v>
      </c>
      <c r="I107" s="102">
        <v>457504.00000000006</v>
      </c>
      <c r="J107" s="102">
        <v>281735</v>
      </c>
    </row>
    <row r="108" spans="1:10" ht="14.25">
      <c r="A108" s="98" t="s">
        <v>1465</v>
      </c>
      <c r="B108" s="98" t="s">
        <v>1466</v>
      </c>
      <c r="C108" s="100" t="s">
        <v>548</v>
      </c>
      <c r="D108" s="100" t="s">
        <v>128</v>
      </c>
      <c r="E108" s="100">
        <v>350000</v>
      </c>
      <c r="F108" s="102">
        <f t="shared" si="3"/>
        <v>16500</v>
      </c>
      <c r="G108" s="102">
        <f t="shared" si="4"/>
        <v>5000</v>
      </c>
      <c r="H108" s="102">
        <f t="shared" si="5"/>
        <v>71050</v>
      </c>
      <c r="I108" s="102">
        <v>423232</v>
      </c>
      <c r="J108" s="102">
        <v>260630.00000000003</v>
      </c>
    </row>
    <row r="109" spans="1:10" ht="14.25">
      <c r="A109" s="98" t="s">
        <v>1465</v>
      </c>
      <c r="B109" s="98" t="s">
        <v>1466</v>
      </c>
      <c r="C109" s="100" t="s">
        <v>549</v>
      </c>
      <c r="D109" s="100" t="s">
        <v>129</v>
      </c>
      <c r="E109" s="100">
        <v>350000</v>
      </c>
      <c r="F109" s="102">
        <f t="shared" si="3"/>
        <v>16500</v>
      </c>
      <c r="G109" s="102">
        <f t="shared" si="4"/>
        <v>5000</v>
      </c>
      <c r="H109" s="102">
        <f t="shared" si="5"/>
        <v>71050</v>
      </c>
      <c r="I109" s="102">
        <v>423232</v>
      </c>
      <c r="J109" s="102">
        <v>260630.00000000003</v>
      </c>
    </row>
    <row r="110" spans="1:10" ht="14.25">
      <c r="A110" s="98" t="s">
        <v>1465</v>
      </c>
      <c r="B110" s="98" t="s">
        <v>1466</v>
      </c>
      <c r="C110" s="100" t="s">
        <v>550</v>
      </c>
      <c r="D110" s="100" t="s">
        <v>130</v>
      </c>
      <c r="E110" s="100">
        <v>350000</v>
      </c>
      <c r="F110" s="102">
        <f t="shared" si="3"/>
        <v>16500</v>
      </c>
      <c r="G110" s="102">
        <f t="shared" si="4"/>
        <v>5000</v>
      </c>
      <c r="H110" s="102">
        <f t="shared" si="5"/>
        <v>71050</v>
      </c>
      <c r="I110" s="102">
        <v>423232</v>
      </c>
      <c r="J110" s="102">
        <v>260630.00000000003</v>
      </c>
    </row>
    <row r="111" spans="1:10" ht="14.25">
      <c r="A111" s="98" t="s">
        <v>1465</v>
      </c>
      <c r="B111" s="98" t="s">
        <v>1466</v>
      </c>
      <c r="C111" s="100" t="s">
        <v>551</v>
      </c>
      <c r="D111" s="100" t="s">
        <v>131</v>
      </c>
      <c r="E111" s="100">
        <v>350000</v>
      </c>
      <c r="F111" s="102">
        <f t="shared" si="3"/>
        <v>16500</v>
      </c>
      <c r="G111" s="102">
        <f t="shared" si="4"/>
        <v>5000</v>
      </c>
      <c r="H111" s="102">
        <f t="shared" si="5"/>
        <v>71050</v>
      </c>
      <c r="I111" s="102">
        <v>423232</v>
      </c>
      <c r="J111" s="102">
        <v>260630.00000000003</v>
      </c>
    </row>
    <row r="112" spans="1:10" ht="14.25">
      <c r="A112" s="98" t="s">
        <v>1465</v>
      </c>
      <c r="B112" s="98" t="s">
        <v>1466</v>
      </c>
      <c r="C112" s="100" t="s">
        <v>552</v>
      </c>
      <c r="D112" s="100" t="s">
        <v>132</v>
      </c>
      <c r="E112" s="100">
        <v>350000</v>
      </c>
      <c r="F112" s="102">
        <f t="shared" si="3"/>
        <v>16500</v>
      </c>
      <c r="G112" s="102">
        <f t="shared" si="4"/>
        <v>5000</v>
      </c>
      <c r="H112" s="102">
        <f t="shared" si="5"/>
        <v>71050</v>
      </c>
      <c r="I112" s="102">
        <v>423232</v>
      </c>
      <c r="J112" s="102">
        <v>260630.00000000003</v>
      </c>
    </row>
    <row r="113" spans="1:10" ht="14.25">
      <c r="A113" s="98" t="s">
        <v>1465</v>
      </c>
      <c r="B113" s="98" t="s">
        <v>1466</v>
      </c>
      <c r="C113" s="100" t="s">
        <v>553</v>
      </c>
      <c r="D113" s="100" t="s">
        <v>133</v>
      </c>
      <c r="E113" s="100">
        <v>350000</v>
      </c>
      <c r="F113" s="102">
        <f t="shared" si="3"/>
        <v>16500</v>
      </c>
      <c r="G113" s="102">
        <f t="shared" si="4"/>
        <v>5000</v>
      </c>
      <c r="H113" s="102">
        <f t="shared" si="5"/>
        <v>71050</v>
      </c>
      <c r="I113" s="102">
        <v>423232</v>
      </c>
      <c r="J113" s="102">
        <v>260630.00000000003</v>
      </c>
    </row>
    <row r="114" spans="1:10" ht="14.25">
      <c r="A114" s="98" t="s">
        <v>1465</v>
      </c>
      <c r="B114" s="98" t="s">
        <v>1466</v>
      </c>
      <c r="C114" s="100" t="s">
        <v>554</v>
      </c>
      <c r="D114" s="100" t="s">
        <v>134</v>
      </c>
      <c r="E114" s="100">
        <v>210000</v>
      </c>
      <c r="F114" s="102">
        <f t="shared" si="3"/>
        <v>16500</v>
      </c>
      <c r="G114" s="102">
        <f t="shared" si="4"/>
        <v>5000</v>
      </c>
      <c r="H114" s="102">
        <f t="shared" si="5"/>
        <v>42630</v>
      </c>
      <c r="I114" s="102">
        <v>263296</v>
      </c>
      <c r="J114" s="102">
        <v>162140</v>
      </c>
    </row>
    <row r="115" spans="1:10" ht="14.25">
      <c r="A115" s="98" t="s">
        <v>1465</v>
      </c>
      <c r="B115" s="98" t="s">
        <v>1466</v>
      </c>
      <c r="C115" s="100" t="s">
        <v>555</v>
      </c>
      <c r="D115" s="100" t="s">
        <v>135</v>
      </c>
      <c r="E115" s="100">
        <v>290000</v>
      </c>
      <c r="F115" s="102">
        <f t="shared" si="3"/>
        <v>16500</v>
      </c>
      <c r="G115" s="102">
        <f t="shared" si="4"/>
        <v>5000</v>
      </c>
      <c r="H115" s="102">
        <f t="shared" si="5"/>
        <v>58870.000000000007</v>
      </c>
      <c r="I115" s="102">
        <v>354688</v>
      </c>
      <c r="J115" s="102">
        <v>218420</v>
      </c>
    </row>
    <row r="116" spans="1:10" ht="14.25">
      <c r="A116" s="98" t="s">
        <v>1465</v>
      </c>
      <c r="B116" s="98" t="s">
        <v>1466</v>
      </c>
      <c r="C116" s="99" t="s">
        <v>556</v>
      </c>
      <c r="D116" s="99" t="s">
        <v>136</v>
      </c>
      <c r="E116" s="100">
        <v>290000</v>
      </c>
      <c r="F116" s="102">
        <f t="shared" si="3"/>
        <v>16500</v>
      </c>
      <c r="G116" s="102">
        <f t="shared" si="4"/>
        <v>5000</v>
      </c>
      <c r="H116" s="102">
        <f t="shared" si="5"/>
        <v>58870.000000000007</v>
      </c>
      <c r="I116" s="102">
        <v>354688</v>
      </c>
      <c r="J116" s="102">
        <v>218420</v>
      </c>
    </row>
    <row r="117" spans="1:10" ht="14.25">
      <c r="A117" s="98" t="s">
        <v>1465</v>
      </c>
      <c r="B117" s="98" t="s">
        <v>1466</v>
      </c>
      <c r="C117" s="100" t="s">
        <v>557</v>
      </c>
      <c r="D117" s="100" t="s">
        <v>558</v>
      </c>
      <c r="E117" s="100">
        <v>290000</v>
      </c>
      <c r="F117" s="102">
        <f t="shared" si="3"/>
        <v>16500</v>
      </c>
      <c r="G117" s="102">
        <f t="shared" si="4"/>
        <v>5000</v>
      </c>
      <c r="H117" s="102">
        <f t="shared" si="5"/>
        <v>58870.000000000007</v>
      </c>
      <c r="I117" s="102">
        <v>354688</v>
      </c>
      <c r="J117" s="102">
        <v>218420</v>
      </c>
    </row>
    <row r="118" spans="1:10" ht="14.25">
      <c r="A118" s="98" t="s">
        <v>1465</v>
      </c>
      <c r="B118" s="98" t="s">
        <v>1466</v>
      </c>
      <c r="C118" s="99" t="s">
        <v>559</v>
      </c>
      <c r="D118" s="99" t="s">
        <v>137</v>
      </c>
      <c r="E118" s="100">
        <v>350000</v>
      </c>
      <c r="F118" s="102">
        <f t="shared" si="3"/>
        <v>16500</v>
      </c>
      <c r="G118" s="102">
        <f t="shared" si="4"/>
        <v>5000</v>
      </c>
      <c r="H118" s="102">
        <f t="shared" si="5"/>
        <v>71050</v>
      </c>
      <c r="I118" s="102">
        <v>423232</v>
      </c>
      <c r="J118" s="102">
        <v>260630.00000000003</v>
      </c>
    </row>
    <row r="119" spans="1:10" ht="14.25">
      <c r="A119" s="98" t="s">
        <v>1465</v>
      </c>
      <c r="B119" s="98" t="s">
        <v>1466</v>
      </c>
      <c r="C119" s="99" t="s">
        <v>560</v>
      </c>
      <c r="D119" s="99" t="s">
        <v>138</v>
      </c>
      <c r="E119" s="100">
        <v>290000</v>
      </c>
      <c r="F119" s="102">
        <f t="shared" si="3"/>
        <v>16500</v>
      </c>
      <c r="G119" s="102">
        <f t="shared" si="4"/>
        <v>5000</v>
      </c>
      <c r="H119" s="102">
        <f t="shared" si="5"/>
        <v>58870.000000000007</v>
      </c>
      <c r="I119" s="102">
        <v>354688</v>
      </c>
      <c r="J119" s="102">
        <v>218420</v>
      </c>
    </row>
    <row r="120" spans="1:10" ht="14.25">
      <c r="A120" s="98" t="s">
        <v>1465</v>
      </c>
      <c r="B120" s="98" t="s">
        <v>1466</v>
      </c>
      <c r="C120" s="99" t="s">
        <v>561</v>
      </c>
      <c r="D120" s="99" t="s">
        <v>139</v>
      </c>
      <c r="E120" s="100">
        <v>290000</v>
      </c>
      <c r="F120" s="102">
        <f t="shared" si="3"/>
        <v>16500</v>
      </c>
      <c r="G120" s="102">
        <f t="shared" si="4"/>
        <v>5000</v>
      </c>
      <c r="H120" s="102">
        <f t="shared" si="5"/>
        <v>58870.000000000007</v>
      </c>
      <c r="I120" s="102">
        <v>354688</v>
      </c>
      <c r="J120" s="102">
        <v>218420</v>
      </c>
    </row>
    <row r="121" spans="1:10" ht="14.25">
      <c r="A121" s="98" t="s">
        <v>1465</v>
      </c>
      <c r="B121" s="98" t="s">
        <v>1466</v>
      </c>
      <c r="C121" s="99" t="s">
        <v>562</v>
      </c>
      <c r="D121" s="99" t="s">
        <v>140</v>
      </c>
      <c r="E121" s="100">
        <v>290000</v>
      </c>
      <c r="F121" s="102">
        <f t="shared" si="3"/>
        <v>16500</v>
      </c>
      <c r="G121" s="102">
        <f t="shared" si="4"/>
        <v>5000</v>
      </c>
      <c r="H121" s="102">
        <f t="shared" si="5"/>
        <v>58870.000000000007</v>
      </c>
      <c r="I121" s="102">
        <v>354688</v>
      </c>
      <c r="J121" s="102">
        <v>218420</v>
      </c>
    </row>
    <row r="122" spans="1:10" ht="14.25">
      <c r="A122" s="98" t="s">
        <v>1465</v>
      </c>
      <c r="B122" s="98" t="s">
        <v>1466</v>
      </c>
      <c r="C122" s="99" t="s">
        <v>563</v>
      </c>
      <c r="D122" s="99" t="s">
        <v>141</v>
      </c>
      <c r="E122" s="100">
        <v>350000</v>
      </c>
      <c r="F122" s="102">
        <f t="shared" si="3"/>
        <v>16500</v>
      </c>
      <c r="G122" s="102">
        <f t="shared" si="4"/>
        <v>5000</v>
      </c>
      <c r="H122" s="102">
        <f t="shared" si="5"/>
        <v>71050</v>
      </c>
      <c r="I122" s="102">
        <v>423232</v>
      </c>
      <c r="J122" s="102">
        <v>260630.00000000003</v>
      </c>
    </row>
    <row r="123" spans="1:10" ht="14.25">
      <c r="A123" s="98" t="s">
        <v>1465</v>
      </c>
      <c r="B123" s="98" t="s">
        <v>1466</v>
      </c>
      <c r="C123" s="100" t="s">
        <v>564</v>
      </c>
      <c r="D123" s="100" t="s">
        <v>142</v>
      </c>
      <c r="E123" s="100">
        <v>290000</v>
      </c>
      <c r="F123" s="102">
        <f t="shared" si="3"/>
        <v>16500</v>
      </c>
      <c r="G123" s="102">
        <f t="shared" si="4"/>
        <v>5000</v>
      </c>
      <c r="H123" s="102">
        <f t="shared" si="5"/>
        <v>58870.000000000007</v>
      </c>
      <c r="I123" s="102">
        <v>354688</v>
      </c>
      <c r="J123" s="102">
        <v>218420</v>
      </c>
    </row>
    <row r="124" spans="1:10" ht="14.25">
      <c r="A124" s="98" t="s">
        <v>1465</v>
      </c>
      <c r="B124" s="98" t="s">
        <v>1466</v>
      </c>
      <c r="C124" s="99" t="s">
        <v>565</v>
      </c>
      <c r="D124" s="99" t="s">
        <v>143</v>
      </c>
      <c r="E124" s="100">
        <v>290000</v>
      </c>
      <c r="F124" s="102">
        <f t="shared" si="3"/>
        <v>16500</v>
      </c>
      <c r="G124" s="102">
        <f t="shared" si="4"/>
        <v>5000</v>
      </c>
      <c r="H124" s="102">
        <f t="shared" si="5"/>
        <v>58870.000000000007</v>
      </c>
      <c r="I124" s="102">
        <v>354688</v>
      </c>
      <c r="J124" s="102">
        <v>218420</v>
      </c>
    </row>
    <row r="125" spans="1:10" ht="14.25">
      <c r="A125" s="98" t="s">
        <v>1465</v>
      </c>
      <c r="B125" s="98" t="s">
        <v>1466</v>
      </c>
      <c r="C125" s="99" t="s">
        <v>566</v>
      </c>
      <c r="D125" s="99" t="s">
        <v>144</v>
      </c>
      <c r="E125" s="100">
        <v>290000</v>
      </c>
      <c r="F125" s="102">
        <f t="shared" si="3"/>
        <v>16500</v>
      </c>
      <c r="G125" s="102">
        <f t="shared" si="4"/>
        <v>5000</v>
      </c>
      <c r="H125" s="102">
        <f t="shared" si="5"/>
        <v>58870.000000000007</v>
      </c>
      <c r="I125" s="102">
        <v>354688</v>
      </c>
      <c r="J125" s="102">
        <v>218420</v>
      </c>
    </row>
    <row r="126" spans="1:10" ht="14.25">
      <c r="A126" s="98" t="s">
        <v>1465</v>
      </c>
      <c r="B126" s="98" t="s">
        <v>1466</v>
      </c>
      <c r="C126" s="99" t="s">
        <v>567</v>
      </c>
      <c r="D126" s="99" t="s">
        <v>145</v>
      </c>
      <c r="E126" s="100">
        <v>290000</v>
      </c>
      <c r="F126" s="102">
        <f t="shared" si="3"/>
        <v>16500</v>
      </c>
      <c r="G126" s="102">
        <f t="shared" si="4"/>
        <v>5000</v>
      </c>
      <c r="H126" s="102">
        <f t="shared" si="5"/>
        <v>58870.000000000007</v>
      </c>
      <c r="I126" s="102">
        <v>354688</v>
      </c>
      <c r="J126" s="102">
        <v>218420</v>
      </c>
    </row>
    <row r="127" spans="1:10" ht="14.25">
      <c r="A127" s="98" t="s">
        <v>1465</v>
      </c>
      <c r="B127" s="98" t="s">
        <v>1466</v>
      </c>
      <c r="C127" s="99" t="s">
        <v>568</v>
      </c>
      <c r="D127" s="99" t="s">
        <v>146</v>
      </c>
      <c r="E127" s="100">
        <v>290000</v>
      </c>
      <c r="F127" s="102">
        <f t="shared" si="3"/>
        <v>16500</v>
      </c>
      <c r="G127" s="102">
        <f t="shared" si="4"/>
        <v>5000</v>
      </c>
      <c r="H127" s="102">
        <f t="shared" si="5"/>
        <v>58870.000000000007</v>
      </c>
      <c r="I127" s="102">
        <v>354688</v>
      </c>
      <c r="J127" s="102">
        <v>218420</v>
      </c>
    </row>
    <row r="128" spans="1:10" ht="14.25">
      <c r="A128" s="98" t="s">
        <v>1465</v>
      </c>
      <c r="B128" s="98" t="s">
        <v>1466</v>
      </c>
      <c r="C128" s="100" t="s">
        <v>569</v>
      </c>
      <c r="D128" s="100" t="s">
        <v>147</v>
      </c>
      <c r="E128" s="100">
        <v>290000</v>
      </c>
      <c r="F128" s="102">
        <f t="shared" si="3"/>
        <v>16500</v>
      </c>
      <c r="G128" s="102">
        <f t="shared" si="4"/>
        <v>5000</v>
      </c>
      <c r="H128" s="102">
        <f t="shared" si="5"/>
        <v>58870.000000000007</v>
      </c>
      <c r="I128" s="102">
        <v>354688</v>
      </c>
      <c r="J128" s="102">
        <v>218420</v>
      </c>
    </row>
    <row r="129" spans="1:10" ht="14.25">
      <c r="A129" s="98" t="s">
        <v>1465</v>
      </c>
      <c r="B129" s="98" t="s">
        <v>1466</v>
      </c>
      <c r="C129" s="100" t="s">
        <v>570</v>
      </c>
      <c r="D129" s="100" t="s">
        <v>148</v>
      </c>
      <c r="E129" s="100">
        <v>290000</v>
      </c>
      <c r="F129" s="102">
        <f t="shared" si="3"/>
        <v>16500</v>
      </c>
      <c r="G129" s="102">
        <f t="shared" si="4"/>
        <v>5000</v>
      </c>
      <c r="H129" s="102">
        <f t="shared" si="5"/>
        <v>58870.000000000007</v>
      </c>
      <c r="I129" s="102">
        <v>354688</v>
      </c>
      <c r="J129" s="102">
        <v>218420</v>
      </c>
    </row>
    <row r="130" spans="1:10" ht="14.25">
      <c r="A130" s="98" t="s">
        <v>1465</v>
      </c>
      <c r="B130" s="98" t="s">
        <v>1466</v>
      </c>
      <c r="C130" s="100" t="s">
        <v>571</v>
      </c>
      <c r="D130" s="100" t="s">
        <v>149</v>
      </c>
      <c r="E130" s="100">
        <v>290000</v>
      </c>
      <c r="F130" s="102">
        <f t="shared" si="3"/>
        <v>16500</v>
      </c>
      <c r="G130" s="102">
        <f t="shared" si="4"/>
        <v>5000</v>
      </c>
      <c r="H130" s="102">
        <f t="shared" si="5"/>
        <v>58870.000000000007</v>
      </c>
      <c r="I130" s="102">
        <v>354688</v>
      </c>
      <c r="J130" s="102">
        <v>218420</v>
      </c>
    </row>
    <row r="131" spans="1:10" ht="14.25">
      <c r="A131" s="98" t="s">
        <v>1465</v>
      </c>
      <c r="B131" s="98" t="s">
        <v>1466</v>
      </c>
      <c r="C131" s="100" t="s">
        <v>572</v>
      </c>
      <c r="D131" s="100" t="s">
        <v>150</v>
      </c>
      <c r="E131" s="100">
        <v>290000</v>
      </c>
      <c r="F131" s="102">
        <f t="shared" si="3"/>
        <v>16500</v>
      </c>
      <c r="G131" s="102">
        <f t="shared" si="4"/>
        <v>5000</v>
      </c>
      <c r="H131" s="102">
        <f t="shared" si="5"/>
        <v>58870.000000000007</v>
      </c>
      <c r="I131" s="102">
        <v>354688</v>
      </c>
      <c r="J131" s="102">
        <v>218420</v>
      </c>
    </row>
    <row r="132" spans="1:10" ht="14.25">
      <c r="A132" s="98" t="s">
        <v>1465</v>
      </c>
      <c r="B132" s="98" t="s">
        <v>1466</v>
      </c>
      <c r="C132" s="100" t="s">
        <v>573</v>
      </c>
      <c r="D132" s="100" t="s">
        <v>151</v>
      </c>
      <c r="E132" s="100">
        <v>290000</v>
      </c>
      <c r="F132" s="102">
        <f t="shared" ref="F132:F195" si="6">IF(E132&gt;65000,16500,35000)</f>
        <v>16500</v>
      </c>
      <c r="G132" s="102">
        <f t="shared" ref="G132:G195" si="7">IF(F132=16500,5000,11500)</f>
        <v>5000</v>
      </c>
      <c r="H132" s="102">
        <f t="shared" ref="H132:H195" si="8">E132*0.203</f>
        <v>58870.000000000007</v>
      </c>
      <c r="I132" s="102">
        <v>354688</v>
      </c>
      <c r="J132" s="102">
        <v>218420</v>
      </c>
    </row>
    <row r="133" spans="1:10" ht="14.25">
      <c r="A133" s="98" t="s">
        <v>1465</v>
      </c>
      <c r="B133" s="98" t="s">
        <v>1466</v>
      </c>
      <c r="C133" s="99" t="s">
        <v>574</v>
      </c>
      <c r="D133" s="99" t="s">
        <v>152</v>
      </c>
      <c r="E133" s="100">
        <v>330000</v>
      </c>
      <c r="F133" s="102">
        <f t="shared" si="6"/>
        <v>16500</v>
      </c>
      <c r="G133" s="102">
        <f t="shared" si="7"/>
        <v>5000</v>
      </c>
      <c r="H133" s="102">
        <f t="shared" si="8"/>
        <v>66990</v>
      </c>
      <c r="I133" s="102">
        <v>400384.00000000006</v>
      </c>
      <c r="J133" s="102">
        <v>246560.00000000006</v>
      </c>
    </row>
    <row r="134" spans="1:10" ht="14.25">
      <c r="A134" s="98" t="s">
        <v>1465</v>
      </c>
      <c r="B134" s="98" t="s">
        <v>1466</v>
      </c>
      <c r="C134" s="99" t="s">
        <v>575</v>
      </c>
      <c r="D134" s="99" t="s">
        <v>153</v>
      </c>
      <c r="E134" s="100">
        <v>330000</v>
      </c>
      <c r="F134" s="102">
        <f t="shared" si="6"/>
        <v>16500</v>
      </c>
      <c r="G134" s="102">
        <f t="shared" si="7"/>
        <v>5000</v>
      </c>
      <c r="H134" s="102">
        <f t="shared" si="8"/>
        <v>66990</v>
      </c>
      <c r="I134" s="102">
        <v>400384.00000000006</v>
      </c>
      <c r="J134" s="102">
        <v>246560.00000000006</v>
      </c>
    </row>
    <row r="135" spans="1:10" ht="14.25">
      <c r="A135" s="98" t="s">
        <v>1465</v>
      </c>
      <c r="B135" s="98" t="s">
        <v>1466</v>
      </c>
      <c r="C135" s="100" t="s">
        <v>576</v>
      </c>
      <c r="D135" s="100" t="s">
        <v>154</v>
      </c>
      <c r="E135" s="100">
        <v>290000</v>
      </c>
      <c r="F135" s="102">
        <f t="shared" si="6"/>
        <v>16500</v>
      </c>
      <c r="G135" s="102">
        <f t="shared" si="7"/>
        <v>5000</v>
      </c>
      <c r="H135" s="102">
        <f t="shared" si="8"/>
        <v>58870.000000000007</v>
      </c>
      <c r="I135" s="102">
        <v>354688</v>
      </c>
      <c r="J135" s="102">
        <v>218420</v>
      </c>
    </row>
    <row r="136" spans="1:10" ht="14.25">
      <c r="A136" s="98" t="s">
        <v>1465</v>
      </c>
      <c r="B136" s="98" t="s">
        <v>1466</v>
      </c>
      <c r="C136" s="100" t="s">
        <v>577</v>
      </c>
      <c r="D136" s="100" t="s">
        <v>155</v>
      </c>
      <c r="E136" s="100">
        <v>290000</v>
      </c>
      <c r="F136" s="102">
        <f t="shared" si="6"/>
        <v>16500</v>
      </c>
      <c r="G136" s="102">
        <f t="shared" si="7"/>
        <v>5000</v>
      </c>
      <c r="H136" s="102">
        <f t="shared" si="8"/>
        <v>58870.000000000007</v>
      </c>
      <c r="I136" s="102">
        <v>354688</v>
      </c>
      <c r="J136" s="102">
        <v>218420</v>
      </c>
    </row>
    <row r="137" spans="1:10" ht="14.25">
      <c r="A137" s="98" t="s">
        <v>1465</v>
      </c>
      <c r="B137" s="98" t="s">
        <v>1466</v>
      </c>
      <c r="C137" s="100" t="s">
        <v>578</v>
      </c>
      <c r="D137" s="100" t="s">
        <v>156</v>
      </c>
      <c r="E137" s="100">
        <v>290000</v>
      </c>
      <c r="F137" s="102">
        <f t="shared" si="6"/>
        <v>16500</v>
      </c>
      <c r="G137" s="102">
        <f t="shared" si="7"/>
        <v>5000</v>
      </c>
      <c r="H137" s="102">
        <f t="shared" si="8"/>
        <v>58870.000000000007</v>
      </c>
      <c r="I137" s="102">
        <v>354688</v>
      </c>
      <c r="J137" s="102">
        <v>218420</v>
      </c>
    </row>
    <row r="138" spans="1:10" ht="14.25">
      <c r="A138" s="98" t="s">
        <v>1465</v>
      </c>
      <c r="B138" s="98" t="s">
        <v>1466</v>
      </c>
      <c r="C138" s="100" t="s">
        <v>579</v>
      </c>
      <c r="D138" s="100" t="s">
        <v>157</v>
      </c>
      <c r="E138" s="100">
        <v>290000</v>
      </c>
      <c r="F138" s="102">
        <f t="shared" si="6"/>
        <v>16500</v>
      </c>
      <c r="G138" s="102">
        <f t="shared" si="7"/>
        <v>5000</v>
      </c>
      <c r="H138" s="102">
        <f t="shared" si="8"/>
        <v>58870.000000000007</v>
      </c>
      <c r="I138" s="102">
        <v>354688</v>
      </c>
      <c r="J138" s="102">
        <v>218420</v>
      </c>
    </row>
    <row r="139" spans="1:10" ht="14.25">
      <c r="A139" s="98" t="s">
        <v>1465</v>
      </c>
      <c r="B139" s="98" t="s">
        <v>1466</v>
      </c>
      <c r="C139" s="99" t="s">
        <v>580</v>
      </c>
      <c r="D139" s="99" t="s">
        <v>158</v>
      </c>
      <c r="E139" s="100">
        <v>390000</v>
      </c>
      <c r="F139" s="102">
        <f t="shared" si="6"/>
        <v>16500</v>
      </c>
      <c r="G139" s="102">
        <f t="shared" si="7"/>
        <v>5000</v>
      </c>
      <c r="H139" s="102">
        <f t="shared" si="8"/>
        <v>79170</v>
      </c>
      <c r="I139" s="102">
        <v>468928</v>
      </c>
      <c r="J139" s="102">
        <v>288770</v>
      </c>
    </row>
    <row r="140" spans="1:10" ht="14.25">
      <c r="A140" s="98" t="s">
        <v>1465</v>
      </c>
      <c r="B140" s="98" t="s">
        <v>1466</v>
      </c>
      <c r="C140" s="99" t="s">
        <v>581</v>
      </c>
      <c r="D140" s="99" t="s">
        <v>159</v>
      </c>
      <c r="E140" s="100">
        <v>390000</v>
      </c>
      <c r="F140" s="102">
        <f t="shared" si="6"/>
        <v>16500</v>
      </c>
      <c r="G140" s="102">
        <f t="shared" si="7"/>
        <v>5000</v>
      </c>
      <c r="H140" s="102">
        <f t="shared" si="8"/>
        <v>79170</v>
      </c>
      <c r="I140" s="102">
        <v>468928</v>
      </c>
      <c r="J140" s="102">
        <v>288770</v>
      </c>
    </row>
    <row r="141" spans="1:10" ht="14.25">
      <c r="A141" s="98" t="s">
        <v>1465</v>
      </c>
      <c r="B141" s="98" t="s">
        <v>1466</v>
      </c>
      <c r="C141" s="100" t="s">
        <v>582</v>
      </c>
      <c r="D141" s="100" t="s">
        <v>160</v>
      </c>
      <c r="E141" s="100">
        <v>350000</v>
      </c>
      <c r="F141" s="102">
        <f t="shared" si="6"/>
        <v>16500</v>
      </c>
      <c r="G141" s="102">
        <f t="shared" si="7"/>
        <v>5000</v>
      </c>
      <c r="H141" s="102">
        <f t="shared" si="8"/>
        <v>71050</v>
      </c>
      <c r="I141" s="102">
        <v>423232</v>
      </c>
      <c r="J141" s="102">
        <v>260630.00000000003</v>
      </c>
    </row>
    <row r="142" spans="1:10" ht="14.25">
      <c r="A142" s="98" t="s">
        <v>1465</v>
      </c>
      <c r="B142" s="98" t="s">
        <v>1466</v>
      </c>
      <c r="C142" s="99" t="s">
        <v>583</v>
      </c>
      <c r="D142" s="99" t="s">
        <v>161</v>
      </c>
      <c r="E142" s="100">
        <v>290000</v>
      </c>
      <c r="F142" s="102">
        <f t="shared" si="6"/>
        <v>16500</v>
      </c>
      <c r="G142" s="102">
        <f t="shared" si="7"/>
        <v>5000</v>
      </c>
      <c r="H142" s="102">
        <f t="shared" si="8"/>
        <v>58870.000000000007</v>
      </c>
      <c r="I142" s="102">
        <v>354688</v>
      </c>
      <c r="J142" s="102">
        <v>218420</v>
      </c>
    </row>
    <row r="143" spans="1:10" ht="14.25">
      <c r="A143" s="98" t="s">
        <v>1465</v>
      </c>
      <c r="B143" s="98" t="s">
        <v>1466</v>
      </c>
      <c r="C143" s="99" t="s">
        <v>584</v>
      </c>
      <c r="D143" s="99" t="s">
        <v>162</v>
      </c>
      <c r="E143" s="100">
        <v>290000</v>
      </c>
      <c r="F143" s="102">
        <f t="shared" si="6"/>
        <v>16500</v>
      </c>
      <c r="G143" s="102">
        <f t="shared" si="7"/>
        <v>5000</v>
      </c>
      <c r="H143" s="102">
        <f t="shared" si="8"/>
        <v>58870.000000000007</v>
      </c>
      <c r="I143" s="102">
        <v>354688</v>
      </c>
      <c r="J143" s="102">
        <v>218420</v>
      </c>
    </row>
    <row r="144" spans="1:10" ht="14.25">
      <c r="A144" s="98" t="s">
        <v>1465</v>
      </c>
      <c r="B144" s="98" t="s">
        <v>1466</v>
      </c>
      <c r="C144" s="99" t="s">
        <v>585</v>
      </c>
      <c r="D144" s="99" t="s">
        <v>163</v>
      </c>
      <c r="E144" s="100">
        <v>290000</v>
      </c>
      <c r="F144" s="102">
        <f t="shared" si="6"/>
        <v>16500</v>
      </c>
      <c r="G144" s="102">
        <f t="shared" si="7"/>
        <v>5000</v>
      </c>
      <c r="H144" s="102">
        <f t="shared" si="8"/>
        <v>58870.000000000007</v>
      </c>
      <c r="I144" s="102">
        <v>354688</v>
      </c>
      <c r="J144" s="102">
        <v>218420</v>
      </c>
    </row>
    <row r="145" spans="1:10" ht="14.25">
      <c r="A145" s="98" t="s">
        <v>1465</v>
      </c>
      <c r="B145" s="98" t="s">
        <v>1466</v>
      </c>
      <c r="C145" s="99" t="s">
        <v>586</v>
      </c>
      <c r="D145" s="99" t="s">
        <v>164</v>
      </c>
      <c r="E145" s="100">
        <v>330000</v>
      </c>
      <c r="F145" s="102">
        <f t="shared" si="6"/>
        <v>16500</v>
      </c>
      <c r="G145" s="102">
        <f t="shared" si="7"/>
        <v>5000</v>
      </c>
      <c r="H145" s="102">
        <f t="shared" si="8"/>
        <v>66990</v>
      </c>
      <c r="I145" s="102">
        <v>400384.00000000006</v>
      </c>
      <c r="J145" s="102">
        <v>246560.00000000006</v>
      </c>
    </row>
    <row r="146" spans="1:10" ht="14.25">
      <c r="A146" s="98" t="s">
        <v>1465</v>
      </c>
      <c r="B146" s="98" t="s">
        <v>1466</v>
      </c>
      <c r="C146" s="100" t="s">
        <v>587</v>
      </c>
      <c r="D146" s="100" t="s">
        <v>165</v>
      </c>
      <c r="E146" s="100">
        <v>330000</v>
      </c>
      <c r="F146" s="102">
        <f t="shared" si="6"/>
        <v>16500</v>
      </c>
      <c r="G146" s="102">
        <f t="shared" si="7"/>
        <v>5000</v>
      </c>
      <c r="H146" s="102">
        <f t="shared" si="8"/>
        <v>66990</v>
      </c>
      <c r="I146" s="102">
        <v>400384.00000000006</v>
      </c>
      <c r="J146" s="102">
        <v>246560.00000000006</v>
      </c>
    </row>
    <row r="147" spans="1:10" ht="14.25">
      <c r="A147" s="98" t="s">
        <v>1465</v>
      </c>
      <c r="B147" s="98" t="s">
        <v>1466</v>
      </c>
      <c r="C147" s="100" t="s">
        <v>588</v>
      </c>
      <c r="D147" s="100" t="s">
        <v>166</v>
      </c>
      <c r="E147" s="100">
        <v>330000</v>
      </c>
      <c r="F147" s="102">
        <f t="shared" si="6"/>
        <v>16500</v>
      </c>
      <c r="G147" s="102">
        <f t="shared" si="7"/>
        <v>5000</v>
      </c>
      <c r="H147" s="102">
        <f t="shared" si="8"/>
        <v>66990</v>
      </c>
      <c r="I147" s="102">
        <v>400384.00000000006</v>
      </c>
      <c r="J147" s="102">
        <v>246560.00000000006</v>
      </c>
    </row>
    <row r="148" spans="1:10" ht="14.25">
      <c r="A148" s="98" t="s">
        <v>1465</v>
      </c>
      <c r="B148" s="98" t="s">
        <v>1466</v>
      </c>
      <c r="C148" s="99" t="s">
        <v>589</v>
      </c>
      <c r="D148" s="99" t="s">
        <v>167</v>
      </c>
      <c r="E148" s="100">
        <v>330000</v>
      </c>
      <c r="F148" s="102">
        <f t="shared" si="6"/>
        <v>16500</v>
      </c>
      <c r="G148" s="102">
        <f t="shared" si="7"/>
        <v>5000</v>
      </c>
      <c r="H148" s="102">
        <f t="shared" si="8"/>
        <v>66990</v>
      </c>
      <c r="I148" s="102">
        <v>400384.00000000006</v>
      </c>
      <c r="J148" s="102">
        <v>246560.00000000006</v>
      </c>
    </row>
    <row r="149" spans="1:10" ht="14.25">
      <c r="A149" s="98" t="s">
        <v>1465</v>
      </c>
      <c r="B149" s="98" t="s">
        <v>1466</v>
      </c>
      <c r="C149" s="100" t="s">
        <v>590</v>
      </c>
      <c r="D149" s="100" t="s">
        <v>168</v>
      </c>
      <c r="E149" s="100">
        <v>290000</v>
      </c>
      <c r="F149" s="102">
        <f t="shared" si="6"/>
        <v>16500</v>
      </c>
      <c r="G149" s="102">
        <f t="shared" si="7"/>
        <v>5000</v>
      </c>
      <c r="H149" s="102">
        <f t="shared" si="8"/>
        <v>58870.000000000007</v>
      </c>
      <c r="I149" s="102">
        <v>354688</v>
      </c>
      <c r="J149" s="102">
        <v>218420</v>
      </c>
    </row>
    <row r="150" spans="1:10" ht="14.25">
      <c r="A150" s="98" t="s">
        <v>1465</v>
      </c>
      <c r="B150" s="98" t="s">
        <v>1466</v>
      </c>
      <c r="C150" s="99" t="s">
        <v>591</v>
      </c>
      <c r="D150" s="99" t="s">
        <v>169</v>
      </c>
      <c r="E150" s="100">
        <v>330000</v>
      </c>
      <c r="F150" s="102">
        <f t="shared" si="6"/>
        <v>16500</v>
      </c>
      <c r="G150" s="102">
        <f t="shared" si="7"/>
        <v>5000</v>
      </c>
      <c r="H150" s="102">
        <f t="shared" si="8"/>
        <v>66990</v>
      </c>
      <c r="I150" s="102">
        <v>400384.00000000006</v>
      </c>
      <c r="J150" s="102">
        <v>246560.00000000006</v>
      </c>
    </row>
    <row r="151" spans="1:10" ht="14.25">
      <c r="A151" s="98" t="s">
        <v>1465</v>
      </c>
      <c r="B151" s="98" t="s">
        <v>1466</v>
      </c>
      <c r="C151" s="100" t="s">
        <v>592</v>
      </c>
      <c r="D151" s="100" t="s">
        <v>170</v>
      </c>
      <c r="E151" s="100">
        <v>290000</v>
      </c>
      <c r="F151" s="102">
        <f t="shared" si="6"/>
        <v>16500</v>
      </c>
      <c r="G151" s="102">
        <f t="shared" si="7"/>
        <v>5000</v>
      </c>
      <c r="H151" s="102">
        <f t="shared" si="8"/>
        <v>58870.000000000007</v>
      </c>
      <c r="I151" s="102">
        <v>354688</v>
      </c>
      <c r="J151" s="102">
        <v>218420</v>
      </c>
    </row>
    <row r="152" spans="1:10" ht="14.25">
      <c r="A152" s="98" t="s">
        <v>1465</v>
      </c>
      <c r="B152" s="98" t="s">
        <v>1466</v>
      </c>
      <c r="C152" s="100" t="s">
        <v>593</v>
      </c>
      <c r="D152" s="100" t="s">
        <v>171</v>
      </c>
      <c r="E152" s="100">
        <v>290000</v>
      </c>
      <c r="F152" s="102">
        <f t="shared" si="6"/>
        <v>16500</v>
      </c>
      <c r="G152" s="102">
        <f t="shared" si="7"/>
        <v>5000</v>
      </c>
      <c r="H152" s="102">
        <f t="shared" si="8"/>
        <v>58870.000000000007</v>
      </c>
      <c r="I152" s="102">
        <v>354688</v>
      </c>
      <c r="J152" s="102">
        <v>218420</v>
      </c>
    </row>
    <row r="153" spans="1:10" ht="14.25">
      <c r="A153" s="98" t="s">
        <v>1465</v>
      </c>
      <c r="B153" s="98" t="s">
        <v>1466</v>
      </c>
      <c r="C153" s="100" t="s">
        <v>594</v>
      </c>
      <c r="D153" s="100" t="s">
        <v>172</v>
      </c>
      <c r="E153" s="100">
        <v>290000</v>
      </c>
      <c r="F153" s="102">
        <f t="shared" si="6"/>
        <v>16500</v>
      </c>
      <c r="G153" s="102">
        <f t="shared" si="7"/>
        <v>5000</v>
      </c>
      <c r="H153" s="102">
        <f t="shared" si="8"/>
        <v>58870.000000000007</v>
      </c>
      <c r="I153" s="102">
        <v>354688</v>
      </c>
      <c r="J153" s="102">
        <v>218420</v>
      </c>
    </row>
    <row r="154" spans="1:10" ht="14.25">
      <c r="A154" s="98" t="s">
        <v>1465</v>
      </c>
      <c r="B154" s="98" t="s">
        <v>1466</v>
      </c>
      <c r="C154" s="100" t="s">
        <v>595</v>
      </c>
      <c r="D154" s="100" t="s">
        <v>173</v>
      </c>
      <c r="E154" s="100">
        <v>290000</v>
      </c>
      <c r="F154" s="102">
        <f t="shared" si="6"/>
        <v>16500</v>
      </c>
      <c r="G154" s="102">
        <f t="shared" si="7"/>
        <v>5000</v>
      </c>
      <c r="H154" s="102">
        <f t="shared" si="8"/>
        <v>58870.000000000007</v>
      </c>
      <c r="I154" s="102">
        <v>354688</v>
      </c>
      <c r="J154" s="102">
        <v>218420</v>
      </c>
    </row>
    <row r="155" spans="1:10" ht="14.25">
      <c r="A155" s="98" t="s">
        <v>1465</v>
      </c>
      <c r="B155" s="98" t="s">
        <v>1466</v>
      </c>
      <c r="C155" s="100" t="s">
        <v>596</v>
      </c>
      <c r="D155" s="100" t="s">
        <v>174</v>
      </c>
      <c r="E155" s="100">
        <v>290000</v>
      </c>
      <c r="F155" s="102">
        <f t="shared" si="6"/>
        <v>16500</v>
      </c>
      <c r="G155" s="102">
        <f t="shared" si="7"/>
        <v>5000</v>
      </c>
      <c r="H155" s="102">
        <f t="shared" si="8"/>
        <v>58870.000000000007</v>
      </c>
      <c r="I155" s="102">
        <v>354688</v>
      </c>
      <c r="J155" s="102">
        <v>218420</v>
      </c>
    </row>
    <row r="156" spans="1:10" ht="14.25">
      <c r="A156" s="98" t="s">
        <v>1465</v>
      </c>
      <c r="B156" s="98" t="s">
        <v>1466</v>
      </c>
      <c r="C156" s="100" t="s">
        <v>597</v>
      </c>
      <c r="D156" s="100" t="s">
        <v>175</v>
      </c>
      <c r="E156" s="100">
        <v>290000</v>
      </c>
      <c r="F156" s="102">
        <f t="shared" si="6"/>
        <v>16500</v>
      </c>
      <c r="G156" s="102">
        <f t="shared" si="7"/>
        <v>5000</v>
      </c>
      <c r="H156" s="102">
        <f t="shared" si="8"/>
        <v>58870.000000000007</v>
      </c>
      <c r="I156" s="102">
        <v>354688</v>
      </c>
      <c r="J156" s="102">
        <v>218420</v>
      </c>
    </row>
    <row r="157" spans="1:10" ht="14.25">
      <c r="A157" s="98" t="s">
        <v>1465</v>
      </c>
      <c r="B157" s="98" t="s">
        <v>1466</v>
      </c>
      <c r="C157" s="100" t="s">
        <v>598</v>
      </c>
      <c r="D157" s="100" t="s">
        <v>176</v>
      </c>
      <c r="E157" s="100">
        <v>290000</v>
      </c>
      <c r="F157" s="102">
        <f t="shared" si="6"/>
        <v>16500</v>
      </c>
      <c r="G157" s="102">
        <f t="shared" si="7"/>
        <v>5000</v>
      </c>
      <c r="H157" s="102">
        <f t="shared" si="8"/>
        <v>58870.000000000007</v>
      </c>
      <c r="I157" s="102">
        <v>354688</v>
      </c>
      <c r="J157" s="102">
        <v>218420</v>
      </c>
    </row>
    <row r="158" spans="1:10" ht="14.25">
      <c r="A158" s="98" t="s">
        <v>1465</v>
      </c>
      <c r="B158" s="98" t="s">
        <v>1466</v>
      </c>
      <c r="C158" s="100" t="s">
        <v>599</v>
      </c>
      <c r="D158" s="100" t="s">
        <v>177</v>
      </c>
      <c r="E158" s="100">
        <v>290000</v>
      </c>
      <c r="F158" s="102">
        <f t="shared" si="6"/>
        <v>16500</v>
      </c>
      <c r="G158" s="102">
        <f t="shared" si="7"/>
        <v>5000</v>
      </c>
      <c r="H158" s="102">
        <f t="shared" si="8"/>
        <v>58870.000000000007</v>
      </c>
      <c r="I158" s="102">
        <v>354688</v>
      </c>
      <c r="J158" s="102">
        <v>218420</v>
      </c>
    </row>
    <row r="159" spans="1:10" ht="14.25">
      <c r="A159" s="98" t="s">
        <v>1465</v>
      </c>
      <c r="B159" s="98" t="s">
        <v>1466</v>
      </c>
      <c r="C159" s="100" t="s">
        <v>600</v>
      </c>
      <c r="D159" s="100" t="s">
        <v>178</v>
      </c>
      <c r="E159" s="100">
        <v>290000</v>
      </c>
      <c r="F159" s="102">
        <f t="shared" si="6"/>
        <v>16500</v>
      </c>
      <c r="G159" s="102">
        <f t="shared" si="7"/>
        <v>5000</v>
      </c>
      <c r="H159" s="102">
        <f t="shared" si="8"/>
        <v>58870.000000000007</v>
      </c>
      <c r="I159" s="102">
        <v>354688</v>
      </c>
      <c r="J159" s="102">
        <v>218420</v>
      </c>
    </row>
    <row r="160" spans="1:10" ht="14.25">
      <c r="A160" s="98" t="s">
        <v>1465</v>
      </c>
      <c r="B160" s="98" t="s">
        <v>1466</v>
      </c>
      <c r="C160" s="100" t="s">
        <v>601</v>
      </c>
      <c r="D160" s="100" t="s">
        <v>179</v>
      </c>
      <c r="E160" s="100">
        <v>290000</v>
      </c>
      <c r="F160" s="102">
        <f t="shared" si="6"/>
        <v>16500</v>
      </c>
      <c r="G160" s="102">
        <f t="shared" si="7"/>
        <v>5000</v>
      </c>
      <c r="H160" s="102">
        <f t="shared" si="8"/>
        <v>58870.000000000007</v>
      </c>
      <c r="I160" s="102">
        <v>354688</v>
      </c>
      <c r="J160" s="102">
        <v>218420</v>
      </c>
    </row>
    <row r="161" spans="1:10" ht="14.25">
      <c r="A161" s="98" t="s">
        <v>1465</v>
      </c>
      <c r="B161" s="98" t="s">
        <v>1466</v>
      </c>
      <c r="C161" s="100" t="s">
        <v>602</v>
      </c>
      <c r="D161" s="100" t="s">
        <v>180</v>
      </c>
      <c r="E161" s="100">
        <v>290000</v>
      </c>
      <c r="F161" s="102">
        <f t="shared" si="6"/>
        <v>16500</v>
      </c>
      <c r="G161" s="102">
        <f t="shared" si="7"/>
        <v>5000</v>
      </c>
      <c r="H161" s="102">
        <f t="shared" si="8"/>
        <v>58870.000000000007</v>
      </c>
      <c r="I161" s="102">
        <v>354688</v>
      </c>
      <c r="J161" s="102">
        <v>218420</v>
      </c>
    </row>
    <row r="162" spans="1:10" ht="14.25">
      <c r="A162" s="98" t="s">
        <v>1465</v>
      </c>
      <c r="B162" s="98" t="s">
        <v>1466</v>
      </c>
      <c r="C162" s="99" t="s">
        <v>603</v>
      </c>
      <c r="D162" s="99" t="s">
        <v>181</v>
      </c>
      <c r="E162" s="100">
        <v>330000</v>
      </c>
      <c r="F162" s="102">
        <f t="shared" si="6"/>
        <v>16500</v>
      </c>
      <c r="G162" s="102">
        <f t="shared" si="7"/>
        <v>5000</v>
      </c>
      <c r="H162" s="102">
        <f t="shared" si="8"/>
        <v>66990</v>
      </c>
      <c r="I162" s="102">
        <v>400384.00000000006</v>
      </c>
      <c r="J162" s="102">
        <v>246560.00000000006</v>
      </c>
    </row>
    <row r="163" spans="1:10" ht="14.25">
      <c r="A163" s="98" t="s">
        <v>1465</v>
      </c>
      <c r="B163" s="98" t="s">
        <v>1466</v>
      </c>
      <c r="C163" s="100" t="s">
        <v>604</v>
      </c>
      <c r="D163" s="100" t="s">
        <v>182</v>
      </c>
      <c r="E163" s="100">
        <v>290000</v>
      </c>
      <c r="F163" s="102">
        <f t="shared" si="6"/>
        <v>16500</v>
      </c>
      <c r="G163" s="102">
        <f t="shared" si="7"/>
        <v>5000</v>
      </c>
      <c r="H163" s="102">
        <f t="shared" si="8"/>
        <v>58870.000000000007</v>
      </c>
      <c r="I163" s="102">
        <v>354688</v>
      </c>
      <c r="J163" s="102">
        <v>218420</v>
      </c>
    </row>
    <row r="164" spans="1:10" ht="14.25">
      <c r="A164" s="98" t="s">
        <v>1465</v>
      </c>
      <c r="B164" s="98" t="s">
        <v>1466</v>
      </c>
      <c r="C164" s="99" t="s">
        <v>605</v>
      </c>
      <c r="D164" s="99" t="s">
        <v>183</v>
      </c>
      <c r="E164" s="100">
        <v>290000</v>
      </c>
      <c r="F164" s="102">
        <f t="shared" si="6"/>
        <v>16500</v>
      </c>
      <c r="G164" s="102">
        <f t="shared" si="7"/>
        <v>5000</v>
      </c>
      <c r="H164" s="102">
        <f t="shared" si="8"/>
        <v>58870.000000000007</v>
      </c>
      <c r="I164" s="102">
        <v>354688</v>
      </c>
      <c r="J164" s="102">
        <v>218420</v>
      </c>
    </row>
    <row r="165" spans="1:10" ht="14.25">
      <c r="A165" s="98" t="s">
        <v>1465</v>
      </c>
      <c r="B165" s="98" t="s">
        <v>1466</v>
      </c>
      <c r="C165" s="99" t="s">
        <v>606</v>
      </c>
      <c r="D165" s="99" t="s">
        <v>184</v>
      </c>
      <c r="E165" s="100">
        <v>290000</v>
      </c>
      <c r="F165" s="102">
        <f t="shared" si="6"/>
        <v>16500</v>
      </c>
      <c r="G165" s="102">
        <f t="shared" si="7"/>
        <v>5000</v>
      </c>
      <c r="H165" s="102">
        <f t="shared" si="8"/>
        <v>58870.000000000007</v>
      </c>
      <c r="I165" s="102">
        <v>354688</v>
      </c>
      <c r="J165" s="102">
        <v>218420</v>
      </c>
    </row>
    <row r="166" spans="1:10" ht="14.25">
      <c r="A166" s="98" t="s">
        <v>1465</v>
      </c>
      <c r="B166" s="98" t="s">
        <v>1466</v>
      </c>
      <c r="C166" s="99" t="s">
        <v>607</v>
      </c>
      <c r="D166" s="99" t="s">
        <v>185</v>
      </c>
      <c r="E166" s="100">
        <v>290000</v>
      </c>
      <c r="F166" s="102">
        <f t="shared" si="6"/>
        <v>16500</v>
      </c>
      <c r="G166" s="102">
        <f t="shared" si="7"/>
        <v>5000</v>
      </c>
      <c r="H166" s="102">
        <f t="shared" si="8"/>
        <v>58870.000000000007</v>
      </c>
      <c r="I166" s="102">
        <v>354688</v>
      </c>
      <c r="J166" s="102">
        <v>218420</v>
      </c>
    </row>
    <row r="167" spans="1:10" ht="14.25">
      <c r="A167" s="98" t="s">
        <v>1465</v>
      </c>
      <c r="B167" s="98" t="s">
        <v>1466</v>
      </c>
      <c r="C167" s="99" t="s">
        <v>608</v>
      </c>
      <c r="D167" s="99" t="s">
        <v>186</v>
      </c>
      <c r="E167" s="100">
        <v>290000</v>
      </c>
      <c r="F167" s="102">
        <f t="shared" si="6"/>
        <v>16500</v>
      </c>
      <c r="G167" s="102">
        <f t="shared" si="7"/>
        <v>5000</v>
      </c>
      <c r="H167" s="102">
        <f t="shared" si="8"/>
        <v>58870.000000000007</v>
      </c>
      <c r="I167" s="102">
        <v>354688</v>
      </c>
      <c r="J167" s="102">
        <v>218420</v>
      </c>
    </row>
    <row r="168" spans="1:10" ht="14.25">
      <c r="A168" s="98" t="s">
        <v>1465</v>
      </c>
      <c r="B168" s="98" t="s">
        <v>1466</v>
      </c>
      <c r="C168" s="100" t="s">
        <v>609</v>
      </c>
      <c r="D168" s="100" t="s">
        <v>187</v>
      </c>
      <c r="E168" s="100">
        <v>290000</v>
      </c>
      <c r="F168" s="102">
        <f t="shared" si="6"/>
        <v>16500</v>
      </c>
      <c r="G168" s="102">
        <f t="shared" si="7"/>
        <v>5000</v>
      </c>
      <c r="H168" s="102">
        <f t="shared" si="8"/>
        <v>58870.000000000007</v>
      </c>
      <c r="I168" s="102">
        <v>354688</v>
      </c>
      <c r="J168" s="102">
        <v>218420</v>
      </c>
    </row>
    <row r="169" spans="1:10" ht="14.25">
      <c r="A169" s="98" t="s">
        <v>1465</v>
      </c>
      <c r="B169" s="98" t="s">
        <v>1466</v>
      </c>
      <c r="C169" s="100" t="s">
        <v>610</v>
      </c>
      <c r="D169" s="100" t="s">
        <v>188</v>
      </c>
      <c r="E169" s="100">
        <v>290000</v>
      </c>
      <c r="F169" s="102">
        <f t="shared" si="6"/>
        <v>16500</v>
      </c>
      <c r="G169" s="102">
        <f t="shared" si="7"/>
        <v>5000</v>
      </c>
      <c r="H169" s="102">
        <f t="shared" si="8"/>
        <v>58870.000000000007</v>
      </c>
      <c r="I169" s="102">
        <v>354688</v>
      </c>
      <c r="J169" s="102">
        <v>218420</v>
      </c>
    </row>
    <row r="170" spans="1:10" ht="14.25">
      <c r="A170" s="98" t="s">
        <v>1465</v>
      </c>
      <c r="B170" s="98" t="s">
        <v>1466</v>
      </c>
      <c r="C170" s="100" t="s">
        <v>611</v>
      </c>
      <c r="D170" s="100" t="s">
        <v>189</v>
      </c>
      <c r="E170" s="100">
        <v>290000</v>
      </c>
      <c r="F170" s="102">
        <f t="shared" si="6"/>
        <v>16500</v>
      </c>
      <c r="G170" s="102">
        <f t="shared" si="7"/>
        <v>5000</v>
      </c>
      <c r="H170" s="102">
        <f t="shared" si="8"/>
        <v>58870.000000000007</v>
      </c>
      <c r="I170" s="102">
        <v>354688</v>
      </c>
      <c r="J170" s="102">
        <v>218420</v>
      </c>
    </row>
    <row r="171" spans="1:10" ht="14.25">
      <c r="A171" s="98" t="s">
        <v>1465</v>
      </c>
      <c r="B171" s="98" t="s">
        <v>1466</v>
      </c>
      <c r="C171" s="99" t="s">
        <v>612</v>
      </c>
      <c r="D171" s="99" t="s">
        <v>190</v>
      </c>
      <c r="E171" s="100">
        <v>350000</v>
      </c>
      <c r="F171" s="102">
        <f t="shared" si="6"/>
        <v>16500</v>
      </c>
      <c r="G171" s="102">
        <f t="shared" si="7"/>
        <v>5000</v>
      </c>
      <c r="H171" s="102">
        <f t="shared" si="8"/>
        <v>71050</v>
      </c>
      <c r="I171" s="102">
        <v>423232</v>
      </c>
      <c r="J171" s="102">
        <v>260630.00000000003</v>
      </c>
    </row>
    <row r="172" spans="1:10" ht="14.25">
      <c r="A172" s="98" t="s">
        <v>1465</v>
      </c>
      <c r="B172" s="98" t="s">
        <v>1466</v>
      </c>
      <c r="C172" s="99" t="s">
        <v>613</v>
      </c>
      <c r="D172" s="99" t="s">
        <v>191</v>
      </c>
      <c r="E172" s="100">
        <v>350000</v>
      </c>
      <c r="F172" s="102">
        <f t="shared" si="6"/>
        <v>16500</v>
      </c>
      <c r="G172" s="102">
        <f t="shared" si="7"/>
        <v>5000</v>
      </c>
      <c r="H172" s="102">
        <f t="shared" si="8"/>
        <v>71050</v>
      </c>
      <c r="I172" s="102">
        <v>423232</v>
      </c>
      <c r="J172" s="102">
        <v>260630.00000000003</v>
      </c>
    </row>
    <row r="173" spans="1:10" ht="14.25">
      <c r="A173" s="98" t="s">
        <v>1465</v>
      </c>
      <c r="B173" s="98" t="s">
        <v>1466</v>
      </c>
      <c r="C173" s="99" t="s">
        <v>614</v>
      </c>
      <c r="D173" s="99" t="s">
        <v>192</v>
      </c>
      <c r="E173" s="100">
        <v>390000</v>
      </c>
      <c r="F173" s="102">
        <f t="shared" si="6"/>
        <v>16500</v>
      </c>
      <c r="G173" s="102">
        <f t="shared" si="7"/>
        <v>5000</v>
      </c>
      <c r="H173" s="102">
        <f t="shared" si="8"/>
        <v>79170</v>
      </c>
      <c r="I173" s="102">
        <v>468928</v>
      </c>
      <c r="J173" s="102">
        <v>288770</v>
      </c>
    </row>
    <row r="174" spans="1:10" ht="14.25">
      <c r="A174" s="98" t="s">
        <v>1465</v>
      </c>
      <c r="B174" s="98" t="s">
        <v>1466</v>
      </c>
      <c r="C174" s="99" t="s">
        <v>615</v>
      </c>
      <c r="D174" s="99" t="s">
        <v>193</v>
      </c>
      <c r="E174" s="100">
        <v>290000</v>
      </c>
      <c r="F174" s="102">
        <f t="shared" si="6"/>
        <v>16500</v>
      </c>
      <c r="G174" s="102">
        <f t="shared" si="7"/>
        <v>5000</v>
      </c>
      <c r="H174" s="102">
        <f t="shared" si="8"/>
        <v>58870.000000000007</v>
      </c>
      <c r="I174" s="102">
        <v>354688</v>
      </c>
      <c r="J174" s="102">
        <v>218420</v>
      </c>
    </row>
    <row r="175" spans="1:10" ht="14.25">
      <c r="A175" s="98" t="s">
        <v>1465</v>
      </c>
      <c r="B175" s="98" t="s">
        <v>1466</v>
      </c>
      <c r="C175" s="99" t="s">
        <v>616</v>
      </c>
      <c r="D175" s="99" t="s">
        <v>194</v>
      </c>
      <c r="E175" s="100">
        <v>290000</v>
      </c>
      <c r="F175" s="102">
        <f t="shared" si="6"/>
        <v>16500</v>
      </c>
      <c r="G175" s="102">
        <f t="shared" si="7"/>
        <v>5000</v>
      </c>
      <c r="H175" s="102">
        <f t="shared" si="8"/>
        <v>58870.000000000007</v>
      </c>
      <c r="I175" s="102">
        <v>354688</v>
      </c>
      <c r="J175" s="102">
        <v>218420</v>
      </c>
    </row>
    <row r="176" spans="1:10" ht="14.25">
      <c r="A176" s="98" t="s">
        <v>1465</v>
      </c>
      <c r="B176" s="98" t="s">
        <v>1466</v>
      </c>
      <c r="C176" s="99" t="s">
        <v>617</v>
      </c>
      <c r="D176" s="99" t="s">
        <v>195</v>
      </c>
      <c r="E176" s="100">
        <v>290000</v>
      </c>
      <c r="F176" s="102">
        <f t="shared" si="6"/>
        <v>16500</v>
      </c>
      <c r="G176" s="102">
        <f t="shared" si="7"/>
        <v>5000</v>
      </c>
      <c r="H176" s="102">
        <f t="shared" si="8"/>
        <v>58870.000000000007</v>
      </c>
      <c r="I176" s="102">
        <v>354688</v>
      </c>
      <c r="J176" s="102">
        <v>218420</v>
      </c>
    </row>
    <row r="177" spans="1:10" ht="14.25">
      <c r="A177" s="98" t="s">
        <v>1465</v>
      </c>
      <c r="B177" s="98" t="s">
        <v>1466</v>
      </c>
      <c r="C177" s="100" t="s">
        <v>618</v>
      </c>
      <c r="D177" s="100" t="s">
        <v>196</v>
      </c>
      <c r="E177" s="100">
        <v>290000</v>
      </c>
      <c r="F177" s="102">
        <f t="shared" si="6"/>
        <v>16500</v>
      </c>
      <c r="G177" s="102">
        <f t="shared" si="7"/>
        <v>5000</v>
      </c>
      <c r="H177" s="102">
        <f t="shared" si="8"/>
        <v>58870.000000000007</v>
      </c>
      <c r="I177" s="102">
        <v>354688</v>
      </c>
      <c r="J177" s="102">
        <v>218420</v>
      </c>
    </row>
    <row r="178" spans="1:10" ht="14.25">
      <c r="A178" s="98" t="s">
        <v>1465</v>
      </c>
      <c r="B178" s="98" t="s">
        <v>1466</v>
      </c>
      <c r="C178" s="100" t="s">
        <v>619</v>
      </c>
      <c r="D178" s="100" t="s">
        <v>197</v>
      </c>
      <c r="E178" s="100">
        <v>290000</v>
      </c>
      <c r="F178" s="102">
        <f t="shared" si="6"/>
        <v>16500</v>
      </c>
      <c r="G178" s="102">
        <f t="shared" si="7"/>
        <v>5000</v>
      </c>
      <c r="H178" s="102">
        <f t="shared" si="8"/>
        <v>58870.000000000007</v>
      </c>
      <c r="I178" s="102">
        <v>354688</v>
      </c>
      <c r="J178" s="102">
        <v>218420</v>
      </c>
    </row>
    <row r="179" spans="1:10" ht="14.25">
      <c r="A179" s="98" t="s">
        <v>1465</v>
      </c>
      <c r="B179" s="98" t="s">
        <v>1466</v>
      </c>
      <c r="C179" s="100" t="s">
        <v>620</v>
      </c>
      <c r="D179" s="100" t="s">
        <v>198</v>
      </c>
      <c r="E179" s="100">
        <v>290000</v>
      </c>
      <c r="F179" s="102">
        <f t="shared" si="6"/>
        <v>16500</v>
      </c>
      <c r="G179" s="102">
        <f t="shared" si="7"/>
        <v>5000</v>
      </c>
      <c r="H179" s="102">
        <f t="shared" si="8"/>
        <v>58870.000000000007</v>
      </c>
      <c r="I179" s="102">
        <v>354688</v>
      </c>
      <c r="J179" s="102">
        <v>218420</v>
      </c>
    </row>
    <row r="180" spans="1:10" ht="14.25">
      <c r="A180" s="98" t="s">
        <v>1465</v>
      </c>
      <c r="B180" s="98" t="s">
        <v>1466</v>
      </c>
      <c r="C180" s="100" t="s">
        <v>621</v>
      </c>
      <c r="D180" s="100" t="s">
        <v>199</v>
      </c>
      <c r="E180" s="100">
        <v>350000</v>
      </c>
      <c r="F180" s="102">
        <f t="shared" si="6"/>
        <v>16500</v>
      </c>
      <c r="G180" s="102">
        <f t="shared" si="7"/>
        <v>5000</v>
      </c>
      <c r="H180" s="102">
        <f t="shared" si="8"/>
        <v>71050</v>
      </c>
      <c r="I180" s="102">
        <v>423232</v>
      </c>
      <c r="J180" s="102">
        <v>260630.00000000003</v>
      </c>
    </row>
    <row r="181" spans="1:10" ht="14.25">
      <c r="A181" s="98" t="s">
        <v>1465</v>
      </c>
      <c r="B181" s="98" t="s">
        <v>1466</v>
      </c>
      <c r="C181" s="100" t="s">
        <v>622</v>
      </c>
      <c r="D181" s="100" t="s">
        <v>200</v>
      </c>
      <c r="E181" s="100">
        <v>350000</v>
      </c>
      <c r="F181" s="102">
        <f t="shared" si="6"/>
        <v>16500</v>
      </c>
      <c r="G181" s="102">
        <f t="shared" si="7"/>
        <v>5000</v>
      </c>
      <c r="H181" s="102">
        <f t="shared" si="8"/>
        <v>71050</v>
      </c>
      <c r="I181" s="102">
        <v>423232</v>
      </c>
      <c r="J181" s="102">
        <v>260630.00000000003</v>
      </c>
    </row>
    <row r="182" spans="1:10" ht="14.25">
      <c r="A182" s="98" t="s">
        <v>1465</v>
      </c>
      <c r="B182" s="98" t="s">
        <v>1466</v>
      </c>
      <c r="C182" s="100" t="s">
        <v>623</v>
      </c>
      <c r="D182" s="100" t="s">
        <v>201</v>
      </c>
      <c r="E182" s="100">
        <v>290000</v>
      </c>
      <c r="F182" s="102">
        <f t="shared" si="6"/>
        <v>16500</v>
      </c>
      <c r="G182" s="102">
        <f t="shared" si="7"/>
        <v>5000</v>
      </c>
      <c r="H182" s="102">
        <f t="shared" si="8"/>
        <v>58870.000000000007</v>
      </c>
      <c r="I182" s="102">
        <v>354688</v>
      </c>
      <c r="J182" s="102">
        <v>218420</v>
      </c>
    </row>
    <row r="183" spans="1:10" ht="14.25">
      <c r="A183" s="98" t="s">
        <v>1465</v>
      </c>
      <c r="B183" s="98" t="s">
        <v>1466</v>
      </c>
      <c r="C183" s="100" t="s">
        <v>624</v>
      </c>
      <c r="D183" s="100" t="s">
        <v>202</v>
      </c>
      <c r="E183" s="100">
        <v>450000</v>
      </c>
      <c r="F183" s="102">
        <f t="shared" si="6"/>
        <v>16500</v>
      </c>
      <c r="G183" s="102">
        <f t="shared" si="7"/>
        <v>5000</v>
      </c>
      <c r="H183" s="102">
        <f t="shared" si="8"/>
        <v>91350</v>
      </c>
      <c r="I183" s="102">
        <v>537472</v>
      </c>
      <c r="J183" s="102">
        <v>330980</v>
      </c>
    </row>
    <row r="184" spans="1:10" ht="14.25">
      <c r="A184" s="98" t="s">
        <v>1465</v>
      </c>
      <c r="B184" s="98" t="s">
        <v>1466</v>
      </c>
      <c r="C184" s="100" t="s">
        <v>625</v>
      </c>
      <c r="D184" s="100" t="s">
        <v>203</v>
      </c>
      <c r="E184" s="100">
        <v>450000</v>
      </c>
      <c r="F184" s="102">
        <f t="shared" si="6"/>
        <v>16500</v>
      </c>
      <c r="G184" s="102">
        <f t="shared" si="7"/>
        <v>5000</v>
      </c>
      <c r="H184" s="102">
        <f t="shared" si="8"/>
        <v>91350</v>
      </c>
      <c r="I184" s="102">
        <v>537472</v>
      </c>
      <c r="J184" s="102">
        <v>330980</v>
      </c>
    </row>
    <row r="185" spans="1:10" ht="14.25">
      <c r="A185" s="98" t="s">
        <v>1465</v>
      </c>
      <c r="B185" s="98" t="s">
        <v>1466</v>
      </c>
      <c r="C185" s="99" t="s">
        <v>626</v>
      </c>
      <c r="D185" s="99" t="s">
        <v>204</v>
      </c>
      <c r="E185" s="100">
        <v>350000</v>
      </c>
      <c r="F185" s="102">
        <f t="shared" si="6"/>
        <v>16500</v>
      </c>
      <c r="G185" s="102">
        <f t="shared" si="7"/>
        <v>5000</v>
      </c>
      <c r="H185" s="102">
        <f t="shared" si="8"/>
        <v>71050</v>
      </c>
      <c r="I185" s="102">
        <v>423232</v>
      </c>
      <c r="J185" s="102">
        <v>260630.00000000003</v>
      </c>
    </row>
    <row r="186" spans="1:10" ht="14.25">
      <c r="A186" s="98" t="s">
        <v>1465</v>
      </c>
      <c r="B186" s="98" t="s">
        <v>1466</v>
      </c>
      <c r="C186" s="99" t="s">
        <v>627</v>
      </c>
      <c r="D186" s="99" t="s">
        <v>205</v>
      </c>
      <c r="E186" s="100">
        <v>350000</v>
      </c>
      <c r="F186" s="102">
        <f t="shared" si="6"/>
        <v>16500</v>
      </c>
      <c r="G186" s="102">
        <f t="shared" si="7"/>
        <v>5000</v>
      </c>
      <c r="H186" s="102">
        <f t="shared" si="8"/>
        <v>71050</v>
      </c>
      <c r="I186" s="102">
        <v>423232</v>
      </c>
      <c r="J186" s="102">
        <v>260630.00000000003</v>
      </c>
    </row>
    <row r="187" spans="1:10" ht="14.25">
      <c r="A187" s="98" t="s">
        <v>1465</v>
      </c>
      <c r="B187" s="98" t="s">
        <v>1466</v>
      </c>
      <c r="C187" s="99" t="s">
        <v>628</v>
      </c>
      <c r="D187" s="99" t="s">
        <v>206</v>
      </c>
      <c r="E187" s="100">
        <v>350000</v>
      </c>
      <c r="F187" s="102">
        <f t="shared" si="6"/>
        <v>16500</v>
      </c>
      <c r="G187" s="102">
        <f t="shared" si="7"/>
        <v>5000</v>
      </c>
      <c r="H187" s="102">
        <f t="shared" si="8"/>
        <v>71050</v>
      </c>
      <c r="I187" s="102">
        <v>423232</v>
      </c>
      <c r="J187" s="102">
        <v>260630.00000000003</v>
      </c>
    </row>
    <row r="188" spans="1:10" ht="14.25">
      <c r="A188" s="98" t="s">
        <v>1465</v>
      </c>
      <c r="B188" s="98" t="s">
        <v>1466</v>
      </c>
      <c r="C188" s="100" t="s">
        <v>629</v>
      </c>
      <c r="D188" s="100" t="s">
        <v>207</v>
      </c>
      <c r="E188" s="100">
        <v>290000</v>
      </c>
      <c r="F188" s="102">
        <f t="shared" si="6"/>
        <v>16500</v>
      </c>
      <c r="G188" s="102">
        <f t="shared" si="7"/>
        <v>5000</v>
      </c>
      <c r="H188" s="102">
        <f t="shared" si="8"/>
        <v>58870.000000000007</v>
      </c>
      <c r="I188" s="102">
        <v>354688</v>
      </c>
      <c r="J188" s="102">
        <v>218420</v>
      </c>
    </row>
    <row r="189" spans="1:10" ht="14.25">
      <c r="A189" s="98" t="s">
        <v>1465</v>
      </c>
      <c r="B189" s="98" t="s">
        <v>1466</v>
      </c>
      <c r="C189" s="100" t="s">
        <v>630</v>
      </c>
      <c r="D189" s="100" t="s">
        <v>208</v>
      </c>
      <c r="E189" s="100">
        <v>290000</v>
      </c>
      <c r="F189" s="102">
        <f t="shared" si="6"/>
        <v>16500</v>
      </c>
      <c r="G189" s="102">
        <f t="shared" si="7"/>
        <v>5000</v>
      </c>
      <c r="H189" s="102">
        <f t="shared" si="8"/>
        <v>58870.000000000007</v>
      </c>
      <c r="I189" s="102">
        <v>354688</v>
      </c>
      <c r="J189" s="102">
        <v>218420</v>
      </c>
    </row>
    <row r="190" spans="1:10" ht="14.25">
      <c r="A190" s="98" t="s">
        <v>1465</v>
      </c>
      <c r="B190" s="98" t="s">
        <v>1466</v>
      </c>
      <c r="C190" s="99" t="s">
        <v>631</v>
      </c>
      <c r="D190" s="99" t="s">
        <v>209</v>
      </c>
      <c r="E190" s="100">
        <v>390000</v>
      </c>
      <c r="F190" s="102">
        <f t="shared" si="6"/>
        <v>16500</v>
      </c>
      <c r="G190" s="102">
        <f t="shared" si="7"/>
        <v>5000</v>
      </c>
      <c r="H190" s="102">
        <f t="shared" si="8"/>
        <v>79170</v>
      </c>
      <c r="I190" s="102">
        <v>468928</v>
      </c>
      <c r="J190" s="102">
        <v>288770</v>
      </c>
    </row>
    <row r="191" spans="1:10" ht="14.25">
      <c r="A191" s="98" t="s">
        <v>1465</v>
      </c>
      <c r="B191" s="98" t="s">
        <v>1466</v>
      </c>
      <c r="C191" s="99" t="s">
        <v>632</v>
      </c>
      <c r="D191" s="99" t="s">
        <v>210</v>
      </c>
      <c r="E191" s="100">
        <v>350000</v>
      </c>
      <c r="F191" s="102">
        <f t="shared" si="6"/>
        <v>16500</v>
      </c>
      <c r="G191" s="102">
        <f t="shared" si="7"/>
        <v>5000</v>
      </c>
      <c r="H191" s="102">
        <f t="shared" si="8"/>
        <v>71050</v>
      </c>
      <c r="I191" s="102">
        <v>423232</v>
      </c>
      <c r="J191" s="102">
        <v>260630.00000000003</v>
      </c>
    </row>
    <row r="192" spans="1:10" ht="14.25">
      <c r="A192" s="98" t="s">
        <v>1465</v>
      </c>
      <c r="B192" s="98" t="s">
        <v>1466</v>
      </c>
      <c r="C192" s="99" t="s">
        <v>633</v>
      </c>
      <c r="D192" s="99" t="s">
        <v>211</v>
      </c>
      <c r="E192" s="100">
        <v>350000</v>
      </c>
      <c r="F192" s="102">
        <f t="shared" si="6"/>
        <v>16500</v>
      </c>
      <c r="G192" s="102">
        <f t="shared" si="7"/>
        <v>5000</v>
      </c>
      <c r="H192" s="102">
        <f t="shared" si="8"/>
        <v>71050</v>
      </c>
      <c r="I192" s="102">
        <v>423232</v>
      </c>
      <c r="J192" s="102">
        <v>260630.00000000003</v>
      </c>
    </row>
    <row r="193" spans="1:10" ht="14.25">
      <c r="A193" s="98" t="s">
        <v>1465</v>
      </c>
      <c r="B193" s="98" t="s">
        <v>1466</v>
      </c>
      <c r="C193" s="99" t="s">
        <v>634</v>
      </c>
      <c r="D193" s="99" t="s">
        <v>212</v>
      </c>
      <c r="E193" s="100">
        <v>290000</v>
      </c>
      <c r="F193" s="102">
        <f t="shared" si="6"/>
        <v>16500</v>
      </c>
      <c r="G193" s="102">
        <f t="shared" si="7"/>
        <v>5000</v>
      </c>
      <c r="H193" s="102">
        <f t="shared" si="8"/>
        <v>58870.000000000007</v>
      </c>
      <c r="I193" s="102">
        <v>354688</v>
      </c>
      <c r="J193" s="102">
        <v>218420</v>
      </c>
    </row>
    <row r="194" spans="1:10" ht="14.25">
      <c r="A194" s="98" t="s">
        <v>1465</v>
      </c>
      <c r="B194" s="98" t="s">
        <v>1466</v>
      </c>
      <c r="C194" s="99" t="s">
        <v>635</v>
      </c>
      <c r="D194" s="99" t="s">
        <v>213</v>
      </c>
      <c r="E194" s="100">
        <v>290000</v>
      </c>
      <c r="F194" s="102">
        <f t="shared" si="6"/>
        <v>16500</v>
      </c>
      <c r="G194" s="102">
        <f t="shared" si="7"/>
        <v>5000</v>
      </c>
      <c r="H194" s="102">
        <f t="shared" si="8"/>
        <v>58870.000000000007</v>
      </c>
      <c r="I194" s="102">
        <v>354688</v>
      </c>
      <c r="J194" s="102">
        <v>218420</v>
      </c>
    </row>
    <row r="195" spans="1:10" ht="14.25">
      <c r="A195" s="98" t="s">
        <v>1465</v>
      </c>
      <c r="B195" s="98" t="s">
        <v>1466</v>
      </c>
      <c r="C195" s="99" t="s">
        <v>636</v>
      </c>
      <c r="D195" s="99" t="s">
        <v>214</v>
      </c>
      <c r="E195" s="100">
        <v>290000</v>
      </c>
      <c r="F195" s="102">
        <f t="shared" si="6"/>
        <v>16500</v>
      </c>
      <c r="G195" s="102">
        <f t="shared" si="7"/>
        <v>5000</v>
      </c>
      <c r="H195" s="102">
        <f t="shared" si="8"/>
        <v>58870.000000000007</v>
      </c>
      <c r="I195" s="102">
        <v>354688</v>
      </c>
      <c r="J195" s="102">
        <v>218420</v>
      </c>
    </row>
    <row r="196" spans="1:10" ht="14.25">
      <c r="A196" s="98" t="s">
        <v>1465</v>
      </c>
      <c r="B196" s="98" t="s">
        <v>1466</v>
      </c>
      <c r="C196" s="100" t="s">
        <v>637</v>
      </c>
      <c r="D196" s="100" t="s">
        <v>215</v>
      </c>
      <c r="E196" s="100">
        <v>350000</v>
      </c>
      <c r="F196" s="102">
        <f t="shared" ref="F196:F259" si="9">IF(E196&gt;65000,16500,35000)</f>
        <v>16500</v>
      </c>
      <c r="G196" s="102">
        <f t="shared" ref="G196:G259" si="10">IF(F196=16500,5000,11500)</f>
        <v>5000</v>
      </c>
      <c r="H196" s="102">
        <f t="shared" ref="H196:H259" si="11">E196*0.203</f>
        <v>71050</v>
      </c>
      <c r="I196" s="102">
        <v>423232</v>
      </c>
      <c r="J196" s="102">
        <v>260630.00000000003</v>
      </c>
    </row>
    <row r="197" spans="1:10" ht="14.25">
      <c r="A197" s="98" t="s">
        <v>1465</v>
      </c>
      <c r="B197" s="98" t="s">
        <v>1466</v>
      </c>
      <c r="C197" s="100" t="s">
        <v>638</v>
      </c>
      <c r="D197" s="100" t="s">
        <v>216</v>
      </c>
      <c r="E197" s="100">
        <v>350000</v>
      </c>
      <c r="F197" s="102">
        <f t="shared" si="9"/>
        <v>16500</v>
      </c>
      <c r="G197" s="102">
        <f t="shared" si="10"/>
        <v>5000</v>
      </c>
      <c r="H197" s="102">
        <f t="shared" si="11"/>
        <v>71050</v>
      </c>
      <c r="I197" s="102">
        <v>423232</v>
      </c>
      <c r="J197" s="102">
        <v>260630.00000000003</v>
      </c>
    </row>
    <row r="198" spans="1:10" ht="14.25">
      <c r="A198" s="98" t="s">
        <v>1465</v>
      </c>
      <c r="B198" s="98" t="s">
        <v>1466</v>
      </c>
      <c r="C198" s="100" t="s">
        <v>639</v>
      </c>
      <c r="D198" s="100" t="s">
        <v>217</v>
      </c>
      <c r="E198" s="100">
        <v>350000</v>
      </c>
      <c r="F198" s="102">
        <f t="shared" si="9"/>
        <v>16500</v>
      </c>
      <c r="G198" s="102">
        <f t="shared" si="10"/>
        <v>5000</v>
      </c>
      <c r="H198" s="102">
        <f t="shared" si="11"/>
        <v>71050</v>
      </c>
      <c r="I198" s="102">
        <v>423232</v>
      </c>
      <c r="J198" s="102">
        <v>260630.00000000003</v>
      </c>
    </row>
    <row r="199" spans="1:10" ht="14.25">
      <c r="A199" s="98" t="s">
        <v>1465</v>
      </c>
      <c r="B199" s="98" t="s">
        <v>1466</v>
      </c>
      <c r="C199" s="100" t="s">
        <v>640</v>
      </c>
      <c r="D199" s="100" t="s">
        <v>218</v>
      </c>
      <c r="E199" s="100">
        <v>350000</v>
      </c>
      <c r="F199" s="102">
        <f t="shared" si="9"/>
        <v>16500</v>
      </c>
      <c r="G199" s="102">
        <f t="shared" si="10"/>
        <v>5000</v>
      </c>
      <c r="H199" s="102">
        <f t="shared" si="11"/>
        <v>71050</v>
      </c>
      <c r="I199" s="102">
        <v>423232</v>
      </c>
      <c r="J199" s="102">
        <v>260630.00000000003</v>
      </c>
    </row>
    <row r="200" spans="1:10" ht="14.25">
      <c r="A200" s="98" t="s">
        <v>1465</v>
      </c>
      <c r="B200" s="98" t="s">
        <v>1466</v>
      </c>
      <c r="C200" s="100" t="s">
        <v>641</v>
      </c>
      <c r="D200" s="100" t="s">
        <v>219</v>
      </c>
      <c r="E200" s="100">
        <v>350000</v>
      </c>
      <c r="F200" s="102">
        <f t="shared" si="9"/>
        <v>16500</v>
      </c>
      <c r="G200" s="102">
        <f t="shared" si="10"/>
        <v>5000</v>
      </c>
      <c r="H200" s="102">
        <f t="shared" si="11"/>
        <v>71050</v>
      </c>
      <c r="I200" s="102">
        <v>423232</v>
      </c>
      <c r="J200" s="102">
        <v>260630.00000000003</v>
      </c>
    </row>
    <row r="201" spans="1:10" ht="14.25">
      <c r="A201" s="98" t="s">
        <v>1465</v>
      </c>
      <c r="B201" s="98" t="s">
        <v>1466</v>
      </c>
      <c r="C201" s="100" t="s">
        <v>642</v>
      </c>
      <c r="D201" s="100" t="s">
        <v>220</v>
      </c>
      <c r="E201" s="100">
        <v>350000</v>
      </c>
      <c r="F201" s="102">
        <f t="shared" si="9"/>
        <v>16500</v>
      </c>
      <c r="G201" s="102">
        <f t="shared" si="10"/>
        <v>5000</v>
      </c>
      <c r="H201" s="102">
        <f t="shared" si="11"/>
        <v>71050</v>
      </c>
      <c r="I201" s="102">
        <v>423232</v>
      </c>
      <c r="J201" s="102">
        <v>260630.00000000003</v>
      </c>
    </row>
    <row r="202" spans="1:10" ht="14.25">
      <c r="A202" s="98" t="s">
        <v>1465</v>
      </c>
      <c r="B202" s="98" t="s">
        <v>1466</v>
      </c>
      <c r="C202" s="99" t="s">
        <v>643</v>
      </c>
      <c r="D202" s="99" t="s">
        <v>221</v>
      </c>
      <c r="E202" s="100">
        <v>290000</v>
      </c>
      <c r="F202" s="102">
        <f t="shared" si="9"/>
        <v>16500</v>
      </c>
      <c r="G202" s="102">
        <f t="shared" si="10"/>
        <v>5000</v>
      </c>
      <c r="H202" s="102">
        <f t="shared" si="11"/>
        <v>58870.000000000007</v>
      </c>
      <c r="I202" s="102">
        <v>354688</v>
      </c>
      <c r="J202" s="102">
        <v>218420</v>
      </c>
    </row>
    <row r="203" spans="1:10" ht="14.25">
      <c r="A203" s="98" t="s">
        <v>1465</v>
      </c>
      <c r="B203" s="98" t="s">
        <v>1466</v>
      </c>
      <c r="C203" s="100" t="s">
        <v>644</v>
      </c>
      <c r="D203" s="100" t="s">
        <v>222</v>
      </c>
      <c r="E203" s="100">
        <v>350000</v>
      </c>
      <c r="F203" s="102">
        <f t="shared" si="9"/>
        <v>16500</v>
      </c>
      <c r="G203" s="102">
        <f t="shared" si="10"/>
        <v>5000</v>
      </c>
      <c r="H203" s="102">
        <f t="shared" si="11"/>
        <v>71050</v>
      </c>
      <c r="I203" s="102">
        <v>423232</v>
      </c>
      <c r="J203" s="102">
        <v>260630.00000000003</v>
      </c>
    </row>
    <row r="204" spans="1:10" ht="14.25">
      <c r="A204" s="98" t="s">
        <v>1465</v>
      </c>
      <c r="B204" s="98" t="s">
        <v>1466</v>
      </c>
      <c r="C204" s="100" t="s">
        <v>645</v>
      </c>
      <c r="D204" s="100" t="s">
        <v>223</v>
      </c>
      <c r="E204" s="100">
        <v>350000</v>
      </c>
      <c r="F204" s="102">
        <f t="shared" si="9"/>
        <v>16500</v>
      </c>
      <c r="G204" s="102">
        <f t="shared" si="10"/>
        <v>5000</v>
      </c>
      <c r="H204" s="102">
        <f t="shared" si="11"/>
        <v>71050</v>
      </c>
      <c r="I204" s="102">
        <v>423232</v>
      </c>
      <c r="J204" s="102">
        <v>260630.00000000003</v>
      </c>
    </row>
    <row r="205" spans="1:10" ht="14.25">
      <c r="A205" s="98" t="s">
        <v>1465</v>
      </c>
      <c r="B205" s="98" t="s">
        <v>1466</v>
      </c>
      <c r="C205" s="99" t="s">
        <v>646</v>
      </c>
      <c r="D205" s="99" t="s">
        <v>224</v>
      </c>
      <c r="E205" s="100">
        <v>290000</v>
      </c>
      <c r="F205" s="102">
        <f t="shared" si="9"/>
        <v>16500</v>
      </c>
      <c r="G205" s="102">
        <f t="shared" si="10"/>
        <v>5000</v>
      </c>
      <c r="H205" s="102">
        <f t="shared" si="11"/>
        <v>58870.000000000007</v>
      </c>
      <c r="I205" s="102">
        <v>354688</v>
      </c>
      <c r="J205" s="102">
        <v>218420</v>
      </c>
    </row>
    <row r="206" spans="1:10" ht="14.25">
      <c r="A206" s="98" t="s">
        <v>1465</v>
      </c>
      <c r="B206" s="98" t="s">
        <v>1466</v>
      </c>
      <c r="C206" s="100" t="s">
        <v>647</v>
      </c>
      <c r="D206" s="100" t="s">
        <v>225</v>
      </c>
      <c r="E206" s="100">
        <v>350000</v>
      </c>
      <c r="F206" s="102">
        <f t="shared" si="9"/>
        <v>16500</v>
      </c>
      <c r="G206" s="102">
        <f t="shared" si="10"/>
        <v>5000</v>
      </c>
      <c r="H206" s="102">
        <f t="shared" si="11"/>
        <v>71050</v>
      </c>
      <c r="I206" s="102">
        <v>423232</v>
      </c>
      <c r="J206" s="102">
        <v>260630.00000000003</v>
      </c>
    </row>
    <row r="207" spans="1:10" ht="14.25">
      <c r="A207" s="98" t="s">
        <v>1465</v>
      </c>
      <c r="B207" s="98" t="s">
        <v>1466</v>
      </c>
      <c r="C207" s="99" t="s">
        <v>648</v>
      </c>
      <c r="D207" s="99" t="s">
        <v>226</v>
      </c>
      <c r="E207" s="100">
        <v>290000</v>
      </c>
      <c r="F207" s="102">
        <f t="shared" si="9"/>
        <v>16500</v>
      </c>
      <c r="G207" s="102">
        <f t="shared" si="10"/>
        <v>5000</v>
      </c>
      <c r="H207" s="102">
        <f t="shared" si="11"/>
        <v>58870.000000000007</v>
      </c>
      <c r="I207" s="102">
        <v>354688</v>
      </c>
      <c r="J207" s="102">
        <v>218420</v>
      </c>
    </row>
    <row r="208" spans="1:10" ht="14.25">
      <c r="A208" s="98" t="s">
        <v>1465</v>
      </c>
      <c r="B208" s="98" t="s">
        <v>1466</v>
      </c>
      <c r="C208" s="100" t="s">
        <v>649</v>
      </c>
      <c r="D208" s="100" t="s">
        <v>227</v>
      </c>
      <c r="E208" s="100">
        <v>290000</v>
      </c>
      <c r="F208" s="102">
        <f t="shared" si="9"/>
        <v>16500</v>
      </c>
      <c r="G208" s="102">
        <f t="shared" si="10"/>
        <v>5000</v>
      </c>
      <c r="H208" s="102">
        <f t="shared" si="11"/>
        <v>58870.000000000007</v>
      </c>
      <c r="I208" s="102">
        <v>354688</v>
      </c>
      <c r="J208" s="102">
        <v>218420</v>
      </c>
    </row>
    <row r="209" spans="1:10" ht="14.25">
      <c r="A209" s="98" t="s">
        <v>1465</v>
      </c>
      <c r="B209" s="98" t="s">
        <v>1466</v>
      </c>
      <c r="C209" s="100" t="s">
        <v>650</v>
      </c>
      <c r="D209" s="100" t="s">
        <v>228</v>
      </c>
      <c r="E209" s="100">
        <v>290000</v>
      </c>
      <c r="F209" s="102">
        <f t="shared" si="9"/>
        <v>16500</v>
      </c>
      <c r="G209" s="102">
        <f t="shared" si="10"/>
        <v>5000</v>
      </c>
      <c r="H209" s="102">
        <f t="shared" si="11"/>
        <v>58870.000000000007</v>
      </c>
      <c r="I209" s="102">
        <v>354688</v>
      </c>
      <c r="J209" s="102">
        <v>218420</v>
      </c>
    </row>
    <row r="210" spans="1:10" ht="14.25">
      <c r="A210" s="98" t="s">
        <v>1465</v>
      </c>
      <c r="B210" s="98" t="s">
        <v>1466</v>
      </c>
      <c r="C210" s="100" t="s">
        <v>651</v>
      </c>
      <c r="D210" s="100" t="s">
        <v>229</v>
      </c>
      <c r="E210" s="100">
        <v>290000</v>
      </c>
      <c r="F210" s="102">
        <f t="shared" si="9"/>
        <v>16500</v>
      </c>
      <c r="G210" s="102">
        <f t="shared" si="10"/>
        <v>5000</v>
      </c>
      <c r="H210" s="102">
        <f t="shared" si="11"/>
        <v>58870.000000000007</v>
      </c>
      <c r="I210" s="102">
        <v>354688</v>
      </c>
      <c r="J210" s="102">
        <v>218420</v>
      </c>
    </row>
    <row r="211" spans="1:10" ht="14.25">
      <c r="A211" s="98" t="s">
        <v>1465</v>
      </c>
      <c r="B211" s="98" t="s">
        <v>1466</v>
      </c>
      <c r="C211" s="100" t="s">
        <v>652</v>
      </c>
      <c r="D211" s="100" t="s">
        <v>230</v>
      </c>
      <c r="E211" s="100">
        <v>290000</v>
      </c>
      <c r="F211" s="102">
        <f t="shared" si="9"/>
        <v>16500</v>
      </c>
      <c r="G211" s="102">
        <f t="shared" si="10"/>
        <v>5000</v>
      </c>
      <c r="H211" s="102">
        <f t="shared" si="11"/>
        <v>58870.000000000007</v>
      </c>
      <c r="I211" s="102">
        <v>354688</v>
      </c>
      <c r="J211" s="102">
        <v>218420</v>
      </c>
    </row>
    <row r="212" spans="1:10" ht="14.25">
      <c r="A212" s="98" t="s">
        <v>1465</v>
      </c>
      <c r="B212" s="98" t="s">
        <v>1466</v>
      </c>
      <c r="C212" s="99" t="s">
        <v>653</v>
      </c>
      <c r="D212" s="99" t="s">
        <v>231</v>
      </c>
      <c r="E212" s="100">
        <v>350000</v>
      </c>
      <c r="F212" s="102">
        <f t="shared" si="9"/>
        <v>16500</v>
      </c>
      <c r="G212" s="102">
        <f t="shared" si="10"/>
        <v>5000</v>
      </c>
      <c r="H212" s="102">
        <f t="shared" si="11"/>
        <v>71050</v>
      </c>
      <c r="I212" s="102">
        <v>423232</v>
      </c>
      <c r="J212" s="102">
        <v>260630.00000000003</v>
      </c>
    </row>
    <row r="213" spans="1:10" ht="14.25">
      <c r="A213" s="98" t="s">
        <v>1465</v>
      </c>
      <c r="B213" s="98" t="s">
        <v>1466</v>
      </c>
      <c r="C213" s="99" t="s">
        <v>654</v>
      </c>
      <c r="D213" s="99" t="s">
        <v>232</v>
      </c>
      <c r="E213" s="100">
        <v>350000</v>
      </c>
      <c r="F213" s="102">
        <f t="shared" si="9"/>
        <v>16500</v>
      </c>
      <c r="G213" s="102">
        <f t="shared" si="10"/>
        <v>5000</v>
      </c>
      <c r="H213" s="102">
        <f t="shared" si="11"/>
        <v>71050</v>
      </c>
      <c r="I213" s="102">
        <v>423232</v>
      </c>
      <c r="J213" s="102">
        <v>260630.00000000003</v>
      </c>
    </row>
    <row r="214" spans="1:10" ht="14.25">
      <c r="A214" s="98" t="s">
        <v>1465</v>
      </c>
      <c r="B214" s="98" t="s">
        <v>1466</v>
      </c>
      <c r="C214" s="100" t="s">
        <v>655</v>
      </c>
      <c r="D214" s="100" t="s">
        <v>233</v>
      </c>
      <c r="E214" s="100">
        <v>290000</v>
      </c>
      <c r="F214" s="102">
        <f t="shared" si="9"/>
        <v>16500</v>
      </c>
      <c r="G214" s="102">
        <f t="shared" si="10"/>
        <v>5000</v>
      </c>
      <c r="H214" s="102">
        <f t="shared" si="11"/>
        <v>58870.000000000007</v>
      </c>
      <c r="I214" s="102">
        <v>354688</v>
      </c>
      <c r="J214" s="102">
        <v>218420</v>
      </c>
    </row>
    <row r="215" spans="1:10" ht="14.25">
      <c r="A215" s="98" t="s">
        <v>1465</v>
      </c>
      <c r="B215" s="98" t="s">
        <v>1466</v>
      </c>
      <c r="C215" s="100" t="s">
        <v>656</v>
      </c>
      <c r="D215" s="100" t="s">
        <v>234</v>
      </c>
      <c r="E215" s="100">
        <v>290000</v>
      </c>
      <c r="F215" s="102">
        <f t="shared" si="9"/>
        <v>16500</v>
      </c>
      <c r="G215" s="102">
        <f t="shared" si="10"/>
        <v>5000</v>
      </c>
      <c r="H215" s="102">
        <f t="shared" si="11"/>
        <v>58870.000000000007</v>
      </c>
      <c r="I215" s="102">
        <v>354688</v>
      </c>
      <c r="J215" s="102">
        <v>218420</v>
      </c>
    </row>
    <row r="216" spans="1:10" ht="14.25">
      <c r="A216" s="98" t="s">
        <v>1465</v>
      </c>
      <c r="B216" s="98" t="s">
        <v>1466</v>
      </c>
      <c r="C216" s="100" t="s">
        <v>657</v>
      </c>
      <c r="D216" s="100" t="s">
        <v>235</v>
      </c>
      <c r="E216" s="100">
        <v>290000</v>
      </c>
      <c r="F216" s="102">
        <f t="shared" si="9"/>
        <v>16500</v>
      </c>
      <c r="G216" s="102">
        <f t="shared" si="10"/>
        <v>5000</v>
      </c>
      <c r="H216" s="102">
        <f t="shared" si="11"/>
        <v>58870.000000000007</v>
      </c>
      <c r="I216" s="102">
        <v>354688</v>
      </c>
      <c r="J216" s="102">
        <v>218420</v>
      </c>
    </row>
    <row r="217" spans="1:10" ht="14.25">
      <c r="A217" s="98" t="s">
        <v>1465</v>
      </c>
      <c r="B217" s="98" t="s">
        <v>1466</v>
      </c>
      <c r="C217" s="100" t="s">
        <v>658</v>
      </c>
      <c r="D217" s="100"/>
      <c r="E217" s="100">
        <v>290000</v>
      </c>
      <c r="F217" s="102">
        <f t="shared" si="9"/>
        <v>16500</v>
      </c>
      <c r="G217" s="102">
        <f t="shared" si="10"/>
        <v>5000</v>
      </c>
      <c r="H217" s="102">
        <f t="shared" si="11"/>
        <v>58870.000000000007</v>
      </c>
      <c r="I217" s="102">
        <v>354688</v>
      </c>
      <c r="J217" s="102">
        <v>218420</v>
      </c>
    </row>
    <row r="218" spans="1:10" ht="14.25">
      <c r="A218" s="98" t="s">
        <v>1465</v>
      </c>
      <c r="B218" s="98" t="s">
        <v>1466</v>
      </c>
      <c r="C218" s="100" t="s">
        <v>659</v>
      </c>
      <c r="D218" s="100" t="s">
        <v>236</v>
      </c>
      <c r="E218" s="100">
        <v>290000</v>
      </c>
      <c r="F218" s="102">
        <f t="shared" si="9"/>
        <v>16500</v>
      </c>
      <c r="G218" s="102">
        <f t="shared" si="10"/>
        <v>5000</v>
      </c>
      <c r="H218" s="102">
        <f t="shared" si="11"/>
        <v>58870.000000000007</v>
      </c>
      <c r="I218" s="102">
        <v>354688</v>
      </c>
      <c r="J218" s="102">
        <v>218420</v>
      </c>
    </row>
    <row r="219" spans="1:10" ht="14.25">
      <c r="A219" s="98" t="s">
        <v>1465</v>
      </c>
      <c r="B219" s="98" t="s">
        <v>1466</v>
      </c>
      <c r="C219" s="99" t="s">
        <v>660</v>
      </c>
      <c r="D219" s="99" t="s">
        <v>237</v>
      </c>
      <c r="E219" s="100">
        <v>290000</v>
      </c>
      <c r="F219" s="102">
        <f t="shared" si="9"/>
        <v>16500</v>
      </c>
      <c r="G219" s="102">
        <f t="shared" si="10"/>
        <v>5000</v>
      </c>
      <c r="H219" s="102">
        <f t="shared" si="11"/>
        <v>58870.000000000007</v>
      </c>
      <c r="I219" s="102">
        <v>354688</v>
      </c>
      <c r="J219" s="102">
        <v>218420</v>
      </c>
    </row>
    <row r="220" spans="1:10" ht="14.25">
      <c r="A220" s="98" t="s">
        <v>1465</v>
      </c>
      <c r="B220" s="98" t="s">
        <v>1466</v>
      </c>
      <c r="C220" s="100" t="s">
        <v>661</v>
      </c>
      <c r="D220" s="100" t="s">
        <v>238</v>
      </c>
      <c r="E220" s="100">
        <v>290000</v>
      </c>
      <c r="F220" s="102">
        <f t="shared" si="9"/>
        <v>16500</v>
      </c>
      <c r="G220" s="102">
        <f t="shared" si="10"/>
        <v>5000</v>
      </c>
      <c r="H220" s="102">
        <f t="shared" si="11"/>
        <v>58870.000000000007</v>
      </c>
      <c r="I220" s="102">
        <v>354688</v>
      </c>
      <c r="J220" s="102">
        <v>218420</v>
      </c>
    </row>
    <row r="221" spans="1:10" ht="14.25">
      <c r="A221" s="98" t="s">
        <v>1465</v>
      </c>
      <c r="B221" s="98" t="s">
        <v>1466</v>
      </c>
      <c r="C221" s="100" t="s">
        <v>662</v>
      </c>
      <c r="D221" s="100" t="s">
        <v>239</v>
      </c>
      <c r="E221" s="100">
        <v>290000</v>
      </c>
      <c r="F221" s="102">
        <f t="shared" si="9"/>
        <v>16500</v>
      </c>
      <c r="G221" s="102">
        <f t="shared" si="10"/>
        <v>5000</v>
      </c>
      <c r="H221" s="102">
        <f t="shared" si="11"/>
        <v>58870.000000000007</v>
      </c>
      <c r="I221" s="102">
        <v>354688</v>
      </c>
      <c r="J221" s="102">
        <v>218420</v>
      </c>
    </row>
    <row r="222" spans="1:10" ht="14.25">
      <c r="A222" s="98" t="s">
        <v>1465</v>
      </c>
      <c r="B222" s="98" t="s">
        <v>1466</v>
      </c>
      <c r="C222" s="100" t="s">
        <v>663</v>
      </c>
      <c r="D222" s="100" t="s">
        <v>240</v>
      </c>
      <c r="E222" s="100">
        <v>350000</v>
      </c>
      <c r="F222" s="102">
        <f t="shared" si="9"/>
        <v>16500</v>
      </c>
      <c r="G222" s="102">
        <f t="shared" si="10"/>
        <v>5000</v>
      </c>
      <c r="H222" s="102">
        <f t="shared" si="11"/>
        <v>71050</v>
      </c>
      <c r="I222" s="102">
        <v>423232</v>
      </c>
      <c r="J222" s="102">
        <v>260630.00000000003</v>
      </c>
    </row>
    <row r="223" spans="1:10" ht="14.25">
      <c r="A223" s="98" t="s">
        <v>1465</v>
      </c>
      <c r="B223" s="98" t="s">
        <v>1466</v>
      </c>
      <c r="C223" s="99" t="s">
        <v>664</v>
      </c>
      <c r="D223" s="99" t="s">
        <v>241</v>
      </c>
      <c r="E223" s="100">
        <v>350000</v>
      </c>
      <c r="F223" s="102">
        <f t="shared" si="9"/>
        <v>16500</v>
      </c>
      <c r="G223" s="102">
        <f t="shared" si="10"/>
        <v>5000</v>
      </c>
      <c r="H223" s="102">
        <f t="shared" si="11"/>
        <v>71050</v>
      </c>
      <c r="I223" s="102">
        <v>423232</v>
      </c>
      <c r="J223" s="102">
        <v>260630.00000000003</v>
      </c>
    </row>
    <row r="224" spans="1:10" ht="14.25">
      <c r="A224" s="98" t="s">
        <v>1465</v>
      </c>
      <c r="B224" s="98" t="s">
        <v>1466</v>
      </c>
      <c r="C224" s="99" t="s">
        <v>665</v>
      </c>
      <c r="D224" s="99" t="s">
        <v>242</v>
      </c>
      <c r="E224" s="100">
        <v>350000</v>
      </c>
      <c r="F224" s="102">
        <f t="shared" si="9"/>
        <v>16500</v>
      </c>
      <c r="G224" s="102">
        <f t="shared" si="10"/>
        <v>5000</v>
      </c>
      <c r="H224" s="102">
        <f t="shared" si="11"/>
        <v>71050</v>
      </c>
      <c r="I224" s="102">
        <v>423232</v>
      </c>
      <c r="J224" s="102">
        <v>260630.00000000003</v>
      </c>
    </row>
    <row r="225" spans="1:10" ht="14.25">
      <c r="A225" s="98" t="s">
        <v>1465</v>
      </c>
      <c r="B225" s="98" t="s">
        <v>1466</v>
      </c>
      <c r="C225" s="99" t="s">
        <v>666</v>
      </c>
      <c r="D225" s="99" t="s">
        <v>243</v>
      </c>
      <c r="E225" s="100">
        <v>350000</v>
      </c>
      <c r="F225" s="102">
        <f t="shared" si="9"/>
        <v>16500</v>
      </c>
      <c r="G225" s="102">
        <f t="shared" si="10"/>
        <v>5000</v>
      </c>
      <c r="H225" s="102">
        <f t="shared" si="11"/>
        <v>71050</v>
      </c>
      <c r="I225" s="102">
        <v>423232</v>
      </c>
      <c r="J225" s="102">
        <v>260630.00000000003</v>
      </c>
    </row>
    <row r="226" spans="1:10" ht="14.25">
      <c r="A226" s="98" t="s">
        <v>1465</v>
      </c>
      <c r="B226" s="98" t="s">
        <v>1466</v>
      </c>
      <c r="C226" s="99" t="s">
        <v>667</v>
      </c>
      <c r="D226" s="99" t="s">
        <v>244</v>
      </c>
      <c r="E226" s="100">
        <v>350000</v>
      </c>
      <c r="F226" s="102">
        <f t="shared" si="9"/>
        <v>16500</v>
      </c>
      <c r="G226" s="102">
        <f t="shared" si="10"/>
        <v>5000</v>
      </c>
      <c r="H226" s="102">
        <f t="shared" si="11"/>
        <v>71050</v>
      </c>
      <c r="I226" s="102">
        <v>423232</v>
      </c>
      <c r="J226" s="102">
        <v>260630.00000000003</v>
      </c>
    </row>
    <row r="227" spans="1:10" ht="14.25">
      <c r="A227" s="98" t="s">
        <v>1465</v>
      </c>
      <c r="B227" s="98" t="s">
        <v>1466</v>
      </c>
      <c r="C227" s="100" t="s">
        <v>668</v>
      </c>
      <c r="D227" s="100" t="s">
        <v>245</v>
      </c>
      <c r="E227" s="100">
        <v>290000</v>
      </c>
      <c r="F227" s="102">
        <f t="shared" si="9"/>
        <v>16500</v>
      </c>
      <c r="G227" s="102">
        <f t="shared" si="10"/>
        <v>5000</v>
      </c>
      <c r="H227" s="102">
        <f t="shared" si="11"/>
        <v>58870.000000000007</v>
      </c>
      <c r="I227" s="102">
        <v>354688</v>
      </c>
      <c r="J227" s="102">
        <v>218420</v>
      </c>
    </row>
    <row r="228" spans="1:10" ht="14.25">
      <c r="A228" s="98" t="s">
        <v>1465</v>
      </c>
      <c r="B228" s="98" t="s">
        <v>1466</v>
      </c>
      <c r="C228" s="100" t="s">
        <v>669</v>
      </c>
      <c r="D228" s="100" t="s">
        <v>246</v>
      </c>
      <c r="E228" s="100">
        <v>290000</v>
      </c>
      <c r="F228" s="102">
        <f t="shared" si="9"/>
        <v>16500</v>
      </c>
      <c r="G228" s="102">
        <f t="shared" si="10"/>
        <v>5000</v>
      </c>
      <c r="H228" s="102">
        <f t="shared" si="11"/>
        <v>58870.000000000007</v>
      </c>
      <c r="I228" s="102">
        <v>354688</v>
      </c>
      <c r="J228" s="102">
        <v>218420</v>
      </c>
    </row>
    <row r="229" spans="1:10" ht="14.25">
      <c r="A229" s="98" t="s">
        <v>1465</v>
      </c>
      <c r="B229" s="98" t="s">
        <v>1466</v>
      </c>
      <c r="C229" s="100" t="s">
        <v>670</v>
      </c>
      <c r="D229" s="100" t="s">
        <v>247</v>
      </c>
      <c r="E229" s="100">
        <v>290000</v>
      </c>
      <c r="F229" s="102">
        <f t="shared" si="9"/>
        <v>16500</v>
      </c>
      <c r="G229" s="102">
        <f t="shared" si="10"/>
        <v>5000</v>
      </c>
      <c r="H229" s="102">
        <f t="shared" si="11"/>
        <v>58870.000000000007</v>
      </c>
      <c r="I229" s="102">
        <v>354688</v>
      </c>
      <c r="J229" s="102">
        <v>218420</v>
      </c>
    </row>
    <row r="230" spans="1:10" ht="14.25">
      <c r="A230" s="98" t="s">
        <v>1465</v>
      </c>
      <c r="B230" s="98" t="s">
        <v>1466</v>
      </c>
      <c r="C230" s="100" t="s">
        <v>671</v>
      </c>
      <c r="D230" s="100" t="s">
        <v>248</v>
      </c>
      <c r="E230" s="100">
        <v>290000</v>
      </c>
      <c r="F230" s="102">
        <f t="shared" si="9"/>
        <v>16500</v>
      </c>
      <c r="G230" s="102">
        <f t="shared" si="10"/>
        <v>5000</v>
      </c>
      <c r="H230" s="102">
        <f t="shared" si="11"/>
        <v>58870.000000000007</v>
      </c>
      <c r="I230" s="102">
        <v>354688</v>
      </c>
      <c r="J230" s="102">
        <v>218420</v>
      </c>
    </row>
    <row r="231" spans="1:10" ht="14.25">
      <c r="A231" s="98" t="s">
        <v>1465</v>
      </c>
      <c r="B231" s="98" t="s">
        <v>1466</v>
      </c>
      <c r="C231" s="100" t="s">
        <v>672</v>
      </c>
      <c r="D231" s="100" t="s">
        <v>249</v>
      </c>
      <c r="E231" s="100">
        <v>290000</v>
      </c>
      <c r="F231" s="102">
        <f t="shared" si="9"/>
        <v>16500</v>
      </c>
      <c r="G231" s="102">
        <f t="shared" si="10"/>
        <v>5000</v>
      </c>
      <c r="H231" s="102">
        <f t="shared" si="11"/>
        <v>58870.000000000007</v>
      </c>
      <c r="I231" s="102">
        <v>354688</v>
      </c>
      <c r="J231" s="102">
        <v>218420</v>
      </c>
    </row>
    <row r="232" spans="1:10" ht="14.25">
      <c r="A232" s="98" t="s">
        <v>1465</v>
      </c>
      <c r="B232" s="98" t="s">
        <v>1466</v>
      </c>
      <c r="C232" s="100" t="s">
        <v>673</v>
      </c>
      <c r="D232" s="100" t="s">
        <v>250</v>
      </c>
      <c r="E232" s="100">
        <v>290000</v>
      </c>
      <c r="F232" s="102">
        <f t="shared" si="9"/>
        <v>16500</v>
      </c>
      <c r="G232" s="102">
        <f t="shared" si="10"/>
        <v>5000</v>
      </c>
      <c r="H232" s="102">
        <f t="shared" si="11"/>
        <v>58870.000000000007</v>
      </c>
      <c r="I232" s="102">
        <v>354688</v>
      </c>
      <c r="J232" s="102">
        <v>218420</v>
      </c>
    </row>
    <row r="233" spans="1:10" ht="14.25">
      <c r="A233" s="98" t="s">
        <v>1465</v>
      </c>
      <c r="B233" s="98" t="s">
        <v>1466</v>
      </c>
      <c r="C233" s="100" t="s">
        <v>674</v>
      </c>
      <c r="D233" s="100" t="s">
        <v>251</v>
      </c>
      <c r="E233" s="100">
        <v>350000</v>
      </c>
      <c r="F233" s="102">
        <f t="shared" si="9"/>
        <v>16500</v>
      </c>
      <c r="G233" s="102">
        <f t="shared" si="10"/>
        <v>5000</v>
      </c>
      <c r="H233" s="102">
        <f t="shared" si="11"/>
        <v>71050</v>
      </c>
      <c r="I233" s="102">
        <v>423232</v>
      </c>
      <c r="J233" s="102">
        <v>260630.00000000003</v>
      </c>
    </row>
    <row r="234" spans="1:10" ht="14.25">
      <c r="A234" s="98" t="s">
        <v>1465</v>
      </c>
      <c r="B234" s="98" t="s">
        <v>1466</v>
      </c>
      <c r="C234" s="100" t="s">
        <v>675</v>
      </c>
      <c r="D234" s="100" t="s">
        <v>252</v>
      </c>
      <c r="E234" s="100">
        <v>350000</v>
      </c>
      <c r="F234" s="102">
        <f t="shared" si="9"/>
        <v>16500</v>
      </c>
      <c r="G234" s="102">
        <f t="shared" si="10"/>
        <v>5000</v>
      </c>
      <c r="H234" s="102">
        <f t="shared" si="11"/>
        <v>71050</v>
      </c>
      <c r="I234" s="102">
        <v>423232</v>
      </c>
      <c r="J234" s="102">
        <v>260630.00000000003</v>
      </c>
    </row>
    <row r="235" spans="1:10" ht="14.25">
      <c r="A235" s="98" t="s">
        <v>1465</v>
      </c>
      <c r="B235" s="98" t="s">
        <v>1466</v>
      </c>
      <c r="C235" s="100" t="s">
        <v>676</v>
      </c>
      <c r="D235" s="100" t="s">
        <v>253</v>
      </c>
      <c r="E235" s="100">
        <v>350000</v>
      </c>
      <c r="F235" s="102">
        <f t="shared" si="9"/>
        <v>16500</v>
      </c>
      <c r="G235" s="102">
        <f t="shared" si="10"/>
        <v>5000</v>
      </c>
      <c r="H235" s="102">
        <f t="shared" si="11"/>
        <v>71050</v>
      </c>
      <c r="I235" s="102">
        <v>423232</v>
      </c>
      <c r="J235" s="102">
        <v>260630.00000000003</v>
      </c>
    </row>
    <row r="236" spans="1:10" ht="14.25">
      <c r="A236" s="98" t="s">
        <v>1465</v>
      </c>
      <c r="B236" s="98" t="s">
        <v>1466</v>
      </c>
      <c r="C236" s="99" t="s">
        <v>677</v>
      </c>
      <c r="D236" s="99" t="s">
        <v>254</v>
      </c>
      <c r="E236" s="100">
        <v>290000</v>
      </c>
      <c r="F236" s="102">
        <f t="shared" si="9"/>
        <v>16500</v>
      </c>
      <c r="G236" s="102">
        <f t="shared" si="10"/>
        <v>5000</v>
      </c>
      <c r="H236" s="102">
        <f t="shared" si="11"/>
        <v>58870.000000000007</v>
      </c>
      <c r="I236" s="102">
        <v>354688</v>
      </c>
      <c r="J236" s="102">
        <v>218420</v>
      </c>
    </row>
    <row r="237" spans="1:10" ht="14.25">
      <c r="A237" s="98" t="s">
        <v>1465</v>
      </c>
      <c r="B237" s="98" t="s">
        <v>1466</v>
      </c>
      <c r="C237" s="99" t="s">
        <v>678</v>
      </c>
      <c r="D237" s="99" t="s">
        <v>255</v>
      </c>
      <c r="E237" s="100">
        <v>350000</v>
      </c>
      <c r="F237" s="102">
        <f t="shared" si="9"/>
        <v>16500</v>
      </c>
      <c r="G237" s="102">
        <f t="shared" si="10"/>
        <v>5000</v>
      </c>
      <c r="H237" s="102">
        <f t="shared" si="11"/>
        <v>71050</v>
      </c>
      <c r="I237" s="102">
        <v>423232</v>
      </c>
      <c r="J237" s="102">
        <v>260630.00000000003</v>
      </c>
    </row>
    <row r="238" spans="1:10" ht="14.25">
      <c r="A238" s="98" t="s">
        <v>1465</v>
      </c>
      <c r="B238" s="98" t="s">
        <v>1466</v>
      </c>
      <c r="C238" s="100" t="s">
        <v>679</v>
      </c>
      <c r="D238" s="100" t="s">
        <v>256</v>
      </c>
      <c r="E238" s="100">
        <v>290000</v>
      </c>
      <c r="F238" s="102">
        <f t="shared" si="9"/>
        <v>16500</v>
      </c>
      <c r="G238" s="102">
        <f t="shared" si="10"/>
        <v>5000</v>
      </c>
      <c r="H238" s="102">
        <f t="shared" si="11"/>
        <v>58870.000000000007</v>
      </c>
      <c r="I238" s="102">
        <v>354688</v>
      </c>
      <c r="J238" s="102">
        <v>218420</v>
      </c>
    </row>
    <row r="239" spans="1:10" ht="14.25">
      <c r="A239" s="98" t="s">
        <v>1465</v>
      </c>
      <c r="B239" s="98" t="s">
        <v>1466</v>
      </c>
      <c r="C239" s="99" t="s">
        <v>680</v>
      </c>
      <c r="D239" s="99" t="s">
        <v>257</v>
      </c>
      <c r="E239" s="100">
        <v>290000</v>
      </c>
      <c r="F239" s="102">
        <f t="shared" si="9"/>
        <v>16500</v>
      </c>
      <c r="G239" s="102">
        <f t="shared" si="10"/>
        <v>5000</v>
      </c>
      <c r="H239" s="102">
        <f t="shared" si="11"/>
        <v>58870.000000000007</v>
      </c>
      <c r="I239" s="102">
        <v>354688</v>
      </c>
      <c r="J239" s="102">
        <v>218420</v>
      </c>
    </row>
    <row r="240" spans="1:10" ht="14.25">
      <c r="A240" s="98" t="s">
        <v>1465</v>
      </c>
      <c r="B240" s="98" t="s">
        <v>1466</v>
      </c>
      <c r="C240" s="99" t="s">
        <v>681</v>
      </c>
      <c r="D240" s="99" t="s">
        <v>258</v>
      </c>
      <c r="E240" s="100">
        <v>250000</v>
      </c>
      <c r="F240" s="102">
        <f t="shared" si="9"/>
        <v>16500</v>
      </c>
      <c r="G240" s="102">
        <f t="shared" si="10"/>
        <v>5000</v>
      </c>
      <c r="H240" s="102">
        <f t="shared" si="11"/>
        <v>50750</v>
      </c>
      <c r="I240" s="102">
        <v>308992</v>
      </c>
      <c r="J240" s="102">
        <v>190280</v>
      </c>
    </row>
    <row r="241" spans="1:10" ht="14.25">
      <c r="A241" s="98" t="s">
        <v>1465</v>
      </c>
      <c r="B241" s="98" t="s">
        <v>1466</v>
      </c>
      <c r="C241" s="99" t="s">
        <v>682</v>
      </c>
      <c r="D241" s="99" t="s">
        <v>259</v>
      </c>
      <c r="E241" s="100">
        <v>350000</v>
      </c>
      <c r="F241" s="102">
        <f t="shared" si="9"/>
        <v>16500</v>
      </c>
      <c r="G241" s="102">
        <f t="shared" si="10"/>
        <v>5000</v>
      </c>
      <c r="H241" s="102">
        <f t="shared" si="11"/>
        <v>71050</v>
      </c>
      <c r="I241" s="102">
        <v>423232</v>
      </c>
      <c r="J241" s="102">
        <v>260630.00000000003</v>
      </c>
    </row>
    <row r="242" spans="1:10" ht="14.25">
      <c r="A242" s="98" t="s">
        <v>1465</v>
      </c>
      <c r="B242" s="98" t="s">
        <v>1466</v>
      </c>
      <c r="C242" s="100" t="s">
        <v>683</v>
      </c>
      <c r="D242" s="100" t="s">
        <v>260</v>
      </c>
      <c r="E242" s="100">
        <v>350000</v>
      </c>
      <c r="F242" s="102">
        <f t="shared" si="9"/>
        <v>16500</v>
      </c>
      <c r="G242" s="102">
        <f t="shared" si="10"/>
        <v>5000</v>
      </c>
      <c r="H242" s="102">
        <f t="shared" si="11"/>
        <v>71050</v>
      </c>
      <c r="I242" s="102">
        <v>423232</v>
      </c>
      <c r="J242" s="102">
        <v>260630.00000000003</v>
      </c>
    </row>
    <row r="243" spans="1:10" ht="14.25">
      <c r="A243" s="98" t="s">
        <v>1465</v>
      </c>
      <c r="B243" s="98" t="s">
        <v>1466</v>
      </c>
      <c r="C243" s="100" t="s">
        <v>684</v>
      </c>
      <c r="D243" s="100" t="s">
        <v>261</v>
      </c>
      <c r="E243" s="100">
        <v>350000</v>
      </c>
      <c r="F243" s="102">
        <f t="shared" si="9"/>
        <v>16500</v>
      </c>
      <c r="G243" s="102">
        <f t="shared" si="10"/>
        <v>5000</v>
      </c>
      <c r="H243" s="102">
        <f t="shared" si="11"/>
        <v>71050</v>
      </c>
      <c r="I243" s="102">
        <v>423232</v>
      </c>
      <c r="J243" s="102">
        <v>260630.00000000003</v>
      </c>
    </row>
    <row r="244" spans="1:10" ht="14.25">
      <c r="A244" s="98" t="s">
        <v>1465</v>
      </c>
      <c r="B244" s="98" t="s">
        <v>1466</v>
      </c>
      <c r="C244" s="99" t="s">
        <v>685</v>
      </c>
      <c r="D244" s="99" t="s">
        <v>262</v>
      </c>
      <c r="E244" s="100">
        <v>350000</v>
      </c>
      <c r="F244" s="102">
        <f t="shared" si="9"/>
        <v>16500</v>
      </c>
      <c r="G244" s="102">
        <f t="shared" si="10"/>
        <v>5000</v>
      </c>
      <c r="H244" s="102">
        <f t="shared" si="11"/>
        <v>71050</v>
      </c>
      <c r="I244" s="102">
        <v>423232</v>
      </c>
      <c r="J244" s="102">
        <v>260630.00000000003</v>
      </c>
    </row>
    <row r="245" spans="1:10" ht="14.25">
      <c r="A245" s="98" t="s">
        <v>1465</v>
      </c>
      <c r="B245" s="98" t="s">
        <v>1466</v>
      </c>
      <c r="C245" s="100" t="s">
        <v>686</v>
      </c>
      <c r="D245" s="100" t="s">
        <v>263</v>
      </c>
      <c r="E245" s="100">
        <v>350000</v>
      </c>
      <c r="F245" s="102">
        <f t="shared" si="9"/>
        <v>16500</v>
      </c>
      <c r="G245" s="102">
        <f t="shared" si="10"/>
        <v>5000</v>
      </c>
      <c r="H245" s="102">
        <f t="shared" si="11"/>
        <v>71050</v>
      </c>
      <c r="I245" s="102">
        <v>423232</v>
      </c>
      <c r="J245" s="102">
        <v>260630.00000000003</v>
      </c>
    </row>
    <row r="246" spans="1:10" ht="14.25">
      <c r="A246" s="98" t="s">
        <v>1465</v>
      </c>
      <c r="B246" s="98" t="s">
        <v>1466</v>
      </c>
      <c r="C246" s="100" t="s">
        <v>687</v>
      </c>
      <c r="D246" s="100" t="s">
        <v>264</v>
      </c>
      <c r="E246" s="100">
        <v>350000</v>
      </c>
      <c r="F246" s="102">
        <f t="shared" si="9"/>
        <v>16500</v>
      </c>
      <c r="G246" s="102">
        <f t="shared" si="10"/>
        <v>5000</v>
      </c>
      <c r="H246" s="102">
        <f t="shared" si="11"/>
        <v>71050</v>
      </c>
      <c r="I246" s="102">
        <v>423232</v>
      </c>
      <c r="J246" s="102">
        <v>260630.00000000003</v>
      </c>
    </row>
    <row r="247" spans="1:10" ht="14.25">
      <c r="A247" s="98" t="s">
        <v>1465</v>
      </c>
      <c r="B247" s="98" t="s">
        <v>1466</v>
      </c>
      <c r="C247" s="99" t="s">
        <v>688</v>
      </c>
      <c r="D247" s="99" t="s">
        <v>265</v>
      </c>
      <c r="E247" s="100">
        <v>350000</v>
      </c>
      <c r="F247" s="102">
        <f t="shared" si="9"/>
        <v>16500</v>
      </c>
      <c r="G247" s="102">
        <f t="shared" si="10"/>
        <v>5000</v>
      </c>
      <c r="H247" s="102">
        <f t="shared" si="11"/>
        <v>71050</v>
      </c>
      <c r="I247" s="102">
        <v>423232</v>
      </c>
      <c r="J247" s="102">
        <v>260630.00000000003</v>
      </c>
    </row>
    <row r="248" spans="1:10" ht="14.25">
      <c r="A248" s="98" t="s">
        <v>1465</v>
      </c>
      <c r="B248" s="98" t="s">
        <v>1466</v>
      </c>
      <c r="C248" s="100" t="s">
        <v>689</v>
      </c>
      <c r="D248" s="100" t="s">
        <v>266</v>
      </c>
      <c r="E248" s="100">
        <v>350000</v>
      </c>
      <c r="F248" s="102">
        <f t="shared" si="9"/>
        <v>16500</v>
      </c>
      <c r="G248" s="102">
        <f t="shared" si="10"/>
        <v>5000</v>
      </c>
      <c r="H248" s="102">
        <f t="shared" si="11"/>
        <v>71050</v>
      </c>
      <c r="I248" s="102">
        <v>423232</v>
      </c>
      <c r="J248" s="102">
        <v>260630.00000000003</v>
      </c>
    </row>
    <row r="249" spans="1:10" ht="14.25">
      <c r="A249" s="98" t="s">
        <v>1465</v>
      </c>
      <c r="B249" s="98" t="s">
        <v>1466</v>
      </c>
      <c r="C249" s="100" t="s">
        <v>690</v>
      </c>
      <c r="D249" s="100" t="s">
        <v>267</v>
      </c>
      <c r="E249" s="100">
        <v>290000</v>
      </c>
      <c r="F249" s="102">
        <f t="shared" si="9"/>
        <v>16500</v>
      </c>
      <c r="G249" s="102">
        <f t="shared" si="10"/>
        <v>5000</v>
      </c>
      <c r="H249" s="102">
        <f t="shared" si="11"/>
        <v>58870.000000000007</v>
      </c>
      <c r="I249" s="102">
        <v>354688</v>
      </c>
      <c r="J249" s="102">
        <v>218420</v>
      </c>
    </row>
    <row r="250" spans="1:10" ht="14.25">
      <c r="A250" s="98" t="s">
        <v>1465</v>
      </c>
      <c r="B250" s="98" t="s">
        <v>1466</v>
      </c>
      <c r="C250" s="100" t="s">
        <v>691</v>
      </c>
      <c r="D250" s="100" t="s">
        <v>268</v>
      </c>
      <c r="E250" s="100">
        <v>290000</v>
      </c>
      <c r="F250" s="102">
        <f t="shared" si="9"/>
        <v>16500</v>
      </c>
      <c r="G250" s="102">
        <f t="shared" si="10"/>
        <v>5000</v>
      </c>
      <c r="H250" s="102">
        <f t="shared" si="11"/>
        <v>58870.000000000007</v>
      </c>
      <c r="I250" s="102">
        <v>354688</v>
      </c>
      <c r="J250" s="102">
        <v>218420</v>
      </c>
    </row>
    <row r="251" spans="1:10" ht="14.25">
      <c r="A251" s="98" t="s">
        <v>1465</v>
      </c>
      <c r="B251" s="98" t="s">
        <v>1466</v>
      </c>
      <c r="C251" s="99" t="s">
        <v>692</v>
      </c>
      <c r="D251" s="99" t="s">
        <v>269</v>
      </c>
      <c r="E251" s="100">
        <v>290000</v>
      </c>
      <c r="F251" s="102">
        <f t="shared" si="9"/>
        <v>16500</v>
      </c>
      <c r="G251" s="102">
        <f t="shared" si="10"/>
        <v>5000</v>
      </c>
      <c r="H251" s="102">
        <f t="shared" si="11"/>
        <v>58870.000000000007</v>
      </c>
      <c r="I251" s="102">
        <v>354688</v>
      </c>
      <c r="J251" s="102">
        <v>218420</v>
      </c>
    </row>
    <row r="252" spans="1:10" ht="14.25">
      <c r="A252" s="98" t="s">
        <v>1465</v>
      </c>
      <c r="B252" s="98" t="s">
        <v>1466</v>
      </c>
      <c r="C252" s="99" t="s">
        <v>693</v>
      </c>
      <c r="D252" s="99" t="s">
        <v>270</v>
      </c>
      <c r="E252" s="100">
        <v>290000</v>
      </c>
      <c r="F252" s="102">
        <f t="shared" si="9"/>
        <v>16500</v>
      </c>
      <c r="G252" s="102">
        <f t="shared" si="10"/>
        <v>5000</v>
      </c>
      <c r="H252" s="102">
        <f t="shared" si="11"/>
        <v>58870.000000000007</v>
      </c>
      <c r="I252" s="102">
        <v>354688</v>
      </c>
      <c r="J252" s="102">
        <v>218420</v>
      </c>
    </row>
    <row r="253" spans="1:10" ht="14.25">
      <c r="A253" s="98" t="s">
        <v>1465</v>
      </c>
      <c r="B253" s="98" t="s">
        <v>1466</v>
      </c>
      <c r="C253" s="100" t="s">
        <v>694</v>
      </c>
      <c r="D253" s="100" t="s">
        <v>271</v>
      </c>
      <c r="E253" s="100">
        <v>290000</v>
      </c>
      <c r="F253" s="102">
        <f t="shared" si="9"/>
        <v>16500</v>
      </c>
      <c r="G253" s="102">
        <f t="shared" si="10"/>
        <v>5000</v>
      </c>
      <c r="H253" s="102">
        <f t="shared" si="11"/>
        <v>58870.000000000007</v>
      </c>
      <c r="I253" s="102">
        <v>354688</v>
      </c>
      <c r="J253" s="102">
        <v>218420</v>
      </c>
    </row>
    <row r="254" spans="1:10" ht="14.25">
      <c r="A254" s="98" t="s">
        <v>1465</v>
      </c>
      <c r="B254" s="98" t="s">
        <v>1466</v>
      </c>
      <c r="C254" s="100" t="s">
        <v>695</v>
      </c>
      <c r="D254" s="100" t="s">
        <v>272</v>
      </c>
      <c r="E254" s="100">
        <v>290000</v>
      </c>
      <c r="F254" s="102">
        <f t="shared" si="9"/>
        <v>16500</v>
      </c>
      <c r="G254" s="102">
        <f t="shared" si="10"/>
        <v>5000</v>
      </c>
      <c r="H254" s="102">
        <f t="shared" si="11"/>
        <v>58870.000000000007</v>
      </c>
      <c r="I254" s="102">
        <v>354688</v>
      </c>
      <c r="J254" s="102">
        <v>218420</v>
      </c>
    </row>
    <row r="255" spans="1:10" ht="14.25">
      <c r="A255" s="98" t="s">
        <v>1465</v>
      </c>
      <c r="B255" s="98" t="s">
        <v>1466</v>
      </c>
      <c r="C255" s="99" t="s">
        <v>997</v>
      </c>
      <c r="D255" s="99" t="s">
        <v>273</v>
      </c>
      <c r="E255" s="100">
        <v>290000</v>
      </c>
      <c r="F255" s="102">
        <f t="shared" si="9"/>
        <v>16500</v>
      </c>
      <c r="G255" s="102">
        <f t="shared" si="10"/>
        <v>5000</v>
      </c>
      <c r="H255" s="102">
        <f t="shared" si="11"/>
        <v>58870.000000000007</v>
      </c>
      <c r="I255" s="102">
        <v>354688</v>
      </c>
      <c r="J255" s="102">
        <v>218420</v>
      </c>
    </row>
    <row r="256" spans="1:10" ht="14.25">
      <c r="A256" s="98" t="s">
        <v>1465</v>
      </c>
      <c r="B256" s="98" t="s">
        <v>1466</v>
      </c>
      <c r="C256" s="99" t="s">
        <v>998</v>
      </c>
      <c r="D256" s="99" t="s">
        <v>274</v>
      </c>
      <c r="E256" s="100">
        <v>290000</v>
      </c>
      <c r="F256" s="102">
        <f t="shared" si="9"/>
        <v>16500</v>
      </c>
      <c r="G256" s="102">
        <f t="shared" si="10"/>
        <v>5000</v>
      </c>
      <c r="H256" s="102">
        <f t="shared" si="11"/>
        <v>58870.000000000007</v>
      </c>
      <c r="I256" s="102">
        <v>354688</v>
      </c>
      <c r="J256" s="102">
        <v>218420</v>
      </c>
    </row>
    <row r="257" spans="1:10" ht="14.25">
      <c r="A257" s="98" t="s">
        <v>1465</v>
      </c>
      <c r="B257" s="98" t="s">
        <v>1466</v>
      </c>
      <c r="C257" s="100" t="s">
        <v>696</v>
      </c>
      <c r="D257" s="100" t="s">
        <v>275</v>
      </c>
      <c r="E257" s="100">
        <v>290000</v>
      </c>
      <c r="F257" s="102">
        <f t="shared" si="9"/>
        <v>16500</v>
      </c>
      <c r="G257" s="102">
        <f t="shared" si="10"/>
        <v>5000</v>
      </c>
      <c r="H257" s="102">
        <f t="shared" si="11"/>
        <v>58870.000000000007</v>
      </c>
      <c r="I257" s="102">
        <v>354688</v>
      </c>
      <c r="J257" s="102">
        <v>218420</v>
      </c>
    </row>
    <row r="258" spans="1:10" ht="14.25">
      <c r="A258" s="98" t="s">
        <v>1465</v>
      </c>
      <c r="B258" s="98" t="s">
        <v>1466</v>
      </c>
      <c r="C258" s="100" t="s">
        <v>697</v>
      </c>
      <c r="D258" s="100" t="s">
        <v>276</v>
      </c>
      <c r="E258" s="100">
        <v>290000</v>
      </c>
      <c r="F258" s="102">
        <f t="shared" si="9"/>
        <v>16500</v>
      </c>
      <c r="G258" s="102">
        <f t="shared" si="10"/>
        <v>5000</v>
      </c>
      <c r="H258" s="102">
        <f t="shared" si="11"/>
        <v>58870.000000000007</v>
      </c>
      <c r="I258" s="102">
        <v>354688</v>
      </c>
      <c r="J258" s="102">
        <v>218420</v>
      </c>
    </row>
    <row r="259" spans="1:10" ht="14.25">
      <c r="A259" s="98" t="s">
        <v>1465</v>
      </c>
      <c r="B259" s="98" t="s">
        <v>1466</v>
      </c>
      <c r="C259" s="100" t="s">
        <v>698</v>
      </c>
      <c r="D259" s="100" t="s">
        <v>277</v>
      </c>
      <c r="E259" s="100">
        <v>350000</v>
      </c>
      <c r="F259" s="102">
        <f t="shared" si="9"/>
        <v>16500</v>
      </c>
      <c r="G259" s="102">
        <f t="shared" si="10"/>
        <v>5000</v>
      </c>
      <c r="H259" s="102">
        <f t="shared" si="11"/>
        <v>71050</v>
      </c>
      <c r="I259" s="102">
        <v>423232</v>
      </c>
      <c r="J259" s="102">
        <v>260630.00000000003</v>
      </c>
    </row>
    <row r="260" spans="1:10" ht="14.25">
      <c r="A260" s="98" t="s">
        <v>1465</v>
      </c>
      <c r="B260" s="98" t="s">
        <v>1466</v>
      </c>
      <c r="C260" s="100" t="s">
        <v>699</v>
      </c>
      <c r="D260" s="100" t="s">
        <v>278</v>
      </c>
      <c r="E260" s="100">
        <v>350000</v>
      </c>
      <c r="F260" s="102">
        <f t="shared" ref="F260:F323" si="12">IF(E260&gt;65000,16500,35000)</f>
        <v>16500</v>
      </c>
      <c r="G260" s="102">
        <f t="shared" ref="G260:G323" si="13">IF(F260=16500,5000,11500)</f>
        <v>5000</v>
      </c>
      <c r="H260" s="102">
        <f t="shared" ref="H260:H323" si="14">E260*0.203</f>
        <v>71050</v>
      </c>
      <c r="I260" s="102">
        <v>423232</v>
      </c>
      <c r="J260" s="102">
        <v>260630.00000000003</v>
      </c>
    </row>
    <row r="261" spans="1:10" ht="14.25">
      <c r="A261" s="98" t="s">
        <v>1465</v>
      </c>
      <c r="B261" s="98" t="s">
        <v>1466</v>
      </c>
      <c r="C261" s="100" t="s">
        <v>700</v>
      </c>
      <c r="D261" s="100" t="s">
        <v>279</v>
      </c>
      <c r="E261" s="100">
        <v>590000</v>
      </c>
      <c r="F261" s="102">
        <f t="shared" si="12"/>
        <v>16500</v>
      </c>
      <c r="G261" s="102">
        <f t="shared" si="13"/>
        <v>5000</v>
      </c>
      <c r="H261" s="102">
        <f t="shared" si="14"/>
        <v>119770.00000000001</v>
      </c>
      <c r="I261" s="102">
        <v>697408</v>
      </c>
      <c r="J261" s="102">
        <v>429470</v>
      </c>
    </row>
    <row r="262" spans="1:10" ht="14.25">
      <c r="A262" s="98" t="s">
        <v>1465</v>
      </c>
      <c r="B262" s="98" t="s">
        <v>1466</v>
      </c>
      <c r="C262" s="100" t="s">
        <v>701</v>
      </c>
      <c r="D262" s="100" t="s">
        <v>280</v>
      </c>
      <c r="E262" s="100">
        <v>590000</v>
      </c>
      <c r="F262" s="102">
        <f t="shared" si="12"/>
        <v>16500</v>
      </c>
      <c r="G262" s="102">
        <f t="shared" si="13"/>
        <v>5000</v>
      </c>
      <c r="H262" s="102">
        <f t="shared" si="14"/>
        <v>119770.00000000001</v>
      </c>
      <c r="I262" s="102">
        <v>697408</v>
      </c>
      <c r="J262" s="102">
        <v>429470</v>
      </c>
    </row>
    <row r="263" spans="1:10" ht="14.25">
      <c r="A263" s="98" t="s">
        <v>1465</v>
      </c>
      <c r="B263" s="98" t="s">
        <v>1466</v>
      </c>
      <c r="C263" s="100" t="s">
        <v>702</v>
      </c>
      <c r="D263" s="100" t="s">
        <v>281</v>
      </c>
      <c r="E263" s="100">
        <v>590000</v>
      </c>
      <c r="F263" s="102">
        <f t="shared" si="12"/>
        <v>16500</v>
      </c>
      <c r="G263" s="102">
        <f t="shared" si="13"/>
        <v>5000</v>
      </c>
      <c r="H263" s="102">
        <f t="shared" si="14"/>
        <v>119770.00000000001</v>
      </c>
      <c r="I263" s="102">
        <v>745280</v>
      </c>
      <c r="J263" s="102">
        <v>458950.00000000012</v>
      </c>
    </row>
    <row r="264" spans="1:10" ht="14.25">
      <c r="A264" s="98" t="s">
        <v>1465</v>
      </c>
      <c r="B264" s="98" t="s">
        <v>1466</v>
      </c>
      <c r="C264" s="100" t="s">
        <v>703</v>
      </c>
      <c r="D264" s="100" t="s">
        <v>282</v>
      </c>
      <c r="E264" s="100">
        <v>690000</v>
      </c>
      <c r="F264" s="102">
        <f t="shared" si="12"/>
        <v>16500</v>
      </c>
      <c r="G264" s="102">
        <f t="shared" si="13"/>
        <v>5000</v>
      </c>
      <c r="H264" s="102">
        <f t="shared" si="14"/>
        <v>140070</v>
      </c>
      <c r="I264" s="102">
        <v>859520</v>
      </c>
      <c r="J264" s="102">
        <v>529300</v>
      </c>
    </row>
    <row r="265" spans="1:10" ht="14.25">
      <c r="A265" s="98" t="s">
        <v>1465</v>
      </c>
      <c r="B265" s="98" t="s">
        <v>1466</v>
      </c>
      <c r="C265" s="100" t="s">
        <v>704</v>
      </c>
      <c r="D265" s="100" t="s">
        <v>283</v>
      </c>
      <c r="E265" s="100">
        <v>590000</v>
      </c>
      <c r="F265" s="102">
        <f t="shared" si="12"/>
        <v>16500</v>
      </c>
      <c r="G265" s="102">
        <f t="shared" si="13"/>
        <v>5000</v>
      </c>
      <c r="H265" s="102">
        <f t="shared" si="14"/>
        <v>119770.00000000001</v>
      </c>
      <c r="I265" s="102">
        <v>697408</v>
      </c>
      <c r="J265" s="102">
        <v>429470</v>
      </c>
    </row>
    <row r="266" spans="1:10" ht="14.25">
      <c r="A266" s="98" t="s">
        <v>1465</v>
      </c>
      <c r="B266" s="98" t="s">
        <v>1466</v>
      </c>
      <c r="C266" s="100" t="s">
        <v>705</v>
      </c>
      <c r="D266" s="100" t="s">
        <v>284</v>
      </c>
      <c r="E266" s="100">
        <v>590000</v>
      </c>
      <c r="F266" s="102">
        <f t="shared" si="12"/>
        <v>16500</v>
      </c>
      <c r="G266" s="102">
        <f t="shared" si="13"/>
        <v>5000</v>
      </c>
      <c r="H266" s="102">
        <f t="shared" si="14"/>
        <v>119770.00000000001</v>
      </c>
      <c r="I266" s="102">
        <v>697408</v>
      </c>
      <c r="J266" s="102">
        <v>429470</v>
      </c>
    </row>
    <row r="267" spans="1:10" ht="14.25">
      <c r="A267" s="98" t="s">
        <v>1465</v>
      </c>
      <c r="B267" s="98" t="s">
        <v>1466</v>
      </c>
      <c r="C267" s="100" t="s">
        <v>706</v>
      </c>
      <c r="D267" s="100" t="s">
        <v>285</v>
      </c>
      <c r="E267" s="100">
        <v>1100000</v>
      </c>
      <c r="F267" s="102">
        <f t="shared" si="12"/>
        <v>16500</v>
      </c>
      <c r="G267" s="102">
        <f t="shared" si="13"/>
        <v>5000</v>
      </c>
      <c r="H267" s="102">
        <f t="shared" si="14"/>
        <v>223300.00000000003</v>
      </c>
      <c r="I267" s="102">
        <v>1495112.4999999998</v>
      </c>
      <c r="J267" s="102">
        <v>817735</v>
      </c>
    </row>
    <row r="268" spans="1:10" ht="14.25">
      <c r="A268" s="98" t="s">
        <v>1465</v>
      </c>
      <c r="B268" s="98" t="s">
        <v>1466</v>
      </c>
      <c r="C268" s="100" t="s">
        <v>707</v>
      </c>
      <c r="D268" s="100" t="s">
        <v>286</v>
      </c>
      <c r="E268" s="100">
        <v>650000</v>
      </c>
      <c r="F268" s="102">
        <f t="shared" si="12"/>
        <v>16500</v>
      </c>
      <c r="G268" s="102">
        <f t="shared" si="13"/>
        <v>5000</v>
      </c>
      <c r="H268" s="102">
        <f t="shared" si="14"/>
        <v>131950</v>
      </c>
      <c r="I268" s="102">
        <v>813824</v>
      </c>
      <c r="J268" s="102">
        <v>501160.00000000006</v>
      </c>
    </row>
    <row r="269" spans="1:10" ht="14.25">
      <c r="A269" s="98" t="s">
        <v>1465</v>
      </c>
      <c r="B269" s="98" t="s">
        <v>1466</v>
      </c>
      <c r="C269" s="100" t="s">
        <v>708</v>
      </c>
      <c r="D269" s="100" t="s">
        <v>287</v>
      </c>
      <c r="E269" s="100">
        <v>850000</v>
      </c>
      <c r="F269" s="102">
        <f t="shared" si="12"/>
        <v>16500</v>
      </c>
      <c r="G269" s="102">
        <f t="shared" si="13"/>
        <v>5000</v>
      </c>
      <c r="H269" s="102">
        <f t="shared" si="14"/>
        <v>172550</v>
      </c>
      <c r="I269" s="102">
        <v>1173550</v>
      </c>
      <c r="J269" s="102">
        <v>641860</v>
      </c>
    </row>
    <row r="270" spans="1:10" ht="14.25">
      <c r="A270" s="98" t="s">
        <v>1465</v>
      </c>
      <c r="B270" s="98" t="s">
        <v>1466</v>
      </c>
      <c r="C270" s="100" t="s">
        <v>709</v>
      </c>
      <c r="D270" s="100" t="s">
        <v>288</v>
      </c>
      <c r="E270" s="100">
        <v>690000</v>
      </c>
      <c r="F270" s="102">
        <f t="shared" si="12"/>
        <v>16500</v>
      </c>
      <c r="G270" s="102">
        <f t="shared" si="13"/>
        <v>5000</v>
      </c>
      <c r="H270" s="102">
        <f t="shared" si="14"/>
        <v>140070</v>
      </c>
      <c r="I270" s="102">
        <v>859520</v>
      </c>
      <c r="J270" s="102">
        <v>529300</v>
      </c>
    </row>
    <row r="271" spans="1:10" ht="14.25">
      <c r="A271" s="98" t="s">
        <v>1465</v>
      </c>
      <c r="B271" s="98" t="s">
        <v>1466</v>
      </c>
      <c r="C271" s="100" t="s">
        <v>999</v>
      </c>
      <c r="D271" s="100" t="s">
        <v>289</v>
      </c>
      <c r="E271" s="100">
        <v>790000</v>
      </c>
      <c r="F271" s="102">
        <f t="shared" si="12"/>
        <v>16500</v>
      </c>
      <c r="G271" s="102">
        <f t="shared" si="13"/>
        <v>5000</v>
      </c>
      <c r="H271" s="102">
        <f t="shared" si="14"/>
        <v>160370</v>
      </c>
      <c r="I271" s="102">
        <v>1096375</v>
      </c>
      <c r="J271" s="102">
        <v>599650</v>
      </c>
    </row>
    <row r="272" spans="1:10" ht="14.25">
      <c r="A272" s="98" t="s">
        <v>1465</v>
      </c>
      <c r="B272" s="98" t="s">
        <v>1466</v>
      </c>
      <c r="C272" s="100" t="s">
        <v>710</v>
      </c>
      <c r="D272" s="100" t="s">
        <v>290</v>
      </c>
      <c r="E272" s="100">
        <v>690000</v>
      </c>
      <c r="F272" s="102">
        <f t="shared" si="12"/>
        <v>16500</v>
      </c>
      <c r="G272" s="102">
        <f t="shared" si="13"/>
        <v>5000</v>
      </c>
      <c r="H272" s="102">
        <f t="shared" si="14"/>
        <v>140070</v>
      </c>
      <c r="I272" s="102">
        <v>859520</v>
      </c>
      <c r="J272" s="102">
        <v>529300</v>
      </c>
    </row>
    <row r="273" spans="1:10" ht="14.25">
      <c r="A273" s="98" t="s">
        <v>1465</v>
      </c>
      <c r="B273" s="98" t="s">
        <v>1466</v>
      </c>
      <c r="C273" s="100" t="s">
        <v>711</v>
      </c>
      <c r="D273" s="100" t="s">
        <v>291</v>
      </c>
      <c r="E273" s="100">
        <v>690000</v>
      </c>
      <c r="F273" s="102">
        <f t="shared" si="12"/>
        <v>16500</v>
      </c>
      <c r="G273" s="102">
        <f t="shared" si="13"/>
        <v>5000</v>
      </c>
      <c r="H273" s="102">
        <f t="shared" si="14"/>
        <v>140070</v>
      </c>
      <c r="I273" s="102">
        <v>859520</v>
      </c>
      <c r="J273" s="102">
        <v>529300</v>
      </c>
    </row>
    <row r="274" spans="1:10" ht="14.25">
      <c r="A274" s="98" t="s">
        <v>1465</v>
      </c>
      <c r="B274" s="98" t="s">
        <v>1466</v>
      </c>
      <c r="C274" s="105" t="s">
        <v>712</v>
      </c>
      <c r="D274" s="105" t="s">
        <v>292</v>
      </c>
      <c r="E274" s="100">
        <v>890000</v>
      </c>
      <c r="F274" s="102">
        <f t="shared" si="12"/>
        <v>16500</v>
      </c>
      <c r="G274" s="102">
        <f t="shared" si="13"/>
        <v>5000</v>
      </c>
      <c r="H274" s="102">
        <f t="shared" si="14"/>
        <v>180670</v>
      </c>
      <c r="I274" s="102">
        <v>1225000</v>
      </c>
      <c r="J274" s="102">
        <v>670000.00000000012</v>
      </c>
    </row>
    <row r="275" spans="1:10" ht="14.25">
      <c r="A275" s="98" t="s">
        <v>1465</v>
      </c>
      <c r="B275" s="98" t="s">
        <v>1466</v>
      </c>
      <c r="C275" s="100" t="s">
        <v>713</v>
      </c>
      <c r="D275" s="100" t="s">
        <v>293</v>
      </c>
      <c r="E275" s="100">
        <v>890000</v>
      </c>
      <c r="F275" s="102">
        <f t="shared" si="12"/>
        <v>16500</v>
      </c>
      <c r="G275" s="102">
        <f t="shared" si="13"/>
        <v>5000</v>
      </c>
      <c r="H275" s="102">
        <f t="shared" si="14"/>
        <v>180670</v>
      </c>
      <c r="I275" s="102">
        <v>1225000</v>
      </c>
      <c r="J275" s="102">
        <v>670000.00000000012</v>
      </c>
    </row>
    <row r="276" spans="1:10" ht="14.25">
      <c r="A276" s="98" t="s">
        <v>1465</v>
      </c>
      <c r="B276" s="98" t="s">
        <v>1466</v>
      </c>
      <c r="C276" s="100" t="s">
        <v>714</v>
      </c>
      <c r="D276" s="100" t="s">
        <v>294</v>
      </c>
      <c r="E276" s="100">
        <v>690000</v>
      </c>
      <c r="F276" s="102">
        <f t="shared" si="12"/>
        <v>16500</v>
      </c>
      <c r="G276" s="102">
        <f t="shared" si="13"/>
        <v>5000</v>
      </c>
      <c r="H276" s="102">
        <f t="shared" si="14"/>
        <v>140070</v>
      </c>
      <c r="I276" s="102">
        <v>811648</v>
      </c>
      <c r="J276" s="102">
        <v>499820.00000000006</v>
      </c>
    </row>
    <row r="277" spans="1:10" ht="14.25">
      <c r="A277" s="98" t="s">
        <v>1465</v>
      </c>
      <c r="B277" s="98" t="s">
        <v>1466</v>
      </c>
      <c r="C277" s="100" t="s">
        <v>715</v>
      </c>
      <c r="D277" s="100" t="s">
        <v>295</v>
      </c>
      <c r="E277" s="100">
        <v>690000</v>
      </c>
      <c r="F277" s="102">
        <f t="shared" si="12"/>
        <v>16500</v>
      </c>
      <c r="G277" s="102">
        <f t="shared" si="13"/>
        <v>5000</v>
      </c>
      <c r="H277" s="102">
        <f t="shared" si="14"/>
        <v>140070</v>
      </c>
      <c r="I277" s="102">
        <v>811648</v>
      </c>
      <c r="J277" s="102">
        <v>499820.00000000006</v>
      </c>
    </row>
    <row r="278" spans="1:10" ht="14.25">
      <c r="A278" s="98" t="s">
        <v>1465</v>
      </c>
      <c r="B278" s="98" t="s">
        <v>1466</v>
      </c>
      <c r="C278" s="100" t="s">
        <v>716</v>
      </c>
      <c r="D278" s="100" t="s">
        <v>296</v>
      </c>
      <c r="E278" s="100">
        <v>690000</v>
      </c>
      <c r="F278" s="102">
        <f t="shared" si="12"/>
        <v>16500</v>
      </c>
      <c r="G278" s="102">
        <f t="shared" si="13"/>
        <v>5000</v>
      </c>
      <c r="H278" s="102">
        <f t="shared" si="14"/>
        <v>140070</v>
      </c>
      <c r="I278" s="102">
        <v>811648</v>
      </c>
      <c r="J278" s="102">
        <v>499820.00000000006</v>
      </c>
    </row>
    <row r="279" spans="1:10" ht="14.25">
      <c r="A279" s="98" t="s">
        <v>1465</v>
      </c>
      <c r="B279" s="98" t="s">
        <v>1466</v>
      </c>
      <c r="C279" s="99" t="s">
        <v>717</v>
      </c>
      <c r="D279" s="99" t="s">
        <v>297</v>
      </c>
      <c r="E279" s="100">
        <v>690000</v>
      </c>
      <c r="F279" s="102">
        <f t="shared" si="12"/>
        <v>16500</v>
      </c>
      <c r="G279" s="102">
        <f t="shared" si="13"/>
        <v>5000</v>
      </c>
      <c r="H279" s="102">
        <f t="shared" si="14"/>
        <v>140070</v>
      </c>
      <c r="I279" s="102">
        <v>811648</v>
      </c>
      <c r="J279" s="102">
        <v>499820.00000000006</v>
      </c>
    </row>
    <row r="280" spans="1:10" ht="14.25">
      <c r="A280" s="98" t="s">
        <v>1465</v>
      </c>
      <c r="B280" s="98" t="s">
        <v>1466</v>
      </c>
      <c r="C280" s="100" t="s">
        <v>718</v>
      </c>
      <c r="D280" s="100" t="s">
        <v>298</v>
      </c>
      <c r="E280" s="100">
        <v>690000</v>
      </c>
      <c r="F280" s="102">
        <f t="shared" si="12"/>
        <v>16500</v>
      </c>
      <c r="G280" s="102">
        <f t="shared" si="13"/>
        <v>5000</v>
      </c>
      <c r="H280" s="102">
        <f t="shared" si="14"/>
        <v>140070</v>
      </c>
      <c r="I280" s="102">
        <v>859520</v>
      </c>
      <c r="J280" s="102">
        <v>529300</v>
      </c>
    </row>
    <row r="281" spans="1:10" ht="14.25">
      <c r="A281" s="98" t="s">
        <v>1465</v>
      </c>
      <c r="B281" s="98" t="s">
        <v>1466</v>
      </c>
      <c r="C281" s="100" t="s">
        <v>719</v>
      </c>
      <c r="D281" s="100" t="s">
        <v>299</v>
      </c>
      <c r="E281" s="100">
        <v>690000</v>
      </c>
      <c r="F281" s="102">
        <f t="shared" si="12"/>
        <v>16500</v>
      </c>
      <c r="G281" s="102">
        <f t="shared" si="13"/>
        <v>5000</v>
      </c>
      <c r="H281" s="102">
        <f t="shared" si="14"/>
        <v>140070</v>
      </c>
      <c r="I281" s="102">
        <v>859520</v>
      </c>
      <c r="J281" s="102">
        <v>529300</v>
      </c>
    </row>
    <row r="282" spans="1:10" ht="14.25">
      <c r="A282" s="98" t="s">
        <v>1465</v>
      </c>
      <c r="B282" s="98" t="s">
        <v>1466</v>
      </c>
      <c r="C282" s="99" t="s">
        <v>720</v>
      </c>
      <c r="D282" s="99" t="s">
        <v>300</v>
      </c>
      <c r="E282" s="100">
        <v>790000</v>
      </c>
      <c r="F282" s="102">
        <f t="shared" si="12"/>
        <v>16500</v>
      </c>
      <c r="G282" s="102">
        <f t="shared" si="13"/>
        <v>5000</v>
      </c>
      <c r="H282" s="102">
        <f t="shared" si="14"/>
        <v>160370</v>
      </c>
      <c r="I282" s="102">
        <v>1096375</v>
      </c>
      <c r="J282" s="102">
        <v>599650</v>
      </c>
    </row>
    <row r="283" spans="1:10" ht="14.25">
      <c r="A283" s="98" t="s">
        <v>1465</v>
      </c>
      <c r="B283" s="98" t="s">
        <v>1466</v>
      </c>
      <c r="C283" s="99" t="s">
        <v>721</v>
      </c>
      <c r="D283" s="99" t="s">
        <v>301</v>
      </c>
      <c r="E283" s="100">
        <v>690000</v>
      </c>
      <c r="F283" s="102">
        <f t="shared" si="12"/>
        <v>16500</v>
      </c>
      <c r="G283" s="102">
        <f t="shared" si="13"/>
        <v>5000</v>
      </c>
      <c r="H283" s="102">
        <f t="shared" si="14"/>
        <v>140070</v>
      </c>
      <c r="I283" s="102">
        <v>859520</v>
      </c>
      <c r="J283" s="102">
        <v>529300</v>
      </c>
    </row>
    <row r="284" spans="1:10" ht="14.25">
      <c r="A284" s="98" t="s">
        <v>1465</v>
      </c>
      <c r="B284" s="98" t="s">
        <v>1466</v>
      </c>
      <c r="C284" s="99" t="s">
        <v>722</v>
      </c>
      <c r="D284" s="99" t="s">
        <v>302</v>
      </c>
      <c r="E284" s="100">
        <v>690000</v>
      </c>
      <c r="F284" s="102">
        <f t="shared" si="12"/>
        <v>16500</v>
      </c>
      <c r="G284" s="102">
        <f t="shared" si="13"/>
        <v>5000</v>
      </c>
      <c r="H284" s="102">
        <f t="shared" si="14"/>
        <v>140070</v>
      </c>
      <c r="I284" s="102">
        <v>859520</v>
      </c>
      <c r="J284" s="102">
        <v>529300</v>
      </c>
    </row>
    <row r="285" spans="1:10" ht="14.25">
      <c r="A285" s="98" t="s">
        <v>1465</v>
      </c>
      <c r="B285" s="98" t="s">
        <v>1466</v>
      </c>
      <c r="C285" s="99" t="s">
        <v>723</v>
      </c>
      <c r="D285" s="99" t="s">
        <v>303</v>
      </c>
      <c r="E285" s="100">
        <v>690000</v>
      </c>
      <c r="F285" s="102">
        <f t="shared" si="12"/>
        <v>16500</v>
      </c>
      <c r="G285" s="102">
        <f t="shared" si="13"/>
        <v>5000</v>
      </c>
      <c r="H285" s="102">
        <f t="shared" si="14"/>
        <v>140070</v>
      </c>
      <c r="I285" s="102">
        <v>859520</v>
      </c>
      <c r="J285" s="102">
        <v>529300</v>
      </c>
    </row>
    <row r="286" spans="1:10" ht="14.25">
      <c r="A286" s="98" t="s">
        <v>1465</v>
      </c>
      <c r="B286" s="98" t="s">
        <v>1466</v>
      </c>
      <c r="C286" s="100" t="s">
        <v>724</v>
      </c>
      <c r="D286" s="100" t="s">
        <v>304</v>
      </c>
      <c r="E286" s="100">
        <v>690000</v>
      </c>
      <c r="F286" s="102">
        <f t="shared" si="12"/>
        <v>16500</v>
      </c>
      <c r="G286" s="102">
        <f t="shared" si="13"/>
        <v>5000</v>
      </c>
      <c r="H286" s="102">
        <f t="shared" si="14"/>
        <v>140070</v>
      </c>
      <c r="I286" s="102">
        <v>859520</v>
      </c>
      <c r="J286" s="102">
        <v>529300</v>
      </c>
    </row>
    <row r="287" spans="1:10" ht="14.25">
      <c r="A287" s="98" t="s">
        <v>1465</v>
      </c>
      <c r="B287" s="98" t="s">
        <v>1466</v>
      </c>
      <c r="C287" s="100" t="s">
        <v>725</v>
      </c>
      <c r="D287" s="100" t="s">
        <v>305</v>
      </c>
      <c r="E287" s="100">
        <v>690000</v>
      </c>
      <c r="F287" s="102">
        <f t="shared" si="12"/>
        <v>16500</v>
      </c>
      <c r="G287" s="102">
        <f t="shared" si="13"/>
        <v>5000</v>
      </c>
      <c r="H287" s="102">
        <f t="shared" si="14"/>
        <v>140070</v>
      </c>
      <c r="I287" s="102">
        <v>859520</v>
      </c>
      <c r="J287" s="102">
        <v>529300</v>
      </c>
    </row>
    <row r="288" spans="1:10" ht="14.25">
      <c r="A288" s="98" t="s">
        <v>1465</v>
      </c>
      <c r="B288" s="98" t="s">
        <v>1466</v>
      </c>
      <c r="C288" s="99" t="s">
        <v>726</v>
      </c>
      <c r="D288" s="99" t="s">
        <v>306</v>
      </c>
      <c r="E288" s="100">
        <v>690000</v>
      </c>
      <c r="F288" s="102">
        <f t="shared" si="12"/>
        <v>16500</v>
      </c>
      <c r="G288" s="102">
        <f t="shared" si="13"/>
        <v>5000</v>
      </c>
      <c r="H288" s="102">
        <f t="shared" si="14"/>
        <v>140070</v>
      </c>
      <c r="I288" s="102">
        <v>859520</v>
      </c>
      <c r="J288" s="102">
        <v>529300</v>
      </c>
    </row>
    <row r="289" spans="1:10" ht="14.25">
      <c r="A289" s="98" t="s">
        <v>1465</v>
      </c>
      <c r="B289" s="98" t="s">
        <v>1466</v>
      </c>
      <c r="C289" s="99" t="s">
        <v>727</v>
      </c>
      <c r="D289" s="99" t="s">
        <v>307</v>
      </c>
      <c r="E289" s="100">
        <v>690000</v>
      </c>
      <c r="F289" s="102">
        <f t="shared" si="12"/>
        <v>16500</v>
      </c>
      <c r="G289" s="102">
        <f t="shared" si="13"/>
        <v>5000</v>
      </c>
      <c r="H289" s="102">
        <f t="shared" si="14"/>
        <v>140070</v>
      </c>
      <c r="I289" s="102">
        <v>859520</v>
      </c>
      <c r="J289" s="102">
        <v>529300</v>
      </c>
    </row>
    <row r="290" spans="1:10" ht="14.25">
      <c r="A290" s="98" t="s">
        <v>1465</v>
      </c>
      <c r="B290" s="98" t="s">
        <v>1466</v>
      </c>
      <c r="C290" s="99" t="s">
        <v>728</v>
      </c>
      <c r="D290" s="99" t="s">
        <v>308</v>
      </c>
      <c r="E290" s="100">
        <v>690000</v>
      </c>
      <c r="F290" s="102">
        <f t="shared" si="12"/>
        <v>16500</v>
      </c>
      <c r="G290" s="102">
        <f t="shared" si="13"/>
        <v>5000</v>
      </c>
      <c r="H290" s="102">
        <f t="shared" si="14"/>
        <v>140070</v>
      </c>
      <c r="I290" s="102">
        <v>859520</v>
      </c>
      <c r="J290" s="102">
        <v>529300</v>
      </c>
    </row>
    <row r="291" spans="1:10" ht="14.25">
      <c r="A291" s="98" t="s">
        <v>1465</v>
      </c>
      <c r="B291" s="98" t="s">
        <v>1466</v>
      </c>
      <c r="C291" s="99" t="s">
        <v>729</v>
      </c>
      <c r="D291" s="99" t="s">
        <v>309</v>
      </c>
      <c r="E291" s="100">
        <v>690000</v>
      </c>
      <c r="F291" s="102">
        <f t="shared" si="12"/>
        <v>16500</v>
      </c>
      <c r="G291" s="102">
        <f t="shared" si="13"/>
        <v>5000</v>
      </c>
      <c r="H291" s="102">
        <f t="shared" si="14"/>
        <v>140070</v>
      </c>
      <c r="I291" s="102">
        <v>859520</v>
      </c>
      <c r="J291" s="102">
        <v>529300</v>
      </c>
    </row>
    <row r="292" spans="1:10" ht="14.25">
      <c r="A292" s="98" t="s">
        <v>1465</v>
      </c>
      <c r="B292" s="98" t="s">
        <v>1466</v>
      </c>
      <c r="C292" s="100" t="s">
        <v>730</v>
      </c>
      <c r="D292" s="100" t="s">
        <v>310</v>
      </c>
      <c r="E292" s="100">
        <v>690000</v>
      </c>
      <c r="F292" s="102">
        <f t="shared" si="12"/>
        <v>16500</v>
      </c>
      <c r="G292" s="102">
        <f t="shared" si="13"/>
        <v>5000</v>
      </c>
      <c r="H292" s="102">
        <f t="shared" si="14"/>
        <v>140070</v>
      </c>
      <c r="I292" s="102">
        <v>859520</v>
      </c>
      <c r="J292" s="102">
        <v>529300</v>
      </c>
    </row>
    <row r="293" spans="1:10" ht="14.25">
      <c r="A293" s="98" t="s">
        <v>1465</v>
      </c>
      <c r="B293" s="98" t="s">
        <v>1466</v>
      </c>
      <c r="C293" s="100" t="s">
        <v>731</v>
      </c>
      <c r="D293" s="100" t="s">
        <v>311</v>
      </c>
      <c r="E293" s="100">
        <v>690000</v>
      </c>
      <c r="F293" s="102">
        <f t="shared" si="12"/>
        <v>16500</v>
      </c>
      <c r="G293" s="102">
        <f t="shared" si="13"/>
        <v>5000</v>
      </c>
      <c r="H293" s="102">
        <f t="shared" si="14"/>
        <v>140070</v>
      </c>
      <c r="I293" s="102">
        <v>859520</v>
      </c>
      <c r="J293" s="102">
        <v>529300</v>
      </c>
    </row>
    <row r="294" spans="1:10" ht="14.25">
      <c r="A294" s="98" t="s">
        <v>1465</v>
      </c>
      <c r="B294" s="98" t="s">
        <v>1466</v>
      </c>
      <c r="C294" s="100" t="s">
        <v>732</v>
      </c>
      <c r="D294" s="100" t="s">
        <v>312</v>
      </c>
      <c r="E294" s="100">
        <v>690000</v>
      </c>
      <c r="F294" s="102">
        <f t="shared" si="12"/>
        <v>16500</v>
      </c>
      <c r="G294" s="102">
        <f t="shared" si="13"/>
        <v>5000</v>
      </c>
      <c r="H294" s="102">
        <f t="shared" si="14"/>
        <v>140070</v>
      </c>
      <c r="I294" s="102">
        <v>859520</v>
      </c>
      <c r="J294" s="102">
        <v>529300</v>
      </c>
    </row>
    <row r="295" spans="1:10" ht="14.25">
      <c r="A295" s="98" t="s">
        <v>1465</v>
      </c>
      <c r="B295" s="98" t="s">
        <v>1466</v>
      </c>
      <c r="C295" s="100" t="s">
        <v>733</v>
      </c>
      <c r="D295" s="100" t="s">
        <v>313</v>
      </c>
      <c r="E295" s="100">
        <v>790000</v>
      </c>
      <c r="F295" s="102">
        <f t="shared" si="12"/>
        <v>16500</v>
      </c>
      <c r="G295" s="102">
        <f t="shared" si="13"/>
        <v>5000</v>
      </c>
      <c r="H295" s="102">
        <f t="shared" si="14"/>
        <v>160370</v>
      </c>
      <c r="I295" s="102">
        <v>1096375</v>
      </c>
      <c r="J295" s="102">
        <v>599650</v>
      </c>
    </row>
    <row r="296" spans="1:10" ht="14.25">
      <c r="A296" s="98" t="s">
        <v>1465</v>
      </c>
      <c r="B296" s="98" t="s">
        <v>1466</v>
      </c>
      <c r="C296" s="99" t="s">
        <v>734</v>
      </c>
      <c r="D296" s="99" t="s">
        <v>314</v>
      </c>
      <c r="E296" s="100">
        <v>790000</v>
      </c>
      <c r="F296" s="102">
        <f t="shared" si="12"/>
        <v>16500</v>
      </c>
      <c r="G296" s="102">
        <f t="shared" si="13"/>
        <v>5000</v>
      </c>
      <c r="H296" s="102">
        <f t="shared" si="14"/>
        <v>160370</v>
      </c>
      <c r="I296" s="102">
        <v>1096375</v>
      </c>
      <c r="J296" s="102">
        <v>599650</v>
      </c>
    </row>
    <row r="297" spans="1:10" ht="14.25">
      <c r="A297" s="98" t="s">
        <v>1465</v>
      </c>
      <c r="B297" s="98" t="s">
        <v>1466</v>
      </c>
      <c r="C297" s="99" t="s">
        <v>735</v>
      </c>
      <c r="D297" s="99" t="s">
        <v>315</v>
      </c>
      <c r="E297" s="100">
        <v>790000</v>
      </c>
      <c r="F297" s="102">
        <f t="shared" si="12"/>
        <v>16500</v>
      </c>
      <c r="G297" s="102">
        <f t="shared" si="13"/>
        <v>5000</v>
      </c>
      <c r="H297" s="102">
        <f t="shared" si="14"/>
        <v>160370</v>
      </c>
      <c r="I297" s="102">
        <v>1096375</v>
      </c>
      <c r="J297" s="102">
        <v>599650</v>
      </c>
    </row>
    <row r="298" spans="1:10" ht="14.25">
      <c r="A298" s="98" t="s">
        <v>1465</v>
      </c>
      <c r="B298" s="98" t="s">
        <v>1466</v>
      </c>
      <c r="C298" s="100" t="s">
        <v>736</v>
      </c>
      <c r="D298" s="100" t="s">
        <v>316</v>
      </c>
      <c r="E298" s="100">
        <v>690000</v>
      </c>
      <c r="F298" s="102">
        <f t="shared" si="12"/>
        <v>16500</v>
      </c>
      <c r="G298" s="102">
        <f t="shared" si="13"/>
        <v>5000</v>
      </c>
      <c r="H298" s="102">
        <f t="shared" si="14"/>
        <v>140070</v>
      </c>
      <c r="I298" s="102">
        <v>859520</v>
      </c>
      <c r="J298" s="102">
        <v>529300</v>
      </c>
    </row>
    <row r="299" spans="1:10" ht="14.25">
      <c r="A299" s="98" t="s">
        <v>1465</v>
      </c>
      <c r="B299" s="98" t="s">
        <v>1466</v>
      </c>
      <c r="C299" s="100" t="s">
        <v>737</v>
      </c>
      <c r="D299" s="100" t="s">
        <v>317</v>
      </c>
      <c r="E299" s="100">
        <v>690000</v>
      </c>
      <c r="F299" s="102">
        <f t="shared" si="12"/>
        <v>16500</v>
      </c>
      <c r="G299" s="102">
        <f t="shared" si="13"/>
        <v>5000</v>
      </c>
      <c r="H299" s="102">
        <f t="shared" si="14"/>
        <v>140070</v>
      </c>
      <c r="I299" s="102">
        <v>859520</v>
      </c>
      <c r="J299" s="102">
        <v>529300</v>
      </c>
    </row>
    <row r="300" spans="1:10" ht="14.25">
      <c r="A300" s="98" t="s">
        <v>1465</v>
      </c>
      <c r="B300" s="98" t="s">
        <v>1466</v>
      </c>
      <c r="C300" s="100" t="s">
        <v>738</v>
      </c>
      <c r="D300" s="100" t="s">
        <v>318</v>
      </c>
      <c r="E300" s="100">
        <v>690000</v>
      </c>
      <c r="F300" s="102">
        <f t="shared" si="12"/>
        <v>16500</v>
      </c>
      <c r="G300" s="102">
        <f t="shared" si="13"/>
        <v>5000</v>
      </c>
      <c r="H300" s="102">
        <f t="shared" si="14"/>
        <v>140070</v>
      </c>
      <c r="I300" s="102">
        <v>859520</v>
      </c>
      <c r="J300" s="102">
        <v>529300</v>
      </c>
    </row>
    <row r="301" spans="1:10" ht="14.25">
      <c r="A301" s="98" t="s">
        <v>1465</v>
      </c>
      <c r="B301" s="98" t="s">
        <v>1466</v>
      </c>
      <c r="C301" s="100" t="s">
        <v>739</v>
      </c>
      <c r="D301" s="100" t="s">
        <v>319</v>
      </c>
      <c r="E301" s="100">
        <v>690000</v>
      </c>
      <c r="F301" s="102">
        <f t="shared" si="12"/>
        <v>16500</v>
      </c>
      <c r="G301" s="102">
        <f t="shared" si="13"/>
        <v>5000</v>
      </c>
      <c r="H301" s="102">
        <f t="shared" si="14"/>
        <v>140070</v>
      </c>
      <c r="I301" s="102">
        <v>859520</v>
      </c>
      <c r="J301" s="102">
        <v>529300</v>
      </c>
    </row>
    <row r="302" spans="1:10" ht="14.25">
      <c r="A302" s="98" t="s">
        <v>1465</v>
      </c>
      <c r="B302" s="98" t="s">
        <v>1466</v>
      </c>
      <c r="C302" s="99" t="s">
        <v>740</v>
      </c>
      <c r="D302" s="99" t="s">
        <v>320</v>
      </c>
      <c r="E302" s="100">
        <v>690000</v>
      </c>
      <c r="F302" s="102">
        <f t="shared" si="12"/>
        <v>16500</v>
      </c>
      <c r="G302" s="102">
        <f t="shared" si="13"/>
        <v>5000</v>
      </c>
      <c r="H302" s="102">
        <f t="shared" si="14"/>
        <v>140070</v>
      </c>
      <c r="I302" s="102">
        <v>859520</v>
      </c>
      <c r="J302" s="102">
        <v>529300</v>
      </c>
    </row>
    <row r="303" spans="1:10" ht="14.25">
      <c r="A303" s="98" t="s">
        <v>1465</v>
      </c>
      <c r="B303" s="98" t="s">
        <v>1466</v>
      </c>
      <c r="C303" s="99" t="s">
        <v>741</v>
      </c>
      <c r="D303" s="99" t="s">
        <v>321</v>
      </c>
      <c r="E303" s="100">
        <v>690000</v>
      </c>
      <c r="F303" s="102">
        <f t="shared" si="12"/>
        <v>16500</v>
      </c>
      <c r="G303" s="102">
        <f t="shared" si="13"/>
        <v>5000</v>
      </c>
      <c r="H303" s="102">
        <f t="shared" si="14"/>
        <v>140070</v>
      </c>
      <c r="I303" s="102">
        <v>859520</v>
      </c>
      <c r="J303" s="102">
        <v>529300</v>
      </c>
    </row>
    <row r="304" spans="1:10" ht="14.25">
      <c r="A304" s="98" t="s">
        <v>1465</v>
      </c>
      <c r="B304" s="98" t="s">
        <v>1466</v>
      </c>
      <c r="C304" s="100" t="s">
        <v>742</v>
      </c>
      <c r="D304" s="100" t="s">
        <v>322</v>
      </c>
      <c r="E304" s="100">
        <v>790000</v>
      </c>
      <c r="F304" s="102">
        <f t="shared" si="12"/>
        <v>16500</v>
      </c>
      <c r="G304" s="102">
        <f t="shared" si="13"/>
        <v>5000</v>
      </c>
      <c r="H304" s="102">
        <f t="shared" si="14"/>
        <v>160370</v>
      </c>
      <c r="I304" s="102">
        <v>1096375</v>
      </c>
      <c r="J304" s="102">
        <v>599650</v>
      </c>
    </row>
    <row r="305" spans="1:10" ht="14.25">
      <c r="A305" s="98" t="s">
        <v>1465</v>
      </c>
      <c r="B305" s="98" t="s">
        <v>1466</v>
      </c>
      <c r="C305" s="100" t="s">
        <v>743</v>
      </c>
      <c r="D305" s="100" t="s">
        <v>323</v>
      </c>
      <c r="E305" s="100">
        <v>790000</v>
      </c>
      <c r="F305" s="102">
        <f t="shared" si="12"/>
        <v>16500</v>
      </c>
      <c r="G305" s="102">
        <f t="shared" si="13"/>
        <v>5000</v>
      </c>
      <c r="H305" s="102">
        <f t="shared" si="14"/>
        <v>160370</v>
      </c>
      <c r="I305" s="102">
        <v>1096375</v>
      </c>
      <c r="J305" s="102">
        <v>599650</v>
      </c>
    </row>
    <row r="306" spans="1:10" ht="14.25">
      <c r="A306" s="98" t="s">
        <v>1465</v>
      </c>
      <c r="B306" s="98" t="s">
        <v>1466</v>
      </c>
      <c r="C306" s="100" t="s">
        <v>744</v>
      </c>
      <c r="D306" s="100" t="s">
        <v>745</v>
      </c>
      <c r="E306" s="100">
        <v>790000</v>
      </c>
      <c r="F306" s="102">
        <f t="shared" si="12"/>
        <v>16500</v>
      </c>
      <c r="G306" s="102">
        <f t="shared" si="13"/>
        <v>5000</v>
      </c>
      <c r="H306" s="102">
        <f t="shared" si="14"/>
        <v>160370</v>
      </c>
      <c r="I306" s="102">
        <v>1096375</v>
      </c>
      <c r="J306" s="102">
        <v>599650</v>
      </c>
    </row>
    <row r="307" spans="1:10" ht="14.25">
      <c r="A307" s="98" t="s">
        <v>1465</v>
      </c>
      <c r="B307" s="98" t="s">
        <v>1466</v>
      </c>
      <c r="C307" s="99" t="s">
        <v>746</v>
      </c>
      <c r="D307" s="99" t="s">
        <v>324</v>
      </c>
      <c r="E307" s="100">
        <v>690000</v>
      </c>
      <c r="F307" s="102">
        <f t="shared" si="12"/>
        <v>16500</v>
      </c>
      <c r="G307" s="102">
        <f t="shared" si="13"/>
        <v>5000</v>
      </c>
      <c r="H307" s="102">
        <f t="shared" si="14"/>
        <v>140070</v>
      </c>
      <c r="I307" s="102">
        <v>859520</v>
      </c>
      <c r="J307" s="102">
        <v>529300</v>
      </c>
    </row>
    <row r="308" spans="1:10" ht="14.25">
      <c r="A308" s="98" t="s">
        <v>1465</v>
      </c>
      <c r="B308" s="98" t="s">
        <v>1466</v>
      </c>
      <c r="C308" s="99" t="s">
        <v>747</v>
      </c>
      <c r="D308" s="99" t="s">
        <v>325</v>
      </c>
      <c r="E308" s="100">
        <v>690000</v>
      </c>
      <c r="F308" s="102">
        <f t="shared" si="12"/>
        <v>16500</v>
      </c>
      <c r="G308" s="102">
        <f t="shared" si="13"/>
        <v>5000</v>
      </c>
      <c r="H308" s="102">
        <f t="shared" si="14"/>
        <v>140070</v>
      </c>
      <c r="I308" s="102">
        <v>859520</v>
      </c>
      <c r="J308" s="102">
        <v>529300</v>
      </c>
    </row>
    <row r="309" spans="1:10" ht="14.25">
      <c r="A309" s="98" t="s">
        <v>1465</v>
      </c>
      <c r="B309" s="98" t="s">
        <v>1466</v>
      </c>
      <c r="C309" s="99" t="s">
        <v>748</v>
      </c>
      <c r="D309" s="99" t="s">
        <v>326</v>
      </c>
      <c r="E309" s="100">
        <v>790000</v>
      </c>
      <c r="F309" s="102">
        <f t="shared" si="12"/>
        <v>16500</v>
      </c>
      <c r="G309" s="102">
        <f t="shared" si="13"/>
        <v>5000</v>
      </c>
      <c r="H309" s="102">
        <f t="shared" si="14"/>
        <v>160370</v>
      </c>
      <c r="I309" s="102">
        <v>1096375</v>
      </c>
      <c r="J309" s="102">
        <v>599650</v>
      </c>
    </row>
    <row r="310" spans="1:10" ht="14.25">
      <c r="A310" s="98" t="s">
        <v>1465</v>
      </c>
      <c r="B310" s="98" t="s">
        <v>1466</v>
      </c>
      <c r="C310" s="99" t="s">
        <v>749</v>
      </c>
      <c r="D310" s="99" t="s">
        <v>327</v>
      </c>
      <c r="E310" s="100">
        <v>790000</v>
      </c>
      <c r="F310" s="102">
        <f t="shared" si="12"/>
        <v>16500</v>
      </c>
      <c r="G310" s="102">
        <f t="shared" si="13"/>
        <v>5000</v>
      </c>
      <c r="H310" s="102">
        <f t="shared" si="14"/>
        <v>160370</v>
      </c>
      <c r="I310" s="102">
        <v>1096375</v>
      </c>
      <c r="J310" s="102">
        <v>599650</v>
      </c>
    </row>
    <row r="311" spans="1:10" ht="14.25">
      <c r="A311" s="98" t="s">
        <v>1465</v>
      </c>
      <c r="B311" s="98" t="s">
        <v>1466</v>
      </c>
      <c r="C311" s="99" t="s">
        <v>750</v>
      </c>
      <c r="D311" s="99" t="s">
        <v>328</v>
      </c>
      <c r="E311" s="100">
        <v>790000</v>
      </c>
      <c r="F311" s="102">
        <f t="shared" si="12"/>
        <v>16500</v>
      </c>
      <c r="G311" s="102">
        <f t="shared" si="13"/>
        <v>5000</v>
      </c>
      <c r="H311" s="102">
        <f t="shared" si="14"/>
        <v>160370</v>
      </c>
      <c r="I311" s="102">
        <v>1096375</v>
      </c>
      <c r="J311" s="102">
        <v>599650</v>
      </c>
    </row>
    <row r="312" spans="1:10" ht="14.25">
      <c r="A312" s="98" t="s">
        <v>1465</v>
      </c>
      <c r="B312" s="98" t="s">
        <v>1466</v>
      </c>
      <c r="C312" s="100" t="s">
        <v>751</v>
      </c>
      <c r="D312" s="100" t="s">
        <v>329</v>
      </c>
      <c r="E312" s="100">
        <v>690000</v>
      </c>
      <c r="F312" s="102">
        <f t="shared" si="12"/>
        <v>16500</v>
      </c>
      <c r="G312" s="102">
        <f t="shared" si="13"/>
        <v>5000</v>
      </c>
      <c r="H312" s="102">
        <f t="shared" si="14"/>
        <v>140070</v>
      </c>
      <c r="I312" s="102">
        <v>859520</v>
      </c>
      <c r="J312" s="102">
        <v>529300</v>
      </c>
    </row>
    <row r="313" spans="1:10" ht="14.25">
      <c r="A313" s="98" t="s">
        <v>1465</v>
      </c>
      <c r="B313" s="98" t="s">
        <v>1466</v>
      </c>
      <c r="C313" s="100" t="s">
        <v>752</v>
      </c>
      <c r="D313" s="100" t="s">
        <v>330</v>
      </c>
      <c r="E313" s="100">
        <v>690000</v>
      </c>
      <c r="F313" s="102">
        <f t="shared" si="12"/>
        <v>16500</v>
      </c>
      <c r="G313" s="102">
        <f t="shared" si="13"/>
        <v>5000</v>
      </c>
      <c r="H313" s="102">
        <f t="shared" si="14"/>
        <v>140070</v>
      </c>
      <c r="I313" s="102">
        <v>859520</v>
      </c>
      <c r="J313" s="102">
        <v>529300</v>
      </c>
    </row>
    <row r="314" spans="1:10" ht="14.25">
      <c r="A314" s="98" t="s">
        <v>1465</v>
      </c>
      <c r="B314" s="98" t="s">
        <v>1466</v>
      </c>
      <c r="C314" s="99" t="s">
        <v>753</v>
      </c>
      <c r="D314" s="99" t="s">
        <v>331</v>
      </c>
      <c r="E314" s="100">
        <v>790000</v>
      </c>
      <c r="F314" s="102">
        <f t="shared" si="12"/>
        <v>16500</v>
      </c>
      <c r="G314" s="102">
        <f t="shared" si="13"/>
        <v>5000</v>
      </c>
      <c r="H314" s="102">
        <f t="shared" si="14"/>
        <v>160370</v>
      </c>
      <c r="I314" s="102">
        <v>1096375</v>
      </c>
      <c r="J314" s="102">
        <v>599650</v>
      </c>
    </row>
    <row r="315" spans="1:10" ht="14.25">
      <c r="A315" s="98" t="s">
        <v>1465</v>
      </c>
      <c r="B315" s="98" t="s">
        <v>1466</v>
      </c>
      <c r="C315" s="100" t="s">
        <v>754</v>
      </c>
      <c r="D315" s="100" t="s">
        <v>332</v>
      </c>
      <c r="E315" s="100">
        <v>690000</v>
      </c>
      <c r="F315" s="102">
        <f t="shared" si="12"/>
        <v>16500</v>
      </c>
      <c r="G315" s="102">
        <f t="shared" si="13"/>
        <v>5000</v>
      </c>
      <c r="H315" s="102">
        <f t="shared" si="14"/>
        <v>140070</v>
      </c>
      <c r="I315" s="102">
        <v>859520</v>
      </c>
      <c r="J315" s="102">
        <v>529300</v>
      </c>
    </row>
    <row r="316" spans="1:10" ht="14.25">
      <c r="A316" s="98" t="s">
        <v>1465</v>
      </c>
      <c r="B316" s="98" t="s">
        <v>1466</v>
      </c>
      <c r="C316" s="99" t="s">
        <v>755</v>
      </c>
      <c r="D316" s="99" t="s">
        <v>333</v>
      </c>
      <c r="E316" s="100">
        <v>690000</v>
      </c>
      <c r="F316" s="102">
        <f t="shared" si="12"/>
        <v>16500</v>
      </c>
      <c r="G316" s="102">
        <f t="shared" si="13"/>
        <v>5000</v>
      </c>
      <c r="H316" s="102">
        <f t="shared" si="14"/>
        <v>140070</v>
      </c>
      <c r="I316" s="102">
        <v>859520</v>
      </c>
      <c r="J316" s="102">
        <v>529300</v>
      </c>
    </row>
    <row r="317" spans="1:10" ht="14.25">
      <c r="A317" s="98" t="s">
        <v>1465</v>
      </c>
      <c r="B317" s="98" t="s">
        <v>1466</v>
      </c>
      <c r="C317" s="99" t="s">
        <v>756</v>
      </c>
      <c r="D317" s="99" t="s">
        <v>334</v>
      </c>
      <c r="E317" s="100">
        <v>690000</v>
      </c>
      <c r="F317" s="102">
        <f t="shared" si="12"/>
        <v>16500</v>
      </c>
      <c r="G317" s="102">
        <f t="shared" si="13"/>
        <v>5000</v>
      </c>
      <c r="H317" s="102">
        <f t="shared" si="14"/>
        <v>140070</v>
      </c>
      <c r="I317" s="102">
        <v>859520</v>
      </c>
      <c r="J317" s="102">
        <v>529300</v>
      </c>
    </row>
    <row r="318" spans="1:10" ht="14.25">
      <c r="A318" s="98" t="s">
        <v>1465</v>
      </c>
      <c r="B318" s="98" t="s">
        <v>1466</v>
      </c>
      <c r="C318" s="100" t="s">
        <v>757</v>
      </c>
      <c r="D318" s="100" t="s">
        <v>335</v>
      </c>
      <c r="E318" s="100">
        <v>690000</v>
      </c>
      <c r="F318" s="102">
        <f t="shared" si="12"/>
        <v>16500</v>
      </c>
      <c r="G318" s="102">
        <f t="shared" si="13"/>
        <v>5000</v>
      </c>
      <c r="H318" s="102">
        <f t="shared" si="14"/>
        <v>140070</v>
      </c>
      <c r="I318" s="102">
        <v>859520</v>
      </c>
      <c r="J318" s="102">
        <v>529300</v>
      </c>
    </row>
    <row r="319" spans="1:10" ht="14.25">
      <c r="A319" s="98" t="s">
        <v>1465</v>
      </c>
      <c r="B319" s="98" t="s">
        <v>1466</v>
      </c>
      <c r="C319" s="100" t="s">
        <v>758</v>
      </c>
      <c r="D319" s="100" t="s">
        <v>336</v>
      </c>
      <c r="E319" s="100">
        <v>690000</v>
      </c>
      <c r="F319" s="102">
        <f t="shared" si="12"/>
        <v>16500</v>
      </c>
      <c r="G319" s="102">
        <f t="shared" si="13"/>
        <v>5000</v>
      </c>
      <c r="H319" s="102">
        <f t="shared" si="14"/>
        <v>140070</v>
      </c>
      <c r="I319" s="102">
        <v>859520</v>
      </c>
      <c r="J319" s="102">
        <v>529300</v>
      </c>
    </row>
    <row r="320" spans="1:10" ht="14.25">
      <c r="A320" s="98" t="s">
        <v>1465</v>
      </c>
      <c r="B320" s="98" t="s">
        <v>1466</v>
      </c>
      <c r="C320" s="100" t="s">
        <v>759</v>
      </c>
      <c r="D320" s="100" t="s">
        <v>337</v>
      </c>
      <c r="E320" s="100">
        <v>790000</v>
      </c>
      <c r="F320" s="102">
        <f t="shared" si="12"/>
        <v>16500</v>
      </c>
      <c r="G320" s="102">
        <f t="shared" si="13"/>
        <v>5000</v>
      </c>
      <c r="H320" s="102">
        <f t="shared" si="14"/>
        <v>160370</v>
      </c>
      <c r="I320" s="102">
        <v>1096375</v>
      </c>
      <c r="J320" s="102">
        <v>599650</v>
      </c>
    </row>
    <row r="321" spans="1:10" ht="14.25">
      <c r="A321" s="98" t="s">
        <v>1467</v>
      </c>
      <c r="B321" s="98" t="s">
        <v>1466</v>
      </c>
      <c r="C321" s="99" t="s">
        <v>760</v>
      </c>
      <c r="D321" s="99" t="s">
        <v>338</v>
      </c>
      <c r="E321" s="100">
        <v>250000</v>
      </c>
      <c r="F321" s="102">
        <f t="shared" si="12"/>
        <v>16500</v>
      </c>
      <c r="G321" s="102">
        <f t="shared" si="13"/>
        <v>5000</v>
      </c>
      <c r="H321" s="102">
        <f t="shared" si="14"/>
        <v>50750</v>
      </c>
      <c r="I321" s="102">
        <v>308992</v>
      </c>
      <c r="J321" s="102">
        <v>190280</v>
      </c>
    </row>
    <row r="322" spans="1:10" ht="14.25">
      <c r="A322" s="98" t="s">
        <v>1467</v>
      </c>
      <c r="B322" s="98" t="s">
        <v>1466</v>
      </c>
      <c r="C322" s="99" t="s">
        <v>761</v>
      </c>
      <c r="D322" s="99" t="s">
        <v>339</v>
      </c>
      <c r="E322" s="100">
        <v>250000</v>
      </c>
      <c r="F322" s="102">
        <f t="shared" si="12"/>
        <v>16500</v>
      </c>
      <c r="G322" s="102">
        <f t="shared" si="13"/>
        <v>5000</v>
      </c>
      <c r="H322" s="102">
        <f t="shared" si="14"/>
        <v>50750</v>
      </c>
      <c r="I322" s="102">
        <v>308992</v>
      </c>
      <c r="J322" s="102">
        <v>190280</v>
      </c>
    </row>
    <row r="323" spans="1:10" ht="14.25">
      <c r="A323" s="98" t="s">
        <v>1467</v>
      </c>
      <c r="B323" s="98" t="s">
        <v>1466</v>
      </c>
      <c r="C323" s="99" t="s">
        <v>762</v>
      </c>
      <c r="D323" s="99" t="s">
        <v>340</v>
      </c>
      <c r="E323" s="100">
        <v>290000</v>
      </c>
      <c r="F323" s="102">
        <f t="shared" si="12"/>
        <v>16500</v>
      </c>
      <c r="G323" s="102">
        <f t="shared" si="13"/>
        <v>5000</v>
      </c>
      <c r="H323" s="102">
        <f t="shared" si="14"/>
        <v>58870.000000000007</v>
      </c>
      <c r="I323" s="102">
        <v>354688</v>
      </c>
      <c r="J323" s="102">
        <v>218420</v>
      </c>
    </row>
    <row r="324" spans="1:10" ht="14.25">
      <c r="A324" s="98" t="s">
        <v>1467</v>
      </c>
      <c r="B324" s="98" t="s">
        <v>1466</v>
      </c>
      <c r="C324" s="99" t="s">
        <v>763</v>
      </c>
      <c r="D324" s="99" t="s">
        <v>341</v>
      </c>
      <c r="E324" s="100">
        <v>290000</v>
      </c>
      <c r="F324" s="102">
        <f t="shared" ref="F324:F387" si="15">IF(E324&gt;65000,16500,35000)</f>
        <v>16500</v>
      </c>
      <c r="G324" s="102">
        <f t="shared" ref="G324:G387" si="16">IF(F324=16500,5000,11500)</f>
        <v>5000</v>
      </c>
      <c r="H324" s="102">
        <f t="shared" ref="H324:H387" si="17">E324*0.203</f>
        <v>58870.000000000007</v>
      </c>
      <c r="I324" s="102">
        <v>354688</v>
      </c>
      <c r="J324" s="102">
        <v>218420</v>
      </c>
    </row>
    <row r="325" spans="1:10" ht="14.25">
      <c r="A325" s="98" t="s">
        <v>1467</v>
      </c>
      <c r="B325" s="98" t="s">
        <v>1466</v>
      </c>
      <c r="C325" s="99" t="s">
        <v>764</v>
      </c>
      <c r="D325" s="99" t="s">
        <v>342</v>
      </c>
      <c r="E325" s="100">
        <v>350000</v>
      </c>
      <c r="F325" s="102">
        <f t="shared" si="15"/>
        <v>16500</v>
      </c>
      <c r="G325" s="102">
        <f t="shared" si="16"/>
        <v>5000</v>
      </c>
      <c r="H325" s="102">
        <f t="shared" si="17"/>
        <v>71050</v>
      </c>
      <c r="I325" s="102">
        <v>423232</v>
      </c>
      <c r="J325" s="102">
        <v>260630.00000000003</v>
      </c>
    </row>
    <row r="326" spans="1:10" ht="14.25">
      <c r="A326" s="98" t="s">
        <v>1467</v>
      </c>
      <c r="B326" s="98" t="s">
        <v>1466</v>
      </c>
      <c r="C326" s="99" t="s">
        <v>765</v>
      </c>
      <c r="D326" s="99" t="s">
        <v>343</v>
      </c>
      <c r="E326" s="100">
        <v>350000</v>
      </c>
      <c r="F326" s="102">
        <f t="shared" si="15"/>
        <v>16500</v>
      </c>
      <c r="G326" s="102">
        <f t="shared" si="16"/>
        <v>5000</v>
      </c>
      <c r="H326" s="102">
        <f t="shared" si="17"/>
        <v>71050</v>
      </c>
      <c r="I326" s="102">
        <v>423232</v>
      </c>
      <c r="J326" s="102">
        <v>260630.00000000003</v>
      </c>
    </row>
    <row r="327" spans="1:10" ht="14.25">
      <c r="A327" s="98" t="s">
        <v>1467</v>
      </c>
      <c r="B327" s="98" t="s">
        <v>1466</v>
      </c>
      <c r="C327" s="99" t="s">
        <v>766</v>
      </c>
      <c r="D327" s="99" t="s">
        <v>344</v>
      </c>
      <c r="E327" s="100">
        <v>690000</v>
      </c>
      <c r="F327" s="102">
        <f t="shared" si="15"/>
        <v>16500</v>
      </c>
      <c r="G327" s="102">
        <f t="shared" si="16"/>
        <v>5000</v>
      </c>
      <c r="H327" s="102">
        <f t="shared" si="17"/>
        <v>140070</v>
      </c>
      <c r="I327" s="102">
        <v>811648</v>
      </c>
      <c r="J327" s="102">
        <v>499820.00000000006</v>
      </c>
    </row>
    <row r="328" spans="1:10" ht="14.25">
      <c r="A328" s="98" t="s">
        <v>1467</v>
      </c>
      <c r="B328" s="98" t="s">
        <v>1466</v>
      </c>
      <c r="C328" s="99" t="s">
        <v>767</v>
      </c>
      <c r="D328" s="99" t="s">
        <v>345</v>
      </c>
      <c r="E328" s="100">
        <v>690000</v>
      </c>
      <c r="F328" s="102">
        <f t="shared" si="15"/>
        <v>16500</v>
      </c>
      <c r="G328" s="102">
        <f t="shared" si="16"/>
        <v>5000</v>
      </c>
      <c r="H328" s="102">
        <f t="shared" si="17"/>
        <v>140070</v>
      </c>
      <c r="I328" s="102">
        <v>811648</v>
      </c>
      <c r="J328" s="102">
        <v>499820.00000000006</v>
      </c>
    </row>
    <row r="329" spans="1:10" ht="14.25">
      <c r="A329" s="98" t="s">
        <v>1467</v>
      </c>
      <c r="B329" s="98" t="s">
        <v>1466</v>
      </c>
      <c r="C329" s="99" t="s">
        <v>768</v>
      </c>
      <c r="D329" s="99" t="s">
        <v>346</v>
      </c>
      <c r="E329" s="100">
        <v>190000</v>
      </c>
      <c r="F329" s="102">
        <f t="shared" si="15"/>
        <v>16500</v>
      </c>
      <c r="G329" s="102">
        <f t="shared" si="16"/>
        <v>5000</v>
      </c>
      <c r="H329" s="102">
        <f t="shared" si="17"/>
        <v>38570</v>
      </c>
      <c r="I329" s="102">
        <v>240448.00000000003</v>
      </c>
      <c r="J329" s="102">
        <v>148070.00000000003</v>
      </c>
    </row>
    <row r="330" spans="1:10" ht="14.25">
      <c r="A330" s="98" t="s">
        <v>1467</v>
      </c>
      <c r="B330" s="98" t="s">
        <v>1466</v>
      </c>
      <c r="C330" s="99" t="s">
        <v>769</v>
      </c>
      <c r="D330" s="99" t="s">
        <v>347</v>
      </c>
      <c r="E330" s="100">
        <v>190000</v>
      </c>
      <c r="F330" s="102">
        <f t="shared" si="15"/>
        <v>16500</v>
      </c>
      <c r="G330" s="102">
        <f t="shared" si="16"/>
        <v>5000</v>
      </c>
      <c r="H330" s="102">
        <f t="shared" si="17"/>
        <v>38570</v>
      </c>
      <c r="I330" s="102">
        <v>240448.00000000003</v>
      </c>
      <c r="J330" s="102">
        <v>148070.00000000003</v>
      </c>
    </row>
    <row r="331" spans="1:10" ht="14.25">
      <c r="A331" s="98" t="s">
        <v>1467</v>
      </c>
      <c r="B331" s="98" t="s">
        <v>1466</v>
      </c>
      <c r="C331" s="99" t="s">
        <v>770</v>
      </c>
      <c r="D331" s="99" t="s">
        <v>348</v>
      </c>
      <c r="E331" s="100">
        <v>190000</v>
      </c>
      <c r="F331" s="102">
        <f t="shared" si="15"/>
        <v>16500</v>
      </c>
      <c r="G331" s="102">
        <f t="shared" si="16"/>
        <v>5000</v>
      </c>
      <c r="H331" s="102">
        <f t="shared" si="17"/>
        <v>38570</v>
      </c>
      <c r="I331" s="102">
        <v>240448.00000000003</v>
      </c>
      <c r="J331" s="102">
        <v>148070.00000000003</v>
      </c>
    </row>
    <row r="332" spans="1:10" ht="14.25">
      <c r="A332" s="98" t="s">
        <v>1467</v>
      </c>
      <c r="B332" s="98" t="s">
        <v>1466</v>
      </c>
      <c r="C332" s="99" t="s">
        <v>771</v>
      </c>
      <c r="D332" s="99" t="s">
        <v>349</v>
      </c>
      <c r="E332" s="100">
        <v>190000</v>
      </c>
      <c r="F332" s="102">
        <f t="shared" si="15"/>
        <v>16500</v>
      </c>
      <c r="G332" s="102">
        <f t="shared" si="16"/>
        <v>5000</v>
      </c>
      <c r="H332" s="102">
        <f t="shared" si="17"/>
        <v>38570</v>
      </c>
      <c r="I332" s="102">
        <v>240448.00000000003</v>
      </c>
      <c r="J332" s="102">
        <v>148070.00000000003</v>
      </c>
    </row>
    <row r="333" spans="1:10" ht="14.25">
      <c r="A333" s="98" t="s">
        <v>1467</v>
      </c>
      <c r="B333" s="98" t="s">
        <v>1466</v>
      </c>
      <c r="C333" s="99" t="s">
        <v>772</v>
      </c>
      <c r="D333" s="99" t="s">
        <v>350</v>
      </c>
      <c r="E333" s="100">
        <v>190000</v>
      </c>
      <c r="F333" s="102">
        <f t="shared" si="15"/>
        <v>16500</v>
      </c>
      <c r="G333" s="102">
        <f t="shared" si="16"/>
        <v>5000</v>
      </c>
      <c r="H333" s="102">
        <f t="shared" si="17"/>
        <v>38570</v>
      </c>
      <c r="I333" s="102">
        <v>240448.00000000003</v>
      </c>
      <c r="J333" s="102">
        <v>148070.00000000003</v>
      </c>
    </row>
    <row r="334" spans="1:10" ht="14.25">
      <c r="A334" s="98" t="s">
        <v>1467</v>
      </c>
      <c r="B334" s="98" t="s">
        <v>1466</v>
      </c>
      <c r="C334" s="99" t="s">
        <v>773</v>
      </c>
      <c r="D334" s="99" t="s">
        <v>351</v>
      </c>
      <c r="E334" s="100">
        <v>190000</v>
      </c>
      <c r="F334" s="102">
        <f t="shared" si="15"/>
        <v>16500</v>
      </c>
      <c r="G334" s="102">
        <f t="shared" si="16"/>
        <v>5000</v>
      </c>
      <c r="H334" s="102">
        <f t="shared" si="17"/>
        <v>38570</v>
      </c>
      <c r="I334" s="102">
        <v>240448.00000000003</v>
      </c>
      <c r="J334" s="102">
        <v>148070.00000000003</v>
      </c>
    </row>
    <row r="335" spans="1:10" ht="14.25">
      <c r="A335" s="98" t="s">
        <v>1467</v>
      </c>
      <c r="B335" s="98" t="s">
        <v>1466</v>
      </c>
      <c r="C335" s="99" t="s">
        <v>774</v>
      </c>
      <c r="D335" s="99" t="s">
        <v>352</v>
      </c>
      <c r="E335" s="100">
        <v>190000</v>
      </c>
      <c r="F335" s="102">
        <f t="shared" si="15"/>
        <v>16500</v>
      </c>
      <c r="G335" s="102">
        <f t="shared" si="16"/>
        <v>5000</v>
      </c>
      <c r="H335" s="102">
        <f t="shared" si="17"/>
        <v>38570</v>
      </c>
      <c r="I335" s="102">
        <v>240448.00000000003</v>
      </c>
      <c r="J335" s="102">
        <v>148070.00000000003</v>
      </c>
    </row>
    <row r="336" spans="1:10" ht="14.25">
      <c r="A336" s="98" t="s">
        <v>1467</v>
      </c>
      <c r="B336" s="98" t="s">
        <v>1466</v>
      </c>
      <c r="C336" s="99" t="s">
        <v>775</v>
      </c>
      <c r="D336" s="99" t="s">
        <v>353</v>
      </c>
      <c r="E336" s="100">
        <v>190000</v>
      </c>
      <c r="F336" s="102">
        <f t="shared" si="15"/>
        <v>16500</v>
      </c>
      <c r="G336" s="102">
        <f t="shared" si="16"/>
        <v>5000</v>
      </c>
      <c r="H336" s="102">
        <f t="shared" si="17"/>
        <v>38570</v>
      </c>
      <c r="I336" s="102">
        <v>240448.00000000003</v>
      </c>
      <c r="J336" s="102">
        <v>148070.00000000003</v>
      </c>
    </row>
    <row r="337" spans="1:10" ht="14.25">
      <c r="A337" s="98" t="s">
        <v>1467</v>
      </c>
      <c r="B337" s="98" t="s">
        <v>1466</v>
      </c>
      <c r="C337" s="99" t="s">
        <v>776</v>
      </c>
      <c r="D337" s="99" t="s">
        <v>30</v>
      </c>
      <c r="E337" s="100">
        <v>170000</v>
      </c>
      <c r="F337" s="102">
        <f t="shared" si="15"/>
        <v>16500</v>
      </c>
      <c r="G337" s="102">
        <f t="shared" si="16"/>
        <v>5000</v>
      </c>
      <c r="H337" s="102">
        <f t="shared" si="17"/>
        <v>34510</v>
      </c>
      <c r="I337" s="102">
        <v>217600</v>
      </c>
      <c r="J337" s="102">
        <v>134000</v>
      </c>
    </row>
    <row r="338" spans="1:10" ht="14.25">
      <c r="A338" s="98" t="s">
        <v>1467</v>
      </c>
      <c r="B338" s="98" t="s">
        <v>1466</v>
      </c>
      <c r="C338" s="99" t="s">
        <v>777</v>
      </c>
      <c r="D338" s="99" t="s">
        <v>29</v>
      </c>
      <c r="E338" s="100">
        <v>170000</v>
      </c>
      <c r="F338" s="102">
        <f t="shared" si="15"/>
        <v>16500</v>
      </c>
      <c r="G338" s="102">
        <f t="shared" si="16"/>
        <v>5000</v>
      </c>
      <c r="H338" s="102">
        <f t="shared" si="17"/>
        <v>34510</v>
      </c>
      <c r="I338" s="102">
        <v>217600</v>
      </c>
      <c r="J338" s="102">
        <v>134000</v>
      </c>
    </row>
    <row r="339" spans="1:10" ht="14.25">
      <c r="A339" s="98" t="s">
        <v>1467</v>
      </c>
      <c r="B339" s="98" t="s">
        <v>1466</v>
      </c>
      <c r="C339" s="99" t="s">
        <v>778</v>
      </c>
      <c r="D339" s="99" t="s">
        <v>28</v>
      </c>
      <c r="E339" s="100">
        <v>170000</v>
      </c>
      <c r="F339" s="102">
        <f t="shared" si="15"/>
        <v>16500</v>
      </c>
      <c r="G339" s="102">
        <f t="shared" si="16"/>
        <v>5000</v>
      </c>
      <c r="H339" s="102">
        <f t="shared" si="17"/>
        <v>34510</v>
      </c>
      <c r="I339" s="102">
        <v>217600</v>
      </c>
      <c r="J339" s="102">
        <v>134000</v>
      </c>
    </row>
    <row r="340" spans="1:10" ht="14.25">
      <c r="A340" s="98" t="s">
        <v>1467</v>
      </c>
      <c r="B340" s="98" t="s">
        <v>1466</v>
      </c>
      <c r="C340" s="99" t="s">
        <v>779</v>
      </c>
      <c r="D340" s="99" t="s">
        <v>27</v>
      </c>
      <c r="E340" s="100">
        <v>170000</v>
      </c>
      <c r="F340" s="102">
        <f t="shared" si="15"/>
        <v>16500</v>
      </c>
      <c r="G340" s="102">
        <f t="shared" si="16"/>
        <v>5000</v>
      </c>
      <c r="H340" s="102">
        <f t="shared" si="17"/>
        <v>34510</v>
      </c>
      <c r="I340" s="102">
        <v>217600</v>
      </c>
      <c r="J340" s="102">
        <v>134000</v>
      </c>
    </row>
    <row r="341" spans="1:10" ht="14.25">
      <c r="A341" s="98" t="s">
        <v>1467</v>
      </c>
      <c r="B341" s="98" t="s">
        <v>1466</v>
      </c>
      <c r="C341" s="99" t="s">
        <v>780</v>
      </c>
      <c r="D341" s="99" t="s">
        <v>354</v>
      </c>
      <c r="E341" s="100">
        <v>250000</v>
      </c>
      <c r="F341" s="102">
        <f t="shared" si="15"/>
        <v>16500</v>
      </c>
      <c r="G341" s="102">
        <f t="shared" si="16"/>
        <v>5000</v>
      </c>
      <c r="H341" s="102">
        <f t="shared" si="17"/>
        <v>50750</v>
      </c>
      <c r="I341" s="102">
        <v>308992</v>
      </c>
      <c r="J341" s="102">
        <v>190280</v>
      </c>
    </row>
    <row r="342" spans="1:10" ht="14.25">
      <c r="A342" s="98" t="s">
        <v>1467</v>
      </c>
      <c r="B342" s="98" t="s">
        <v>1466</v>
      </c>
      <c r="C342" s="99" t="s">
        <v>781</v>
      </c>
      <c r="D342" s="99" t="s">
        <v>26</v>
      </c>
      <c r="E342" s="100">
        <v>290000</v>
      </c>
      <c r="F342" s="102">
        <f t="shared" si="15"/>
        <v>16500</v>
      </c>
      <c r="G342" s="102">
        <f t="shared" si="16"/>
        <v>5000</v>
      </c>
      <c r="H342" s="102">
        <f t="shared" si="17"/>
        <v>58870.000000000007</v>
      </c>
      <c r="I342" s="102">
        <v>354688</v>
      </c>
      <c r="J342" s="102">
        <v>218420</v>
      </c>
    </row>
    <row r="343" spans="1:10" ht="14.25">
      <c r="A343" s="98" t="s">
        <v>1467</v>
      </c>
      <c r="B343" s="98" t="s">
        <v>1466</v>
      </c>
      <c r="C343" s="99" t="s">
        <v>782</v>
      </c>
      <c r="D343" s="99" t="s">
        <v>25</v>
      </c>
      <c r="E343" s="100">
        <v>290000</v>
      </c>
      <c r="F343" s="102">
        <f t="shared" si="15"/>
        <v>16500</v>
      </c>
      <c r="G343" s="102">
        <f t="shared" si="16"/>
        <v>5000</v>
      </c>
      <c r="H343" s="102">
        <f t="shared" si="17"/>
        <v>58870.000000000007</v>
      </c>
      <c r="I343" s="102">
        <v>354688</v>
      </c>
      <c r="J343" s="102">
        <v>218420</v>
      </c>
    </row>
    <row r="344" spans="1:10" ht="14.25">
      <c r="A344" s="98" t="s">
        <v>1467</v>
      </c>
      <c r="B344" s="98" t="s">
        <v>1466</v>
      </c>
      <c r="C344" s="99" t="s">
        <v>783</v>
      </c>
      <c r="D344" s="99" t="s">
        <v>355</v>
      </c>
      <c r="E344" s="100">
        <v>290000</v>
      </c>
      <c r="F344" s="102">
        <f t="shared" si="15"/>
        <v>16500</v>
      </c>
      <c r="G344" s="102">
        <f t="shared" si="16"/>
        <v>5000</v>
      </c>
      <c r="H344" s="102">
        <f t="shared" si="17"/>
        <v>58870.000000000007</v>
      </c>
      <c r="I344" s="102">
        <v>354688</v>
      </c>
      <c r="J344" s="102">
        <v>218420</v>
      </c>
    </row>
    <row r="345" spans="1:10" ht="14.25">
      <c r="A345" s="98" t="s">
        <v>1467</v>
      </c>
      <c r="B345" s="98" t="s">
        <v>1466</v>
      </c>
      <c r="C345" s="99" t="s">
        <v>784</v>
      </c>
      <c r="D345" s="99" t="s">
        <v>356</v>
      </c>
      <c r="E345" s="100">
        <v>290000</v>
      </c>
      <c r="F345" s="102">
        <f t="shared" si="15"/>
        <v>16500</v>
      </c>
      <c r="G345" s="102">
        <f t="shared" si="16"/>
        <v>5000</v>
      </c>
      <c r="H345" s="102">
        <f t="shared" si="17"/>
        <v>58870.000000000007</v>
      </c>
      <c r="I345" s="102">
        <v>354688</v>
      </c>
      <c r="J345" s="102">
        <v>218420</v>
      </c>
    </row>
    <row r="346" spans="1:10" ht="14.25">
      <c r="A346" s="98" t="s">
        <v>1467</v>
      </c>
      <c r="B346" s="98" t="s">
        <v>1466</v>
      </c>
      <c r="C346" s="99" t="s">
        <v>785</v>
      </c>
      <c r="D346" s="99" t="s">
        <v>357</v>
      </c>
      <c r="E346" s="100">
        <v>690000</v>
      </c>
      <c r="F346" s="102">
        <f t="shared" si="15"/>
        <v>16500</v>
      </c>
      <c r="G346" s="102">
        <f t="shared" si="16"/>
        <v>5000</v>
      </c>
      <c r="H346" s="102">
        <f t="shared" si="17"/>
        <v>140070</v>
      </c>
      <c r="I346" s="102">
        <v>811648</v>
      </c>
      <c r="J346" s="102">
        <v>499820.00000000006</v>
      </c>
    </row>
    <row r="347" spans="1:10" ht="14.25">
      <c r="A347" s="98" t="s">
        <v>1467</v>
      </c>
      <c r="B347" s="98" t="s">
        <v>1466</v>
      </c>
      <c r="C347" s="99" t="s">
        <v>786</v>
      </c>
      <c r="D347" s="99" t="s">
        <v>358</v>
      </c>
      <c r="E347" s="100">
        <v>690000</v>
      </c>
      <c r="F347" s="102">
        <f t="shared" si="15"/>
        <v>16500</v>
      </c>
      <c r="G347" s="102">
        <f t="shared" si="16"/>
        <v>5000</v>
      </c>
      <c r="H347" s="102">
        <f t="shared" si="17"/>
        <v>140070</v>
      </c>
      <c r="I347" s="102">
        <v>811648</v>
      </c>
      <c r="J347" s="102">
        <v>499820.00000000006</v>
      </c>
    </row>
    <row r="348" spans="1:10" ht="14.25">
      <c r="A348" s="98" t="s">
        <v>1467</v>
      </c>
      <c r="B348" s="98" t="s">
        <v>1466</v>
      </c>
      <c r="C348" s="99" t="s">
        <v>787</v>
      </c>
      <c r="D348" s="99" t="s">
        <v>359</v>
      </c>
      <c r="E348" s="100">
        <v>390000</v>
      </c>
      <c r="F348" s="102">
        <f t="shared" si="15"/>
        <v>16500</v>
      </c>
      <c r="G348" s="102">
        <f t="shared" si="16"/>
        <v>5000</v>
      </c>
      <c r="H348" s="102">
        <f t="shared" si="17"/>
        <v>79170</v>
      </c>
      <c r="I348" s="102">
        <v>468928</v>
      </c>
      <c r="J348" s="102">
        <v>288770</v>
      </c>
    </row>
    <row r="349" spans="1:10" ht="14.25">
      <c r="A349" s="98" t="s">
        <v>1467</v>
      </c>
      <c r="B349" s="98" t="s">
        <v>1466</v>
      </c>
      <c r="C349" s="99" t="s">
        <v>788</v>
      </c>
      <c r="D349" s="99" t="s">
        <v>360</v>
      </c>
      <c r="E349" s="100">
        <v>390000</v>
      </c>
      <c r="F349" s="102">
        <f t="shared" si="15"/>
        <v>16500</v>
      </c>
      <c r="G349" s="102">
        <f t="shared" si="16"/>
        <v>5000</v>
      </c>
      <c r="H349" s="102">
        <f t="shared" si="17"/>
        <v>79170</v>
      </c>
      <c r="I349" s="102">
        <v>468928</v>
      </c>
      <c r="J349" s="102">
        <v>288770</v>
      </c>
    </row>
    <row r="350" spans="1:10" ht="14.25">
      <c r="A350" s="98" t="s">
        <v>1470</v>
      </c>
      <c r="B350" s="98" t="s">
        <v>1466</v>
      </c>
      <c r="C350" s="101" t="s">
        <v>928</v>
      </c>
      <c r="D350" s="101" t="s">
        <v>929</v>
      </c>
      <c r="E350" s="101">
        <v>690000</v>
      </c>
      <c r="F350" s="102">
        <f t="shared" si="15"/>
        <v>16500</v>
      </c>
      <c r="G350" s="102">
        <f t="shared" si="16"/>
        <v>5000</v>
      </c>
      <c r="H350" s="102">
        <f t="shared" si="17"/>
        <v>140070</v>
      </c>
      <c r="I350" s="106">
        <v>529300</v>
      </c>
      <c r="J350" s="106">
        <v>476370</v>
      </c>
    </row>
    <row r="351" spans="1:10" ht="14.25">
      <c r="A351" s="98" t="s">
        <v>1470</v>
      </c>
      <c r="B351" s="98" t="s">
        <v>1466</v>
      </c>
      <c r="C351" s="101" t="s">
        <v>930</v>
      </c>
      <c r="D351" s="101" t="s">
        <v>931</v>
      </c>
      <c r="E351" s="101">
        <v>690000</v>
      </c>
      <c r="F351" s="102">
        <f t="shared" si="15"/>
        <v>16500</v>
      </c>
      <c r="G351" s="102">
        <f t="shared" si="16"/>
        <v>5000</v>
      </c>
      <c r="H351" s="102">
        <f t="shared" si="17"/>
        <v>140070</v>
      </c>
      <c r="I351" s="106">
        <v>529300</v>
      </c>
      <c r="J351" s="106">
        <v>476370</v>
      </c>
    </row>
    <row r="352" spans="1:10" ht="14.25">
      <c r="A352" s="98" t="s">
        <v>1470</v>
      </c>
      <c r="B352" s="98" t="s">
        <v>1466</v>
      </c>
      <c r="C352" s="101" t="s">
        <v>932</v>
      </c>
      <c r="D352" s="101" t="s">
        <v>933</v>
      </c>
      <c r="E352" s="101">
        <v>690000</v>
      </c>
      <c r="F352" s="102">
        <f t="shared" si="15"/>
        <v>16500</v>
      </c>
      <c r="G352" s="102">
        <f t="shared" si="16"/>
        <v>5000</v>
      </c>
      <c r="H352" s="102">
        <f t="shared" si="17"/>
        <v>140070</v>
      </c>
      <c r="I352" s="106">
        <v>529300</v>
      </c>
      <c r="J352" s="106">
        <v>476370</v>
      </c>
    </row>
    <row r="353" spans="1:10" ht="14.25">
      <c r="A353" s="98" t="s">
        <v>1470</v>
      </c>
      <c r="B353" s="98" t="s">
        <v>1466</v>
      </c>
      <c r="C353" s="101" t="s">
        <v>934</v>
      </c>
      <c r="D353" s="101" t="s">
        <v>935</v>
      </c>
      <c r="E353" s="101">
        <v>690000</v>
      </c>
      <c r="F353" s="102">
        <f t="shared" si="15"/>
        <v>16500</v>
      </c>
      <c r="G353" s="102">
        <f t="shared" si="16"/>
        <v>5000</v>
      </c>
      <c r="H353" s="102">
        <f t="shared" si="17"/>
        <v>140070</v>
      </c>
      <c r="I353" s="106">
        <v>529300</v>
      </c>
      <c r="J353" s="106">
        <v>476370</v>
      </c>
    </row>
    <row r="354" spans="1:10" ht="14.25">
      <c r="A354" s="98" t="s">
        <v>1470</v>
      </c>
      <c r="B354" s="98" t="s">
        <v>1466</v>
      </c>
      <c r="C354" s="101" t="s">
        <v>936</v>
      </c>
      <c r="D354" s="101" t="s">
        <v>937</v>
      </c>
      <c r="E354" s="101">
        <v>290000</v>
      </c>
      <c r="F354" s="102">
        <f t="shared" si="15"/>
        <v>16500</v>
      </c>
      <c r="G354" s="102">
        <f t="shared" si="16"/>
        <v>5000</v>
      </c>
      <c r="H354" s="102">
        <f t="shared" si="17"/>
        <v>58870.000000000007</v>
      </c>
      <c r="I354" s="106">
        <v>229475.00000000006</v>
      </c>
      <c r="J354" s="106">
        <v>206527.50000000006</v>
      </c>
    </row>
    <row r="355" spans="1:10" ht="14.25">
      <c r="A355" s="98" t="s">
        <v>1470</v>
      </c>
      <c r="B355" s="98" t="s">
        <v>1466</v>
      </c>
      <c r="C355" s="101" t="s">
        <v>938</v>
      </c>
      <c r="D355" s="101" t="s">
        <v>939</v>
      </c>
      <c r="E355" s="101">
        <v>290000</v>
      </c>
      <c r="F355" s="102">
        <f t="shared" si="15"/>
        <v>16500</v>
      </c>
      <c r="G355" s="102">
        <f t="shared" si="16"/>
        <v>5000</v>
      </c>
      <c r="H355" s="102">
        <f t="shared" si="17"/>
        <v>58870.000000000007</v>
      </c>
      <c r="I355" s="106">
        <v>229475.00000000006</v>
      </c>
      <c r="J355" s="106">
        <v>206527.50000000006</v>
      </c>
    </row>
    <row r="356" spans="1:10" ht="14.25">
      <c r="A356" s="98" t="s">
        <v>1470</v>
      </c>
      <c r="B356" s="98" t="s">
        <v>1466</v>
      </c>
      <c r="C356" s="101" t="s">
        <v>940</v>
      </c>
      <c r="D356" s="101" t="s">
        <v>941</v>
      </c>
      <c r="E356" s="101">
        <v>290000</v>
      </c>
      <c r="F356" s="102">
        <f t="shared" si="15"/>
        <v>16500</v>
      </c>
      <c r="G356" s="102">
        <f t="shared" si="16"/>
        <v>5000</v>
      </c>
      <c r="H356" s="102">
        <f t="shared" si="17"/>
        <v>58870.000000000007</v>
      </c>
      <c r="I356" s="106">
        <v>229475.00000000006</v>
      </c>
      <c r="J356" s="106">
        <v>206527.50000000006</v>
      </c>
    </row>
    <row r="357" spans="1:10" ht="14.25">
      <c r="A357" s="98" t="s">
        <v>1470</v>
      </c>
      <c r="B357" s="98" t="s">
        <v>1466</v>
      </c>
      <c r="C357" s="101" t="s">
        <v>942</v>
      </c>
      <c r="D357" s="101" t="s">
        <v>943</v>
      </c>
      <c r="E357" s="101">
        <v>290000</v>
      </c>
      <c r="F357" s="102">
        <f t="shared" si="15"/>
        <v>16500</v>
      </c>
      <c r="G357" s="102">
        <f t="shared" si="16"/>
        <v>5000</v>
      </c>
      <c r="H357" s="102">
        <f t="shared" si="17"/>
        <v>58870.000000000007</v>
      </c>
      <c r="I357" s="106">
        <v>229475.00000000006</v>
      </c>
      <c r="J357" s="106">
        <v>206527.50000000006</v>
      </c>
    </row>
    <row r="358" spans="1:10" ht="14.25">
      <c r="A358" s="98" t="s">
        <v>1470</v>
      </c>
      <c r="B358" s="98" t="s">
        <v>1466</v>
      </c>
      <c r="C358" s="101" t="s">
        <v>944</v>
      </c>
      <c r="D358" s="101" t="s">
        <v>945</v>
      </c>
      <c r="E358" s="101">
        <v>290000</v>
      </c>
      <c r="F358" s="102">
        <f t="shared" si="15"/>
        <v>16500</v>
      </c>
      <c r="G358" s="102">
        <f t="shared" si="16"/>
        <v>5000</v>
      </c>
      <c r="H358" s="102">
        <f t="shared" si="17"/>
        <v>58870.000000000007</v>
      </c>
      <c r="I358" s="106">
        <v>229475.00000000006</v>
      </c>
      <c r="J358" s="106">
        <v>206527.50000000006</v>
      </c>
    </row>
    <row r="359" spans="1:10" ht="14.25">
      <c r="A359" s="98" t="s">
        <v>1470</v>
      </c>
      <c r="B359" s="98" t="s">
        <v>1466</v>
      </c>
      <c r="C359" s="101" t="s">
        <v>946</v>
      </c>
      <c r="D359" s="101" t="s">
        <v>947</v>
      </c>
      <c r="E359" s="101">
        <v>290000</v>
      </c>
      <c r="F359" s="102">
        <f t="shared" si="15"/>
        <v>16500</v>
      </c>
      <c r="G359" s="102">
        <f t="shared" si="16"/>
        <v>5000</v>
      </c>
      <c r="H359" s="102">
        <f t="shared" si="17"/>
        <v>58870.000000000007</v>
      </c>
      <c r="I359" s="106">
        <v>229475.00000000006</v>
      </c>
      <c r="J359" s="106">
        <v>206527.50000000006</v>
      </c>
    </row>
    <row r="360" spans="1:10" ht="14.25">
      <c r="A360" s="98" t="s">
        <v>1470</v>
      </c>
      <c r="B360" s="98" t="s">
        <v>1466</v>
      </c>
      <c r="C360" s="101" t="s">
        <v>948</v>
      </c>
      <c r="D360" s="101" t="s">
        <v>949</v>
      </c>
      <c r="E360" s="101">
        <v>350000</v>
      </c>
      <c r="F360" s="102">
        <f t="shared" si="15"/>
        <v>16500</v>
      </c>
      <c r="G360" s="102">
        <f t="shared" si="16"/>
        <v>5000</v>
      </c>
      <c r="H360" s="102">
        <f t="shared" si="17"/>
        <v>71050</v>
      </c>
      <c r="I360" s="106">
        <v>271685</v>
      </c>
      <c r="J360" s="106">
        <v>244516.5</v>
      </c>
    </row>
    <row r="361" spans="1:10" ht="14.25">
      <c r="A361" s="98" t="s">
        <v>1470</v>
      </c>
      <c r="B361" s="98" t="s">
        <v>1466</v>
      </c>
      <c r="C361" s="101" t="s">
        <v>950</v>
      </c>
      <c r="D361" s="101" t="s">
        <v>951</v>
      </c>
      <c r="E361" s="101">
        <v>250000</v>
      </c>
      <c r="F361" s="102">
        <f t="shared" si="15"/>
        <v>16500</v>
      </c>
      <c r="G361" s="102">
        <f t="shared" si="16"/>
        <v>5000</v>
      </c>
      <c r="H361" s="102">
        <f t="shared" si="17"/>
        <v>50750</v>
      </c>
      <c r="I361" s="106">
        <v>201335</v>
      </c>
      <c r="J361" s="106">
        <v>181201.5</v>
      </c>
    </row>
    <row r="362" spans="1:10" ht="14.25">
      <c r="A362" s="98" t="s">
        <v>1470</v>
      </c>
      <c r="B362" s="98" t="s">
        <v>1466</v>
      </c>
      <c r="C362" s="101" t="s">
        <v>952</v>
      </c>
      <c r="D362" s="101" t="s">
        <v>953</v>
      </c>
      <c r="E362" s="101">
        <v>250000</v>
      </c>
      <c r="F362" s="102">
        <f t="shared" si="15"/>
        <v>16500</v>
      </c>
      <c r="G362" s="102">
        <f t="shared" si="16"/>
        <v>5000</v>
      </c>
      <c r="H362" s="102">
        <f t="shared" si="17"/>
        <v>50750</v>
      </c>
      <c r="I362" s="106">
        <v>201335</v>
      </c>
      <c r="J362" s="106">
        <v>181201.5</v>
      </c>
    </row>
    <row r="363" spans="1:10" ht="14.25">
      <c r="A363" s="98" t="s">
        <v>1470</v>
      </c>
      <c r="B363" s="98" t="s">
        <v>1466</v>
      </c>
      <c r="C363" s="101" t="s">
        <v>954</v>
      </c>
      <c r="D363" s="101" t="s">
        <v>955</v>
      </c>
      <c r="E363" s="101">
        <v>250000</v>
      </c>
      <c r="F363" s="102">
        <f t="shared" si="15"/>
        <v>16500</v>
      </c>
      <c r="G363" s="102">
        <f t="shared" si="16"/>
        <v>5000</v>
      </c>
      <c r="H363" s="102">
        <f t="shared" si="17"/>
        <v>50750</v>
      </c>
      <c r="I363" s="106">
        <v>201335</v>
      </c>
      <c r="J363" s="106">
        <v>181201.5</v>
      </c>
    </row>
    <row r="364" spans="1:10" ht="14.25">
      <c r="A364" s="98" t="s">
        <v>1470</v>
      </c>
      <c r="B364" s="98" t="s">
        <v>1466</v>
      </c>
      <c r="C364" s="101" t="s">
        <v>956</v>
      </c>
      <c r="D364" s="101" t="s">
        <v>957</v>
      </c>
      <c r="E364" s="101">
        <v>210000</v>
      </c>
      <c r="F364" s="102">
        <f t="shared" si="15"/>
        <v>16500</v>
      </c>
      <c r="G364" s="102">
        <f t="shared" si="16"/>
        <v>5000</v>
      </c>
      <c r="H364" s="102">
        <f t="shared" si="17"/>
        <v>42630</v>
      </c>
      <c r="I364" s="106">
        <v>173195</v>
      </c>
      <c r="J364" s="106">
        <v>155875.5</v>
      </c>
    </row>
    <row r="365" spans="1:10" ht="14.25">
      <c r="A365" s="98" t="s">
        <v>1470</v>
      </c>
      <c r="B365" s="98" t="s">
        <v>1466</v>
      </c>
      <c r="C365" s="101" t="s">
        <v>958</v>
      </c>
      <c r="D365" s="101" t="s">
        <v>959</v>
      </c>
      <c r="E365" s="101">
        <v>210000</v>
      </c>
      <c r="F365" s="102">
        <f t="shared" si="15"/>
        <v>16500</v>
      </c>
      <c r="G365" s="102">
        <f t="shared" si="16"/>
        <v>5000</v>
      </c>
      <c r="H365" s="102">
        <f t="shared" si="17"/>
        <v>42630</v>
      </c>
      <c r="I365" s="106">
        <v>173195</v>
      </c>
      <c r="J365" s="106">
        <v>155875.5</v>
      </c>
    </row>
    <row r="366" spans="1:10" ht="14.25">
      <c r="A366" s="98" t="s">
        <v>1470</v>
      </c>
      <c r="B366" s="98" t="s">
        <v>1466</v>
      </c>
      <c r="C366" s="101" t="s">
        <v>960</v>
      </c>
      <c r="D366" s="101" t="s">
        <v>961</v>
      </c>
      <c r="E366" s="101">
        <v>690000</v>
      </c>
      <c r="F366" s="102">
        <f t="shared" si="15"/>
        <v>16500</v>
      </c>
      <c r="G366" s="102">
        <f t="shared" si="16"/>
        <v>5000</v>
      </c>
      <c r="H366" s="102">
        <f t="shared" si="17"/>
        <v>140070</v>
      </c>
      <c r="I366" s="106">
        <v>529300</v>
      </c>
      <c r="J366" s="106">
        <v>476370</v>
      </c>
    </row>
    <row r="367" spans="1:10" ht="14.25">
      <c r="A367" s="98" t="s">
        <v>1470</v>
      </c>
      <c r="B367" s="98" t="s">
        <v>1466</v>
      </c>
      <c r="C367" s="101" t="s">
        <v>962</v>
      </c>
      <c r="D367" s="101" t="s">
        <v>963</v>
      </c>
      <c r="E367" s="101">
        <v>290000</v>
      </c>
      <c r="F367" s="102">
        <f t="shared" si="15"/>
        <v>16500</v>
      </c>
      <c r="G367" s="102">
        <f t="shared" si="16"/>
        <v>5000</v>
      </c>
      <c r="H367" s="102">
        <f t="shared" si="17"/>
        <v>58870.000000000007</v>
      </c>
      <c r="I367" s="106">
        <v>229475.00000000006</v>
      </c>
      <c r="J367" s="106">
        <v>206527.50000000006</v>
      </c>
    </row>
    <row r="368" spans="1:10" ht="14.25">
      <c r="A368" s="98" t="s">
        <v>1470</v>
      </c>
      <c r="B368" s="98" t="s">
        <v>1466</v>
      </c>
      <c r="C368" s="101" t="s">
        <v>964</v>
      </c>
      <c r="D368" s="101" t="s">
        <v>965</v>
      </c>
      <c r="E368" s="101">
        <v>350000</v>
      </c>
      <c r="F368" s="102">
        <f t="shared" si="15"/>
        <v>16500</v>
      </c>
      <c r="G368" s="102">
        <f t="shared" si="16"/>
        <v>5000</v>
      </c>
      <c r="H368" s="102">
        <f t="shared" si="17"/>
        <v>71050</v>
      </c>
      <c r="I368" s="106">
        <v>271685</v>
      </c>
      <c r="J368" s="106">
        <v>244516.5</v>
      </c>
    </row>
    <row r="369" spans="1:10" ht="14.25">
      <c r="A369" s="98" t="s">
        <v>1470</v>
      </c>
      <c r="B369" s="98" t="s">
        <v>1466</v>
      </c>
      <c r="C369" s="101" t="s">
        <v>966</v>
      </c>
      <c r="D369" s="101" t="s">
        <v>967</v>
      </c>
      <c r="E369" s="101">
        <v>350000</v>
      </c>
      <c r="F369" s="102">
        <f t="shared" si="15"/>
        <v>16500</v>
      </c>
      <c r="G369" s="102">
        <f t="shared" si="16"/>
        <v>5000</v>
      </c>
      <c r="H369" s="102">
        <f t="shared" si="17"/>
        <v>71050</v>
      </c>
      <c r="I369" s="106">
        <v>271685</v>
      </c>
      <c r="J369" s="106">
        <v>244516.5</v>
      </c>
    </row>
    <row r="370" spans="1:10" ht="14.25">
      <c r="A370" s="98" t="s">
        <v>1470</v>
      </c>
      <c r="B370" s="98" t="s">
        <v>1466</v>
      </c>
      <c r="C370" s="101" t="s">
        <v>968</v>
      </c>
      <c r="D370" s="101" t="s">
        <v>969</v>
      </c>
      <c r="E370" s="101">
        <v>290000</v>
      </c>
      <c r="F370" s="102">
        <f t="shared" si="15"/>
        <v>16500</v>
      </c>
      <c r="G370" s="102">
        <f t="shared" si="16"/>
        <v>5000</v>
      </c>
      <c r="H370" s="102">
        <f t="shared" si="17"/>
        <v>58870.000000000007</v>
      </c>
      <c r="I370" s="106">
        <v>229475.00000000006</v>
      </c>
      <c r="J370" s="106">
        <v>206527.50000000006</v>
      </c>
    </row>
    <row r="371" spans="1:10" ht="14.25">
      <c r="A371" s="98" t="s">
        <v>1470</v>
      </c>
      <c r="B371" s="98" t="s">
        <v>1466</v>
      </c>
      <c r="C371" s="101" t="s">
        <v>970</v>
      </c>
      <c r="D371" s="101" t="s">
        <v>971</v>
      </c>
      <c r="E371" s="101">
        <v>250000</v>
      </c>
      <c r="F371" s="102">
        <f t="shared" si="15"/>
        <v>16500</v>
      </c>
      <c r="G371" s="102">
        <f t="shared" si="16"/>
        <v>5000</v>
      </c>
      <c r="H371" s="102">
        <f t="shared" si="17"/>
        <v>50750</v>
      </c>
      <c r="I371" s="106">
        <v>201335</v>
      </c>
      <c r="J371" s="106">
        <v>181201.5</v>
      </c>
    </row>
    <row r="372" spans="1:10" ht="14.25">
      <c r="A372" s="98" t="s">
        <v>1470</v>
      </c>
      <c r="B372" s="98" t="s">
        <v>1466</v>
      </c>
      <c r="C372" s="101" t="s">
        <v>972</v>
      </c>
      <c r="D372" s="101" t="s">
        <v>973</v>
      </c>
      <c r="E372" s="101">
        <v>250000</v>
      </c>
      <c r="F372" s="102">
        <f t="shared" si="15"/>
        <v>16500</v>
      </c>
      <c r="G372" s="102">
        <f t="shared" si="16"/>
        <v>5000</v>
      </c>
      <c r="H372" s="102">
        <f t="shared" si="17"/>
        <v>50750</v>
      </c>
      <c r="I372" s="106">
        <v>201335</v>
      </c>
      <c r="J372" s="106">
        <v>181201.5</v>
      </c>
    </row>
    <row r="373" spans="1:10" ht="14.25">
      <c r="A373" s="98" t="s">
        <v>1470</v>
      </c>
      <c r="B373" s="98" t="s">
        <v>1466</v>
      </c>
      <c r="C373" s="101" t="s">
        <v>780</v>
      </c>
      <c r="D373" s="101" t="s">
        <v>974</v>
      </c>
      <c r="E373" s="101">
        <v>190000</v>
      </c>
      <c r="F373" s="102">
        <f t="shared" si="15"/>
        <v>16500</v>
      </c>
      <c r="G373" s="102">
        <f t="shared" si="16"/>
        <v>5000</v>
      </c>
      <c r="H373" s="102">
        <f t="shared" si="17"/>
        <v>38570</v>
      </c>
      <c r="I373" s="106">
        <v>159125.00000000003</v>
      </c>
      <c r="J373" s="106">
        <v>143212.50000000003</v>
      </c>
    </row>
    <row r="374" spans="1:10" ht="14.25">
      <c r="A374" s="98" t="s">
        <v>1470</v>
      </c>
      <c r="B374" s="98" t="s">
        <v>1466</v>
      </c>
      <c r="C374" s="101" t="s">
        <v>975</v>
      </c>
      <c r="D374" s="101" t="s">
        <v>976</v>
      </c>
      <c r="E374" s="101">
        <v>250000</v>
      </c>
      <c r="F374" s="102">
        <f t="shared" si="15"/>
        <v>16500</v>
      </c>
      <c r="G374" s="102">
        <f t="shared" si="16"/>
        <v>5000</v>
      </c>
      <c r="H374" s="102">
        <f t="shared" si="17"/>
        <v>50750</v>
      </c>
      <c r="I374" s="106">
        <v>201335</v>
      </c>
      <c r="J374" s="106">
        <v>181201.5</v>
      </c>
    </row>
    <row r="375" spans="1:10" ht="14.25">
      <c r="A375" s="98" t="s">
        <v>1470</v>
      </c>
      <c r="B375" s="98" t="s">
        <v>1466</v>
      </c>
      <c r="C375" s="101" t="s">
        <v>977</v>
      </c>
      <c r="D375" s="101" t="s">
        <v>978</v>
      </c>
      <c r="E375" s="101">
        <v>250000</v>
      </c>
      <c r="F375" s="102">
        <f t="shared" si="15"/>
        <v>16500</v>
      </c>
      <c r="G375" s="102">
        <f t="shared" si="16"/>
        <v>5000</v>
      </c>
      <c r="H375" s="102">
        <f t="shared" si="17"/>
        <v>50750</v>
      </c>
      <c r="I375" s="106">
        <v>201335</v>
      </c>
      <c r="J375" s="106">
        <v>181201.5</v>
      </c>
    </row>
    <row r="376" spans="1:10" ht="14.25">
      <c r="A376" s="98" t="s">
        <v>1470</v>
      </c>
      <c r="B376" s="98" t="s">
        <v>1466</v>
      </c>
      <c r="C376" s="101" t="s">
        <v>979</v>
      </c>
      <c r="D376" s="101" t="s">
        <v>980</v>
      </c>
      <c r="E376" s="101">
        <v>690000</v>
      </c>
      <c r="F376" s="102">
        <f t="shared" si="15"/>
        <v>16500</v>
      </c>
      <c r="G376" s="102">
        <f t="shared" si="16"/>
        <v>5000</v>
      </c>
      <c r="H376" s="102">
        <f t="shared" si="17"/>
        <v>140070</v>
      </c>
      <c r="I376" s="106">
        <v>529300</v>
      </c>
      <c r="J376" s="106">
        <v>476370</v>
      </c>
    </row>
    <row r="377" spans="1:10" ht="14.25">
      <c r="A377" s="98" t="s">
        <v>1470</v>
      </c>
      <c r="B377" s="98" t="s">
        <v>1466</v>
      </c>
      <c r="C377" s="101" t="s">
        <v>981</v>
      </c>
      <c r="D377" s="101" t="s">
        <v>982</v>
      </c>
      <c r="E377" s="101">
        <v>690000</v>
      </c>
      <c r="F377" s="102">
        <f t="shared" si="15"/>
        <v>16500</v>
      </c>
      <c r="G377" s="102">
        <f t="shared" si="16"/>
        <v>5000</v>
      </c>
      <c r="H377" s="102">
        <f t="shared" si="17"/>
        <v>140070</v>
      </c>
      <c r="I377" s="106">
        <v>529300</v>
      </c>
      <c r="J377" s="106">
        <v>476370</v>
      </c>
    </row>
    <row r="378" spans="1:10" ht="14.25">
      <c r="A378" s="98" t="s">
        <v>1470</v>
      </c>
      <c r="B378" s="98" t="s">
        <v>1466</v>
      </c>
      <c r="C378" s="101" t="s">
        <v>983</v>
      </c>
      <c r="D378" s="101" t="s">
        <v>984</v>
      </c>
      <c r="E378" s="101">
        <v>150000</v>
      </c>
      <c r="F378" s="102">
        <f t="shared" si="15"/>
        <v>16500</v>
      </c>
      <c r="G378" s="102">
        <f t="shared" si="16"/>
        <v>5000</v>
      </c>
      <c r="H378" s="102">
        <f t="shared" si="17"/>
        <v>30450.000000000004</v>
      </c>
      <c r="I378" s="106">
        <v>130984.99999999999</v>
      </c>
      <c r="J378" s="106">
        <v>117886.49999999999</v>
      </c>
    </row>
    <row r="379" spans="1:10" ht="14.25">
      <c r="A379" s="98" t="s">
        <v>1470</v>
      </c>
      <c r="B379" s="98" t="s">
        <v>1466</v>
      </c>
      <c r="C379" s="101" t="s">
        <v>985</v>
      </c>
      <c r="D379" s="101" t="s">
        <v>986</v>
      </c>
      <c r="E379" s="101">
        <v>350000</v>
      </c>
      <c r="F379" s="102">
        <f t="shared" si="15"/>
        <v>16500</v>
      </c>
      <c r="G379" s="102">
        <f t="shared" si="16"/>
        <v>5000</v>
      </c>
      <c r="H379" s="102">
        <f t="shared" si="17"/>
        <v>71050</v>
      </c>
      <c r="I379" s="106">
        <v>271685</v>
      </c>
      <c r="J379" s="106">
        <v>244516.5</v>
      </c>
    </row>
    <row r="380" spans="1:10" ht="14.25">
      <c r="A380" s="98" t="s">
        <v>1470</v>
      </c>
      <c r="B380" s="98" t="s">
        <v>1466</v>
      </c>
      <c r="C380" s="101" t="s">
        <v>987</v>
      </c>
      <c r="D380" s="101" t="s">
        <v>988</v>
      </c>
      <c r="E380" s="101">
        <v>350000</v>
      </c>
      <c r="F380" s="102">
        <f t="shared" si="15"/>
        <v>16500</v>
      </c>
      <c r="G380" s="102">
        <f t="shared" si="16"/>
        <v>5000</v>
      </c>
      <c r="H380" s="102">
        <f t="shared" si="17"/>
        <v>71050</v>
      </c>
      <c r="I380" s="106">
        <v>271685</v>
      </c>
      <c r="J380" s="106">
        <v>244516.5</v>
      </c>
    </row>
    <row r="381" spans="1:10" ht="14.25">
      <c r="A381" s="98" t="s">
        <v>1470</v>
      </c>
      <c r="B381" s="98" t="s">
        <v>1466</v>
      </c>
      <c r="C381" s="101" t="s">
        <v>989</v>
      </c>
      <c r="D381" s="101" t="s">
        <v>990</v>
      </c>
      <c r="E381" s="101">
        <v>350000</v>
      </c>
      <c r="F381" s="102">
        <f t="shared" si="15"/>
        <v>16500</v>
      </c>
      <c r="G381" s="102">
        <f t="shared" si="16"/>
        <v>5000</v>
      </c>
      <c r="H381" s="102">
        <f t="shared" si="17"/>
        <v>71050</v>
      </c>
      <c r="I381" s="106">
        <v>271685</v>
      </c>
      <c r="J381" s="106">
        <v>244516.5</v>
      </c>
    </row>
    <row r="382" spans="1:10" ht="14.25">
      <c r="A382" s="98" t="s">
        <v>1470</v>
      </c>
      <c r="B382" s="98" t="s">
        <v>1466</v>
      </c>
      <c r="C382" s="101" t="s">
        <v>991</v>
      </c>
      <c r="D382" s="101" t="s">
        <v>992</v>
      </c>
      <c r="E382" s="101">
        <v>350000</v>
      </c>
      <c r="F382" s="102">
        <f t="shared" si="15"/>
        <v>16500</v>
      </c>
      <c r="G382" s="102">
        <f t="shared" si="16"/>
        <v>5000</v>
      </c>
      <c r="H382" s="102">
        <f t="shared" si="17"/>
        <v>71050</v>
      </c>
      <c r="I382" s="106">
        <v>271685</v>
      </c>
      <c r="J382" s="106">
        <v>244516.5</v>
      </c>
    </row>
    <row r="383" spans="1:10" ht="14.25">
      <c r="A383" s="98" t="s">
        <v>1470</v>
      </c>
      <c r="B383" s="98" t="s">
        <v>1466</v>
      </c>
      <c r="C383" s="101" t="s">
        <v>993</v>
      </c>
      <c r="D383" s="101" t="s">
        <v>994</v>
      </c>
      <c r="E383" s="101">
        <v>250000</v>
      </c>
      <c r="F383" s="102">
        <f t="shared" si="15"/>
        <v>16500</v>
      </c>
      <c r="G383" s="102">
        <f t="shared" si="16"/>
        <v>5000</v>
      </c>
      <c r="H383" s="102">
        <f t="shared" si="17"/>
        <v>50750</v>
      </c>
      <c r="I383" s="106">
        <v>201335</v>
      </c>
      <c r="J383" s="106">
        <v>181201.5</v>
      </c>
    </row>
    <row r="384" spans="1:10" s="97" customFormat="1" ht="15" thickBot="1">
      <c r="A384" s="122" t="s">
        <v>1470</v>
      </c>
      <c r="B384" s="122" t="s">
        <v>1466</v>
      </c>
      <c r="C384" s="123" t="s">
        <v>995</v>
      </c>
      <c r="D384" s="123" t="s">
        <v>996</v>
      </c>
      <c r="E384" s="123">
        <v>225000</v>
      </c>
      <c r="F384" s="124">
        <f t="shared" si="15"/>
        <v>16500</v>
      </c>
      <c r="G384" s="124">
        <f t="shared" si="16"/>
        <v>5000</v>
      </c>
      <c r="H384" s="124">
        <f t="shared" si="17"/>
        <v>45675</v>
      </c>
      <c r="I384" s="125">
        <v>183747.5</v>
      </c>
      <c r="J384" s="125">
        <v>165372.75</v>
      </c>
    </row>
    <row r="385" spans="1:10" s="78" customFormat="1" ht="15" thickTop="1">
      <c r="A385" s="118" t="s">
        <v>1468</v>
      </c>
      <c r="B385" s="118" t="s">
        <v>1466</v>
      </c>
      <c r="C385" s="119" t="s">
        <v>1022</v>
      </c>
      <c r="D385" s="119" t="s">
        <v>1186</v>
      </c>
      <c r="E385" s="119">
        <v>1400000</v>
      </c>
      <c r="F385" s="120">
        <f t="shared" si="15"/>
        <v>16500</v>
      </c>
      <c r="G385" s="120">
        <f t="shared" si="16"/>
        <v>5000</v>
      </c>
      <c r="H385" s="120">
        <f t="shared" si="17"/>
        <v>284200</v>
      </c>
      <c r="I385" s="121">
        <v>2034537.5000000002</v>
      </c>
      <c r="J385" s="121">
        <v>1363140.1250000002</v>
      </c>
    </row>
    <row r="386" spans="1:10" ht="14.25">
      <c r="A386" s="107" t="s">
        <v>1468</v>
      </c>
      <c r="B386" s="107" t="s">
        <v>1466</v>
      </c>
      <c r="C386" s="103" t="s">
        <v>1023</v>
      </c>
      <c r="D386" s="103" t="s">
        <v>1187</v>
      </c>
      <c r="E386" s="103">
        <v>1400000</v>
      </c>
      <c r="F386" s="102">
        <f t="shared" si="15"/>
        <v>16500</v>
      </c>
      <c r="G386" s="102">
        <f t="shared" si="16"/>
        <v>5000</v>
      </c>
      <c r="H386" s="102">
        <f t="shared" si="17"/>
        <v>284200</v>
      </c>
      <c r="I386" s="108">
        <v>2034537.5000000002</v>
      </c>
      <c r="J386" s="108">
        <v>1363140.1250000002</v>
      </c>
    </row>
    <row r="387" spans="1:10" ht="14.25">
      <c r="A387" s="107" t="s">
        <v>1468</v>
      </c>
      <c r="B387" s="107" t="s">
        <v>1466</v>
      </c>
      <c r="C387" s="103" t="s">
        <v>1024</v>
      </c>
      <c r="D387" s="103" t="s">
        <v>1188</v>
      </c>
      <c r="E387" s="103">
        <v>1400000</v>
      </c>
      <c r="F387" s="102">
        <f t="shared" si="15"/>
        <v>16500</v>
      </c>
      <c r="G387" s="102">
        <f t="shared" si="16"/>
        <v>5000</v>
      </c>
      <c r="H387" s="102">
        <f t="shared" si="17"/>
        <v>284200</v>
      </c>
      <c r="I387" s="108">
        <v>2034537.5000000002</v>
      </c>
      <c r="J387" s="108">
        <v>1363140.1250000002</v>
      </c>
    </row>
    <row r="388" spans="1:10" ht="14.25">
      <c r="A388" s="107" t="s">
        <v>1468</v>
      </c>
      <c r="B388" s="107" t="s">
        <v>1466</v>
      </c>
      <c r="C388" s="103" t="s">
        <v>1025</v>
      </c>
      <c r="D388" s="103" t="s">
        <v>1189</v>
      </c>
      <c r="E388" s="103">
        <v>1200000</v>
      </c>
      <c r="F388" s="102">
        <f t="shared" ref="F388:F451" si="18">IF(E388&gt;65000,16500,35000)</f>
        <v>16500</v>
      </c>
      <c r="G388" s="102">
        <f t="shared" ref="G388:G451" si="19">IF(F388=16500,5000,11500)</f>
        <v>5000</v>
      </c>
      <c r="H388" s="102">
        <f t="shared" ref="H388:H451" si="20">E388*0.203</f>
        <v>243600.00000000003</v>
      </c>
      <c r="I388" s="108">
        <v>1756287.5</v>
      </c>
      <c r="J388" s="108">
        <v>1176712.625</v>
      </c>
    </row>
    <row r="389" spans="1:10" ht="14.25">
      <c r="A389" s="107" t="s">
        <v>1468</v>
      </c>
      <c r="B389" s="107" t="s">
        <v>1466</v>
      </c>
      <c r="C389" s="103" t="s">
        <v>1026</v>
      </c>
      <c r="D389" s="103" t="s">
        <v>1190</v>
      </c>
      <c r="E389" s="103">
        <v>1300000</v>
      </c>
      <c r="F389" s="102">
        <f t="shared" si="18"/>
        <v>16500</v>
      </c>
      <c r="G389" s="102">
        <f t="shared" si="19"/>
        <v>5000</v>
      </c>
      <c r="H389" s="102">
        <f t="shared" si="20"/>
        <v>263900</v>
      </c>
      <c r="I389" s="108">
        <v>1895412.5000000002</v>
      </c>
      <c r="J389" s="108">
        <v>1269926.3750000002</v>
      </c>
    </row>
    <row r="390" spans="1:10" ht="14.25">
      <c r="A390" s="107" t="s">
        <v>1468</v>
      </c>
      <c r="B390" s="107" t="s">
        <v>1466</v>
      </c>
      <c r="C390" s="103" t="s">
        <v>1027</v>
      </c>
      <c r="D390" s="103" t="s">
        <v>1191</v>
      </c>
      <c r="E390" s="103">
        <v>1300000</v>
      </c>
      <c r="F390" s="102">
        <f t="shared" si="18"/>
        <v>16500</v>
      </c>
      <c r="G390" s="102">
        <f t="shared" si="19"/>
        <v>5000</v>
      </c>
      <c r="H390" s="102">
        <f t="shared" si="20"/>
        <v>263900</v>
      </c>
      <c r="I390" s="108">
        <v>1895412.5000000002</v>
      </c>
      <c r="J390" s="108">
        <v>1269926.3750000002</v>
      </c>
    </row>
    <row r="391" spans="1:10" ht="14.25">
      <c r="A391" s="107" t="s">
        <v>1468</v>
      </c>
      <c r="B391" s="107" t="s">
        <v>1466</v>
      </c>
      <c r="C391" s="103" t="s">
        <v>1028</v>
      </c>
      <c r="D391" s="103" t="s">
        <v>1192</v>
      </c>
      <c r="E391" s="103">
        <v>1500000</v>
      </c>
      <c r="F391" s="102">
        <f t="shared" si="18"/>
        <v>16500</v>
      </c>
      <c r="G391" s="102">
        <f t="shared" si="19"/>
        <v>5000</v>
      </c>
      <c r="H391" s="102">
        <f t="shared" si="20"/>
        <v>304500</v>
      </c>
      <c r="I391" s="108">
        <v>2173662.5</v>
      </c>
      <c r="J391" s="108">
        <v>1456353.875</v>
      </c>
    </row>
    <row r="392" spans="1:10" ht="14.25">
      <c r="A392" s="107" t="s">
        <v>1468</v>
      </c>
      <c r="B392" s="107" t="s">
        <v>1466</v>
      </c>
      <c r="C392" s="103" t="s">
        <v>1029</v>
      </c>
      <c r="D392" s="103" t="s">
        <v>1193</v>
      </c>
      <c r="E392" s="103">
        <v>1500000</v>
      </c>
      <c r="F392" s="102">
        <f t="shared" si="18"/>
        <v>16500</v>
      </c>
      <c r="G392" s="102">
        <f t="shared" si="19"/>
        <v>5000</v>
      </c>
      <c r="H392" s="102">
        <f t="shared" si="20"/>
        <v>304500</v>
      </c>
      <c r="I392" s="108">
        <v>2173662.5</v>
      </c>
      <c r="J392" s="108">
        <v>1456353.875</v>
      </c>
    </row>
    <row r="393" spans="1:10" ht="14.25">
      <c r="A393" s="107" t="s">
        <v>1468</v>
      </c>
      <c r="B393" s="107" t="s">
        <v>1466</v>
      </c>
      <c r="C393" s="103" t="s">
        <v>1030</v>
      </c>
      <c r="D393" s="103" t="s">
        <v>1194</v>
      </c>
      <c r="E393" s="103">
        <v>250000</v>
      </c>
      <c r="F393" s="102">
        <f t="shared" si="18"/>
        <v>16500</v>
      </c>
      <c r="G393" s="102">
        <f t="shared" si="19"/>
        <v>5000</v>
      </c>
      <c r="H393" s="102">
        <f t="shared" si="20"/>
        <v>50750</v>
      </c>
      <c r="I393" s="108">
        <v>357595.00000000006</v>
      </c>
      <c r="J393" s="108">
        <v>239588.65000000005</v>
      </c>
    </row>
    <row r="394" spans="1:10" ht="14.25">
      <c r="A394" s="107" t="s">
        <v>1468</v>
      </c>
      <c r="B394" s="107" t="s">
        <v>1466</v>
      </c>
      <c r="C394" s="103" t="s">
        <v>1031</v>
      </c>
      <c r="D394" s="103" t="s">
        <v>1195</v>
      </c>
      <c r="E394" s="103">
        <v>210000</v>
      </c>
      <c r="F394" s="102">
        <f t="shared" si="18"/>
        <v>16500</v>
      </c>
      <c r="G394" s="102">
        <f t="shared" si="19"/>
        <v>5000</v>
      </c>
      <c r="H394" s="102">
        <f t="shared" si="20"/>
        <v>42630</v>
      </c>
      <c r="I394" s="108">
        <v>307615</v>
      </c>
      <c r="J394" s="108">
        <v>206102.05000000002</v>
      </c>
    </row>
    <row r="395" spans="1:10" ht="14.25">
      <c r="A395" s="107" t="s">
        <v>1468</v>
      </c>
      <c r="B395" s="107" t="s">
        <v>1466</v>
      </c>
      <c r="C395" s="103" t="s">
        <v>1031</v>
      </c>
      <c r="D395" s="103" t="s">
        <v>1196</v>
      </c>
      <c r="E395" s="103">
        <v>210000</v>
      </c>
      <c r="F395" s="102">
        <f t="shared" si="18"/>
        <v>16500</v>
      </c>
      <c r="G395" s="102">
        <f t="shared" si="19"/>
        <v>5000</v>
      </c>
      <c r="H395" s="102">
        <f t="shared" si="20"/>
        <v>42630</v>
      </c>
      <c r="I395" s="108">
        <v>307615</v>
      </c>
      <c r="J395" s="108">
        <v>206102.05000000002</v>
      </c>
    </row>
    <row r="396" spans="1:10" ht="14.25">
      <c r="A396" s="107" t="s">
        <v>1468</v>
      </c>
      <c r="B396" s="107" t="s">
        <v>1466</v>
      </c>
      <c r="C396" s="103" t="s">
        <v>1031</v>
      </c>
      <c r="D396" s="103" t="s">
        <v>1197</v>
      </c>
      <c r="E396" s="103">
        <v>210000</v>
      </c>
      <c r="F396" s="102">
        <f t="shared" si="18"/>
        <v>16500</v>
      </c>
      <c r="G396" s="102">
        <f t="shared" si="19"/>
        <v>5000</v>
      </c>
      <c r="H396" s="102">
        <f t="shared" si="20"/>
        <v>42630</v>
      </c>
      <c r="I396" s="108">
        <v>307615</v>
      </c>
      <c r="J396" s="108">
        <v>206102.05000000002</v>
      </c>
    </row>
    <row r="397" spans="1:10" ht="14.25">
      <c r="A397" s="107" t="s">
        <v>1468</v>
      </c>
      <c r="B397" s="107" t="s">
        <v>1466</v>
      </c>
      <c r="C397" s="103" t="s">
        <v>1031</v>
      </c>
      <c r="D397" s="103" t="s">
        <v>1198</v>
      </c>
      <c r="E397" s="103">
        <v>210000</v>
      </c>
      <c r="F397" s="102">
        <f t="shared" si="18"/>
        <v>16500</v>
      </c>
      <c r="G397" s="102">
        <f t="shared" si="19"/>
        <v>5000</v>
      </c>
      <c r="H397" s="102">
        <f t="shared" si="20"/>
        <v>42630</v>
      </c>
      <c r="I397" s="108">
        <v>307615</v>
      </c>
      <c r="J397" s="108">
        <v>206102.05000000002</v>
      </c>
    </row>
    <row r="398" spans="1:10" ht="14.25">
      <c r="A398" s="107" t="s">
        <v>1468</v>
      </c>
      <c r="B398" s="107" t="s">
        <v>1466</v>
      </c>
      <c r="C398" s="103" t="s">
        <v>1031</v>
      </c>
      <c r="D398" s="103" t="s">
        <v>1199</v>
      </c>
      <c r="E398" s="103">
        <v>210000</v>
      </c>
      <c r="F398" s="102">
        <f t="shared" si="18"/>
        <v>16500</v>
      </c>
      <c r="G398" s="102">
        <f t="shared" si="19"/>
        <v>5000</v>
      </c>
      <c r="H398" s="102">
        <f t="shared" si="20"/>
        <v>42630</v>
      </c>
      <c r="I398" s="108">
        <v>307615</v>
      </c>
      <c r="J398" s="108">
        <v>206102.05000000002</v>
      </c>
    </row>
    <row r="399" spans="1:10" ht="14.25">
      <c r="A399" s="107" t="s">
        <v>1468</v>
      </c>
      <c r="B399" s="107" t="s">
        <v>1466</v>
      </c>
      <c r="C399" s="103" t="s">
        <v>1031</v>
      </c>
      <c r="D399" s="103" t="s">
        <v>1200</v>
      </c>
      <c r="E399" s="103">
        <v>210000</v>
      </c>
      <c r="F399" s="102">
        <f t="shared" si="18"/>
        <v>16500</v>
      </c>
      <c r="G399" s="102">
        <f t="shared" si="19"/>
        <v>5000</v>
      </c>
      <c r="H399" s="102">
        <f t="shared" si="20"/>
        <v>42630</v>
      </c>
      <c r="I399" s="108">
        <v>307615</v>
      </c>
      <c r="J399" s="108">
        <v>206102.05000000002</v>
      </c>
    </row>
    <row r="400" spans="1:10" ht="14.25">
      <c r="A400" s="107" t="s">
        <v>1468</v>
      </c>
      <c r="B400" s="107" t="s">
        <v>1466</v>
      </c>
      <c r="C400" s="103" t="s">
        <v>1031</v>
      </c>
      <c r="D400" s="103" t="s">
        <v>1201</v>
      </c>
      <c r="E400" s="103">
        <v>210000</v>
      </c>
      <c r="F400" s="102">
        <f t="shared" si="18"/>
        <v>16500</v>
      </c>
      <c r="G400" s="102">
        <f t="shared" si="19"/>
        <v>5000</v>
      </c>
      <c r="H400" s="102">
        <f t="shared" si="20"/>
        <v>42630</v>
      </c>
      <c r="I400" s="108">
        <v>307615</v>
      </c>
      <c r="J400" s="108">
        <v>206102.05000000002</v>
      </c>
    </row>
    <row r="401" spans="1:10" ht="14.25">
      <c r="A401" s="107" t="s">
        <v>1468</v>
      </c>
      <c r="B401" s="107" t="s">
        <v>1466</v>
      </c>
      <c r="C401" s="103" t="s">
        <v>1032</v>
      </c>
      <c r="D401" s="103" t="s">
        <v>1202</v>
      </c>
      <c r="E401" s="103">
        <v>230000</v>
      </c>
      <c r="F401" s="102">
        <f t="shared" si="18"/>
        <v>16500</v>
      </c>
      <c r="G401" s="102">
        <f t="shared" si="19"/>
        <v>5000</v>
      </c>
      <c r="H401" s="102">
        <f t="shared" si="20"/>
        <v>46690</v>
      </c>
      <c r="I401" s="108">
        <v>332605.00000000006</v>
      </c>
      <c r="J401" s="108">
        <v>222845.35000000006</v>
      </c>
    </row>
    <row r="402" spans="1:10" ht="14.25">
      <c r="A402" s="107" t="s">
        <v>1468</v>
      </c>
      <c r="B402" s="107" t="s">
        <v>1466</v>
      </c>
      <c r="C402" s="103" t="s">
        <v>1032</v>
      </c>
      <c r="D402" s="103" t="s">
        <v>1203</v>
      </c>
      <c r="E402" s="103">
        <v>230000</v>
      </c>
      <c r="F402" s="102">
        <f t="shared" si="18"/>
        <v>16500</v>
      </c>
      <c r="G402" s="102">
        <f t="shared" si="19"/>
        <v>5000</v>
      </c>
      <c r="H402" s="102">
        <f t="shared" si="20"/>
        <v>46690</v>
      </c>
      <c r="I402" s="108">
        <v>332605.00000000006</v>
      </c>
      <c r="J402" s="108">
        <v>222845.35000000006</v>
      </c>
    </row>
    <row r="403" spans="1:10" ht="14.25">
      <c r="A403" s="107" t="s">
        <v>1468</v>
      </c>
      <c r="B403" s="107" t="s">
        <v>1466</v>
      </c>
      <c r="C403" s="103" t="s">
        <v>1033</v>
      </c>
      <c r="D403" s="103" t="s">
        <v>1204</v>
      </c>
      <c r="E403" s="103">
        <v>320000</v>
      </c>
      <c r="F403" s="102">
        <f t="shared" si="18"/>
        <v>16500</v>
      </c>
      <c r="G403" s="102">
        <f t="shared" si="19"/>
        <v>5000</v>
      </c>
      <c r="H403" s="102">
        <f t="shared" si="20"/>
        <v>64960.000000000007</v>
      </c>
      <c r="I403" s="108">
        <v>445059.99999999994</v>
      </c>
      <c r="J403" s="108">
        <v>298190.19999999995</v>
      </c>
    </row>
    <row r="404" spans="1:10" ht="14.25">
      <c r="A404" s="107" t="s">
        <v>1468</v>
      </c>
      <c r="B404" s="107" t="s">
        <v>1466</v>
      </c>
      <c r="C404" s="103" t="s">
        <v>1034</v>
      </c>
      <c r="D404" s="103" t="s">
        <v>1205</v>
      </c>
      <c r="E404" s="103">
        <v>250000</v>
      </c>
      <c r="F404" s="102">
        <f t="shared" si="18"/>
        <v>16500</v>
      </c>
      <c r="G404" s="102">
        <f t="shared" si="19"/>
        <v>5000</v>
      </c>
      <c r="H404" s="102">
        <f t="shared" si="20"/>
        <v>50750</v>
      </c>
      <c r="I404" s="108">
        <v>357595.00000000006</v>
      </c>
      <c r="J404" s="108">
        <v>239588.65000000005</v>
      </c>
    </row>
    <row r="405" spans="1:10" ht="14.25">
      <c r="A405" s="107" t="s">
        <v>1468</v>
      </c>
      <c r="B405" s="107" t="s">
        <v>1466</v>
      </c>
      <c r="C405" s="103" t="s">
        <v>1034</v>
      </c>
      <c r="D405" s="103" t="s">
        <v>1206</v>
      </c>
      <c r="E405" s="103">
        <v>250000</v>
      </c>
      <c r="F405" s="102">
        <f t="shared" si="18"/>
        <v>16500</v>
      </c>
      <c r="G405" s="102">
        <f t="shared" si="19"/>
        <v>5000</v>
      </c>
      <c r="H405" s="102">
        <f t="shared" si="20"/>
        <v>50750</v>
      </c>
      <c r="I405" s="108">
        <v>357595.00000000006</v>
      </c>
      <c r="J405" s="108">
        <v>239588.65000000005</v>
      </c>
    </row>
    <row r="406" spans="1:10" ht="14.25">
      <c r="A406" s="107" t="s">
        <v>1468</v>
      </c>
      <c r="B406" s="107" t="s">
        <v>1466</v>
      </c>
      <c r="C406" s="103" t="s">
        <v>1035</v>
      </c>
      <c r="D406" s="103" t="s">
        <v>1207</v>
      </c>
      <c r="E406" s="103">
        <v>190000</v>
      </c>
      <c r="F406" s="102">
        <f t="shared" si="18"/>
        <v>16500</v>
      </c>
      <c r="G406" s="102">
        <f t="shared" si="19"/>
        <v>5000</v>
      </c>
      <c r="H406" s="102">
        <f t="shared" si="20"/>
        <v>38570</v>
      </c>
      <c r="I406" s="108">
        <v>282625</v>
      </c>
      <c r="J406" s="108">
        <v>189358.75</v>
      </c>
    </row>
    <row r="407" spans="1:10" ht="14.25">
      <c r="A407" s="107" t="s">
        <v>1468</v>
      </c>
      <c r="B407" s="107" t="s">
        <v>1466</v>
      </c>
      <c r="C407" s="103" t="s">
        <v>1035</v>
      </c>
      <c r="D407" s="103" t="s">
        <v>1208</v>
      </c>
      <c r="E407" s="103">
        <v>190000</v>
      </c>
      <c r="F407" s="102">
        <f t="shared" si="18"/>
        <v>16500</v>
      </c>
      <c r="G407" s="102">
        <f t="shared" si="19"/>
        <v>5000</v>
      </c>
      <c r="H407" s="102">
        <f t="shared" si="20"/>
        <v>38570</v>
      </c>
      <c r="I407" s="108">
        <v>282625</v>
      </c>
      <c r="J407" s="108">
        <v>189358.75</v>
      </c>
    </row>
    <row r="408" spans="1:10" ht="14.25">
      <c r="A408" s="107" t="s">
        <v>1468</v>
      </c>
      <c r="B408" s="107" t="s">
        <v>1466</v>
      </c>
      <c r="C408" s="103" t="s">
        <v>1035</v>
      </c>
      <c r="D408" s="103" t="s">
        <v>1209</v>
      </c>
      <c r="E408" s="103">
        <v>190000</v>
      </c>
      <c r="F408" s="102">
        <f t="shared" si="18"/>
        <v>16500</v>
      </c>
      <c r="G408" s="102">
        <f t="shared" si="19"/>
        <v>5000</v>
      </c>
      <c r="H408" s="102">
        <f t="shared" si="20"/>
        <v>38570</v>
      </c>
      <c r="I408" s="108">
        <v>282625</v>
      </c>
      <c r="J408" s="108">
        <v>189358.75</v>
      </c>
    </row>
    <row r="409" spans="1:10" ht="14.25">
      <c r="A409" s="107" t="s">
        <v>1468</v>
      </c>
      <c r="B409" s="107" t="s">
        <v>1466</v>
      </c>
      <c r="C409" s="103" t="s">
        <v>1035</v>
      </c>
      <c r="D409" s="103" t="s">
        <v>1210</v>
      </c>
      <c r="E409" s="103">
        <v>190000</v>
      </c>
      <c r="F409" s="102">
        <f t="shared" si="18"/>
        <v>16500</v>
      </c>
      <c r="G409" s="102">
        <f t="shared" si="19"/>
        <v>5000</v>
      </c>
      <c r="H409" s="102">
        <f t="shared" si="20"/>
        <v>38570</v>
      </c>
      <c r="I409" s="108">
        <v>282625</v>
      </c>
      <c r="J409" s="108">
        <v>189358.75</v>
      </c>
    </row>
    <row r="410" spans="1:10" ht="14.25">
      <c r="A410" s="107" t="s">
        <v>1468</v>
      </c>
      <c r="B410" s="107" t="s">
        <v>1466</v>
      </c>
      <c r="C410" s="103" t="s">
        <v>1035</v>
      </c>
      <c r="D410" s="103" t="s">
        <v>1211</v>
      </c>
      <c r="E410" s="103">
        <v>190000</v>
      </c>
      <c r="F410" s="102">
        <f t="shared" si="18"/>
        <v>16500</v>
      </c>
      <c r="G410" s="102">
        <f t="shared" si="19"/>
        <v>5000</v>
      </c>
      <c r="H410" s="102">
        <f t="shared" si="20"/>
        <v>38570</v>
      </c>
      <c r="I410" s="108">
        <v>282625</v>
      </c>
      <c r="J410" s="108">
        <v>189358.75</v>
      </c>
    </row>
    <row r="411" spans="1:10" ht="14.25">
      <c r="A411" s="107" t="s">
        <v>1468</v>
      </c>
      <c r="B411" s="107" t="s">
        <v>1466</v>
      </c>
      <c r="C411" s="103" t="s">
        <v>1035</v>
      </c>
      <c r="D411" s="103" t="s">
        <v>1212</v>
      </c>
      <c r="E411" s="103">
        <v>190000</v>
      </c>
      <c r="F411" s="102">
        <f t="shared" si="18"/>
        <v>16500</v>
      </c>
      <c r="G411" s="102">
        <f t="shared" si="19"/>
        <v>5000</v>
      </c>
      <c r="H411" s="102">
        <f t="shared" si="20"/>
        <v>38570</v>
      </c>
      <c r="I411" s="108">
        <v>282625</v>
      </c>
      <c r="J411" s="108">
        <v>189358.75</v>
      </c>
    </row>
    <row r="412" spans="1:10" ht="14.25">
      <c r="A412" s="107" t="s">
        <v>1468</v>
      </c>
      <c r="B412" s="107" t="s">
        <v>1466</v>
      </c>
      <c r="C412" s="103" t="s">
        <v>1035</v>
      </c>
      <c r="D412" s="103" t="s">
        <v>1213</v>
      </c>
      <c r="E412" s="103">
        <v>190000</v>
      </c>
      <c r="F412" s="102">
        <f t="shared" si="18"/>
        <v>16500</v>
      </c>
      <c r="G412" s="102">
        <f t="shared" si="19"/>
        <v>5000</v>
      </c>
      <c r="H412" s="102">
        <f t="shared" si="20"/>
        <v>38570</v>
      </c>
      <c r="I412" s="108">
        <v>282625</v>
      </c>
      <c r="J412" s="108">
        <v>189358.75</v>
      </c>
    </row>
    <row r="413" spans="1:10" ht="14.25">
      <c r="A413" s="107" t="s">
        <v>1468</v>
      </c>
      <c r="B413" s="107" t="s">
        <v>1466</v>
      </c>
      <c r="C413" s="103" t="s">
        <v>1035</v>
      </c>
      <c r="D413" s="103" t="s">
        <v>1214</v>
      </c>
      <c r="E413" s="103">
        <v>190000</v>
      </c>
      <c r="F413" s="102">
        <f t="shared" si="18"/>
        <v>16500</v>
      </c>
      <c r="G413" s="102">
        <f t="shared" si="19"/>
        <v>5000</v>
      </c>
      <c r="H413" s="102">
        <f t="shared" si="20"/>
        <v>38570</v>
      </c>
      <c r="I413" s="108">
        <v>282625</v>
      </c>
      <c r="J413" s="108">
        <v>189358.75</v>
      </c>
    </row>
    <row r="414" spans="1:10" ht="14.25">
      <c r="A414" s="107" t="s">
        <v>1468</v>
      </c>
      <c r="B414" s="107" t="s">
        <v>1466</v>
      </c>
      <c r="C414" s="103" t="s">
        <v>1036</v>
      </c>
      <c r="D414" s="103" t="s">
        <v>1215</v>
      </c>
      <c r="E414" s="103">
        <v>190000</v>
      </c>
      <c r="F414" s="102">
        <f t="shared" si="18"/>
        <v>16500</v>
      </c>
      <c r="G414" s="102">
        <f t="shared" si="19"/>
        <v>5000</v>
      </c>
      <c r="H414" s="102">
        <f t="shared" si="20"/>
        <v>38570</v>
      </c>
      <c r="I414" s="108">
        <v>282625</v>
      </c>
      <c r="J414" s="108">
        <v>189358.75</v>
      </c>
    </row>
    <row r="415" spans="1:10" ht="14.25">
      <c r="A415" s="107" t="s">
        <v>1468</v>
      </c>
      <c r="B415" s="107" t="s">
        <v>1466</v>
      </c>
      <c r="C415" s="103" t="s">
        <v>1036</v>
      </c>
      <c r="D415" s="103" t="s">
        <v>1216</v>
      </c>
      <c r="E415" s="103">
        <v>190000</v>
      </c>
      <c r="F415" s="102">
        <f t="shared" si="18"/>
        <v>16500</v>
      </c>
      <c r="G415" s="102">
        <f t="shared" si="19"/>
        <v>5000</v>
      </c>
      <c r="H415" s="102">
        <f t="shared" si="20"/>
        <v>38570</v>
      </c>
      <c r="I415" s="108">
        <v>282625</v>
      </c>
      <c r="J415" s="108">
        <v>189358.75</v>
      </c>
    </row>
    <row r="416" spans="1:10" ht="14.25">
      <c r="A416" s="107" t="s">
        <v>1468</v>
      </c>
      <c r="B416" s="107" t="s">
        <v>1466</v>
      </c>
      <c r="C416" s="103" t="s">
        <v>1036</v>
      </c>
      <c r="D416" s="103" t="s">
        <v>1217</v>
      </c>
      <c r="E416" s="103">
        <v>190000</v>
      </c>
      <c r="F416" s="102">
        <f t="shared" si="18"/>
        <v>16500</v>
      </c>
      <c r="G416" s="102">
        <f t="shared" si="19"/>
        <v>5000</v>
      </c>
      <c r="H416" s="102">
        <f t="shared" si="20"/>
        <v>38570</v>
      </c>
      <c r="I416" s="108">
        <v>282625</v>
      </c>
      <c r="J416" s="108">
        <v>189358.75</v>
      </c>
    </row>
    <row r="417" spans="1:10" ht="14.25">
      <c r="A417" s="107" t="s">
        <v>1468</v>
      </c>
      <c r="B417" s="107" t="s">
        <v>1466</v>
      </c>
      <c r="C417" s="103" t="s">
        <v>1036</v>
      </c>
      <c r="D417" s="103" t="s">
        <v>1218</v>
      </c>
      <c r="E417" s="103">
        <v>190000</v>
      </c>
      <c r="F417" s="102">
        <f t="shared" si="18"/>
        <v>16500</v>
      </c>
      <c r="G417" s="102">
        <f t="shared" si="19"/>
        <v>5000</v>
      </c>
      <c r="H417" s="102">
        <f t="shared" si="20"/>
        <v>38570</v>
      </c>
      <c r="I417" s="108">
        <v>282625</v>
      </c>
      <c r="J417" s="108">
        <v>189358.75</v>
      </c>
    </row>
    <row r="418" spans="1:10" ht="14.25">
      <c r="A418" s="107" t="s">
        <v>1468</v>
      </c>
      <c r="B418" s="107" t="s">
        <v>1466</v>
      </c>
      <c r="C418" s="103" t="s">
        <v>1037</v>
      </c>
      <c r="D418" s="103" t="s">
        <v>1219</v>
      </c>
      <c r="E418" s="103">
        <v>210000</v>
      </c>
      <c r="F418" s="102">
        <f t="shared" si="18"/>
        <v>16500</v>
      </c>
      <c r="G418" s="102">
        <f t="shared" si="19"/>
        <v>5000</v>
      </c>
      <c r="H418" s="102">
        <f t="shared" si="20"/>
        <v>42630</v>
      </c>
      <c r="I418" s="108">
        <v>307615</v>
      </c>
      <c r="J418" s="108">
        <v>206102.05000000002</v>
      </c>
    </row>
    <row r="419" spans="1:10" ht="14.25">
      <c r="A419" s="107" t="s">
        <v>1468</v>
      </c>
      <c r="B419" s="107" t="s">
        <v>1466</v>
      </c>
      <c r="C419" s="103" t="s">
        <v>1037</v>
      </c>
      <c r="D419" s="103" t="s">
        <v>1220</v>
      </c>
      <c r="E419" s="103">
        <v>210000</v>
      </c>
      <c r="F419" s="102">
        <f t="shared" si="18"/>
        <v>16500</v>
      </c>
      <c r="G419" s="102">
        <f t="shared" si="19"/>
        <v>5000</v>
      </c>
      <c r="H419" s="102">
        <f t="shared" si="20"/>
        <v>42630</v>
      </c>
      <c r="I419" s="108">
        <v>307615</v>
      </c>
      <c r="J419" s="108">
        <v>206102.05000000002</v>
      </c>
    </row>
    <row r="420" spans="1:10" ht="14.25">
      <c r="A420" s="107" t="s">
        <v>1468</v>
      </c>
      <c r="B420" s="107" t="s">
        <v>1466</v>
      </c>
      <c r="C420" s="103" t="s">
        <v>1038</v>
      </c>
      <c r="D420" s="103" t="s">
        <v>1221</v>
      </c>
      <c r="E420" s="103">
        <v>190000</v>
      </c>
      <c r="F420" s="102">
        <f t="shared" si="18"/>
        <v>16500</v>
      </c>
      <c r="G420" s="102">
        <f t="shared" si="19"/>
        <v>5000</v>
      </c>
      <c r="H420" s="102">
        <f t="shared" si="20"/>
        <v>38570</v>
      </c>
      <c r="I420" s="108">
        <v>282625</v>
      </c>
      <c r="J420" s="108">
        <v>189358.75</v>
      </c>
    </row>
    <row r="421" spans="1:10" ht="14.25">
      <c r="A421" s="107" t="s">
        <v>1468</v>
      </c>
      <c r="B421" s="107" t="s">
        <v>1466</v>
      </c>
      <c r="C421" s="103" t="s">
        <v>1038</v>
      </c>
      <c r="D421" s="103" t="s">
        <v>1222</v>
      </c>
      <c r="E421" s="103">
        <v>190000</v>
      </c>
      <c r="F421" s="102">
        <f t="shared" si="18"/>
        <v>16500</v>
      </c>
      <c r="G421" s="102">
        <f t="shared" si="19"/>
        <v>5000</v>
      </c>
      <c r="H421" s="102">
        <f t="shared" si="20"/>
        <v>38570</v>
      </c>
      <c r="I421" s="108">
        <v>282625</v>
      </c>
      <c r="J421" s="108">
        <v>189358.75</v>
      </c>
    </row>
    <row r="422" spans="1:10" ht="14.25">
      <c r="A422" s="107" t="s">
        <v>1468</v>
      </c>
      <c r="B422" s="107" t="s">
        <v>1466</v>
      </c>
      <c r="C422" s="103" t="s">
        <v>1039</v>
      </c>
      <c r="D422" s="103" t="s">
        <v>1223</v>
      </c>
      <c r="E422" s="103">
        <v>285000</v>
      </c>
      <c r="F422" s="102">
        <f t="shared" si="18"/>
        <v>16500</v>
      </c>
      <c r="G422" s="102">
        <f t="shared" si="19"/>
        <v>5000</v>
      </c>
      <c r="H422" s="102">
        <f t="shared" si="20"/>
        <v>57855.000000000007</v>
      </c>
      <c r="I422" s="108">
        <v>401327.50000000006</v>
      </c>
      <c r="J422" s="108">
        <v>268889.42500000005</v>
      </c>
    </row>
    <row r="423" spans="1:10" ht="14.25">
      <c r="A423" s="107" t="s">
        <v>1468</v>
      </c>
      <c r="B423" s="107" t="s">
        <v>1466</v>
      </c>
      <c r="C423" s="103" t="s">
        <v>1040</v>
      </c>
      <c r="D423" s="103" t="s">
        <v>1224</v>
      </c>
      <c r="E423" s="103">
        <v>210000</v>
      </c>
      <c r="F423" s="102">
        <f t="shared" si="18"/>
        <v>16500</v>
      </c>
      <c r="G423" s="102">
        <f t="shared" si="19"/>
        <v>5000</v>
      </c>
      <c r="H423" s="102">
        <f t="shared" si="20"/>
        <v>42630</v>
      </c>
      <c r="I423" s="108">
        <v>307615</v>
      </c>
      <c r="J423" s="108">
        <v>206102.05000000002</v>
      </c>
    </row>
    <row r="424" spans="1:10" ht="14.25">
      <c r="A424" s="107" t="s">
        <v>1468</v>
      </c>
      <c r="B424" s="107" t="s">
        <v>1466</v>
      </c>
      <c r="C424" s="103" t="s">
        <v>1041</v>
      </c>
      <c r="D424" s="103" t="s">
        <v>1225</v>
      </c>
      <c r="E424" s="103">
        <v>230000</v>
      </c>
      <c r="F424" s="102">
        <f t="shared" si="18"/>
        <v>16500</v>
      </c>
      <c r="G424" s="102">
        <f t="shared" si="19"/>
        <v>5000</v>
      </c>
      <c r="H424" s="102">
        <f t="shared" si="20"/>
        <v>46690</v>
      </c>
      <c r="I424" s="108">
        <v>332605.00000000006</v>
      </c>
      <c r="J424" s="108">
        <v>222845.35000000006</v>
      </c>
    </row>
    <row r="425" spans="1:10" ht="14.25">
      <c r="A425" s="107" t="s">
        <v>1468</v>
      </c>
      <c r="B425" s="107" t="s">
        <v>1466</v>
      </c>
      <c r="C425" s="103" t="s">
        <v>1042</v>
      </c>
      <c r="D425" s="103" t="s">
        <v>1226</v>
      </c>
      <c r="E425" s="103">
        <v>290000</v>
      </c>
      <c r="F425" s="102">
        <f t="shared" si="18"/>
        <v>16500</v>
      </c>
      <c r="G425" s="102">
        <f t="shared" si="19"/>
        <v>5000</v>
      </c>
      <c r="H425" s="102">
        <f t="shared" si="20"/>
        <v>58870.000000000007</v>
      </c>
      <c r="I425" s="108">
        <v>407575.00000000006</v>
      </c>
      <c r="J425" s="108">
        <v>273075.25000000006</v>
      </c>
    </row>
    <row r="426" spans="1:10" ht="14.25">
      <c r="A426" s="107" t="s">
        <v>1468</v>
      </c>
      <c r="B426" s="107" t="s">
        <v>1466</v>
      </c>
      <c r="C426" s="103" t="s">
        <v>1043</v>
      </c>
      <c r="D426" s="103" t="s">
        <v>1227</v>
      </c>
      <c r="E426" s="103">
        <v>890000</v>
      </c>
      <c r="F426" s="102">
        <f t="shared" si="18"/>
        <v>16500</v>
      </c>
      <c r="G426" s="102">
        <f t="shared" si="19"/>
        <v>5000</v>
      </c>
      <c r="H426" s="102">
        <f t="shared" si="20"/>
        <v>180670</v>
      </c>
      <c r="I426" s="108">
        <v>1325000</v>
      </c>
      <c r="J426" s="108">
        <v>887750</v>
      </c>
    </row>
    <row r="427" spans="1:10" ht="14.25">
      <c r="A427" s="107" t="s">
        <v>1468</v>
      </c>
      <c r="B427" s="107" t="s">
        <v>1466</v>
      </c>
      <c r="C427" s="103" t="s">
        <v>1044</v>
      </c>
      <c r="D427" s="103" t="s">
        <v>1228</v>
      </c>
      <c r="E427" s="103">
        <v>990000</v>
      </c>
      <c r="F427" s="102">
        <f t="shared" si="18"/>
        <v>16500</v>
      </c>
      <c r="G427" s="102">
        <f t="shared" si="19"/>
        <v>5000</v>
      </c>
      <c r="H427" s="102">
        <f t="shared" si="20"/>
        <v>200970</v>
      </c>
      <c r="I427" s="108">
        <v>1464125</v>
      </c>
      <c r="J427" s="108">
        <v>980963.75000000012</v>
      </c>
    </row>
    <row r="428" spans="1:10" ht="14.25">
      <c r="A428" s="107" t="s">
        <v>1468</v>
      </c>
      <c r="B428" s="107" t="s">
        <v>1466</v>
      </c>
      <c r="C428" s="103" t="s">
        <v>1045</v>
      </c>
      <c r="D428" s="103" t="s">
        <v>1229</v>
      </c>
      <c r="E428" s="103">
        <v>890000</v>
      </c>
      <c r="F428" s="102">
        <f t="shared" si="18"/>
        <v>16500</v>
      </c>
      <c r="G428" s="102">
        <f t="shared" si="19"/>
        <v>5000</v>
      </c>
      <c r="H428" s="102">
        <f t="shared" si="20"/>
        <v>180670</v>
      </c>
      <c r="I428" s="108">
        <v>1325000</v>
      </c>
      <c r="J428" s="108">
        <v>887750</v>
      </c>
    </row>
    <row r="429" spans="1:10" ht="14.25">
      <c r="A429" s="107" t="s">
        <v>1468</v>
      </c>
      <c r="B429" s="107" t="s">
        <v>1466</v>
      </c>
      <c r="C429" s="103" t="s">
        <v>1046</v>
      </c>
      <c r="D429" s="103" t="s">
        <v>1230</v>
      </c>
      <c r="E429" s="103">
        <v>790000</v>
      </c>
      <c r="F429" s="102">
        <f t="shared" si="18"/>
        <v>16500</v>
      </c>
      <c r="G429" s="102">
        <f t="shared" si="19"/>
        <v>5000</v>
      </c>
      <c r="H429" s="102">
        <f t="shared" si="20"/>
        <v>160370</v>
      </c>
      <c r="I429" s="108">
        <v>1185875</v>
      </c>
      <c r="J429" s="108">
        <v>794536.25</v>
      </c>
    </row>
    <row r="430" spans="1:10" ht="14.25">
      <c r="A430" s="107" t="s">
        <v>1468</v>
      </c>
      <c r="B430" s="107" t="s">
        <v>1466</v>
      </c>
      <c r="C430" s="103" t="s">
        <v>1047</v>
      </c>
      <c r="D430" s="103" t="s">
        <v>1231</v>
      </c>
      <c r="E430" s="103">
        <v>590000</v>
      </c>
      <c r="F430" s="102">
        <f t="shared" si="18"/>
        <v>16500</v>
      </c>
      <c r="G430" s="102">
        <f t="shared" si="19"/>
        <v>5000</v>
      </c>
      <c r="H430" s="102">
        <f t="shared" si="20"/>
        <v>119770.00000000001</v>
      </c>
      <c r="I430" s="108">
        <v>815150.00000000012</v>
      </c>
      <c r="J430" s="108">
        <v>546150.50000000012</v>
      </c>
    </row>
    <row r="431" spans="1:10" ht="14.25">
      <c r="A431" s="107" t="s">
        <v>1468</v>
      </c>
      <c r="B431" s="107" t="s">
        <v>1466</v>
      </c>
      <c r="C431" s="103" t="s">
        <v>1048</v>
      </c>
      <c r="D431" s="103" t="s">
        <v>1232</v>
      </c>
      <c r="E431" s="103">
        <v>690000</v>
      </c>
      <c r="F431" s="102">
        <f t="shared" si="18"/>
        <v>16500</v>
      </c>
      <c r="G431" s="102">
        <f t="shared" si="19"/>
        <v>5000</v>
      </c>
      <c r="H431" s="102">
        <f t="shared" si="20"/>
        <v>140070</v>
      </c>
      <c r="I431" s="108">
        <v>940100.00000000012</v>
      </c>
      <c r="J431" s="108">
        <v>629867.00000000012</v>
      </c>
    </row>
    <row r="432" spans="1:10" ht="14.25">
      <c r="A432" s="107" t="s">
        <v>1468</v>
      </c>
      <c r="B432" s="107" t="s">
        <v>1466</v>
      </c>
      <c r="C432" s="103" t="s">
        <v>1049</v>
      </c>
      <c r="D432" s="103" t="s">
        <v>1233</v>
      </c>
      <c r="E432" s="103">
        <v>990000</v>
      </c>
      <c r="F432" s="102">
        <f t="shared" si="18"/>
        <v>16500</v>
      </c>
      <c r="G432" s="102">
        <f t="shared" si="19"/>
        <v>5000</v>
      </c>
      <c r="H432" s="102">
        <f t="shared" si="20"/>
        <v>200970</v>
      </c>
      <c r="I432" s="108">
        <v>1464125</v>
      </c>
      <c r="J432" s="108">
        <v>980963.75000000012</v>
      </c>
    </row>
    <row r="433" spans="1:10" ht="14.25">
      <c r="A433" s="107" t="s">
        <v>1468</v>
      </c>
      <c r="B433" s="107" t="s">
        <v>1466</v>
      </c>
      <c r="C433" s="103" t="s">
        <v>1050</v>
      </c>
      <c r="D433" s="103" t="s">
        <v>1234</v>
      </c>
      <c r="E433" s="103">
        <v>590000</v>
      </c>
      <c r="F433" s="102">
        <f t="shared" si="18"/>
        <v>16500</v>
      </c>
      <c r="G433" s="102">
        <f t="shared" si="19"/>
        <v>5000</v>
      </c>
      <c r="H433" s="102">
        <f t="shared" si="20"/>
        <v>119770.00000000001</v>
      </c>
      <c r="I433" s="108">
        <v>815150.00000000012</v>
      </c>
      <c r="J433" s="108">
        <v>546150.50000000012</v>
      </c>
    </row>
    <row r="434" spans="1:10" ht="14.25">
      <c r="A434" s="107" t="s">
        <v>1468</v>
      </c>
      <c r="B434" s="107" t="s">
        <v>1466</v>
      </c>
      <c r="C434" s="103" t="s">
        <v>1051</v>
      </c>
      <c r="D434" s="103" t="s">
        <v>1235</v>
      </c>
      <c r="E434" s="103">
        <v>890000</v>
      </c>
      <c r="F434" s="102">
        <f t="shared" si="18"/>
        <v>16500</v>
      </c>
      <c r="G434" s="102">
        <f t="shared" si="19"/>
        <v>5000</v>
      </c>
      <c r="H434" s="102">
        <f t="shared" si="20"/>
        <v>180670</v>
      </c>
      <c r="I434" s="108">
        <v>1325000</v>
      </c>
      <c r="J434" s="108">
        <v>887750</v>
      </c>
    </row>
    <row r="435" spans="1:10" ht="14.25">
      <c r="A435" s="107" t="s">
        <v>1468</v>
      </c>
      <c r="B435" s="107" t="s">
        <v>1466</v>
      </c>
      <c r="C435" s="103" t="s">
        <v>1051</v>
      </c>
      <c r="D435" s="103" t="s">
        <v>1236</v>
      </c>
      <c r="E435" s="103">
        <v>890000</v>
      </c>
      <c r="F435" s="102">
        <f t="shared" si="18"/>
        <v>16500</v>
      </c>
      <c r="G435" s="102">
        <f t="shared" si="19"/>
        <v>5000</v>
      </c>
      <c r="H435" s="102">
        <f t="shared" si="20"/>
        <v>180670</v>
      </c>
      <c r="I435" s="108">
        <v>1325000</v>
      </c>
      <c r="J435" s="108">
        <v>887750</v>
      </c>
    </row>
    <row r="436" spans="1:10" ht="14.25">
      <c r="A436" s="107" t="s">
        <v>1468</v>
      </c>
      <c r="B436" s="107" t="s">
        <v>1466</v>
      </c>
      <c r="C436" s="103" t="s">
        <v>1052</v>
      </c>
      <c r="D436" s="103" t="s">
        <v>1237</v>
      </c>
      <c r="E436" s="103">
        <v>890000</v>
      </c>
      <c r="F436" s="102">
        <f t="shared" si="18"/>
        <v>16500</v>
      </c>
      <c r="G436" s="102">
        <f t="shared" si="19"/>
        <v>5000</v>
      </c>
      <c r="H436" s="102">
        <f t="shared" si="20"/>
        <v>180670</v>
      </c>
      <c r="I436" s="108">
        <v>1325000</v>
      </c>
      <c r="J436" s="108">
        <v>887750</v>
      </c>
    </row>
    <row r="437" spans="1:10" ht="14.25">
      <c r="A437" s="107" t="s">
        <v>1468</v>
      </c>
      <c r="B437" s="107" t="s">
        <v>1466</v>
      </c>
      <c r="C437" s="103" t="s">
        <v>1053</v>
      </c>
      <c r="D437" s="103" t="s">
        <v>1238</v>
      </c>
      <c r="E437" s="103">
        <v>790000</v>
      </c>
      <c r="F437" s="102">
        <f t="shared" si="18"/>
        <v>16500</v>
      </c>
      <c r="G437" s="102">
        <f t="shared" si="19"/>
        <v>5000</v>
      </c>
      <c r="H437" s="102">
        <f t="shared" si="20"/>
        <v>160370</v>
      </c>
      <c r="I437" s="108">
        <v>1185875</v>
      </c>
      <c r="J437" s="108">
        <v>794536.25</v>
      </c>
    </row>
    <row r="438" spans="1:10" ht="14.25">
      <c r="A438" s="107" t="s">
        <v>1468</v>
      </c>
      <c r="B438" s="107" t="s">
        <v>1466</v>
      </c>
      <c r="C438" s="103" t="s">
        <v>1053</v>
      </c>
      <c r="D438" s="103" t="s">
        <v>1239</v>
      </c>
      <c r="E438" s="103">
        <v>790000</v>
      </c>
      <c r="F438" s="102">
        <f t="shared" si="18"/>
        <v>16500</v>
      </c>
      <c r="G438" s="102">
        <f t="shared" si="19"/>
        <v>5000</v>
      </c>
      <c r="H438" s="102">
        <f t="shared" si="20"/>
        <v>160370</v>
      </c>
      <c r="I438" s="108">
        <v>1185875</v>
      </c>
      <c r="J438" s="108">
        <v>794536.25</v>
      </c>
    </row>
    <row r="439" spans="1:10" ht="14.25">
      <c r="A439" s="107" t="s">
        <v>1468</v>
      </c>
      <c r="B439" s="107" t="s">
        <v>1466</v>
      </c>
      <c r="C439" s="103" t="s">
        <v>1054</v>
      </c>
      <c r="D439" s="103" t="s">
        <v>1240</v>
      </c>
      <c r="E439" s="103">
        <v>790000</v>
      </c>
      <c r="F439" s="102">
        <f t="shared" si="18"/>
        <v>16500</v>
      </c>
      <c r="G439" s="102">
        <f t="shared" si="19"/>
        <v>5000</v>
      </c>
      <c r="H439" s="102">
        <f t="shared" si="20"/>
        <v>160370</v>
      </c>
      <c r="I439" s="108">
        <v>1185875</v>
      </c>
      <c r="J439" s="108">
        <v>794536.25</v>
      </c>
    </row>
    <row r="440" spans="1:10" ht="14.25">
      <c r="A440" s="107" t="s">
        <v>1468</v>
      </c>
      <c r="B440" s="107" t="s">
        <v>1466</v>
      </c>
      <c r="C440" s="103" t="s">
        <v>1055</v>
      </c>
      <c r="D440" s="103" t="s">
        <v>1241</v>
      </c>
      <c r="E440" s="103">
        <v>790000</v>
      </c>
      <c r="F440" s="102">
        <f t="shared" si="18"/>
        <v>16500</v>
      </c>
      <c r="G440" s="102">
        <f t="shared" si="19"/>
        <v>5000</v>
      </c>
      <c r="H440" s="102">
        <f t="shared" si="20"/>
        <v>160370</v>
      </c>
      <c r="I440" s="108">
        <v>1185875</v>
      </c>
      <c r="J440" s="108">
        <v>794536.25</v>
      </c>
    </row>
    <row r="441" spans="1:10" ht="14.25">
      <c r="A441" s="107" t="s">
        <v>1468</v>
      </c>
      <c r="B441" s="107" t="s">
        <v>1466</v>
      </c>
      <c r="C441" s="103" t="s">
        <v>1056</v>
      </c>
      <c r="D441" s="103" t="s">
        <v>1242</v>
      </c>
      <c r="E441" s="103">
        <v>1400000</v>
      </c>
      <c r="F441" s="102">
        <f t="shared" si="18"/>
        <v>16500</v>
      </c>
      <c r="G441" s="102">
        <f t="shared" si="19"/>
        <v>5000</v>
      </c>
      <c r="H441" s="102">
        <f t="shared" si="20"/>
        <v>284200</v>
      </c>
      <c r="I441" s="108">
        <v>2034537.5000000002</v>
      </c>
      <c r="J441" s="108">
        <v>1363140.1250000002</v>
      </c>
    </row>
    <row r="442" spans="1:10" ht="14.25">
      <c r="A442" s="107" t="s">
        <v>1468</v>
      </c>
      <c r="B442" s="107" t="s">
        <v>1466</v>
      </c>
      <c r="C442" s="103" t="s">
        <v>1057</v>
      </c>
      <c r="D442" s="103" t="s">
        <v>1243</v>
      </c>
      <c r="E442" s="103">
        <v>8900000</v>
      </c>
      <c r="F442" s="102">
        <f t="shared" si="18"/>
        <v>16500</v>
      </c>
      <c r="G442" s="102">
        <f t="shared" si="19"/>
        <v>5000</v>
      </c>
      <c r="H442" s="102">
        <f t="shared" si="20"/>
        <v>1806700.0000000002</v>
      </c>
      <c r="I442" s="108">
        <v>12468912.5</v>
      </c>
      <c r="J442" s="108">
        <v>8354171.3750000009</v>
      </c>
    </row>
    <row r="443" spans="1:10" ht="14.25">
      <c r="A443" s="107" t="s">
        <v>1468</v>
      </c>
      <c r="B443" s="107" t="s">
        <v>1466</v>
      </c>
      <c r="C443" s="103" t="s">
        <v>1057</v>
      </c>
      <c r="D443" s="103" t="s">
        <v>1244</v>
      </c>
      <c r="E443" s="103">
        <v>8900000</v>
      </c>
      <c r="F443" s="102">
        <f t="shared" si="18"/>
        <v>16500</v>
      </c>
      <c r="G443" s="102">
        <f t="shared" si="19"/>
        <v>5000</v>
      </c>
      <c r="H443" s="102">
        <f t="shared" si="20"/>
        <v>1806700.0000000002</v>
      </c>
      <c r="I443" s="108">
        <v>12468912.5</v>
      </c>
      <c r="J443" s="108">
        <v>8354171.3750000009</v>
      </c>
    </row>
    <row r="444" spans="1:10" ht="14.25">
      <c r="A444" s="107" t="s">
        <v>1468</v>
      </c>
      <c r="B444" s="107" t="s">
        <v>1466</v>
      </c>
      <c r="C444" s="103" t="s">
        <v>1058</v>
      </c>
      <c r="D444" s="103" t="s">
        <v>1245</v>
      </c>
      <c r="E444" s="103">
        <v>990000</v>
      </c>
      <c r="F444" s="102">
        <f t="shared" si="18"/>
        <v>16500</v>
      </c>
      <c r="G444" s="102">
        <f t="shared" si="19"/>
        <v>5000</v>
      </c>
      <c r="H444" s="102">
        <f t="shared" si="20"/>
        <v>200970</v>
      </c>
      <c r="I444" s="108">
        <v>1464125</v>
      </c>
      <c r="J444" s="108">
        <v>980963.75000000012</v>
      </c>
    </row>
    <row r="445" spans="1:10" ht="14.25">
      <c r="A445" s="107" t="s">
        <v>1468</v>
      </c>
      <c r="B445" s="107" t="s">
        <v>1466</v>
      </c>
      <c r="C445" s="103" t="s">
        <v>1058</v>
      </c>
      <c r="D445" s="103" t="s">
        <v>1246</v>
      </c>
      <c r="E445" s="103">
        <v>990000</v>
      </c>
      <c r="F445" s="102">
        <f t="shared" si="18"/>
        <v>16500</v>
      </c>
      <c r="G445" s="102">
        <f t="shared" si="19"/>
        <v>5000</v>
      </c>
      <c r="H445" s="102">
        <f t="shared" si="20"/>
        <v>200970</v>
      </c>
      <c r="I445" s="108">
        <v>1464125</v>
      </c>
      <c r="J445" s="108">
        <v>980963.75000000012</v>
      </c>
    </row>
    <row r="446" spans="1:10" ht="14.25">
      <c r="A446" s="107" t="s">
        <v>1468</v>
      </c>
      <c r="B446" s="107" t="s">
        <v>1466</v>
      </c>
      <c r="C446" s="103" t="s">
        <v>1059</v>
      </c>
      <c r="D446" s="103" t="s">
        <v>1247</v>
      </c>
      <c r="E446" s="103">
        <v>790000</v>
      </c>
      <c r="F446" s="102">
        <f t="shared" si="18"/>
        <v>16500</v>
      </c>
      <c r="G446" s="102">
        <f t="shared" si="19"/>
        <v>5000</v>
      </c>
      <c r="H446" s="102">
        <f t="shared" si="20"/>
        <v>160370</v>
      </c>
      <c r="I446" s="108">
        <v>1185875</v>
      </c>
      <c r="J446" s="108">
        <v>794536.25</v>
      </c>
    </row>
    <row r="447" spans="1:10" ht="14.25">
      <c r="A447" s="107" t="s">
        <v>1468</v>
      </c>
      <c r="B447" s="107" t="s">
        <v>1466</v>
      </c>
      <c r="C447" s="103" t="s">
        <v>1059</v>
      </c>
      <c r="D447" s="103" t="s">
        <v>1248</v>
      </c>
      <c r="E447" s="103">
        <v>790000</v>
      </c>
      <c r="F447" s="102">
        <f t="shared" si="18"/>
        <v>16500</v>
      </c>
      <c r="G447" s="102">
        <f t="shared" si="19"/>
        <v>5000</v>
      </c>
      <c r="H447" s="102">
        <f t="shared" si="20"/>
        <v>160370</v>
      </c>
      <c r="I447" s="108">
        <v>1185875</v>
      </c>
      <c r="J447" s="108">
        <v>794536.25</v>
      </c>
    </row>
    <row r="448" spans="1:10" ht="14.25">
      <c r="A448" s="107" t="s">
        <v>1468</v>
      </c>
      <c r="B448" s="107" t="s">
        <v>1466</v>
      </c>
      <c r="C448" s="103" t="s">
        <v>1060</v>
      </c>
      <c r="D448" s="103" t="s">
        <v>1249</v>
      </c>
      <c r="E448" s="103">
        <v>1200000</v>
      </c>
      <c r="F448" s="102">
        <f t="shared" si="18"/>
        <v>16500</v>
      </c>
      <c r="G448" s="102">
        <f t="shared" si="19"/>
        <v>5000</v>
      </c>
      <c r="H448" s="102">
        <f t="shared" si="20"/>
        <v>243600.00000000003</v>
      </c>
      <c r="I448" s="108">
        <v>1756287.5</v>
      </c>
      <c r="J448" s="108">
        <v>1176712.625</v>
      </c>
    </row>
    <row r="449" spans="1:10" ht="14.25">
      <c r="A449" s="107" t="s">
        <v>1468</v>
      </c>
      <c r="B449" s="107" t="s">
        <v>1466</v>
      </c>
      <c r="C449" s="103" t="s">
        <v>1060</v>
      </c>
      <c r="D449" s="103" t="s">
        <v>1250</v>
      </c>
      <c r="E449" s="103">
        <v>1200000</v>
      </c>
      <c r="F449" s="102">
        <f t="shared" si="18"/>
        <v>16500</v>
      </c>
      <c r="G449" s="102">
        <f t="shared" si="19"/>
        <v>5000</v>
      </c>
      <c r="H449" s="102">
        <f t="shared" si="20"/>
        <v>243600.00000000003</v>
      </c>
      <c r="I449" s="108">
        <v>1756287.5</v>
      </c>
      <c r="J449" s="108">
        <v>1176712.625</v>
      </c>
    </row>
    <row r="450" spans="1:10" ht="14.25">
      <c r="A450" s="107" t="s">
        <v>1468</v>
      </c>
      <c r="B450" s="107" t="s">
        <v>1466</v>
      </c>
      <c r="C450" s="103" t="s">
        <v>1061</v>
      </c>
      <c r="D450" s="103" t="s">
        <v>1251</v>
      </c>
      <c r="E450" s="103">
        <v>1100000</v>
      </c>
      <c r="F450" s="102">
        <f t="shared" si="18"/>
        <v>16500</v>
      </c>
      <c r="G450" s="102">
        <f t="shared" si="19"/>
        <v>5000</v>
      </c>
      <c r="H450" s="102">
        <f t="shared" si="20"/>
        <v>223300.00000000003</v>
      </c>
      <c r="I450" s="108">
        <v>1617162.5</v>
      </c>
      <c r="J450" s="108">
        <v>1083498.875</v>
      </c>
    </row>
    <row r="451" spans="1:10" ht="14.25">
      <c r="A451" s="107" t="s">
        <v>1468</v>
      </c>
      <c r="B451" s="107" t="s">
        <v>1466</v>
      </c>
      <c r="C451" s="103" t="s">
        <v>1062</v>
      </c>
      <c r="D451" s="103" t="s">
        <v>1252</v>
      </c>
      <c r="E451" s="103">
        <v>2200000</v>
      </c>
      <c r="F451" s="102">
        <f t="shared" si="18"/>
        <v>16500</v>
      </c>
      <c r="G451" s="102">
        <f t="shared" si="19"/>
        <v>5000</v>
      </c>
      <c r="H451" s="102">
        <f t="shared" si="20"/>
        <v>446600.00000000006</v>
      </c>
      <c r="I451" s="108">
        <v>3147537.5</v>
      </c>
      <c r="J451" s="108">
        <v>2108850.125</v>
      </c>
    </row>
    <row r="452" spans="1:10" ht="14.25">
      <c r="A452" s="107" t="s">
        <v>1468</v>
      </c>
      <c r="B452" s="107" t="s">
        <v>1466</v>
      </c>
      <c r="C452" s="103" t="s">
        <v>1062</v>
      </c>
      <c r="D452" s="103" t="s">
        <v>1253</v>
      </c>
      <c r="E452" s="103">
        <v>2200000</v>
      </c>
      <c r="F452" s="102">
        <f t="shared" ref="F452:F515" si="21">IF(E452&gt;65000,16500,35000)</f>
        <v>16500</v>
      </c>
      <c r="G452" s="102">
        <f t="shared" ref="G452:G515" si="22">IF(F452=16500,5000,11500)</f>
        <v>5000</v>
      </c>
      <c r="H452" s="102">
        <f t="shared" ref="H452:H515" si="23">E452*0.203</f>
        <v>446600.00000000006</v>
      </c>
      <c r="I452" s="108">
        <v>3147537.5</v>
      </c>
      <c r="J452" s="108">
        <v>2108850.125</v>
      </c>
    </row>
    <row r="453" spans="1:10" ht="14.25">
      <c r="A453" s="107" t="s">
        <v>1468</v>
      </c>
      <c r="B453" s="107" t="s">
        <v>1466</v>
      </c>
      <c r="C453" s="103" t="s">
        <v>1063</v>
      </c>
      <c r="D453" s="103" t="s">
        <v>1254</v>
      </c>
      <c r="E453" s="103">
        <v>2200000</v>
      </c>
      <c r="F453" s="102">
        <f t="shared" si="21"/>
        <v>16500</v>
      </c>
      <c r="G453" s="102">
        <f t="shared" si="22"/>
        <v>5000</v>
      </c>
      <c r="H453" s="102">
        <f t="shared" si="23"/>
        <v>446600.00000000006</v>
      </c>
      <c r="I453" s="108">
        <v>3147537.5</v>
      </c>
      <c r="J453" s="108">
        <v>2108850.125</v>
      </c>
    </row>
    <row r="454" spans="1:10" ht="14.25">
      <c r="A454" s="107" t="s">
        <v>1468</v>
      </c>
      <c r="B454" s="107" t="s">
        <v>1466</v>
      </c>
      <c r="C454" s="103" t="s">
        <v>1064</v>
      </c>
      <c r="D454" s="103" t="s">
        <v>1255</v>
      </c>
      <c r="E454" s="103">
        <v>1900000</v>
      </c>
      <c r="F454" s="102">
        <f t="shared" si="21"/>
        <v>16500</v>
      </c>
      <c r="G454" s="102">
        <f t="shared" si="22"/>
        <v>5000</v>
      </c>
      <c r="H454" s="102">
        <f t="shared" si="23"/>
        <v>385700</v>
      </c>
      <c r="I454" s="108">
        <v>2730162.5000000005</v>
      </c>
      <c r="J454" s="108">
        <v>1829208.8750000005</v>
      </c>
    </row>
    <row r="455" spans="1:10" ht="14.25">
      <c r="A455" s="107" t="s">
        <v>1468</v>
      </c>
      <c r="B455" s="107" t="s">
        <v>1466</v>
      </c>
      <c r="C455" s="103" t="s">
        <v>1064</v>
      </c>
      <c r="D455" s="103" t="s">
        <v>1256</v>
      </c>
      <c r="E455" s="103">
        <v>1900000</v>
      </c>
      <c r="F455" s="102">
        <f t="shared" si="21"/>
        <v>16500</v>
      </c>
      <c r="G455" s="102">
        <f t="shared" si="22"/>
        <v>5000</v>
      </c>
      <c r="H455" s="102">
        <f t="shared" si="23"/>
        <v>385700</v>
      </c>
      <c r="I455" s="108">
        <v>2730162.5000000005</v>
      </c>
      <c r="J455" s="108">
        <v>1829208.8750000005</v>
      </c>
    </row>
    <row r="456" spans="1:10" ht="14.25">
      <c r="A456" s="107" t="s">
        <v>1468</v>
      </c>
      <c r="B456" s="107" t="s">
        <v>1466</v>
      </c>
      <c r="C456" s="103" t="s">
        <v>1065</v>
      </c>
      <c r="D456" s="103" t="s">
        <v>1257</v>
      </c>
      <c r="E456" s="103">
        <v>1500000</v>
      </c>
      <c r="F456" s="102">
        <f t="shared" si="21"/>
        <v>16500</v>
      </c>
      <c r="G456" s="102">
        <f t="shared" si="22"/>
        <v>5000</v>
      </c>
      <c r="H456" s="102">
        <f t="shared" si="23"/>
        <v>304500</v>
      </c>
      <c r="I456" s="108">
        <v>2173662.5</v>
      </c>
      <c r="J456" s="108">
        <v>1456353.875</v>
      </c>
    </row>
    <row r="457" spans="1:10" ht="14.25">
      <c r="A457" s="107" t="s">
        <v>1468</v>
      </c>
      <c r="B457" s="107" t="s">
        <v>1466</v>
      </c>
      <c r="C457" s="103" t="s">
        <v>1065</v>
      </c>
      <c r="D457" s="103" t="s">
        <v>1258</v>
      </c>
      <c r="E457" s="103">
        <v>1500000</v>
      </c>
      <c r="F457" s="102">
        <f t="shared" si="21"/>
        <v>16500</v>
      </c>
      <c r="G457" s="102">
        <f t="shared" si="22"/>
        <v>5000</v>
      </c>
      <c r="H457" s="102">
        <f t="shared" si="23"/>
        <v>304500</v>
      </c>
      <c r="I457" s="108">
        <v>2173662.5</v>
      </c>
      <c r="J457" s="108">
        <v>1456353.875</v>
      </c>
    </row>
    <row r="458" spans="1:10" ht="14.25">
      <c r="A458" s="107" t="s">
        <v>1468</v>
      </c>
      <c r="B458" s="107" t="s">
        <v>1466</v>
      </c>
      <c r="C458" s="103" t="s">
        <v>1066</v>
      </c>
      <c r="D458" s="103" t="s">
        <v>1259</v>
      </c>
      <c r="E458" s="103">
        <v>3600000</v>
      </c>
      <c r="F458" s="102">
        <f t="shared" si="21"/>
        <v>16500</v>
      </c>
      <c r="G458" s="102">
        <f t="shared" si="22"/>
        <v>5000</v>
      </c>
      <c r="H458" s="102">
        <f t="shared" si="23"/>
        <v>730800</v>
      </c>
      <c r="I458" s="108">
        <v>5095287.5</v>
      </c>
      <c r="J458" s="108">
        <v>3413842.625</v>
      </c>
    </row>
    <row r="459" spans="1:10" ht="14.25">
      <c r="A459" s="107" t="s">
        <v>1468</v>
      </c>
      <c r="B459" s="107" t="s">
        <v>1466</v>
      </c>
      <c r="C459" s="103" t="s">
        <v>1067</v>
      </c>
      <c r="D459" s="103" t="s">
        <v>1260</v>
      </c>
      <c r="E459" s="103">
        <v>1100000</v>
      </c>
      <c r="F459" s="102">
        <f t="shared" si="21"/>
        <v>16500</v>
      </c>
      <c r="G459" s="102">
        <f t="shared" si="22"/>
        <v>5000</v>
      </c>
      <c r="H459" s="102">
        <f t="shared" si="23"/>
        <v>223300.00000000003</v>
      </c>
      <c r="I459" s="108">
        <v>1617162.5</v>
      </c>
      <c r="J459" s="108">
        <v>1083498.875</v>
      </c>
    </row>
    <row r="460" spans="1:10" ht="14.25">
      <c r="A460" s="107" t="s">
        <v>1468</v>
      </c>
      <c r="B460" s="107" t="s">
        <v>1466</v>
      </c>
      <c r="C460" s="103" t="s">
        <v>1067</v>
      </c>
      <c r="D460" s="103" t="s">
        <v>1261</v>
      </c>
      <c r="E460" s="103">
        <v>1100000</v>
      </c>
      <c r="F460" s="102">
        <f t="shared" si="21"/>
        <v>16500</v>
      </c>
      <c r="G460" s="102">
        <f t="shared" si="22"/>
        <v>5000</v>
      </c>
      <c r="H460" s="102">
        <f t="shared" si="23"/>
        <v>223300.00000000003</v>
      </c>
      <c r="I460" s="108">
        <v>1617162.5</v>
      </c>
      <c r="J460" s="108">
        <v>1083498.875</v>
      </c>
    </row>
    <row r="461" spans="1:10" ht="14.25">
      <c r="A461" s="107" t="s">
        <v>1468</v>
      </c>
      <c r="B461" s="107" t="s">
        <v>1466</v>
      </c>
      <c r="C461" s="103" t="s">
        <v>1068</v>
      </c>
      <c r="D461" s="103" t="s">
        <v>1262</v>
      </c>
      <c r="E461" s="103">
        <v>390000</v>
      </c>
      <c r="F461" s="102">
        <f t="shared" si="21"/>
        <v>16500</v>
      </c>
      <c r="G461" s="102">
        <f t="shared" si="22"/>
        <v>5000</v>
      </c>
      <c r="H461" s="102">
        <f t="shared" si="23"/>
        <v>79170</v>
      </c>
      <c r="I461" s="108">
        <v>532524.99999999988</v>
      </c>
      <c r="J461" s="108">
        <v>356791.74999999994</v>
      </c>
    </row>
    <row r="462" spans="1:10" ht="14.25">
      <c r="A462" s="107" t="s">
        <v>1468</v>
      </c>
      <c r="B462" s="107" t="s">
        <v>1466</v>
      </c>
      <c r="C462" s="103" t="s">
        <v>1068</v>
      </c>
      <c r="D462" s="103" t="s">
        <v>1263</v>
      </c>
      <c r="E462" s="103">
        <v>390000</v>
      </c>
      <c r="F462" s="102">
        <f t="shared" si="21"/>
        <v>16500</v>
      </c>
      <c r="G462" s="102">
        <f t="shared" si="22"/>
        <v>5000</v>
      </c>
      <c r="H462" s="102">
        <f t="shared" si="23"/>
        <v>79170</v>
      </c>
      <c r="I462" s="108">
        <v>532524.99999999988</v>
      </c>
      <c r="J462" s="108">
        <v>356791.74999999994</v>
      </c>
    </row>
    <row r="463" spans="1:10" ht="14.25">
      <c r="A463" s="107" t="s">
        <v>1468</v>
      </c>
      <c r="B463" s="107" t="s">
        <v>1466</v>
      </c>
      <c r="C463" s="103" t="s">
        <v>1068</v>
      </c>
      <c r="D463" s="103" t="s">
        <v>1264</v>
      </c>
      <c r="E463" s="103">
        <v>390000</v>
      </c>
      <c r="F463" s="102">
        <f t="shared" si="21"/>
        <v>16500</v>
      </c>
      <c r="G463" s="102">
        <f t="shared" si="22"/>
        <v>5000</v>
      </c>
      <c r="H463" s="102">
        <f t="shared" si="23"/>
        <v>79170</v>
      </c>
      <c r="I463" s="108">
        <v>532524.99999999988</v>
      </c>
      <c r="J463" s="108">
        <v>356791.74999999994</v>
      </c>
    </row>
    <row r="464" spans="1:10" ht="14.25">
      <c r="A464" s="107" t="s">
        <v>1468</v>
      </c>
      <c r="B464" s="107" t="s">
        <v>1466</v>
      </c>
      <c r="C464" s="103" t="s">
        <v>1069</v>
      </c>
      <c r="D464" s="103" t="s">
        <v>1265</v>
      </c>
      <c r="E464" s="103">
        <v>890000</v>
      </c>
      <c r="F464" s="102">
        <f t="shared" si="21"/>
        <v>16500</v>
      </c>
      <c r="G464" s="102">
        <f t="shared" si="22"/>
        <v>5000</v>
      </c>
      <c r="H464" s="102">
        <f t="shared" si="23"/>
        <v>180670</v>
      </c>
      <c r="I464" s="108">
        <v>1325000</v>
      </c>
      <c r="J464" s="108">
        <v>887750</v>
      </c>
    </row>
    <row r="465" spans="1:10" ht="14.25">
      <c r="A465" s="107" t="s">
        <v>1468</v>
      </c>
      <c r="B465" s="107" t="s">
        <v>1466</v>
      </c>
      <c r="C465" s="103" t="s">
        <v>1070</v>
      </c>
      <c r="D465" s="103" t="s">
        <v>1266</v>
      </c>
      <c r="E465" s="103">
        <v>1300000</v>
      </c>
      <c r="F465" s="102">
        <f t="shared" si="21"/>
        <v>16500</v>
      </c>
      <c r="G465" s="102">
        <f t="shared" si="22"/>
        <v>5000</v>
      </c>
      <c r="H465" s="102">
        <f t="shared" si="23"/>
        <v>263900</v>
      </c>
      <c r="I465" s="108">
        <v>1895412.5000000002</v>
      </c>
      <c r="J465" s="108">
        <v>1269926.3750000002</v>
      </c>
    </row>
    <row r="466" spans="1:10" ht="14.25">
      <c r="A466" s="107" t="s">
        <v>1468</v>
      </c>
      <c r="B466" s="107" t="s">
        <v>1466</v>
      </c>
      <c r="C466" s="103" t="s">
        <v>1070</v>
      </c>
      <c r="D466" s="103" t="s">
        <v>1267</v>
      </c>
      <c r="E466" s="103">
        <v>1300000</v>
      </c>
      <c r="F466" s="102">
        <f t="shared" si="21"/>
        <v>16500</v>
      </c>
      <c r="G466" s="102">
        <f t="shared" si="22"/>
        <v>5000</v>
      </c>
      <c r="H466" s="102">
        <f t="shared" si="23"/>
        <v>263900</v>
      </c>
      <c r="I466" s="108">
        <v>1895412.5000000002</v>
      </c>
      <c r="J466" s="108">
        <v>1269926.3750000002</v>
      </c>
    </row>
    <row r="467" spans="1:10" ht="14.25">
      <c r="A467" s="107" t="s">
        <v>1468</v>
      </c>
      <c r="B467" s="107" t="s">
        <v>1466</v>
      </c>
      <c r="C467" s="103" t="s">
        <v>1071</v>
      </c>
      <c r="D467" s="103" t="s">
        <v>1268</v>
      </c>
      <c r="E467" s="103">
        <v>550000</v>
      </c>
      <c r="F467" s="102">
        <f t="shared" si="21"/>
        <v>16500</v>
      </c>
      <c r="G467" s="102">
        <f t="shared" si="22"/>
        <v>5000</v>
      </c>
      <c r="H467" s="102">
        <f t="shared" si="23"/>
        <v>111650.00000000001</v>
      </c>
      <c r="I467" s="108">
        <v>765170.00000000012</v>
      </c>
      <c r="J467" s="108">
        <v>512663.90000000008</v>
      </c>
    </row>
    <row r="468" spans="1:10" ht="14.25">
      <c r="A468" s="107" t="s">
        <v>1468</v>
      </c>
      <c r="B468" s="107" t="s">
        <v>1466</v>
      </c>
      <c r="C468" s="103" t="s">
        <v>1071</v>
      </c>
      <c r="D468" s="103" t="s">
        <v>1268</v>
      </c>
      <c r="E468" s="103">
        <v>550000</v>
      </c>
      <c r="F468" s="102">
        <f t="shared" si="21"/>
        <v>16500</v>
      </c>
      <c r="G468" s="102">
        <f t="shared" si="22"/>
        <v>5000</v>
      </c>
      <c r="H468" s="102">
        <f t="shared" si="23"/>
        <v>111650.00000000001</v>
      </c>
      <c r="I468" s="108">
        <v>765170.00000000012</v>
      </c>
      <c r="J468" s="108">
        <v>512663.90000000008</v>
      </c>
    </row>
    <row r="469" spans="1:10" ht="14.25">
      <c r="A469" s="107" t="s">
        <v>1468</v>
      </c>
      <c r="B469" s="107" t="s">
        <v>1466</v>
      </c>
      <c r="C469" s="103" t="s">
        <v>1072</v>
      </c>
      <c r="D469" s="103" t="s">
        <v>1269</v>
      </c>
      <c r="E469" s="103">
        <v>790000</v>
      </c>
      <c r="F469" s="102">
        <f t="shared" si="21"/>
        <v>16500</v>
      </c>
      <c r="G469" s="102">
        <f t="shared" si="22"/>
        <v>5000</v>
      </c>
      <c r="H469" s="102">
        <f t="shared" si="23"/>
        <v>160370</v>
      </c>
      <c r="I469" s="108">
        <v>1185875</v>
      </c>
      <c r="J469" s="108">
        <v>794536.25</v>
      </c>
    </row>
    <row r="470" spans="1:10" ht="14.25">
      <c r="A470" s="107" t="s">
        <v>1468</v>
      </c>
      <c r="B470" s="107" t="s">
        <v>1466</v>
      </c>
      <c r="C470" s="103" t="s">
        <v>1073</v>
      </c>
      <c r="D470" s="103" t="s">
        <v>1270</v>
      </c>
      <c r="E470" s="103">
        <v>890000</v>
      </c>
      <c r="F470" s="102">
        <f t="shared" si="21"/>
        <v>16500</v>
      </c>
      <c r="G470" s="102">
        <f t="shared" si="22"/>
        <v>5000</v>
      </c>
      <c r="H470" s="102">
        <f t="shared" si="23"/>
        <v>180670</v>
      </c>
      <c r="I470" s="108">
        <v>1325000</v>
      </c>
      <c r="J470" s="108">
        <v>887750</v>
      </c>
    </row>
    <row r="471" spans="1:10" ht="14.25">
      <c r="A471" s="107" t="s">
        <v>1468</v>
      </c>
      <c r="B471" s="107" t="s">
        <v>1466</v>
      </c>
      <c r="C471" s="103" t="s">
        <v>1074</v>
      </c>
      <c r="D471" s="103" t="s">
        <v>1271</v>
      </c>
      <c r="E471" s="103">
        <v>890000</v>
      </c>
      <c r="F471" s="102">
        <f t="shared" si="21"/>
        <v>16500</v>
      </c>
      <c r="G471" s="102">
        <f t="shared" si="22"/>
        <v>5000</v>
      </c>
      <c r="H471" s="102">
        <f t="shared" si="23"/>
        <v>180670</v>
      </c>
      <c r="I471" s="108">
        <v>1325000</v>
      </c>
      <c r="J471" s="108">
        <v>887750</v>
      </c>
    </row>
    <row r="472" spans="1:10" ht="14.25">
      <c r="A472" s="107" t="s">
        <v>1468</v>
      </c>
      <c r="B472" s="107" t="s">
        <v>1466</v>
      </c>
      <c r="C472" s="103" t="s">
        <v>1074</v>
      </c>
      <c r="D472" s="103" t="s">
        <v>1272</v>
      </c>
      <c r="E472" s="103">
        <v>890000</v>
      </c>
      <c r="F472" s="102">
        <f t="shared" si="21"/>
        <v>16500</v>
      </c>
      <c r="G472" s="102">
        <f t="shared" si="22"/>
        <v>5000</v>
      </c>
      <c r="H472" s="102">
        <f t="shared" si="23"/>
        <v>180670</v>
      </c>
      <c r="I472" s="108">
        <v>1325000</v>
      </c>
      <c r="J472" s="108">
        <v>887750</v>
      </c>
    </row>
    <row r="473" spans="1:10" ht="14.25">
      <c r="A473" s="107" t="s">
        <v>1468</v>
      </c>
      <c r="B473" s="107" t="s">
        <v>1466</v>
      </c>
      <c r="C473" s="103" t="s">
        <v>1075</v>
      </c>
      <c r="D473" s="103" t="s">
        <v>1273</v>
      </c>
      <c r="E473" s="103">
        <v>390000</v>
      </c>
      <c r="F473" s="102">
        <f t="shared" si="21"/>
        <v>16500</v>
      </c>
      <c r="G473" s="102">
        <f t="shared" si="22"/>
        <v>5000</v>
      </c>
      <c r="H473" s="102">
        <f t="shared" si="23"/>
        <v>79170</v>
      </c>
      <c r="I473" s="108">
        <v>532524.99999999988</v>
      </c>
      <c r="J473" s="108">
        <v>356791.74999999994</v>
      </c>
    </row>
    <row r="474" spans="1:10" ht="14.25">
      <c r="A474" s="107" t="s">
        <v>1468</v>
      </c>
      <c r="B474" s="107" t="s">
        <v>1466</v>
      </c>
      <c r="C474" s="103" t="s">
        <v>1075</v>
      </c>
      <c r="D474" s="103" t="s">
        <v>1274</v>
      </c>
      <c r="E474" s="103">
        <v>390000</v>
      </c>
      <c r="F474" s="102">
        <f t="shared" si="21"/>
        <v>16500</v>
      </c>
      <c r="G474" s="102">
        <f t="shared" si="22"/>
        <v>5000</v>
      </c>
      <c r="H474" s="102">
        <f t="shared" si="23"/>
        <v>79170</v>
      </c>
      <c r="I474" s="108">
        <v>532524.99999999988</v>
      </c>
      <c r="J474" s="108">
        <v>356791.74999999994</v>
      </c>
    </row>
    <row r="475" spans="1:10" ht="14.25">
      <c r="A475" s="107" t="s">
        <v>1468</v>
      </c>
      <c r="B475" s="107" t="s">
        <v>1466</v>
      </c>
      <c r="C475" s="103" t="s">
        <v>1076</v>
      </c>
      <c r="D475" s="103" t="s">
        <v>1275</v>
      </c>
      <c r="E475" s="103">
        <v>1500000</v>
      </c>
      <c r="F475" s="102">
        <f t="shared" si="21"/>
        <v>16500</v>
      </c>
      <c r="G475" s="102">
        <f t="shared" si="22"/>
        <v>5000</v>
      </c>
      <c r="H475" s="102">
        <f t="shared" si="23"/>
        <v>304500</v>
      </c>
      <c r="I475" s="108">
        <v>2173662.5</v>
      </c>
      <c r="J475" s="108">
        <v>1456353.875</v>
      </c>
    </row>
    <row r="476" spans="1:10" ht="14.25">
      <c r="A476" s="107" t="s">
        <v>1468</v>
      </c>
      <c r="B476" s="107" t="s">
        <v>1466</v>
      </c>
      <c r="C476" s="103" t="s">
        <v>1077</v>
      </c>
      <c r="D476" s="103" t="s">
        <v>1276</v>
      </c>
      <c r="E476" s="103">
        <v>350000</v>
      </c>
      <c r="F476" s="102">
        <f t="shared" si="21"/>
        <v>16500</v>
      </c>
      <c r="G476" s="102">
        <f t="shared" si="22"/>
        <v>5000</v>
      </c>
      <c r="H476" s="102">
        <f t="shared" si="23"/>
        <v>71050</v>
      </c>
      <c r="I476" s="108">
        <v>482545</v>
      </c>
      <c r="J476" s="108">
        <v>323305.15000000002</v>
      </c>
    </row>
    <row r="477" spans="1:10" ht="14.25">
      <c r="A477" s="107" t="s">
        <v>1468</v>
      </c>
      <c r="B477" s="107" t="s">
        <v>1466</v>
      </c>
      <c r="C477" s="103" t="s">
        <v>1077</v>
      </c>
      <c r="D477" s="103" t="s">
        <v>1277</v>
      </c>
      <c r="E477" s="103">
        <v>350000</v>
      </c>
      <c r="F477" s="102">
        <f t="shared" si="21"/>
        <v>16500</v>
      </c>
      <c r="G477" s="102">
        <f t="shared" si="22"/>
        <v>5000</v>
      </c>
      <c r="H477" s="102">
        <f t="shared" si="23"/>
        <v>71050</v>
      </c>
      <c r="I477" s="108">
        <v>482545</v>
      </c>
      <c r="J477" s="108">
        <v>323305.15000000002</v>
      </c>
    </row>
    <row r="478" spans="1:10" ht="14.25">
      <c r="A478" s="107" t="s">
        <v>1468</v>
      </c>
      <c r="B478" s="107" t="s">
        <v>1466</v>
      </c>
      <c r="C478" s="103" t="s">
        <v>1078</v>
      </c>
      <c r="D478" s="103" t="s">
        <v>1278</v>
      </c>
      <c r="E478" s="103">
        <v>350000</v>
      </c>
      <c r="F478" s="102">
        <f t="shared" si="21"/>
        <v>16500</v>
      </c>
      <c r="G478" s="102">
        <f t="shared" si="22"/>
        <v>5000</v>
      </c>
      <c r="H478" s="102">
        <f t="shared" si="23"/>
        <v>71050</v>
      </c>
      <c r="I478" s="108">
        <v>482545</v>
      </c>
      <c r="J478" s="108">
        <v>323305.15000000002</v>
      </c>
    </row>
    <row r="479" spans="1:10" ht="14.25">
      <c r="A479" s="107" t="s">
        <v>1468</v>
      </c>
      <c r="B479" s="107" t="s">
        <v>1466</v>
      </c>
      <c r="C479" s="103" t="s">
        <v>1079</v>
      </c>
      <c r="D479" s="103" t="s">
        <v>1279</v>
      </c>
      <c r="E479" s="103">
        <v>290000</v>
      </c>
      <c r="F479" s="102">
        <f t="shared" si="21"/>
        <v>16500</v>
      </c>
      <c r="G479" s="102">
        <f t="shared" si="22"/>
        <v>5000</v>
      </c>
      <c r="H479" s="102">
        <f t="shared" si="23"/>
        <v>58870.000000000007</v>
      </c>
      <c r="I479" s="108">
        <v>407575.00000000006</v>
      </c>
      <c r="J479" s="108">
        <v>273075.25000000006</v>
      </c>
    </row>
    <row r="480" spans="1:10" ht="14.25">
      <c r="A480" s="107" t="s">
        <v>1468</v>
      </c>
      <c r="B480" s="107" t="s">
        <v>1466</v>
      </c>
      <c r="C480" s="103" t="s">
        <v>1080</v>
      </c>
      <c r="D480" s="103" t="s">
        <v>1280</v>
      </c>
      <c r="E480" s="103">
        <v>290000</v>
      </c>
      <c r="F480" s="102">
        <f t="shared" si="21"/>
        <v>16500</v>
      </c>
      <c r="G480" s="102">
        <f t="shared" si="22"/>
        <v>5000</v>
      </c>
      <c r="H480" s="102">
        <f t="shared" si="23"/>
        <v>58870.000000000007</v>
      </c>
      <c r="I480" s="108">
        <v>407575.00000000006</v>
      </c>
      <c r="J480" s="108">
        <v>273075.25000000006</v>
      </c>
    </row>
    <row r="481" spans="1:10" ht="14.25">
      <c r="A481" s="107" t="s">
        <v>1468</v>
      </c>
      <c r="B481" s="107" t="s">
        <v>1466</v>
      </c>
      <c r="C481" s="103" t="s">
        <v>1080</v>
      </c>
      <c r="D481" s="103" t="s">
        <v>1281</v>
      </c>
      <c r="E481" s="103">
        <v>290000</v>
      </c>
      <c r="F481" s="102">
        <f t="shared" si="21"/>
        <v>16500</v>
      </c>
      <c r="G481" s="102">
        <f t="shared" si="22"/>
        <v>5000</v>
      </c>
      <c r="H481" s="102">
        <f t="shared" si="23"/>
        <v>58870.000000000007</v>
      </c>
      <c r="I481" s="108">
        <v>407575.00000000006</v>
      </c>
      <c r="J481" s="108">
        <v>273075.25000000006</v>
      </c>
    </row>
    <row r="482" spans="1:10" ht="14.25">
      <c r="A482" s="107" t="s">
        <v>1468</v>
      </c>
      <c r="B482" s="107" t="s">
        <v>1466</v>
      </c>
      <c r="C482" s="103" t="s">
        <v>1081</v>
      </c>
      <c r="D482" s="103" t="s">
        <v>1282</v>
      </c>
      <c r="E482" s="103">
        <v>350000</v>
      </c>
      <c r="F482" s="102">
        <f t="shared" si="21"/>
        <v>16500</v>
      </c>
      <c r="G482" s="102">
        <f t="shared" si="22"/>
        <v>5000</v>
      </c>
      <c r="H482" s="102">
        <f t="shared" si="23"/>
        <v>71050</v>
      </c>
      <c r="I482" s="108">
        <v>482545</v>
      </c>
      <c r="J482" s="108">
        <v>323305.15000000002</v>
      </c>
    </row>
    <row r="483" spans="1:10" ht="14.25">
      <c r="A483" s="107" t="s">
        <v>1468</v>
      </c>
      <c r="B483" s="107" t="s">
        <v>1466</v>
      </c>
      <c r="C483" s="103" t="s">
        <v>1081</v>
      </c>
      <c r="D483" s="103" t="s">
        <v>1283</v>
      </c>
      <c r="E483" s="103">
        <v>350000</v>
      </c>
      <c r="F483" s="102">
        <f t="shared" si="21"/>
        <v>16500</v>
      </c>
      <c r="G483" s="102">
        <f t="shared" si="22"/>
        <v>5000</v>
      </c>
      <c r="H483" s="102">
        <f t="shared" si="23"/>
        <v>71050</v>
      </c>
      <c r="I483" s="108">
        <v>482545</v>
      </c>
      <c r="J483" s="108">
        <v>323305.15000000002</v>
      </c>
    </row>
    <row r="484" spans="1:10" ht="14.25">
      <c r="A484" s="107" t="s">
        <v>1468</v>
      </c>
      <c r="B484" s="107" t="s">
        <v>1466</v>
      </c>
      <c r="C484" s="103" t="s">
        <v>1082</v>
      </c>
      <c r="D484" s="103" t="s">
        <v>1284</v>
      </c>
      <c r="E484" s="103">
        <v>290000</v>
      </c>
      <c r="F484" s="102">
        <f t="shared" si="21"/>
        <v>16500</v>
      </c>
      <c r="G484" s="102">
        <f t="shared" si="22"/>
        <v>5000</v>
      </c>
      <c r="H484" s="102">
        <f t="shared" si="23"/>
        <v>58870.000000000007</v>
      </c>
      <c r="I484" s="108">
        <v>407575.00000000006</v>
      </c>
      <c r="J484" s="108">
        <v>273075.25000000006</v>
      </c>
    </row>
    <row r="485" spans="1:10" ht="14.25">
      <c r="A485" s="107" t="s">
        <v>1468</v>
      </c>
      <c r="B485" s="107" t="s">
        <v>1466</v>
      </c>
      <c r="C485" s="103" t="s">
        <v>1082</v>
      </c>
      <c r="D485" s="103" t="s">
        <v>1285</v>
      </c>
      <c r="E485" s="103">
        <v>290000</v>
      </c>
      <c r="F485" s="102">
        <f t="shared" si="21"/>
        <v>16500</v>
      </c>
      <c r="G485" s="102">
        <f t="shared" si="22"/>
        <v>5000</v>
      </c>
      <c r="H485" s="102">
        <f t="shared" si="23"/>
        <v>58870.000000000007</v>
      </c>
      <c r="I485" s="108">
        <v>407575.00000000006</v>
      </c>
      <c r="J485" s="108">
        <v>273075.25000000006</v>
      </c>
    </row>
    <row r="486" spans="1:10" ht="14.25">
      <c r="A486" s="107" t="s">
        <v>1468</v>
      </c>
      <c r="B486" s="107" t="s">
        <v>1466</v>
      </c>
      <c r="C486" s="103" t="s">
        <v>1083</v>
      </c>
      <c r="D486" s="103" t="s">
        <v>1286</v>
      </c>
      <c r="E486" s="103">
        <v>350000</v>
      </c>
      <c r="F486" s="102">
        <f t="shared" si="21"/>
        <v>16500</v>
      </c>
      <c r="G486" s="102">
        <f t="shared" si="22"/>
        <v>5000</v>
      </c>
      <c r="H486" s="102">
        <f t="shared" si="23"/>
        <v>71050</v>
      </c>
      <c r="I486" s="108">
        <v>482545</v>
      </c>
      <c r="J486" s="108">
        <v>323305.15000000002</v>
      </c>
    </row>
    <row r="487" spans="1:10" ht="14.25">
      <c r="A487" s="107" t="s">
        <v>1468</v>
      </c>
      <c r="B487" s="107" t="s">
        <v>1466</v>
      </c>
      <c r="C487" s="103" t="s">
        <v>1083</v>
      </c>
      <c r="D487" s="103" t="s">
        <v>1287</v>
      </c>
      <c r="E487" s="103">
        <v>350000</v>
      </c>
      <c r="F487" s="102">
        <f t="shared" si="21"/>
        <v>16500</v>
      </c>
      <c r="G487" s="102">
        <f t="shared" si="22"/>
        <v>5000</v>
      </c>
      <c r="H487" s="102">
        <f t="shared" si="23"/>
        <v>71050</v>
      </c>
      <c r="I487" s="108">
        <v>482545</v>
      </c>
      <c r="J487" s="108">
        <v>323305.15000000002</v>
      </c>
    </row>
    <row r="488" spans="1:10" ht="14.25">
      <c r="A488" s="107" t="s">
        <v>1468</v>
      </c>
      <c r="B488" s="107" t="s">
        <v>1466</v>
      </c>
      <c r="C488" s="103" t="s">
        <v>1083</v>
      </c>
      <c r="D488" s="103" t="s">
        <v>1288</v>
      </c>
      <c r="E488" s="103">
        <v>350000</v>
      </c>
      <c r="F488" s="102">
        <f t="shared" si="21"/>
        <v>16500</v>
      </c>
      <c r="G488" s="102">
        <f t="shared" si="22"/>
        <v>5000</v>
      </c>
      <c r="H488" s="102">
        <f t="shared" si="23"/>
        <v>71050</v>
      </c>
      <c r="I488" s="108">
        <v>482545</v>
      </c>
      <c r="J488" s="108">
        <v>323305.15000000002</v>
      </c>
    </row>
    <row r="489" spans="1:10" ht="14.25">
      <c r="A489" s="107" t="s">
        <v>1468</v>
      </c>
      <c r="B489" s="107" t="s">
        <v>1466</v>
      </c>
      <c r="C489" s="103" t="s">
        <v>1083</v>
      </c>
      <c r="D489" s="103" t="s">
        <v>1289</v>
      </c>
      <c r="E489" s="103">
        <v>350000</v>
      </c>
      <c r="F489" s="102">
        <f t="shared" si="21"/>
        <v>16500</v>
      </c>
      <c r="G489" s="102">
        <f t="shared" si="22"/>
        <v>5000</v>
      </c>
      <c r="H489" s="102">
        <f t="shared" si="23"/>
        <v>71050</v>
      </c>
      <c r="I489" s="108">
        <v>482545</v>
      </c>
      <c r="J489" s="108">
        <v>323305.15000000002</v>
      </c>
    </row>
    <row r="490" spans="1:10" ht="14.25">
      <c r="A490" s="107" t="s">
        <v>1468</v>
      </c>
      <c r="B490" s="107" t="s">
        <v>1466</v>
      </c>
      <c r="C490" s="103" t="s">
        <v>1084</v>
      </c>
      <c r="D490" s="103" t="s">
        <v>1290</v>
      </c>
      <c r="E490" s="103">
        <v>450000</v>
      </c>
      <c r="F490" s="102">
        <f t="shared" si="21"/>
        <v>16500</v>
      </c>
      <c r="G490" s="102">
        <f t="shared" si="22"/>
        <v>5000</v>
      </c>
      <c r="H490" s="102">
        <f t="shared" si="23"/>
        <v>91350</v>
      </c>
      <c r="I490" s="108">
        <v>607495</v>
      </c>
      <c r="J490" s="108">
        <v>407021.65</v>
      </c>
    </row>
    <row r="491" spans="1:10" ht="14.25">
      <c r="A491" s="107" t="s">
        <v>1468</v>
      </c>
      <c r="B491" s="107" t="s">
        <v>1466</v>
      </c>
      <c r="C491" s="103" t="s">
        <v>1084</v>
      </c>
      <c r="D491" s="103" t="s">
        <v>1291</v>
      </c>
      <c r="E491" s="103">
        <v>450000</v>
      </c>
      <c r="F491" s="102">
        <f t="shared" si="21"/>
        <v>16500</v>
      </c>
      <c r="G491" s="102">
        <f t="shared" si="22"/>
        <v>5000</v>
      </c>
      <c r="H491" s="102">
        <f t="shared" si="23"/>
        <v>91350</v>
      </c>
      <c r="I491" s="108">
        <v>607495</v>
      </c>
      <c r="J491" s="108">
        <v>407021.65</v>
      </c>
    </row>
    <row r="492" spans="1:10" ht="14.25">
      <c r="A492" s="107" t="s">
        <v>1468</v>
      </c>
      <c r="B492" s="107" t="s">
        <v>1466</v>
      </c>
      <c r="C492" s="103" t="s">
        <v>1085</v>
      </c>
      <c r="D492" s="103" t="s">
        <v>1292</v>
      </c>
      <c r="E492" s="103">
        <v>450000</v>
      </c>
      <c r="F492" s="102">
        <f t="shared" si="21"/>
        <v>16500</v>
      </c>
      <c r="G492" s="102">
        <f t="shared" si="22"/>
        <v>5000</v>
      </c>
      <c r="H492" s="102">
        <f t="shared" si="23"/>
        <v>91350</v>
      </c>
      <c r="I492" s="108">
        <v>607495</v>
      </c>
      <c r="J492" s="108">
        <v>407021.65</v>
      </c>
    </row>
    <row r="493" spans="1:10" ht="14.25">
      <c r="A493" s="107" t="s">
        <v>1468</v>
      </c>
      <c r="B493" s="107" t="s">
        <v>1466</v>
      </c>
      <c r="C493" s="103" t="s">
        <v>1085</v>
      </c>
      <c r="D493" s="103" t="s">
        <v>1293</v>
      </c>
      <c r="E493" s="103">
        <v>450000</v>
      </c>
      <c r="F493" s="102">
        <f t="shared" si="21"/>
        <v>16500</v>
      </c>
      <c r="G493" s="102">
        <f t="shared" si="22"/>
        <v>5000</v>
      </c>
      <c r="H493" s="102">
        <f t="shared" si="23"/>
        <v>91350</v>
      </c>
      <c r="I493" s="108">
        <v>607495</v>
      </c>
      <c r="J493" s="108">
        <v>407021.65</v>
      </c>
    </row>
    <row r="494" spans="1:10" ht="14.25">
      <c r="A494" s="107" t="s">
        <v>1468</v>
      </c>
      <c r="B494" s="107" t="s">
        <v>1466</v>
      </c>
      <c r="C494" s="103" t="s">
        <v>1085</v>
      </c>
      <c r="D494" s="103" t="s">
        <v>1294</v>
      </c>
      <c r="E494" s="103">
        <v>450000</v>
      </c>
      <c r="F494" s="102">
        <f t="shared" si="21"/>
        <v>16500</v>
      </c>
      <c r="G494" s="102">
        <f t="shared" si="22"/>
        <v>5000</v>
      </c>
      <c r="H494" s="102">
        <f t="shared" si="23"/>
        <v>91350</v>
      </c>
      <c r="I494" s="108">
        <v>607495</v>
      </c>
      <c r="J494" s="108">
        <v>407021.65</v>
      </c>
    </row>
    <row r="495" spans="1:10" ht="14.25">
      <c r="A495" s="107" t="s">
        <v>1468</v>
      </c>
      <c r="B495" s="107" t="s">
        <v>1466</v>
      </c>
      <c r="C495" s="103" t="s">
        <v>1086</v>
      </c>
      <c r="D495" s="103" t="s">
        <v>1295</v>
      </c>
      <c r="E495" s="103">
        <v>450000</v>
      </c>
      <c r="F495" s="102">
        <f t="shared" si="21"/>
        <v>16500</v>
      </c>
      <c r="G495" s="102">
        <f t="shared" si="22"/>
        <v>5000</v>
      </c>
      <c r="H495" s="102">
        <f t="shared" si="23"/>
        <v>91350</v>
      </c>
      <c r="I495" s="108">
        <v>607495</v>
      </c>
      <c r="J495" s="108">
        <v>407021.65</v>
      </c>
    </row>
    <row r="496" spans="1:10" ht="14.25">
      <c r="A496" s="107" t="s">
        <v>1468</v>
      </c>
      <c r="B496" s="107" t="s">
        <v>1466</v>
      </c>
      <c r="C496" s="103" t="s">
        <v>1086</v>
      </c>
      <c r="D496" s="103" t="s">
        <v>1296</v>
      </c>
      <c r="E496" s="103">
        <v>450000</v>
      </c>
      <c r="F496" s="102">
        <f t="shared" si="21"/>
        <v>16500</v>
      </c>
      <c r="G496" s="102">
        <f t="shared" si="22"/>
        <v>5000</v>
      </c>
      <c r="H496" s="102">
        <f t="shared" si="23"/>
        <v>91350</v>
      </c>
      <c r="I496" s="108">
        <v>607495</v>
      </c>
      <c r="J496" s="108">
        <v>407021.65</v>
      </c>
    </row>
    <row r="497" spans="1:10" ht="14.25">
      <c r="A497" s="107" t="s">
        <v>1468</v>
      </c>
      <c r="B497" s="107" t="s">
        <v>1466</v>
      </c>
      <c r="C497" s="103" t="s">
        <v>1087</v>
      </c>
      <c r="D497" s="103" t="s">
        <v>1297</v>
      </c>
      <c r="E497" s="103">
        <v>450000</v>
      </c>
      <c r="F497" s="102">
        <f t="shared" si="21"/>
        <v>16500</v>
      </c>
      <c r="G497" s="102">
        <f t="shared" si="22"/>
        <v>5000</v>
      </c>
      <c r="H497" s="102">
        <f t="shared" si="23"/>
        <v>91350</v>
      </c>
      <c r="I497" s="108">
        <v>607495</v>
      </c>
      <c r="J497" s="108">
        <v>407021.65</v>
      </c>
    </row>
    <row r="498" spans="1:10" ht="14.25">
      <c r="A498" s="107" t="s">
        <v>1468</v>
      </c>
      <c r="B498" s="107" t="s">
        <v>1466</v>
      </c>
      <c r="C498" s="103" t="s">
        <v>1088</v>
      </c>
      <c r="D498" s="103" t="s">
        <v>1298</v>
      </c>
      <c r="E498" s="103">
        <v>450000</v>
      </c>
      <c r="F498" s="102">
        <f t="shared" si="21"/>
        <v>16500</v>
      </c>
      <c r="G498" s="102">
        <f t="shared" si="22"/>
        <v>5000</v>
      </c>
      <c r="H498" s="102">
        <f t="shared" si="23"/>
        <v>91350</v>
      </c>
      <c r="I498" s="108">
        <v>607495</v>
      </c>
      <c r="J498" s="108">
        <v>407021.65</v>
      </c>
    </row>
    <row r="499" spans="1:10" ht="14.25">
      <c r="A499" s="107" t="s">
        <v>1468</v>
      </c>
      <c r="B499" s="107" t="s">
        <v>1466</v>
      </c>
      <c r="C499" s="103" t="s">
        <v>1089</v>
      </c>
      <c r="D499" s="103" t="s">
        <v>1299</v>
      </c>
      <c r="E499" s="103">
        <v>350000</v>
      </c>
      <c r="F499" s="102">
        <f t="shared" si="21"/>
        <v>16500</v>
      </c>
      <c r="G499" s="102">
        <f t="shared" si="22"/>
        <v>5000</v>
      </c>
      <c r="H499" s="102">
        <f t="shared" si="23"/>
        <v>71050</v>
      </c>
      <c r="I499" s="108">
        <v>482545</v>
      </c>
      <c r="J499" s="108">
        <v>323305.15000000002</v>
      </c>
    </row>
    <row r="500" spans="1:10" ht="14.25">
      <c r="A500" s="107" t="s">
        <v>1468</v>
      </c>
      <c r="B500" s="107" t="s">
        <v>1466</v>
      </c>
      <c r="C500" s="103" t="s">
        <v>1089</v>
      </c>
      <c r="D500" s="103" t="s">
        <v>1300</v>
      </c>
      <c r="E500" s="103">
        <v>350000</v>
      </c>
      <c r="F500" s="102">
        <f t="shared" si="21"/>
        <v>16500</v>
      </c>
      <c r="G500" s="102">
        <f t="shared" si="22"/>
        <v>5000</v>
      </c>
      <c r="H500" s="102">
        <f t="shared" si="23"/>
        <v>71050</v>
      </c>
      <c r="I500" s="108">
        <v>482545</v>
      </c>
      <c r="J500" s="108">
        <v>323305.15000000002</v>
      </c>
    </row>
    <row r="501" spans="1:10" ht="14.25">
      <c r="A501" s="107" t="s">
        <v>1468</v>
      </c>
      <c r="B501" s="107" t="s">
        <v>1466</v>
      </c>
      <c r="C501" s="103" t="s">
        <v>1089</v>
      </c>
      <c r="D501" s="103" t="s">
        <v>1301</v>
      </c>
      <c r="E501" s="103">
        <v>350000</v>
      </c>
      <c r="F501" s="102">
        <f t="shared" si="21"/>
        <v>16500</v>
      </c>
      <c r="G501" s="102">
        <f t="shared" si="22"/>
        <v>5000</v>
      </c>
      <c r="H501" s="102">
        <f t="shared" si="23"/>
        <v>71050</v>
      </c>
      <c r="I501" s="108">
        <v>482545</v>
      </c>
      <c r="J501" s="108">
        <v>323305.15000000002</v>
      </c>
    </row>
    <row r="502" spans="1:10" ht="14.25">
      <c r="A502" s="107" t="s">
        <v>1468</v>
      </c>
      <c r="B502" s="107" t="s">
        <v>1466</v>
      </c>
      <c r="C502" s="103" t="s">
        <v>1089</v>
      </c>
      <c r="D502" s="103" t="s">
        <v>1302</v>
      </c>
      <c r="E502" s="103">
        <v>350000</v>
      </c>
      <c r="F502" s="102">
        <f t="shared" si="21"/>
        <v>16500</v>
      </c>
      <c r="G502" s="102">
        <f t="shared" si="22"/>
        <v>5000</v>
      </c>
      <c r="H502" s="102">
        <f t="shared" si="23"/>
        <v>71050</v>
      </c>
      <c r="I502" s="108">
        <v>482545</v>
      </c>
      <c r="J502" s="108">
        <v>323305.15000000002</v>
      </c>
    </row>
    <row r="503" spans="1:10" ht="14.25">
      <c r="A503" s="107" t="s">
        <v>1468</v>
      </c>
      <c r="B503" s="107" t="s">
        <v>1466</v>
      </c>
      <c r="C503" s="103" t="s">
        <v>1089</v>
      </c>
      <c r="D503" s="103" t="s">
        <v>1303</v>
      </c>
      <c r="E503" s="103">
        <v>350000</v>
      </c>
      <c r="F503" s="102">
        <f t="shared" si="21"/>
        <v>16500</v>
      </c>
      <c r="G503" s="102">
        <f t="shared" si="22"/>
        <v>5000</v>
      </c>
      <c r="H503" s="102">
        <f t="shared" si="23"/>
        <v>71050</v>
      </c>
      <c r="I503" s="108">
        <v>482545</v>
      </c>
      <c r="J503" s="108">
        <v>323305.15000000002</v>
      </c>
    </row>
    <row r="504" spans="1:10" ht="14.25">
      <c r="A504" s="107" t="s">
        <v>1468</v>
      </c>
      <c r="B504" s="107" t="s">
        <v>1466</v>
      </c>
      <c r="C504" s="103" t="s">
        <v>1090</v>
      </c>
      <c r="D504" s="103" t="s">
        <v>1304</v>
      </c>
      <c r="E504" s="103">
        <v>590000</v>
      </c>
      <c r="F504" s="102">
        <f t="shared" si="21"/>
        <v>16500</v>
      </c>
      <c r="G504" s="102">
        <f t="shared" si="22"/>
        <v>5000</v>
      </c>
      <c r="H504" s="102">
        <f t="shared" si="23"/>
        <v>119770.00000000001</v>
      </c>
      <c r="I504" s="108">
        <v>815150.00000000012</v>
      </c>
      <c r="J504" s="108">
        <v>546150.50000000012</v>
      </c>
    </row>
    <row r="505" spans="1:10" ht="14.25">
      <c r="A505" s="107" t="s">
        <v>1468</v>
      </c>
      <c r="B505" s="107" t="s">
        <v>1466</v>
      </c>
      <c r="C505" s="103" t="s">
        <v>1090</v>
      </c>
      <c r="D505" s="103" t="s">
        <v>1305</v>
      </c>
      <c r="E505" s="103">
        <v>590000</v>
      </c>
      <c r="F505" s="102">
        <f t="shared" si="21"/>
        <v>16500</v>
      </c>
      <c r="G505" s="102">
        <f t="shared" si="22"/>
        <v>5000</v>
      </c>
      <c r="H505" s="102">
        <f t="shared" si="23"/>
        <v>119770.00000000001</v>
      </c>
      <c r="I505" s="108">
        <v>815150.00000000012</v>
      </c>
      <c r="J505" s="108">
        <v>546150.50000000012</v>
      </c>
    </row>
    <row r="506" spans="1:10" ht="14.25">
      <c r="A506" s="107" t="s">
        <v>1468</v>
      </c>
      <c r="B506" s="107" t="s">
        <v>1466</v>
      </c>
      <c r="C506" s="103" t="s">
        <v>1083</v>
      </c>
      <c r="D506" s="103" t="s">
        <v>1306</v>
      </c>
      <c r="E506" s="103">
        <v>350000</v>
      </c>
      <c r="F506" s="102">
        <f t="shared" si="21"/>
        <v>16500</v>
      </c>
      <c r="G506" s="102">
        <f t="shared" si="22"/>
        <v>5000</v>
      </c>
      <c r="H506" s="102">
        <f t="shared" si="23"/>
        <v>71050</v>
      </c>
      <c r="I506" s="108">
        <v>482545</v>
      </c>
      <c r="J506" s="108">
        <v>323305.15000000002</v>
      </c>
    </row>
    <row r="507" spans="1:10" ht="14.25">
      <c r="A507" s="107" t="s">
        <v>1468</v>
      </c>
      <c r="B507" s="107" t="s">
        <v>1466</v>
      </c>
      <c r="C507" s="103" t="s">
        <v>1083</v>
      </c>
      <c r="D507" s="103" t="s">
        <v>1307</v>
      </c>
      <c r="E507" s="103">
        <v>350000</v>
      </c>
      <c r="F507" s="102">
        <f t="shared" si="21"/>
        <v>16500</v>
      </c>
      <c r="G507" s="102">
        <f t="shared" si="22"/>
        <v>5000</v>
      </c>
      <c r="H507" s="102">
        <f t="shared" si="23"/>
        <v>71050</v>
      </c>
      <c r="I507" s="108">
        <v>482545</v>
      </c>
      <c r="J507" s="108">
        <v>323305.15000000002</v>
      </c>
    </row>
    <row r="508" spans="1:10" ht="14.25">
      <c r="A508" s="107" t="s">
        <v>1468</v>
      </c>
      <c r="B508" s="107" t="s">
        <v>1466</v>
      </c>
      <c r="C508" s="103" t="s">
        <v>1091</v>
      </c>
      <c r="D508" s="103" t="s">
        <v>1308</v>
      </c>
      <c r="E508" s="103">
        <v>1100000</v>
      </c>
      <c r="F508" s="102">
        <f t="shared" si="21"/>
        <v>16500</v>
      </c>
      <c r="G508" s="102">
        <f t="shared" si="22"/>
        <v>5000</v>
      </c>
      <c r="H508" s="102">
        <f t="shared" si="23"/>
        <v>223300.00000000003</v>
      </c>
      <c r="I508" s="108">
        <v>1617162.5</v>
      </c>
      <c r="J508" s="108">
        <v>1083498.875</v>
      </c>
    </row>
    <row r="509" spans="1:10" ht="14.25">
      <c r="A509" s="107" t="s">
        <v>1468</v>
      </c>
      <c r="B509" s="107" t="s">
        <v>1466</v>
      </c>
      <c r="C509" s="103" t="s">
        <v>1091</v>
      </c>
      <c r="D509" s="103" t="s">
        <v>1309</v>
      </c>
      <c r="E509" s="103">
        <v>1100000</v>
      </c>
      <c r="F509" s="102">
        <f t="shared" si="21"/>
        <v>16500</v>
      </c>
      <c r="G509" s="102">
        <f t="shared" si="22"/>
        <v>5000</v>
      </c>
      <c r="H509" s="102">
        <f t="shared" si="23"/>
        <v>223300.00000000003</v>
      </c>
      <c r="I509" s="108">
        <v>1617162.5</v>
      </c>
      <c r="J509" s="108">
        <v>1083498.875</v>
      </c>
    </row>
    <row r="510" spans="1:10" ht="14.25">
      <c r="A510" s="107" t="s">
        <v>1468</v>
      </c>
      <c r="B510" s="107" t="s">
        <v>1466</v>
      </c>
      <c r="C510" s="103" t="s">
        <v>1092</v>
      </c>
      <c r="D510" s="103" t="s">
        <v>1310</v>
      </c>
      <c r="E510" s="103">
        <v>1100000</v>
      </c>
      <c r="F510" s="102">
        <f t="shared" si="21"/>
        <v>16500</v>
      </c>
      <c r="G510" s="102">
        <f t="shared" si="22"/>
        <v>5000</v>
      </c>
      <c r="H510" s="102">
        <f t="shared" si="23"/>
        <v>223300.00000000003</v>
      </c>
      <c r="I510" s="108">
        <v>1617162.5</v>
      </c>
      <c r="J510" s="108">
        <v>1083498.875</v>
      </c>
    </row>
    <row r="511" spans="1:10" ht="14.25">
      <c r="A511" s="107" t="s">
        <v>1468</v>
      </c>
      <c r="B511" s="107" t="s">
        <v>1466</v>
      </c>
      <c r="C511" s="103" t="s">
        <v>1093</v>
      </c>
      <c r="D511" s="103" t="s">
        <v>1311</v>
      </c>
      <c r="E511" s="103">
        <v>1500000</v>
      </c>
      <c r="F511" s="102">
        <f t="shared" si="21"/>
        <v>16500</v>
      </c>
      <c r="G511" s="102">
        <f t="shared" si="22"/>
        <v>5000</v>
      </c>
      <c r="H511" s="102">
        <f t="shared" si="23"/>
        <v>304500</v>
      </c>
      <c r="I511" s="108">
        <v>2173662.5</v>
      </c>
      <c r="J511" s="108">
        <v>1456353.875</v>
      </c>
    </row>
    <row r="512" spans="1:10" ht="14.25">
      <c r="A512" s="107" t="s">
        <v>1468</v>
      </c>
      <c r="B512" s="107" t="s">
        <v>1466</v>
      </c>
      <c r="C512" s="103" t="s">
        <v>1094</v>
      </c>
      <c r="D512" s="103" t="s">
        <v>1312</v>
      </c>
      <c r="E512" s="103">
        <v>250000</v>
      </c>
      <c r="F512" s="102">
        <f t="shared" si="21"/>
        <v>16500</v>
      </c>
      <c r="G512" s="102">
        <f t="shared" si="22"/>
        <v>5000</v>
      </c>
      <c r="H512" s="102">
        <f t="shared" si="23"/>
        <v>50750</v>
      </c>
      <c r="I512" s="108">
        <v>357595.00000000006</v>
      </c>
      <c r="J512" s="108">
        <v>239588.65000000005</v>
      </c>
    </row>
    <row r="513" spans="1:10" ht="14.25">
      <c r="A513" s="107" t="s">
        <v>1468</v>
      </c>
      <c r="B513" s="107" t="s">
        <v>1466</v>
      </c>
      <c r="C513" s="103" t="s">
        <v>1094</v>
      </c>
      <c r="D513" s="103" t="s">
        <v>1313</v>
      </c>
      <c r="E513" s="103">
        <v>250000</v>
      </c>
      <c r="F513" s="102">
        <f t="shared" si="21"/>
        <v>16500</v>
      </c>
      <c r="G513" s="102">
        <f t="shared" si="22"/>
        <v>5000</v>
      </c>
      <c r="H513" s="102">
        <f t="shared" si="23"/>
        <v>50750</v>
      </c>
      <c r="I513" s="108">
        <v>357595.00000000006</v>
      </c>
      <c r="J513" s="108">
        <v>239588.65000000005</v>
      </c>
    </row>
    <row r="514" spans="1:10" ht="14.25">
      <c r="A514" s="107" t="s">
        <v>1468</v>
      </c>
      <c r="B514" s="107" t="s">
        <v>1466</v>
      </c>
      <c r="C514" s="103" t="s">
        <v>1095</v>
      </c>
      <c r="D514" s="103" t="s">
        <v>1314</v>
      </c>
      <c r="E514" s="103">
        <v>690000</v>
      </c>
      <c r="F514" s="102">
        <f t="shared" si="21"/>
        <v>16500</v>
      </c>
      <c r="G514" s="102">
        <f t="shared" si="22"/>
        <v>5000</v>
      </c>
      <c r="H514" s="102">
        <f t="shared" si="23"/>
        <v>140070</v>
      </c>
      <c r="I514" s="108">
        <v>940100.00000000012</v>
      </c>
      <c r="J514" s="108">
        <v>629867.00000000012</v>
      </c>
    </row>
    <row r="515" spans="1:10" ht="14.25">
      <c r="A515" s="107" t="s">
        <v>1468</v>
      </c>
      <c r="B515" s="107" t="s">
        <v>1466</v>
      </c>
      <c r="C515" s="103" t="s">
        <v>1096</v>
      </c>
      <c r="D515" s="103" t="s">
        <v>1315</v>
      </c>
      <c r="E515" s="103">
        <v>790000</v>
      </c>
      <c r="F515" s="102">
        <f t="shared" si="21"/>
        <v>16500</v>
      </c>
      <c r="G515" s="102">
        <f t="shared" si="22"/>
        <v>5000</v>
      </c>
      <c r="H515" s="102">
        <f t="shared" si="23"/>
        <v>160370</v>
      </c>
      <c r="I515" s="108">
        <v>1185875</v>
      </c>
      <c r="J515" s="108">
        <v>794536.25</v>
      </c>
    </row>
    <row r="516" spans="1:10" ht="14.25">
      <c r="A516" s="107" t="s">
        <v>1468</v>
      </c>
      <c r="B516" s="107" t="s">
        <v>1466</v>
      </c>
      <c r="C516" s="103" t="s">
        <v>1097</v>
      </c>
      <c r="D516" s="103" t="s">
        <v>1316</v>
      </c>
      <c r="E516" s="103">
        <v>1100000</v>
      </c>
      <c r="F516" s="102">
        <f t="shared" ref="F516:F579" si="24">IF(E516&gt;65000,16500,35000)</f>
        <v>16500</v>
      </c>
      <c r="G516" s="102">
        <f t="shared" ref="G516:G579" si="25">IF(F516=16500,5000,11500)</f>
        <v>5000</v>
      </c>
      <c r="H516" s="102">
        <f t="shared" ref="H516:H579" si="26">E516*0.203</f>
        <v>223300.00000000003</v>
      </c>
      <c r="I516" s="108">
        <v>1617162.5</v>
      </c>
      <c r="J516" s="108">
        <v>1083498.875</v>
      </c>
    </row>
    <row r="517" spans="1:10" ht="14.25">
      <c r="A517" s="107" t="s">
        <v>1468</v>
      </c>
      <c r="B517" s="107" t="s">
        <v>1466</v>
      </c>
      <c r="C517" s="103" t="s">
        <v>1098</v>
      </c>
      <c r="D517" s="103" t="s">
        <v>1317</v>
      </c>
      <c r="E517" s="103">
        <v>350000</v>
      </c>
      <c r="F517" s="102">
        <f t="shared" si="24"/>
        <v>16500</v>
      </c>
      <c r="G517" s="102">
        <f t="shared" si="25"/>
        <v>5000</v>
      </c>
      <c r="H517" s="102">
        <f t="shared" si="26"/>
        <v>71050</v>
      </c>
      <c r="I517" s="108">
        <v>482545</v>
      </c>
      <c r="J517" s="108">
        <v>323305.15000000002</v>
      </c>
    </row>
    <row r="518" spans="1:10" ht="14.25">
      <c r="A518" s="107" t="s">
        <v>1468</v>
      </c>
      <c r="B518" s="107" t="s">
        <v>1466</v>
      </c>
      <c r="C518" s="103" t="s">
        <v>1099</v>
      </c>
      <c r="D518" s="103" t="s">
        <v>1318</v>
      </c>
      <c r="E518" s="103">
        <v>350000</v>
      </c>
      <c r="F518" s="102">
        <f t="shared" si="24"/>
        <v>16500</v>
      </c>
      <c r="G518" s="102">
        <f t="shared" si="25"/>
        <v>5000</v>
      </c>
      <c r="H518" s="102">
        <f t="shared" si="26"/>
        <v>71050</v>
      </c>
      <c r="I518" s="108">
        <v>482545</v>
      </c>
      <c r="J518" s="108">
        <v>323305.15000000002</v>
      </c>
    </row>
    <row r="519" spans="1:10" ht="14.25">
      <c r="A519" s="107" t="s">
        <v>1468</v>
      </c>
      <c r="B519" s="107" t="s">
        <v>1466</v>
      </c>
      <c r="C519" s="103" t="s">
        <v>1100</v>
      </c>
      <c r="D519" s="103" t="s">
        <v>1319</v>
      </c>
      <c r="E519" s="103">
        <v>330000</v>
      </c>
      <c r="F519" s="102">
        <f t="shared" si="24"/>
        <v>16500</v>
      </c>
      <c r="G519" s="102">
        <f t="shared" si="25"/>
        <v>5000</v>
      </c>
      <c r="H519" s="102">
        <f t="shared" si="26"/>
        <v>66990</v>
      </c>
      <c r="I519" s="108">
        <v>457555.00000000006</v>
      </c>
      <c r="J519" s="108">
        <v>306561.85000000003</v>
      </c>
    </row>
    <row r="520" spans="1:10" ht="14.25">
      <c r="A520" s="107" t="s">
        <v>1468</v>
      </c>
      <c r="B520" s="107" t="s">
        <v>1466</v>
      </c>
      <c r="C520" s="103" t="s">
        <v>1101</v>
      </c>
      <c r="D520" s="103" t="s">
        <v>1320</v>
      </c>
      <c r="E520" s="103">
        <v>590000</v>
      </c>
      <c r="F520" s="102">
        <f t="shared" si="24"/>
        <v>16500</v>
      </c>
      <c r="G520" s="102">
        <f t="shared" si="25"/>
        <v>5000</v>
      </c>
      <c r="H520" s="102">
        <f t="shared" si="26"/>
        <v>119770.00000000001</v>
      </c>
      <c r="I520" s="108">
        <v>815150.00000000012</v>
      </c>
      <c r="J520" s="108">
        <v>546150.50000000012</v>
      </c>
    </row>
    <row r="521" spans="1:10" ht="14.25">
      <c r="A521" s="107" t="s">
        <v>1468</v>
      </c>
      <c r="B521" s="107" t="s">
        <v>1466</v>
      </c>
      <c r="C521" s="103" t="s">
        <v>1101</v>
      </c>
      <c r="D521" s="103" t="s">
        <v>1321</v>
      </c>
      <c r="E521" s="103">
        <v>590000</v>
      </c>
      <c r="F521" s="102">
        <f t="shared" si="24"/>
        <v>16500</v>
      </c>
      <c r="G521" s="102">
        <f t="shared" si="25"/>
        <v>5000</v>
      </c>
      <c r="H521" s="102">
        <f t="shared" si="26"/>
        <v>119770.00000000001</v>
      </c>
      <c r="I521" s="108">
        <v>815150.00000000012</v>
      </c>
      <c r="J521" s="108">
        <v>546150.50000000012</v>
      </c>
    </row>
    <row r="522" spans="1:10" ht="14.25">
      <c r="A522" s="107" t="s">
        <v>1468</v>
      </c>
      <c r="B522" s="107" t="s">
        <v>1466</v>
      </c>
      <c r="C522" s="103" t="s">
        <v>1102</v>
      </c>
      <c r="D522" s="103" t="s">
        <v>1322</v>
      </c>
      <c r="E522" s="103">
        <v>390000</v>
      </c>
      <c r="F522" s="102">
        <f t="shared" si="24"/>
        <v>16500</v>
      </c>
      <c r="G522" s="102">
        <f t="shared" si="25"/>
        <v>5000</v>
      </c>
      <c r="H522" s="102">
        <f t="shared" si="26"/>
        <v>79170</v>
      </c>
      <c r="I522" s="108">
        <v>532524.99999999988</v>
      </c>
      <c r="J522" s="108">
        <v>356791.74999999994</v>
      </c>
    </row>
    <row r="523" spans="1:10" ht="14.25">
      <c r="A523" s="107" t="s">
        <v>1468</v>
      </c>
      <c r="B523" s="107" t="s">
        <v>1466</v>
      </c>
      <c r="C523" s="103" t="s">
        <v>1103</v>
      </c>
      <c r="D523" s="103" t="s">
        <v>1323</v>
      </c>
      <c r="E523" s="103">
        <v>210000</v>
      </c>
      <c r="F523" s="102">
        <f t="shared" si="24"/>
        <v>16500</v>
      </c>
      <c r="G523" s="102">
        <f t="shared" si="25"/>
        <v>5000</v>
      </c>
      <c r="H523" s="102">
        <f t="shared" si="26"/>
        <v>42630</v>
      </c>
      <c r="I523" s="108">
        <v>307615</v>
      </c>
      <c r="J523" s="108">
        <v>206102.05000000002</v>
      </c>
    </row>
    <row r="524" spans="1:10" ht="14.25">
      <c r="A524" s="107" t="s">
        <v>1468</v>
      </c>
      <c r="B524" s="107" t="s">
        <v>1466</v>
      </c>
      <c r="C524" s="103" t="s">
        <v>1103</v>
      </c>
      <c r="D524" s="103" t="s">
        <v>1324</v>
      </c>
      <c r="E524" s="103">
        <v>210000</v>
      </c>
      <c r="F524" s="102">
        <f t="shared" si="24"/>
        <v>16500</v>
      </c>
      <c r="G524" s="102">
        <f t="shared" si="25"/>
        <v>5000</v>
      </c>
      <c r="H524" s="102">
        <f t="shared" si="26"/>
        <v>42630</v>
      </c>
      <c r="I524" s="108">
        <v>307615</v>
      </c>
      <c r="J524" s="108">
        <v>206102.05000000002</v>
      </c>
    </row>
    <row r="525" spans="1:10" ht="14.25">
      <c r="A525" s="107" t="s">
        <v>1468</v>
      </c>
      <c r="B525" s="107" t="s">
        <v>1466</v>
      </c>
      <c r="C525" s="103" t="s">
        <v>1104</v>
      </c>
      <c r="D525" s="103" t="s">
        <v>1314</v>
      </c>
      <c r="E525" s="103">
        <v>690000</v>
      </c>
      <c r="F525" s="102">
        <f t="shared" si="24"/>
        <v>16500</v>
      </c>
      <c r="G525" s="102">
        <f t="shared" si="25"/>
        <v>5000</v>
      </c>
      <c r="H525" s="102">
        <f t="shared" si="26"/>
        <v>140070</v>
      </c>
      <c r="I525" s="108">
        <v>940100.00000000012</v>
      </c>
      <c r="J525" s="108">
        <v>629867.00000000012</v>
      </c>
    </row>
    <row r="526" spans="1:10" ht="14.25">
      <c r="A526" s="107" t="s">
        <v>1468</v>
      </c>
      <c r="B526" s="107" t="s">
        <v>1466</v>
      </c>
      <c r="C526" s="103" t="s">
        <v>1105</v>
      </c>
      <c r="D526" s="103" t="s">
        <v>1315</v>
      </c>
      <c r="E526" s="103">
        <v>790000</v>
      </c>
      <c r="F526" s="102">
        <f t="shared" si="24"/>
        <v>16500</v>
      </c>
      <c r="G526" s="102">
        <f t="shared" si="25"/>
        <v>5000</v>
      </c>
      <c r="H526" s="102">
        <f t="shared" si="26"/>
        <v>160370</v>
      </c>
      <c r="I526" s="108">
        <v>1185875</v>
      </c>
      <c r="J526" s="108">
        <v>794536.25</v>
      </c>
    </row>
    <row r="527" spans="1:10" ht="14.25">
      <c r="A527" s="107" t="s">
        <v>1468</v>
      </c>
      <c r="B527" s="107" t="s">
        <v>1466</v>
      </c>
      <c r="C527" s="103" t="s">
        <v>1106</v>
      </c>
      <c r="D527" s="103" t="s">
        <v>1316</v>
      </c>
      <c r="E527" s="103">
        <v>1100000</v>
      </c>
      <c r="F527" s="102">
        <f t="shared" si="24"/>
        <v>16500</v>
      </c>
      <c r="G527" s="102">
        <f t="shared" si="25"/>
        <v>5000</v>
      </c>
      <c r="H527" s="102">
        <f t="shared" si="26"/>
        <v>223300.00000000003</v>
      </c>
      <c r="I527" s="108">
        <v>1617162.5</v>
      </c>
      <c r="J527" s="108">
        <v>1083498.875</v>
      </c>
    </row>
    <row r="528" spans="1:10" ht="14.25">
      <c r="A528" s="107" t="s">
        <v>1468</v>
      </c>
      <c r="B528" s="107" t="s">
        <v>1466</v>
      </c>
      <c r="C528" s="103" t="s">
        <v>1107</v>
      </c>
      <c r="D528" s="103" t="s">
        <v>1317</v>
      </c>
      <c r="E528" s="103">
        <v>350000</v>
      </c>
      <c r="F528" s="102">
        <f t="shared" si="24"/>
        <v>16500</v>
      </c>
      <c r="G528" s="102">
        <f t="shared" si="25"/>
        <v>5000</v>
      </c>
      <c r="H528" s="102">
        <f t="shared" si="26"/>
        <v>71050</v>
      </c>
      <c r="I528" s="108">
        <v>482545</v>
      </c>
      <c r="J528" s="108">
        <v>323305.15000000002</v>
      </c>
    </row>
    <row r="529" spans="1:10" ht="14.25">
      <c r="A529" s="107" t="s">
        <v>1468</v>
      </c>
      <c r="B529" s="107" t="s">
        <v>1466</v>
      </c>
      <c r="C529" s="103" t="s">
        <v>1108</v>
      </c>
      <c r="D529" s="103" t="s">
        <v>1318</v>
      </c>
      <c r="E529" s="103">
        <v>350000</v>
      </c>
      <c r="F529" s="102">
        <f t="shared" si="24"/>
        <v>16500</v>
      </c>
      <c r="G529" s="102">
        <f t="shared" si="25"/>
        <v>5000</v>
      </c>
      <c r="H529" s="102">
        <f t="shared" si="26"/>
        <v>71050</v>
      </c>
      <c r="I529" s="108">
        <v>482545</v>
      </c>
      <c r="J529" s="108">
        <v>323305.15000000002</v>
      </c>
    </row>
    <row r="530" spans="1:10" ht="14.25">
      <c r="A530" s="107" t="s">
        <v>1468</v>
      </c>
      <c r="B530" s="107" t="s">
        <v>1466</v>
      </c>
      <c r="C530" s="103" t="s">
        <v>1109</v>
      </c>
      <c r="D530" s="103" t="s">
        <v>1319</v>
      </c>
      <c r="E530" s="103">
        <v>330000</v>
      </c>
      <c r="F530" s="102">
        <f t="shared" si="24"/>
        <v>16500</v>
      </c>
      <c r="G530" s="102">
        <f t="shared" si="25"/>
        <v>5000</v>
      </c>
      <c r="H530" s="102">
        <f t="shared" si="26"/>
        <v>66990</v>
      </c>
      <c r="I530" s="108">
        <v>457555.00000000006</v>
      </c>
      <c r="J530" s="108">
        <v>306561.85000000003</v>
      </c>
    </row>
    <row r="531" spans="1:10" ht="14.25">
      <c r="A531" s="107" t="s">
        <v>1468</v>
      </c>
      <c r="B531" s="107" t="s">
        <v>1466</v>
      </c>
      <c r="C531" s="103" t="s">
        <v>1110</v>
      </c>
      <c r="D531" s="103" t="s">
        <v>1320</v>
      </c>
      <c r="E531" s="103">
        <v>590000</v>
      </c>
      <c r="F531" s="102">
        <f t="shared" si="24"/>
        <v>16500</v>
      </c>
      <c r="G531" s="102">
        <f t="shared" si="25"/>
        <v>5000</v>
      </c>
      <c r="H531" s="102">
        <f t="shared" si="26"/>
        <v>119770.00000000001</v>
      </c>
      <c r="I531" s="108">
        <v>815150.00000000012</v>
      </c>
      <c r="J531" s="108">
        <v>546150.50000000012</v>
      </c>
    </row>
    <row r="532" spans="1:10" ht="14.25">
      <c r="A532" s="107" t="s">
        <v>1468</v>
      </c>
      <c r="B532" s="107" t="s">
        <v>1466</v>
      </c>
      <c r="C532" s="103" t="s">
        <v>1110</v>
      </c>
      <c r="D532" s="103" t="s">
        <v>1321</v>
      </c>
      <c r="E532" s="103">
        <v>590000</v>
      </c>
      <c r="F532" s="102">
        <f t="shared" si="24"/>
        <v>16500</v>
      </c>
      <c r="G532" s="102">
        <f t="shared" si="25"/>
        <v>5000</v>
      </c>
      <c r="H532" s="102">
        <f t="shared" si="26"/>
        <v>119770.00000000001</v>
      </c>
      <c r="I532" s="108">
        <v>815150.00000000012</v>
      </c>
      <c r="J532" s="108">
        <v>546150.50000000012</v>
      </c>
    </row>
    <row r="533" spans="1:10" ht="14.25">
      <c r="A533" s="107" t="s">
        <v>1468</v>
      </c>
      <c r="B533" s="107" t="s">
        <v>1466</v>
      </c>
      <c r="C533" s="103" t="s">
        <v>1111</v>
      </c>
      <c r="D533" s="103" t="s">
        <v>1322</v>
      </c>
      <c r="E533" s="103">
        <v>390000</v>
      </c>
      <c r="F533" s="102">
        <f t="shared" si="24"/>
        <v>16500</v>
      </c>
      <c r="G533" s="102">
        <f t="shared" si="25"/>
        <v>5000</v>
      </c>
      <c r="H533" s="102">
        <f t="shared" si="26"/>
        <v>79170</v>
      </c>
      <c r="I533" s="108">
        <v>532524.99999999988</v>
      </c>
      <c r="J533" s="108">
        <v>356791.74999999994</v>
      </c>
    </row>
    <row r="534" spans="1:10" ht="14.25">
      <c r="A534" s="107" t="s">
        <v>1468</v>
      </c>
      <c r="B534" s="107" t="s">
        <v>1466</v>
      </c>
      <c r="C534" s="103" t="s">
        <v>1112</v>
      </c>
      <c r="D534" s="103" t="s">
        <v>1323</v>
      </c>
      <c r="E534" s="103">
        <v>210000</v>
      </c>
      <c r="F534" s="102">
        <f t="shared" si="24"/>
        <v>16500</v>
      </c>
      <c r="G534" s="102">
        <f t="shared" si="25"/>
        <v>5000</v>
      </c>
      <c r="H534" s="102">
        <f t="shared" si="26"/>
        <v>42630</v>
      </c>
      <c r="I534" s="108">
        <v>307615</v>
      </c>
      <c r="J534" s="108">
        <v>206102.05000000002</v>
      </c>
    </row>
    <row r="535" spans="1:10" ht="14.25">
      <c r="A535" s="107" t="s">
        <v>1468</v>
      </c>
      <c r="B535" s="107" t="s">
        <v>1466</v>
      </c>
      <c r="C535" s="103" t="s">
        <v>1112</v>
      </c>
      <c r="D535" s="103" t="s">
        <v>1324</v>
      </c>
      <c r="E535" s="103">
        <v>210000</v>
      </c>
      <c r="F535" s="102">
        <f t="shared" si="24"/>
        <v>16500</v>
      </c>
      <c r="G535" s="102">
        <f t="shared" si="25"/>
        <v>5000</v>
      </c>
      <c r="H535" s="102">
        <f t="shared" si="26"/>
        <v>42630</v>
      </c>
      <c r="I535" s="108">
        <v>307615</v>
      </c>
      <c r="J535" s="108">
        <v>206102.05000000002</v>
      </c>
    </row>
    <row r="536" spans="1:10" ht="14.25">
      <c r="A536" s="107" t="s">
        <v>1468</v>
      </c>
      <c r="B536" s="107" t="s">
        <v>1466</v>
      </c>
      <c r="C536" s="103" t="s">
        <v>1113</v>
      </c>
      <c r="D536" s="103" t="s">
        <v>1325</v>
      </c>
      <c r="E536" s="103">
        <v>890000</v>
      </c>
      <c r="F536" s="102">
        <f t="shared" si="24"/>
        <v>16500</v>
      </c>
      <c r="G536" s="102">
        <f t="shared" si="25"/>
        <v>5000</v>
      </c>
      <c r="H536" s="102">
        <f t="shared" si="26"/>
        <v>180670</v>
      </c>
      <c r="I536" s="108">
        <v>1325000</v>
      </c>
      <c r="J536" s="108">
        <v>887750</v>
      </c>
    </row>
    <row r="537" spans="1:10" ht="14.25">
      <c r="A537" s="107" t="s">
        <v>1468</v>
      </c>
      <c r="B537" s="107" t="s">
        <v>1466</v>
      </c>
      <c r="C537" s="103" t="s">
        <v>1114</v>
      </c>
      <c r="D537" s="103" t="s">
        <v>1326</v>
      </c>
      <c r="E537" s="103">
        <v>1100000</v>
      </c>
      <c r="F537" s="102">
        <f t="shared" si="24"/>
        <v>16500</v>
      </c>
      <c r="G537" s="102">
        <f t="shared" si="25"/>
        <v>5000</v>
      </c>
      <c r="H537" s="102">
        <f t="shared" si="26"/>
        <v>223300.00000000003</v>
      </c>
      <c r="I537" s="108">
        <v>1617162.5</v>
      </c>
      <c r="J537" s="108">
        <v>1083498.875</v>
      </c>
    </row>
    <row r="538" spans="1:10" ht="14.25">
      <c r="A538" s="107" t="s">
        <v>1468</v>
      </c>
      <c r="B538" s="107" t="s">
        <v>1466</v>
      </c>
      <c r="C538" s="103" t="s">
        <v>1115</v>
      </c>
      <c r="D538" s="103" t="s">
        <v>1327</v>
      </c>
      <c r="E538" s="103">
        <v>990000</v>
      </c>
      <c r="F538" s="102">
        <f t="shared" si="24"/>
        <v>16500</v>
      </c>
      <c r="G538" s="102">
        <f t="shared" si="25"/>
        <v>5000</v>
      </c>
      <c r="H538" s="102">
        <f t="shared" si="26"/>
        <v>200970</v>
      </c>
      <c r="I538" s="108">
        <v>1464125</v>
      </c>
      <c r="J538" s="108">
        <v>980963.75000000012</v>
      </c>
    </row>
    <row r="539" spans="1:10" ht="14.25">
      <c r="A539" s="107" t="s">
        <v>1468</v>
      </c>
      <c r="B539" s="107" t="s">
        <v>1466</v>
      </c>
      <c r="C539" s="103" t="s">
        <v>1116</v>
      </c>
      <c r="D539" s="103" t="s">
        <v>1328</v>
      </c>
      <c r="E539" s="103">
        <v>1400000</v>
      </c>
      <c r="F539" s="102">
        <f t="shared" si="24"/>
        <v>16500</v>
      </c>
      <c r="G539" s="102">
        <f t="shared" si="25"/>
        <v>5000</v>
      </c>
      <c r="H539" s="102">
        <f t="shared" si="26"/>
        <v>284200</v>
      </c>
      <c r="I539" s="108">
        <v>2034537.5000000002</v>
      </c>
      <c r="J539" s="108">
        <v>1363140.1250000002</v>
      </c>
    </row>
    <row r="540" spans="1:10" ht="14.25">
      <c r="A540" s="107" t="s">
        <v>1468</v>
      </c>
      <c r="B540" s="107" t="s">
        <v>1466</v>
      </c>
      <c r="C540" s="103" t="s">
        <v>1116</v>
      </c>
      <c r="D540" s="103" t="s">
        <v>1329</v>
      </c>
      <c r="E540" s="103">
        <v>1400000</v>
      </c>
      <c r="F540" s="102">
        <f t="shared" si="24"/>
        <v>16500</v>
      </c>
      <c r="G540" s="102">
        <f t="shared" si="25"/>
        <v>5000</v>
      </c>
      <c r="H540" s="102">
        <f t="shared" si="26"/>
        <v>284200</v>
      </c>
      <c r="I540" s="108">
        <v>2034537.5000000002</v>
      </c>
      <c r="J540" s="108">
        <v>1363140.1250000002</v>
      </c>
    </row>
    <row r="541" spans="1:10" ht="14.25">
      <c r="A541" s="107" t="s">
        <v>1468</v>
      </c>
      <c r="B541" s="107" t="s">
        <v>1466</v>
      </c>
      <c r="C541" s="103" t="s">
        <v>1116</v>
      </c>
      <c r="D541" s="103" t="s">
        <v>1330</v>
      </c>
      <c r="E541" s="103">
        <v>1400000</v>
      </c>
      <c r="F541" s="102">
        <f t="shared" si="24"/>
        <v>16500</v>
      </c>
      <c r="G541" s="102">
        <f t="shared" si="25"/>
        <v>5000</v>
      </c>
      <c r="H541" s="102">
        <f t="shared" si="26"/>
        <v>284200</v>
      </c>
      <c r="I541" s="108">
        <v>2034537.5000000002</v>
      </c>
      <c r="J541" s="108">
        <v>1363140.1250000002</v>
      </c>
    </row>
    <row r="542" spans="1:10" ht="14.25">
      <c r="A542" s="107" t="s">
        <v>1468</v>
      </c>
      <c r="B542" s="107" t="s">
        <v>1466</v>
      </c>
      <c r="C542" s="103" t="s">
        <v>1116</v>
      </c>
      <c r="D542" s="103" t="s">
        <v>1331</v>
      </c>
      <c r="E542" s="103">
        <v>1400000</v>
      </c>
      <c r="F542" s="102">
        <f t="shared" si="24"/>
        <v>16500</v>
      </c>
      <c r="G542" s="102">
        <f t="shared" si="25"/>
        <v>5000</v>
      </c>
      <c r="H542" s="102">
        <f t="shared" si="26"/>
        <v>284200</v>
      </c>
      <c r="I542" s="108">
        <v>2034537.5000000002</v>
      </c>
      <c r="J542" s="108">
        <v>1363140.1250000002</v>
      </c>
    </row>
    <row r="543" spans="1:10" ht="14.25">
      <c r="A543" s="107" t="s">
        <v>1468</v>
      </c>
      <c r="B543" s="107" t="s">
        <v>1466</v>
      </c>
      <c r="C543" s="103" t="s">
        <v>1117</v>
      </c>
      <c r="D543" s="103" t="s">
        <v>1332</v>
      </c>
      <c r="E543" s="103">
        <v>1200000</v>
      </c>
      <c r="F543" s="102">
        <f t="shared" si="24"/>
        <v>16500</v>
      </c>
      <c r="G543" s="102">
        <f t="shared" si="25"/>
        <v>5000</v>
      </c>
      <c r="H543" s="102">
        <f t="shared" si="26"/>
        <v>243600.00000000003</v>
      </c>
      <c r="I543" s="108">
        <v>1756287.5</v>
      </c>
      <c r="J543" s="108">
        <v>1176712.625</v>
      </c>
    </row>
    <row r="544" spans="1:10" ht="14.25">
      <c r="A544" s="107" t="s">
        <v>1468</v>
      </c>
      <c r="B544" s="107" t="s">
        <v>1466</v>
      </c>
      <c r="C544" s="103" t="s">
        <v>1117</v>
      </c>
      <c r="D544" s="103" t="s">
        <v>1333</v>
      </c>
      <c r="E544" s="103">
        <v>1200000</v>
      </c>
      <c r="F544" s="102">
        <f t="shared" si="24"/>
        <v>16500</v>
      </c>
      <c r="G544" s="102">
        <f t="shared" si="25"/>
        <v>5000</v>
      </c>
      <c r="H544" s="102">
        <f t="shared" si="26"/>
        <v>243600.00000000003</v>
      </c>
      <c r="I544" s="108">
        <v>1756287.5</v>
      </c>
      <c r="J544" s="108">
        <v>1176712.625</v>
      </c>
    </row>
    <row r="545" spans="1:10" ht="14.25">
      <c r="A545" s="107" t="s">
        <v>1468</v>
      </c>
      <c r="B545" s="107" t="s">
        <v>1466</v>
      </c>
      <c r="C545" s="103" t="s">
        <v>1118</v>
      </c>
      <c r="D545" s="103" t="s">
        <v>1334</v>
      </c>
      <c r="E545" s="103">
        <v>1600000</v>
      </c>
      <c r="F545" s="102">
        <f t="shared" si="24"/>
        <v>16500</v>
      </c>
      <c r="G545" s="102">
        <f t="shared" si="25"/>
        <v>5000</v>
      </c>
      <c r="H545" s="102">
        <f t="shared" si="26"/>
        <v>324800</v>
      </c>
      <c r="I545" s="108">
        <v>2312787.5</v>
      </c>
      <c r="J545" s="108">
        <v>1549567.625</v>
      </c>
    </row>
    <row r="546" spans="1:10" ht="14.25">
      <c r="A546" s="107" t="s">
        <v>1468</v>
      </c>
      <c r="B546" s="107" t="s">
        <v>1466</v>
      </c>
      <c r="C546" s="103" t="s">
        <v>1119</v>
      </c>
      <c r="D546" s="103" t="s">
        <v>1335</v>
      </c>
      <c r="E546" s="103">
        <v>1100000</v>
      </c>
      <c r="F546" s="102">
        <f t="shared" si="24"/>
        <v>16500</v>
      </c>
      <c r="G546" s="102">
        <f t="shared" si="25"/>
        <v>5000</v>
      </c>
      <c r="H546" s="102">
        <f t="shared" si="26"/>
        <v>223300.00000000003</v>
      </c>
      <c r="I546" s="108">
        <v>1617162.5</v>
      </c>
      <c r="J546" s="108">
        <v>1083498.875</v>
      </c>
    </row>
    <row r="547" spans="1:10" ht="14.25">
      <c r="A547" s="107" t="s">
        <v>1468</v>
      </c>
      <c r="B547" s="107" t="s">
        <v>1466</v>
      </c>
      <c r="C547" s="103" t="s">
        <v>1120</v>
      </c>
      <c r="D547" s="103" t="s">
        <v>1336</v>
      </c>
      <c r="E547" s="103">
        <v>1100000</v>
      </c>
      <c r="F547" s="102">
        <f t="shared" si="24"/>
        <v>16500</v>
      </c>
      <c r="G547" s="102">
        <f t="shared" si="25"/>
        <v>5000</v>
      </c>
      <c r="H547" s="102">
        <f t="shared" si="26"/>
        <v>223300.00000000003</v>
      </c>
      <c r="I547" s="108">
        <v>1617162.5</v>
      </c>
      <c r="J547" s="108">
        <v>1083498.875</v>
      </c>
    </row>
    <row r="548" spans="1:10" ht="14.25">
      <c r="A548" s="107" t="s">
        <v>1468</v>
      </c>
      <c r="B548" s="107" t="s">
        <v>1466</v>
      </c>
      <c r="C548" s="103" t="s">
        <v>1121</v>
      </c>
      <c r="D548" s="103" t="s">
        <v>1337</v>
      </c>
      <c r="E548" s="103">
        <v>690000</v>
      </c>
      <c r="F548" s="102">
        <f t="shared" si="24"/>
        <v>16500</v>
      </c>
      <c r="G548" s="102">
        <f t="shared" si="25"/>
        <v>5000</v>
      </c>
      <c r="H548" s="102">
        <f t="shared" si="26"/>
        <v>140070</v>
      </c>
      <c r="I548" s="108">
        <v>940100.00000000012</v>
      </c>
      <c r="J548" s="108">
        <v>629867.00000000012</v>
      </c>
    </row>
    <row r="549" spans="1:10" ht="14.25">
      <c r="A549" s="107" t="s">
        <v>1468</v>
      </c>
      <c r="B549" s="107" t="s">
        <v>1466</v>
      </c>
      <c r="C549" s="103" t="s">
        <v>1122</v>
      </c>
      <c r="D549" s="103" t="s">
        <v>1338</v>
      </c>
      <c r="E549" s="103">
        <v>890000</v>
      </c>
      <c r="F549" s="102">
        <f t="shared" si="24"/>
        <v>16500</v>
      </c>
      <c r="G549" s="102">
        <f t="shared" si="25"/>
        <v>5000</v>
      </c>
      <c r="H549" s="102">
        <f t="shared" si="26"/>
        <v>180670</v>
      </c>
      <c r="I549" s="108">
        <v>1325000</v>
      </c>
      <c r="J549" s="108">
        <v>887750</v>
      </c>
    </row>
    <row r="550" spans="1:10" ht="14.25">
      <c r="A550" s="107" t="s">
        <v>1468</v>
      </c>
      <c r="B550" s="107" t="s">
        <v>1466</v>
      </c>
      <c r="C550" s="103" t="s">
        <v>1123</v>
      </c>
      <c r="D550" s="103" t="s">
        <v>1339</v>
      </c>
      <c r="E550" s="103">
        <v>890000</v>
      </c>
      <c r="F550" s="102">
        <f t="shared" si="24"/>
        <v>16500</v>
      </c>
      <c r="G550" s="102">
        <f t="shared" si="25"/>
        <v>5000</v>
      </c>
      <c r="H550" s="102">
        <f t="shared" si="26"/>
        <v>180670</v>
      </c>
      <c r="I550" s="108">
        <v>1325000</v>
      </c>
      <c r="J550" s="108">
        <v>887750</v>
      </c>
    </row>
    <row r="551" spans="1:10" ht="14.25">
      <c r="A551" s="107" t="s">
        <v>1468</v>
      </c>
      <c r="B551" s="107" t="s">
        <v>1466</v>
      </c>
      <c r="C551" s="103" t="s">
        <v>1124</v>
      </c>
      <c r="D551" s="103" t="s">
        <v>1340</v>
      </c>
      <c r="E551" s="103">
        <v>890000</v>
      </c>
      <c r="F551" s="102">
        <f t="shared" si="24"/>
        <v>16500</v>
      </c>
      <c r="G551" s="102">
        <f t="shared" si="25"/>
        <v>5000</v>
      </c>
      <c r="H551" s="102">
        <f t="shared" si="26"/>
        <v>180670</v>
      </c>
      <c r="I551" s="108">
        <v>1325000</v>
      </c>
      <c r="J551" s="108">
        <v>887750</v>
      </c>
    </row>
    <row r="552" spans="1:10" ht="14.25">
      <c r="A552" s="107" t="s">
        <v>1468</v>
      </c>
      <c r="B552" s="107" t="s">
        <v>1466</v>
      </c>
      <c r="C552" s="103" t="s">
        <v>1124</v>
      </c>
      <c r="D552" s="103" t="s">
        <v>1341</v>
      </c>
      <c r="E552" s="103">
        <v>890000</v>
      </c>
      <c r="F552" s="102">
        <f t="shared" si="24"/>
        <v>16500</v>
      </c>
      <c r="G552" s="102">
        <f t="shared" si="25"/>
        <v>5000</v>
      </c>
      <c r="H552" s="102">
        <f t="shared" si="26"/>
        <v>180670</v>
      </c>
      <c r="I552" s="108">
        <v>1325000</v>
      </c>
      <c r="J552" s="108">
        <v>887750</v>
      </c>
    </row>
    <row r="553" spans="1:10" ht="14.25">
      <c r="A553" s="107" t="s">
        <v>1468</v>
      </c>
      <c r="B553" s="107" t="s">
        <v>1466</v>
      </c>
      <c r="C553" s="103" t="s">
        <v>1125</v>
      </c>
      <c r="D553" s="103" t="s">
        <v>1342</v>
      </c>
      <c r="E553" s="103">
        <v>790000</v>
      </c>
      <c r="F553" s="102">
        <f t="shared" si="24"/>
        <v>16500</v>
      </c>
      <c r="G553" s="102">
        <f t="shared" si="25"/>
        <v>5000</v>
      </c>
      <c r="H553" s="102">
        <f t="shared" si="26"/>
        <v>160370</v>
      </c>
      <c r="I553" s="108">
        <v>1185875</v>
      </c>
      <c r="J553" s="108">
        <v>794536.25</v>
      </c>
    </row>
    <row r="554" spans="1:10" ht="14.25">
      <c r="A554" s="107" t="s">
        <v>1468</v>
      </c>
      <c r="B554" s="107" t="s">
        <v>1466</v>
      </c>
      <c r="C554" s="103" t="s">
        <v>1126</v>
      </c>
      <c r="D554" s="103" t="s">
        <v>1343</v>
      </c>
      <c r="E554" s="103">
        <v>1500000</v>
      </c>
      <c r="F554" s="102">
        <f t="shared" si="24"/>
        <v>16500</v>
      </c>
      <c r="G554" s="102">
        <f t="shared" si="25"/>
        <v>5000</v>
      </c>
      <c r="H554" s="102">
        <f t="shared" si="26"/>
        <v>304500</v>
      </c>
      <c r="I554" s="108">
        <v>2173662.5</v>
      </c>
      <c r="J554" s="108">
        <v>1456353.875</v>
      </c>
    </row>
    <row r="555" spans="1:10" ht="14.25">
      <c r="A555" s="107" t="s">
        <v>1468</v>
      </c>
      <c r="B555" s="107" t="s">
        <v>1466</v>
      </c>
      <c r="C555" s="103" t="s">
        <v>1127</v>
      </c>
      <c r="D555" s="103" t="s">
        <v>1344</v>
      </c>
      <c r="E555" s="103">
        <v>790000</v>
      </c>
      <c r="F555" s="102">
        <f t="shared" si="24"/>
        <v>16500</v>
      </c>
      <c r="G555" s="102">
        <f t="shared" si="25"/>
        <v>5000</v>
      </c>
      <c r="H555" s="102">
        <f t="shared" si="26"/>
        <v>160370</v>
      </c>
      <c r="I555" s="108">
        <v>1185875</v>
      </c>
      <c r="J555" s="108">
        <v>794536.25</v>
      </c>
    </row>
    <row r="556" spans="1:10" ht="14.25">
      <c r="A556" s="107" t="s">
        <v>1468</v>
      </c>
      <c r="B556" s="107" t="s">
        <v>1466</v>
      </c>
      <c r="C556" s="103" t="s">
        <v>1128</v>
      </c>
      <c r="D556" s="103" t="s">
        <v>1345</v>
      </c>
      <c r="E556" s="103">
        <v>690000</v>
      </c>
      <c r="F556" s="102">
        <f t="shared" si="24"/>
        <v>16500</v>
      </c>
      <c r="G556" s="102">
        <f t="shared" si="25"/>
        <v>5000</v>
      </c>
      <c r="H556" s="102">
        <f t="shared" si="26"/>
        <v>140070</v>
      </c>
      <c r="I556" s="108">
        <v>940100.00000000012</v>
      </c>
      <c r="J556" s="108">
        <v>629867.00000000012</v>
      </c>
    </row>
    <row r="557" spans="1:10" ht="14.25">
      <c r="A557" s="107" t="s">
        <v>1468</v>
      </c>
      <c r="B557" s="107" t="s">
        <v>1466</v>
      </c>
      <c r="C557" s="103" t="s">
        <v>1129</v>
      </c>
      <c r="D557" s="103" t="s">
        <v>1346</v>
      </c>
      <c r="E557" s="103">
        <v>790000</v>
      </c>
      <c r="F557" s="102">
        <f t="shared" si="24"/>
        <v>16500</v>
      </c>
      <c r="G557" s="102">
        <f t="shared" si="25"/>
        <v>5000</v>
      </c>
      <c r="H557" s="102">
        <f t="shared" si="26"/>
        <v>160370</v>
      </c>
      <c r="I557" s="108">
        <v>1185875</v>
      </c>
      <c r="J557" s="108">
        <v>794536.25</v>
      </c>
    </row>
    <row r="558" spans="1:10" ht="14.25">
      <c r="A558" s="107" t="s">
        <v>1468</v>
      </c>
      <c r="B558" s="107" t="s">
        <v>1466</v>
      </c>
      <c r="C558" s="103" t="s">
        <v>1129</v>
      </c>
      <c r="D558" s="103" t="s">
        <v>1347</v>
      </c>
      <c r="E558" s="103">
        <v>790000</v>
      </c>
      <c r="F558" s="102">
        <f t="shared" si="24"/>
        <v>16500</v>
      </c>
      <c r="G558" s="102">
        <f t="shared" si="25"/>
        <v>5000</v>
      </c>
      <c r="H558" s="102">
        <f t="shared" si="26"/>
        <v>160370</v>
      </c>
      <c r="I558" s="108">
        <v>1185875</v>
      </c>
      <c r="J558" s="108">
        <v>794536.25</v>
      </c>
    </row>
    <row r="559" spans="1:10" ht="14.25">
      <c r="A559" s="107" t="s">
        <v>1468</v>
      </c>
      <c r="B559" s="107" t="s">
        <v>1466</v>
      </c>
      <c r="C559" s="103" t="s">
        <v>1129</v>
      </c>
      <c r="D559" s="103" t="s">
        <v>1348</v>
      </c>
      <c r="E559" s="103">
        <v>790000</v>
      </c>
      <c r="F559" s="102">
        <f t="shared" si="24"/>
        <v>16500</v>
      </c>
      <c r="G559" s="102">
        <f t="shared" si="25"/>
        <v>5000</v>
      </c>
      <c r="H559" s="102">
        <f t="shared" si="26"/>
        <v>160370</v>
      </c>
      <c r="I559" s="108">
        <v>1185875</v>
      </c>
      <c r="J559" s="108">
        <v>794536.25</v>
      </c>
    </row>
    <row r="560" spans="1:10" ht="14.25">
      <c r="A560" s="107" t="s">
        <v>1468</v>
      </c>
      <c r="B560" s="107" t="s">
        <v>1466</v>
      </c>
      <c r="C560" s="103" t="s">
        <v>1129</v>
      </c>
      <c r="D560" s="103" t="s">
        <v>1349</v>
      </c>
      <c r="E560" s="103">
        <v>790000</v>
      </c>
      <c r="F560" s="102">
        <f t="shared" si="24"/>
        <v>16500</v>
      </c>
      <c r="G560" s="102">
        <f t="shared" si="25"/>
        <v>5000</v>
      </c>
      <c r="H560" s="102">
        <f t="shared" si="26"/>
        <v>160370</v>
      </c>
      <c r="I560" s="108">
        <v>1185875</v>
      </c>
      <c r="J560" s="108">
        <v>794536.25</v>
      </c>
    </row>
    <row r="561" spans="1:10" ht="14.25">
      <c r="A561" s="107" t="s">
        <v>1468</v>
      </c>
      <c r="B561" s="107" t="s">
        <v>1466</v>
      </c>
      <c r="C561" s="103" t="s">
        <v>1130</v>
      </c>
      <c r="D561" s="103" t="s">
        <v>1350</v>
      </c>
      <c r="E561" s="103">
        <v>790000</v>
      </c>
      <c r="F561" s="102">
        <f t="shared" si="24"/>
        <v>16500</v>
      </c>
      <c r="G561" s="102">
        <f t="shared" si="25"/>
        <v>5000</v>
      </c>
      <c r="H561" s="102">
        <f t="shared" si="26"/>
        <v>160370</v>
      </c>
      <c r="I561" s="108">
        <v>1185875</v>
      </c>
      <c r="J561" s="108">
        <v>794536.25</v>
      </c>
    </row>
    <row r="562" spans="1:10" ht="14.25">
      <c r="A562" s="107" t="s">
        <v>1468</v>
      </c>
      <c r="B562" s="107" t="s">
        <v>1466</v>
      </c>
      <c r="C562" s="103" t="s">
        <v>1131</v>
      </c>
      <c r="D562" s="103" t="s">
        <v>1351</v>
      </c>
      <c r="E562" s="103">
        <v>790000</v>
      </c>
      <c r="F562" s="102">
        <f t="shared" si="24"/>
        <v>16500</v>
      </c>
      <c r="G562" s="102">
        <f t="shared" si="25"/>
        <v>5000</v>
      </c>
      <c r="H562" s="102">
        <f t="shared" si="26"/>
        <v>160370</v>
      </c>
      <c r="I562" s="108">
        <v>1185875</v>
      </c>
      <c r="J562" s="108">
        <v>794536.25</v>
      </c>
    </row>
    <row r="563" spans="1:10" ht="14.25">
      <c r="A563" s="107" t="s">
        <v>1468</v>
      </c>
      <c r="B563" s="107" t="s">
        <v>1466</v>
      </c>
      <c r="C563" s="103" t="s">
        <v>1132</v>
      </c>
      <c r="D563" s="103" t="s">
        <v>1352</v>
      </c>
      <c r="E563" s="103">
        <v>690000</v>
      </c>
      <c r="F563" s="102">
        <f t="shared" si="24"/>
        <v>16500</v>
      </c>
      <c r="G563" s="102">
        <f t="shared" si="25"/>
        <v>5000</v>
      </c>
      <c r="H563" s="102">
        <f t="shared" si="26"/>
        <v>140070</v>
      </c>
      <c r="I563" s="108">
        <v>940100.00000000012</v>
      </c>
      <c r="J563" s="108">
        <v>629867.00000000012</v>
      </c>
    </row>
    <row r="564" spans="1:10" ht="14.25">
      <c r="A564" s="107" t="s">
        <v>1468</v>
      </c>
      <c r="B564" s="107" t="s">
        <v>1466</v>
      </c>
      <c r="C564" s="103" t="s">
        <v>1132</v>
      </c>
      <c r="D564" s="103" t="s">
        <v>1353</v>
      </c>
      <c r="E564" s="103">
        <v>690000</v>
      </c>
      <c r="F564" s="102">
        <f t="shared" si="24"/>
        <v>16500</v>
      </c>
      <c r="G564" s="102">
        <f t="shared" si="25"/>
        <v>5000</v>
      </c>
      <c r="H564" s="102">
        <f t="shared" si="26"/>
        <v>140070</v>
      </c>
      <c r="I564" s="108">
        <v>940100.00000000012</v>
      </c>
      <c r="J564" s="108">
        <v>629867.00000000012</v>
      </c>
    </row>
    <row r="565" spans="1:10" ht="14.25">
      <c r="A565" s="107" t="s">
        <v>1468</v>
      </c>
      <c r="B565" s="107" t="s">
        <v>1466</v>
      </c>
      <c r="C565" s="103" t="s">
        <v>1133</v>
      </c>
      <c r="D565" s="103" t="s">
        <v>1354</v>
      </c>
      <c r="E565" s="103">
        <v>790000</v>
      </c>
      <c r="F565" s="102">
        <f t="shared" si="24"/>
        <v>16500</v>
      </c>
      <c r="G565" s="102">
        <f t="shared" si="25"/>
        <v>5000</v>
      </c>
      <c r="H565" s="102">
        <f t="shared" si="26"/>
        <v>160370</v>
      </c>
      <c r="I565" s="108">
        <v>1185875</v>
      </c>
      <c r="J565" s="108">
        <v>794536.25</v>
      </c>
    </row>
    <row r="566" spans="1:10" ht="14.25">
      <c r="A566" s="107" t="s">
        <v>1468</v>
      </c>
      <c r="B566" s="107" t="s">
        <v>1466</v>
      </c>
      <c r="C566" s="103" t="s">
        <v>1133</v>
      </c>
      <c r="D566" s="103" t="s">
        <v>1355</v>
      </c>
      <c r="E566" s="103">
        <v>790000</v>
      </c>
      <c r="F566" s="102">
        <f t="shared" si="24"/>
        <v>16500</v>
      </c>
      <c r="G566" s="102">
        <f t="shared" si="25"/>
        <v>5000</v>
      </c>
      <c r="H566" s="102">
        <f t="shared" si="26"/>
        <v>160370</v>
      </c>
      <c r="I566" s="108">
        <v>1185875</v>
      </c>
      <c r="J566" s="108">
        <v>794536.25</v>
      </c>
    </row>
    <row r="567" spans="1:10" ht="14.25">
      <c r="A567" s="107" t="s">
        <v>1468</v>
      </c>
      <c r="B567" s="107" t="s">
        <v>1466</v>
      </c>
      <c r="C567" s="103" t="s">
        <v>1134</v>
      </c>
      <c r="D567" s="103" t="s">
        <v>1356</v>
      </c>
      <c r="E567" s="103">
        <v>790000</v>
      </c>
      <c r="F567" s="102">
        <f t="shared" si="24"/>
        <v>16500</v>
      </c>
      <c r="G567" s="102">
        <f t="shared" si="25"/>
        <v>5000</v>
      </c>
      <c r="H567" s="102">
        <f t="shared" si="26"/>
        <v>160370</v>
      </c>
      <c r="I567" s="108">
        <v>1185875</v>
      </c>
      <c r="J567" s="108">
        <v>794536.25</v>
      </c>
    </row>
    <row r="568" spans="1:10" ht="14.25">
      <c r="A568" s="107" t="s">
        <v>1468</v>
      </c>
      <c r="B568" s="107" t="s">
        <v>1466</v>
      </c>
      <c r="C568" s="103" t="s">
        <v>1135</v>
      </c>
      <c r="D568" s="103" t="s">
        <v>1357</v>
      </c>
      <c r="E568" s="103">
        <v>690000</v>
      </c>
      <c r="F568" s="102">
        <f t="shared" si="24"/>
        <v>16500</v>
      </c>
      <c r="G568" s="102">
        <f t="shared" si="25"/>
        <v>5000</v>
      </c>
      <c r="H568" s="102">
        <f t="shared" si="26"/>
        <v>140070</v>
      </c>
      <c r="I568" s="108">
        <v>940100.00000000012</v>
      </c>
      <c r="J568" s="108">
        <v>629867.00000000012</v>
      </c>
    </row>
    <row r="569" spans="1:10" ht="14.25">
      <c r="A569" s="107" t="s">
        <v>1468</v>
      </c>
      <c r="B569" s="107" t="s">
        <v>1466</v>
      </c>
      <c r="C569" s="103" t="s">
        <v>1136</v>
      </c>
      <c r="D569" s="103" t="s">
        <v>1358</v>
      </c>
      <c r="E569" s="103">
        <v>790000</v>
      </c>
      <c r="F569" s="102">
        <f t="shared" si="24"/>
        <v>16500</v>
      </c>
      <c r="G569" s="102">
        <f t="shared" si="25"/>
        <v>5000</v>
      </c>
      <c r="H569" s="102">
        <f t="shared" si="26"/>
        <v>160370</v>
      </c>
      <c r="I569" s="108">
        <v>1185875</v>
      </c>
      <c r="J569" s="108">
        <v>794536.25</v>
      </c>
    </row>
    <row r="570" spans="1:10" ht="14.25">
      <c r="A570" s="107" t="s">
        <v>1468</v>
      </c>
      <c r="B570" s="107" t="s">
        <v>1466</v>
      </c>
      <c r="C570" s="103" t="s">
        <v>1137</v>
      </c>
      <c r="D570" s="103" t="s">
        <v>1359</v>
      </c>
      <c r="E570" s="103">
        <v>690000</v>
      </c>
      <c r="F570" s="102">
        <f t="shared" si="24"/>
        <v>16500</v>
      </c>
      <c r="G570" s="102">
        <f t="shared" si="25"/>
        <v>5000</v>
      </c>
      <c r="H570" s="102">
        <f t="shared" si="26"/>
        <v>140070</v>
      </c>
      <c r="I570" s="108">
        <v>940100.00000000012</v>
      </c>
      <c r="J570" s="108">
        <v>629867.00000000012</v>
      </c>
    </row>
    <row r="571" spans="1:10" ht="14.25">
      <c r="A571" s="107" t="s">
        <v>1468</v>
      </c>
      <c r="B571" s="107" t="s">
        <v>1466</v>
      </c>
      <c r="C571" s="103" t="s">
        <v>1138</v>
      </c>
      <c r="D571" s="103" t="s">
        <v>1360</v>
      </c>
      <c r="E571" s="103">
        <v>590000</v>
      </c>
      <c r="F571" s="102">
        <f t="shared" si="24"/>
        <v>16500</v>
      </c>
      <c r="G571" s="102">
        <f t="shared" si="25"/>
        <v>5000</v>
      </c>
      <c r="H571" s="102">
        <f t="shared" si="26"/>
        <v>119770.00000000001</v>
      </c>
      <c r="I571" s="108">
        <v>815150.00000000012</v>
      </c>
      <c r="J571" s="108">
        <v>546150.50000000012</v>
      </c>
    </row>
    <row r="572" spans="1:10" ht="14.25">
      <c r="A572" s="107" t="s">
        <v>1468</v>
      </c>
      <c r="B572" s="107" t="s">
        <v>1466</v>
      </c>
      <c r="C572" s="103" t="s">
        <v>1139</v>
      </c>
      <c r="D572" s="103" t="s">
        <v>1361</v>
      </c>
      <c r="E572" s="103">
        <v>490000</v>
      </c>
      <c r="F572" s="102">
        <f t="shared" si="24"/>
        <v>16500</v>
      </c>
      <c r="G572" s="102">
        <f t="shared" si="25"/>
        <v>5000</v>
      </c>
      <c r="H572" s="102">
        <f t="shared" si="26"/>
        <v>99470</v>
      </c>
      <c r="I572" s="108">
        <v>657475</v>
      </c>
      <c r="J572" s="108">
        <v>440508.25</v>
      </c>
    </row>
    <row r="573" spans="1:10" ht="14.25">
      <c r="A573" s="107" t="s">
        <v>1468</v>
      </c>
      <c r="B573" s="107" t="s">
        <v>1466</v>
      </c>
      <c r="C573" s="103" t="s">
        <v>1140</v>
      </c>
      <c r="D573" s="103" t="s">
        <v>1362</v>
      </c>
      <c r="E573" s="103">
        <v>590000</v>
      </c>
      <c r="F573" s="102">
        <f t="shared" si="24"/>
        <v>16500</v>
      </c>
      <c r="G573" s="102">
        <f t="shared" si="25"/>
        <v>5000</v>
      </c>
      <c r="H573" s="102">
        <f t="shared" si="26"/>
        <v>119770.00000000001</v>
      </c>
      <c r="I573" s="108">
        <v>815150.00000000012</v>
      </c>
      <c r="J573" s="108">
        <v>546150.50000000012</v>
      </c>
    </row>
    <row r="574" spans="1:10" ht="14.25">
      <c r="A574" s="107" t="s">
        <v>1468</v>
      </c>
      <c r="B574" s="107" t="s">
        <v>1466</v>
      </c>
      <c r="C574" s="103" t="s">
        <v>1141</v>
      </c>
      <c r="D574" s="103" t="s">
        <v>1363</v>
      </c>
      <c r="E574" s="103">
        <v>550000</v>
      </c>
      <c r="F574" s="102">
        <f t="shared" si="24"/>
        <v>16500</v>
      </c>
      <c r="G574" s="102">
        <f t="shared" si="25"/>
        <v>5000</v>
      </c>
      <c r="H574" s="102">
        <f t="shared" si="26"/>
        <v>111650.00000000001</v>
      </c>
      <c r="I574" s="108">
        <v>765170.00000000012</v>
      </c>
      <c r="J574" s="108">
        <v>512663.90000000008</v>
      </c>
    </row>
    <row r="575" spans="1:10" ht="14.25">
      <c r="A575" s="107" t="s">
        <v>1468</v>
      </c>
      <c r="B575" s="107" t="s">
        <v>1466</v>
      </c>
      <c r="C575" s="103" t="s">
        <v>1141</v>
      </c>
      <c r="D575" s="103" t="s">
        <v>1364</v>
      </c>
      <c r="E575" s="103">
        <v>550000</v>
      </c>
      <c r="F575" s="102">
        <f t="shared" si="24"/>
        <v>16500</v>
      </c>
      <c r="G575" s="102">
        <f t="shared" si="25"/>
        <v>5000</v>
      </c>
      <c r="H575" s="102">
        <f t="shared" si="26"/>
        <v>111650.00000000001</v>
      </c>
      <c r="I575" s="108">
        <v>765170.00000000012</v>
      </c>
      <c r="J575" s="108">
        <v>512663.90000000008</v>
      </c>
    </row>
    <row r="576" spans="1:10" ht="14.25">
      <c r="A576" s="107" t="s">
        <v>1468</v>
      </c>
      <c r="B576" s="107" t="s">
        <v>1466</v>
      </c>
      <c r="C576" s="103" t="s">
        <v>1142</v>
      </c>
      <c r="D576" s="103" t="s">
        <v>1365</v>
      </c>
      <c r="E576" s="103">
        <v>550000</v>
      </c>
      <c r="F576" s="102">
        <f t="shared" si="24"/>
        <v>16500</v>
      </c>
      <c r="G576" s="102">
        <f t="shared" si="25"/>
        <v>5000</v>
      </c>
      <c r="H576" s="102">
        <f t="shared" si="26"/>
        <v>111650.00000000001</v>
      </c>
      <c r="I576" s="108">
        <v>765170.00000000012</v>
      </c>
      <c r="J576" s="108">
        <v>512663.90000000008</v>
      </c>
    </row>
    <row r="577" spans="1:10" ht="14.25">
      <c r="A577" s="107" t="s">
        <v>1468</v>
      </c>
      <c r="B577" s="107" t="s">
        <v>1466</v>
      </c>
      <c r="C577" s="103" t="s">
        <v>1142</v>
      </c>
      <c r="D577" s="103" t="s">
        <v>1366</v>
      </c>
      <c r="E577" s="103">
        <v>550000</v>
      </c>
      <c r="F577" s="102">
        <f t="shared" si="24"/>
        <v>16500</v>
      </c>
      <c r="G577" s="102">
        <f t="shared" si="25"/>
        <v>5000</v>
      </c>
      <c r="H577" s="102">
        <f t="shared" si="26"/>
        <v>111650.00000000001</v>
      </c>
      <c r="I577" s="108">
        <v>765170.00000000012</v>
      </c>
      <c r="J577" s="108">
        <v>512663.90000000008</v>
      </c>
    </row>
    <row r="578" spans="1:10" ht="14.25">
      <c r="A578" s="107" t="s">
        <v>1468</v>
      </c>
      <c r="B578" s="107" t="s">
        <v>1466</v>
      </c>
      <c r="C578" s="103" t="s">
        <v>1143</v>
      </c>
      <c r="D578" s="103" t="s">
        <v>1367</v>
      </c>
      <c r="E578" s="103">
        <v>450000</v>
      </c>
      <c r="F578" s="102">
        <f t="shared" si="24"/>
        <v>16500</v>
      </c>
      <c r="G578" s="102">
        <f t="shared" si="25"/>
        <v>5000</v>
      </c>
      <c r="H578" s="102">
        <f t="shared" si="26"/>
        <v>91350</v>
      </c>
      <c r="I578" s="108">
        <v>607495</v>
      </c>
      <c r="J578" s="108">
        <v>407021.65</v>
      </c>
    </row>
    <row r="579" spans="1:10" ht="14.25">
      <c r="A579" s="107" t="s">
        <v>1468</v>
      </c>
      <c r="B579" s="107" t="s">
        <v>1466</v>
      </c>
      <c r="C579" s="103" t="s">
        <v>1143</v>
      </c>
      <c r="D579" s="103" t="s">
        <v>1368</v>
      </c>
      <c r="E579" s="103">
        <v>450000</v>
      </c>
      <c r="F579" s="102">
        <f t="shared" si="24"/>
        <v>16500</v>
      </c>
      <c r="G579" s="102">
        <f t="shared" si="25"/>
        <v>5000</v>
      </c>
      <c r="H579" s="102">
        <f t="shared" si="26"/>
        <v>91350</v>
      </c>
      <c r="I579" s="108">
        <v>607495</v>
      </c>
      <c r="J579" s="108">
        <v>407021.65</v>
      </c>
    </row>
    <row r="580" spans="1:10" ht="14.25">
      <c r="A580" s="107" t="s">
        <v>1468</v>
      </c>
      <c r="B580" s="107" t="s">
        <v>1466</v>
      </c>
      <c r="C580" s="103" t="s">
        <v>1144</v>
      </c>
      <c r="D580" s="103" t="s">
        <v>1369</v>
      </c>
      <c r="E580" s="103">
        <v>490000</v>
      </c>
      <c r="F580" s="102">
        <f t="shared" ref="F580:F643" si="27">IF(E580&gt;65000,16500,35000)</f>
        <v>16500</v>
      </c>
      <c r="G580" s="102">
        <f t="shared" ref="G580:G643" si="28">IF(F580=16500,5000,11500)</f>
        <v>5000</v>
      </c>
      <c r="H580" s="102">
        <f t="shared" ref="H580:H643" si="29">E580*0.203</f>
        <v>99470</v>
      </c>
      <c r="I580" s="108">
        <v>657475</v>
      </c>
      <c r="J580" s="108">
        <v>440508.25</v>
      </c>
    </row>
    <row r="581" spans="1:10" ht="14.25">
      <c r="A581" s="107" t="s">
        <v>1468</v>
      </c>
      <c r="B581" s="107" t="s">
        <v>1466</v>
      </c>
      <c r="C581" s="103" t="s">
        <v>1144</v>
      </c>
      <c r="D581" s="103" t="s">
        <v>1370</v>
      </c>
      <c r="E581" s="103">
        <v>490000</v>
      </c>
      <c r="F581" s="102">
        <f t="shared" si="27"/>
        <v>16500</v>
      </c>
      <c r="G581" s="102">
        <f t="shared" si="28"/>
        <v>5000</v>
      </c>
      <c r="H581" s="102">
        <f t="shared" si="29"/>
        <v>99470</v>
      </c>
      <c r="I581" s="108">
        <v>657475</v>
      </c>
      <c r="J581" s="108">
        <v>440508.25</v>
      </c>
    </row>
    <row r="582" spans="1:10" ht="14.25">
      <c r="A582" s="107" t="s">
        <v>1468</v>
      </c>
      <c r="B582" s="107" t="s">
        <v>1466</v>
      </c>
      <c r="C582" s="103" t="s">
        <v>1145</v>
      </c>
      <c r="D582" s="103" t="s">
        <v>1371</v>
      </c>
      <c r="E582" s="103">
        <v>350000</v>
      </c>
      <c r="F582" s="102">
        <f t="shared" si="27"/>
        <v>16500</v>
      </c>
      <c r="G582" s="102">
        <f t="shared" si="28"/>
        <v>5000</v>
      </c>
      <c r="H582" s="102">
        <f t="shared" si="29"/>
        <v>71050</v>
      </c>
      <c r="I582" s="108">
        <v>482545</v>
      </c>
      <c r="J582" s="108">
        <v>323305.15000000002</v>
      </c>
    </row>
    <row r="583" spans="1:10" ht="14.25">
      <c r="A583" s="107" t="s">
        <v>1468</v>
      </c>
      <c r="B583" s="107" t="s">
        <v>1466</v>
      </c>
      <c r="C583" s="103" t="s">
        <v>1145</v>
      </c>
      <c r="D583" s="103" t="s">
        <v>1372</v>
      </c>
      <c r="E583" s="103">
        <v>350000</v>
      </c>
      <c r="F583" s="102">
        <f t="shared" si="27"/>
        <v>16500</v>
      </c>
      <c r="G583" s="102">
        <f t="shared" si="28"/>
        <v>5000</v>
      </c>
      <c r="H583" s="102">
        <f t="shared" si="29"/>
        <v>71050</v>
      </c>
      <c r="I583" s="108">
        <v>482545</v>
      </c>
      <c r="J583" s="108">
        <v>323305.15000000002</v>
      </c>
    </row>
    <row r="584" spans="1:10" ht="14.25">
      <c r="A584" s="107" t="s">
        <v>1468</v>
      </c>
      <c r="B584" s="107" t="s">
        <v>1466</v>
      </c>
      <c r="C584" s="103" t="s">
        <v>1145</v>
      </c>
      <c r="D584" s="103" t="s">
        <v>1373</v>
      </c>
      <c r="E584" s="103">
        <v>350000</v>
      </c>
      <c r="F584" s="102">
        <f t="shared" si="27"/>
        <v>16500</v>
      </c>
      <c r="G584" s="102">
        <f t="shared" si="28"/>
        <v>5000</v>
      </c>
      <c r="H584" s="102">
        <f t="shared" si="29"/>
        <v>71050</v>
      </c>
      <c r="I584" s="108">
        <v>482545</v>
      </c>
      <c r="J584" s="108">
        <v>323305.15000000002</v>
      </c>
    </row>
    <row r="585" spans="1:10" ht="14.25">
      <c r="A585" s="107" t="s">
        <v>1468</v>
      </c>
      <c r="B585" s="107" t="s">
        <v>1466</v>
      </c>
      <c r="C585" s="103" t="s">
        <v>1145</v>
      </c>
      <c r="D585" s="103" t="s">
        <v>1374</v>
      </c>
      <c r="E585" s="103">
        <v>350000</v>
      </c>
      <c r="F585" s="102">
        <f t="shared" si="27"/>
        <v>16500</v>
      </c>
      <c r="G585" s="102">
        <f t="shared" si="28"/>
        <v>5000</v>
      </c>
      <c r="H585" s="102">
        <f t="shared" si="29"/>
        <v>71050</v>
      </c>
      <c r="I585" s="108">
        <v>482545</v>
      </c>
      <c r="J585" s="108">
        <v>323305.15000000002</v>
      </c>
    </row>
    <row r="586" spans="1:10" ht="14.25">
      <c r="A586" s="107" t="s">
        <v>1468</v>
      </c>
      <c r="B586" s="107" t="s">
        <v>1466</v>
      </c>
      <c r="C586" s="103" t="s">
        <v>1145</v>
      </c>
      <c r="D586" s="103" t="s">
        <v>1375</v>
      </c>
      <c r="E586" s="103">
        <v>350000</v>
      </c>
      <c r="F586" s="102">
        <f t="shared" si="27"/>
        <v>16500</v>
      </c>
      <c r="G586" s="102">
        <f t="shared" si="28"/>
        <v>5000</v>
      </c>
      <c r="H586" s="102">
        <f t="shared" si="29"/>
        <v>71050</v>
      </c>
      <c r="I586" s="108">
        <v>482545</v>
      </c>
      <c r="J586" s="108">
        <v>323305.15000000002</v>
      </c>
    </row>
    <row r="587" spans="1:10" ht="14.25">
      <c r="A587" s="107" t="s">
        <v>1468</v>
      </c>
      <c r="B587" s="107" t="s">
        <v>1466</v>
      </c>
      <c r="C587" s="103" t="s">
        <v>1146</v>
      </c>
      <c r="D587" s="103" t="s">
        <v>1376</v>
      </c>
      <c r="E587" s="103">
        <v>350000</v>
      </c>
      <c r="F587" s="102">
        <f t="shared" si="27"/>
        <v>16500</v>
      </c>
      <c r="G587" s="102">
        <f t="shared" si="28"/>
        <v>5000</v>
      </c>
      <c r="H587" s="102">
        <f t="shared" si="29"/>
        <v>71050</v>
      </c>
      <c r="I587" s="108">
        <v>482545</v>
      </c>
      <c r="J587" s="108">
        <v>323305.15000000002</v>
      </c>
    </row>
    <row r="588" spans="1:10" ht="14.25">
      <c r="A588" s="107" t="s">
        <v>1468</v>
      </c>
      <c r="B588" s="107" t="s">
        <v>1466</v>
      </c>
      <c r="C588" s="103" t="s">
        <v>1146</v>
      </c>
      <c r="D588" s="103" t="s">
        <v>1377</v>
      </c>
      <c r="E588" s="103">
        <v>350000</v>
      </c>
      <c r="F588" s="102">
        <f t="shared" si="27"/>
        <v>16500</v>
      </c>
      <c r="G588" s="102">
        <f t="shared" si="28"/>
        <v>5000</v>
      </c>
      <c r="H588" s="102">
        <f t="shared" si="29"/>
        <v>71050</v>
      </c>
      <c r="I588" s="108">
        <v>482545</v>
      </c>
      <c r="J588" s="108">
        <v>323305.15000000002</v>
      </c>
    </row>
    <row r="589" spans="1:10" ht="14.25">
      <c r="A589" s="107" t="s">
        <v>1468</v>
      </c>
      <c r="B589" s="107" t="s">
        <v>1466</v>
      </c>
      <c r="C589" s="103" t="s">
        <v>1146</v>
      </c>
      <c r="D589" s="103" t="s">
        <v>1378</v>
      </c>
      <c r="E589" s="103">
        <v>350000</v>
      </c>
      <c r="F589" s="102">
        <f t="shared" si="27"/>
        <v>16500</v>
      </c>
      <c r="G589" s="102">
        <f t="shared" si="28"/>
        <v>5000</v>
      </c>
      <c r="H589" s="102">
        <f t="shared" si="29"/>
        <v>71050</v>
      </c>
      <c r="I589" s="108">
        <v>482545</v>
      </c>
      <c r="J589" s="108">
        <v>323305.15000000002</v>
      </c>
    </row>
    <row r="590" spans="1:10" ht="14.25">
      <c r="A590" s="107" t="s">
        <v>1468</v>
      </c>
      <c r="B590" s="107" t="s">
        <v>1466</v>
      </c>
      <c r="C590" s="103" t="s">
        <v>1146</v>
      </c>
      <c r="D590" s="103" t="s">
        <v>1379</v>
      </c>
      <c r="E590" s="103">
        <v>350000</v>
      </c>
      <c r="F590" s="102">
        <f t="shared" si="27"/>
        <v>16500</v>
      </c>
      <c r="G590" s="102">
        <f t="shared" si="28"/>
        <v>5000</v>
      </c>
      <c r="H590" s="102">
        <f t="shared" si="29"/>
        <v>71050</v>
      </c>
      <c r="I590" s="108">
        <v>482545</v>
      </c>
      <c r="J590" s="108">
        <v>323305.15000000002</v>
      </c>
    </row>
    <row r="591" spans="1:10" ht="14.25">
      <c r="A591" s="107" t="s">
        <v>1468</v>
      </c>
      <c r="B591" s="107" t="s">
        <v>1466</v>
      </c>
      <c r="C591" s="103" t="s">
        <v>1147</v>
      </c>
      <c r="D591" s="103" t="s">
        <v>1380</v>
      </c>
      <c r="E591" s="103">
        <v>350000</v>
      </c>
      <c r="F591" s="102">
        <f t="shared" si="27"/>
        <v>16500</v>
      </c>
      <c r="G591" s="102">
        <f t="shared" si="28"/>
        <v>5000</v>
      </c>
      <c r="H591" s="102">
        <f t="shared" si="29"/>
        <v>71050</v>
      </c>
      <c r="I591" s="108">
        <v>482545</v>
      </c>
      <c r="J591" s="108">
        <v>323305.15000000002</v>
      </c>
    </row>
    <row r="592" spans="1:10" ht="14.25">
      <c r="A592" s="107" t="s">
        <v>1468</v>
      </c>
      <c r="B592" s="107" t="s">
        <v>1466</v>
      </c>
      <c r="C592" s="103" t="s">
        <v>1147</v>
      </c>
      <c r="D592" s="103" t="s">
        <v>1381</v>
      </c>
      <c r="E592" s="103">
        <v>350000</v>
      </c>
      <c r="F592" s="102">
        <f t="shared" si="27"/>
        <v>16500</v>
      </c>
      <c r="G592" s="102">
        <f t="shared" si="28"/>
        <v>5000</v>
      </c>
      <c r="H592" s="102">
        <f t="shared" si="29"/>
        <v>71050</v>
      </c>
      <c r="I592" s="108">
        <v>482545</v>
      </c>
      <c r="J592" s="108">
        <v>323305.15000000002</v>
      </c>
    </row>
    <row r="593" spans="1:10" ht="14.25">
      <c r="A593" s="107" t="s">
        <v>1468</v>
      </c>
      <c r="B593" s="107" t="s">
        <v>1466</v>
      </c>
      <c r="C593" s="103" t="s">
        <v>1147</v>
      </c>
      <c r="D593" s="103" t="s">
        <v>1382</v>
      </c>
      <c r="E593" s="103">
        <v>350000</v>
      </c>
      <c r="F593" s="102">
        <f t="shared" si="27"/>
        <v>16500</v>
      </c>
      <c r="G593" s="102">
        <f t="shared" si="28"/>
        <v>5000</v>
      </c>
      <c r="H593" s="102">
        <f t="shared" si="29"/>
        <v>71050</v>
      </c>
      <c r="I593" s="108">
        <v>482545</v>
      </c>
      <c r="J593" s="108">
        <v>323305.15000000002</v>
      </c>
    </row>
    <row r="594" spans="1:10" ht="14.25">
      <c r="A594" s="107" t="s">
        <v>1468</v>
      </c>
      <c r="B594" s="107" t="s">
        <v>1466</v>
      </c>
      <c r="C594" s="103" t="s">
        <v>1148</v>
      </c>
      <c r="D594" s="103" t="s">
        <v>1383</v>
      </c>
      <c r="E594" s="103">
        <v>350000</v>
      </c>
      <c r="F594" s="102">
        <f t="shared" si="27"/>
        <v>16500</v>
      </c>
      <c r="G594" s="102">
        <f t="shared" si="28"/>
        <v>5000</v>
      </c>
      <c r="H594" s="102">
        <f t="shared" si="29"/>
        <v>71050</v>
      </c>
      <c r="I594" s="108">
        <v>482545</v>
      </c>
      <c r="J594" s="108">
        <v>323305.15000000002</v>
      </c>
    </row>
    <row r="595" spans="1:10" ht="14.25">
      <c r="A595" s="107" t="s">
        <v>1468</v>
      </c>
      <c r="B595" s="107" t="s">
        <v>1466</v>
      </c>
      <c r="C595" s="103" t="s">
        <v>1148</v>
      </c>
      <c r="D595" s="103" t="s">
        <v>1384</v>
      </c>
      <c r="E595" s="103">
        <v>350000</v>
      </c>
      <c r="F595" s="102">
        <f t="shared" si="27"/>
        <v>16500</v>
      </c>
      <c r="G595" s="102">
        <f t="shared" si="28"/>
        <v>5000</v>
      </c>
      <c r="H595" s="102">
        <f t="shared" si="29"/>
        <v>71050</v>
      </c>
      <c r="I595" s="108">
        <v>482545</v>
      </c>
      <c r="J595" s="108">
        <v>323305.15000000002</v>
      </c>
    </row>
    <row r="596" spans="1:10" ht="14.25">
      <c r="A596" s="107" t="s">
        <v>1468</v>
      </c>
      <c r="B596" s="107" t="s">
        <v>1466</v>
      </c>
      <c r="C596" s="103" t="s">
        <v>1148</v>
      </c>
      <c r="D596" s="103" t="s">
        <v>1385</v>
      </c>
      <c r="E596" s="103">
        <v>350000</v>
      </c>
      <c r="F596" s="102">
        <f t="shared" si="27"/>
        <v>16500</v>
      </c>
      <c r="G596" s="102">
        <f t="shared" si="28"/>
        <v>5000</v>
      </c>
      <c r="H596" s="102">
        <f t="shared" si="29"/>
        <v>71050</v>
      </c>
      <c r="I596" s="108">
        <v>482545</v>
      </c>
      <c r="J596" s="108">
        <v>323305.15000000002</v>
      </c>
    </row>
    <row r="597" spans="1:10" ht="14.25">
      <c r="A597" s="107" t="s">
        <v>1468</v>
      </c>
      <c r="B597" s="107" t="s">
        <v>1466</v>
      </c>
      <c r="C597" s="103" t="s">
        <v>1148</v>
      </c>
      <c r="D597" s="103" t="s">
        <v>1386</v>
      </c>
      <c r="E597" s="103">
        <v>350000</v>
      </c>
      <c r="F597" s="102">
        <f t="shared" si="27"/>
        <v>16500</v>
      </c>
      <c r="G597" s="102">
        <f t="shared" si="28"/>
        <v>5000</v>
      </c>
      <c r="H597" s="102">
        <f t="shared" si="29"/>
        <v>71050</v>
      </c>
      <c r="I597" s="108">
        <v>482545</v>
      </c>
      <c r="J597" s="108">
        <v>323305.15000000002</v>
      </c>
    </row>
    <row r="598" spans="1:10" ht="14.25">
      <c r="A598" s="107" t="s">
        <v>1468</v>
      </c>
      <c r="B598" s="107" t="s">
        <v>1466</v>
      </c>
      <c r="C598" s="103" t="s">
        <v>1149</v>
      </c>
      <c r="D598" s="103" t="s">
        <v>1387</v>
      </c>
      <c r="E598" s="103">
        <v>350000</v>
      </c>
      <c r="F598" s="102">
        <f t="shared" si="27"/>
        <v>16500</v>
      </c>
      <c r="G598" s="102">
        <f t="shared" si="28"/>
        <v>5000</v>
      </c>
      <c r="H598" s="102">
        <f t="shared" si="29"/>
        <v>71050</v>
      </c>
      <c r="I598" s="108">
        <v>482545</v>
      </c>
      <c r="J598" s="108">
        <v>323305.15000000002</v>
      </c>
    </row>
    <row r="599" spans="1:10" ht="14.25">
      <c r="A599" s="107" t="s">
        <v>1468</v>
      </c>
      <c r="B599" s="107" t="s">
        <v>1466</v>
      </c>
      <c r="C599" s="103" t="s">
        <v>1149</v>
      </c>
      <c r="D599" s="103" t="s">
        <v>1388</v>
      </c>
      <c r="E599" s="103">
        <v>350000</v>
      </c>
      <c r="F599" s="102">
        <f t="shared" si="27"/>
        <v>16500</v>
      </c>
      <c r="G599" s="102">
        <f t="shared" si="28"/>
        <v>5000</v>
      </c>
      <c r="H599" s="102">
        <f t="shared" si="29"/>
        <v>71050</v>
      </c>
      <c r="I599" s="108">
        <v>482545</v>
      </c>
      <c r="J599" s="108">
        <v>323305.15000000002</v>
      </c>
    </row>
    <row r="600" spans="1:10" ht="14.25">
      <c r="A600" s="107" t="s">
        <v>1468</v>
      </c>
      <c r="B600" s="107" t="s">
        <v>1466</v>
      </c>
      <c r="C600" s="103" t="s">
        <v>1149</v>
      </c>
      <c r="D600" s="103" t="s">
        <v>1389</v>
      </c>
      <c r="E600" s="103">
        <v>350000</v>
      </c>
      <c r="F600" s="102">
        <f t="shared" si="27"/>
        <v>16500</v>
      </c>
      <c r="G600" s="102">
        <f t="shared" si="28"/>
        <v>5000</v>
      </c>
      <c r="H600" s="102">
        <f t="shared" si="29"/>
        <v>71050</v>
      </c>
      <c r="I600" s="108">
        <v>482545</v>
      </c>
      <c r="J600" s="108">
        <v>323305.15000000002</v>
      </c>
    </row>
    <row r="601" spans="1:10" ht="14.25">
      <c r="A601" s="107" t="s">
        <v>1468</v>
      </c>
      <c r="B601" s="107" t="s">
        <v>1466</v>
      </c>
      <c r="C601" s="103" t="s">
        <v>1149</v>
      </c>
      <c r="D601" s="103" t="s">
        <v>1390</v>
      </c>
      <c r="E601" s="103">
        <v>350000</v>
      </c>
      <c r="F601" s="102">
        <f t="shared" si="27"/>
        <v>16500</v>
      </c>
      <c r="G601" s="102">
        <f t="shared" si="28"/>
        <v>5000</v>
      </c>
      <c r="H601" s="102">
        <f t="shared" si="29"/>
        <v>71050</v>
      </c>
      <c r="I601" s="108">
        <v>482545</v>
      </c>
      <c r="J601" s="108">
        <v>323305.15000000002</v>
      </c>
    </row>
    <row r="602" spans="1:10" ht="14.25">
      <c r="A602" s="107" t="s">
        <v>1468</v>
      </c>
      <c r="B602" s="107" t="s">
        <v>1466</v>
      </c>
      <c r="C602" s="103" t="s">
        <v>1150</v>
      </c>
      <c r="D602" s="103" t="s">
        <v>1391</v>
      </c>
      <c r="E602" s="103">
        <v>230000</v>
      </c>
      <c r="F602" s="102">
        <f t="shared" si="27"/>
        <v>16500</v>
      </c>
      <c r="G602" s="102">
        <f t="shared" si="28"/>
        <v>5000</v>
      </c>
      <c r="H602" s="102">
        <f t="shared" si="29"/>
        <v>46690</v>
      </c>
      <c r="I602" s="108">
        <v>332605.00000000006</v>
      </c>
      <c r="J602" s="108">
        <v>222845.35000000006</v>
      </c>
    </row>
    <row r="603" spans="1:10" ht="14.25">
      <c r="A603" s="107" t="s">
        <v>1468</v>
      </c>
      <c r="B603" s="107" t="s">
        <v>1466</v>
      </c>
      <c r="C603" s="103" t="s">
        <v>1150</v>
      </c>
      <c r="D603" s="103" t="s">
        <v>1392</v>
      </c>
      <c r="E603" s="103">
        <v>230000</v>
      </c>
      <c r="F603" s="102">
        <f t="shared" si="27"/>
        <v>16500</v>
      </c>
      <c r="G603" s="102">
        <f t="shared" si="28"/>
        <v>5000</v>
      </c>
      <c r="H603" s="102">
        <f t="shared" si="29"/>
        <v>46690</v>
      </c>
      <c r="I603" s="108">
        <v>332605.00000000006</v>
      </c>
      <c r="J603" s="108">
        <v>222845.35000000006</v>
      </c>
    </row>
    <row r="604" spans="1:10" ht="14.25">
      <c r="A604" s="107" t="s">
        <v>1468</v>
      </c>
      <c r="B604" s="107" t="s">
        <v>1466</v>
      </c>
      <c r="C604" s="103" t="s">
        <v>1150</v>
      </c>
      <c r="D604" s="103" t="s">
        <v>1393</v>
      </c>
      <c r="E604" s="103">
        <v>230000</v>
      </c>
      <c r="F604" s="102">
        <f t="shared" si="27"/>
        <v>16500</v>
      </c>
      <c r="G604" s="102">
        <f t="shared" si="28"/>
        <v>5000</v>
      </c>
      <c r="H604" s="102">
        <f t="shared" si="29"/>
        <v>46690</v>
      </c>
      <c r="I604" s="108">
        <v>332605.00000000006</v>
      </c>
      <c r="J604" s="108">
        <v>222845.35000000006</v>
      </c>
    </row>
    <row r="605" spans="1:10" ht="14.25">
      <c r="A605" s="107" t="s">
        <v>1468</v>
      </c>
      <c r="B605" s="107" t="s">
        <v>1466</v>
      </c>
      <c r="C605" s="103" t="s">
        <v>1151</v>
      </c>
      <c r="D605" s="103" t="s">
        <v>1394</v>
      </c>
      <c r="E605" s="103">
        <v>290000</v>
      </c>
      <c r="F605" s="102">
        <f t="shared" si="27"/>
        <v>16500</v>
      </c>
      <c r="G605" s="102">
        <f t="shared" si="28"/>
        <v>5000</v>
      </c>
      <c r="H605" s="102">
        <f t="shared" si="29"/>
        <v>58870.000000000007</v>
      </c>
      <c r="I605" s="108">
        <v>407575.00000000006</v>
      </c>
      <c r="J605" s="108">
        <v>273075.25000000006</v>
      </c>
    </row>
    <row r="606" spans="1:10" ht="14.25">
      <c r="A606" s="107" t="s">
        <v>1468</v>
      </c>
      <c r="B606" s="107" t="s">
        <v>1466</v>
      </c>
      <c r="C606" s="103" t="s">
        <v>1151</v>
      </c>
      <c r="D606" s="103" t="s">
        <v>1395</v>
      </c>
      <c r="E606" s="103">
        <v>290000</v>
      </c>
      <c r="F606" s="102">
        <f t="shared" si="27"/>
        <v>16500</v>
      </c>
      <c r="G606" s="102">
        <f t="shared" si="28"/>
        <v>5000</v>
      </c>
      <c r="H606" s="102">
        <f t="shared" si="29"/>
        <v>58870.000000000007</v>
      </c>
      <c r="I606" s="108">
        <v>407575.00000000006</v>
      </c>
      <c r="J606" s="108">
        <v>273075.25000000006</v>
      </c>
    </row>
    <row r="607" spans="1:10" ht="14.25">
      <c r="A607" s="107" t="s">
        <v>1468</v>
      </c>
      <c r="B607" s="107" t="s">
        <v>1466</v>
      </c>
      <c r="C607" s="103" t="s">
        <v>1152</v>
      </c>
      <c r="D607" s="103" t="s">
        <v>1396</v>
      </c>
      <c r="E607" s="103">
        <v>350000</v>
      </c>
      <c r="F607" s="102">
        <f t="shared" si="27"/>
        <v>16500</v>
      </c>
      <c r="G607" s="102">
        <f t="shared" si="28"/>
        <v>5000</v>
      </c>
      <c r="H607" s="102">
        <f t="shared" si="29"/>
        <v>71050</v>
      </c>
      <c r="I607" s="108">
        <v>482545</v>
      </c>
      <c r="J607" s="108">
        <v>323305.15000000002</v>
      </c>
    </row>
    <row r="608" spans="1:10" ht="14.25">
      <c r="A608" s="107" t="s">
        <v>1468</v>
      </c>
      <c r="B608" s="107" t="s">
        <v>1466</v>
      </c>
      <c r="C608" s="103" t="s">
        <v>1153</v>
      </c>
      <c r="D608" s="103" t="s">
        <v>1397</v>
      </c>
      <c r="E608" s="103">
        <v>290000</v>
      </c>
      <c r="F608" s="102">
        <f t="shared" si="27"/>
        <v>16500</v>
      </c>
      <c r="G608" s="102">
        <f t="shared" si="28"/>
        <v>5000</v>
      </c>
      <c r="H608" s="102">
        <f t="shared" si="29"/>
        <v>58870.000000000007</v>
      </c>
      <c r="I608" s="108">
        <v>407575.00000000006</v>
      </c>
      <c r="J608" s="108">
        <v>273075.25000000006</v>
      </c>
    </row>
    <row r="609" spans="1:10" ht="14.25">
      <c r="A609" s="107" t="s">
        <v>1468</v>
      </c>
      <c r="B609" s="107" t="s">
        <v>1466</v>
      </c>
      <c r="C609" s="103" t="s">
        <v>1154</v>
      </c>
      <c r="D609" s="103" t="s">
        <v>1398</v>
      </c>
      <c r="E609" s="103">
        <v>370000</v>
      </c>
      <c r="F609" s="102">
        <f t="shared" si="27"/>
        <v>16500</v>
      </c>
      <c r="G609" s="102">
        <f t="shared" si="28"/>
        <v>5000</v>
      </c>
      <c r="H609" s="102">
        <f t="shared" si="29"/>
        <v>75110</v>
      </c>
      <c r="I609" s="108">
        <v>507535</v>
      </c>
      <c r="J609" s="108">
        <v>340048.45</v>
      </c>
    </row>
    <row r="610" spans="1:10" ht="14.25">
      <c r="A610" s="107" t="s">
        <v>1468</v>
      </c>
      <c r="B610" s="107" t="s">
        <v>1466</v>
      </c>
      <c r="C610" s="103" t="s">
        <v>1154</v>
      </c>
      <c r="D610" s="103" t="s">
        <v>1399</v>
      </c>
      <c r="E610" s="103">
        <v>370000</v>
      </c>
      <c r="F610" s="102">
        <f t="shared" si="27"/>
        <v>16500</v>
      </c>
      <c r="G610" s="102">
        <f t="shared" si="28"/>
        <v>5000</v>
      </c>
      <c r="H610" s="102">
        <f t="shared" si="29"/>
        <v>75110</v>
      </c>
      <c r="I610" s="108">
        <v>507535</v>
      </c>
      <c r="J610" s="108">
        <v>340048.45</v>
      </c>
    </row>
    <row r="611" spans="1:10" ht="14.25">
      <c r="A611" s="107" t="s">
        <v>1468</v>
      </c>
      <c r="B611" s="107" t="s">
        <v>1466</v>
      </c>
      <c r="C611" s="103" t="s">
        <v>1155</v>
      </c>
      <c r="D611" s="103" t="s">
        <v>1400</v>
      </c>
      <c r="E611" s="103">
        <v>290000</v>
      </c>
      <c r="F611" s="102">
        <f t="shared" si="27"/>
        <v>16500</v>
      </c>
      <c r="G611" s="102">
        <f t="shared" si="28"/>
        <v>5000</v>
      </c>
      <c r="H611" s="102">
        <f t="shared" si="29"/>
        <v>58870.000000000007</v>
      </c>
      <c r="I611" s="108">
        <v>407575.00000000006</v>
      </c>
      <c r="J611" s="108">
        <v>273075.25000000006</v>
      </c>
    </row>
    <row r="612" spans="1:10" ht="14.25">
      <c r="A612" s="107" t="s">
        <v>1468</v>
      </c>
      <c r="B612" s="107" t="s">
        <v>1466</v>
      </c>
      <c r="C612" s="103" t="s">
        <v>1155</v>
      </c>
      <c r="D612" s="103" t="s">
        <v>1401</v>
      </c>
      <c r="E612" s="103">
        <v>290000</v>
      </c>
      <c r="F612" s="102">
        <f t="shared" si="27"/>
        <v>16500</v>
      </c>
      <c r="G612" s="102">
        <f t="shared" si="28"/>
        <v>5000</v>
      </c>
      <c r="H612" s="102">
        <f t="shared" si="29"/>
        <v>58870.000000000007</v>
      </c>
      <c r="I612" s="108">
        <v>407575.00000000006</v>
      </c>
      <c r="J612" s="108">
        <v>273075.25000000006</v>
      </c>
    </row>
    <row r="613" spans="1:10" ht="14.25">
      <c r="A613" s="107" t="s">
        <v>1468</v>
      </c>
      <c r="B613" s="107" t="s">
        <v>1466</v>
      </c>
      <c r="C613" s="103" t="s">
        <v>1155</v>
      </c>
      <c r="D613" s="103" t="s">
        <v>1402</v>
      </c>
      <c r="E613" s="103">
        <v>290000</v>
      </c>
      <c r="F613" s="102">
        <f t="shared" si="27"/>
        <v>16500</v>
      </c>
      <c r="G613" s="102">
        <f t="shared" si="28"/>
        <v>5000</v>
      </c>
      <c r="H613" s="102">
        <f t="shared" si="29"/>
        <v>58870.000000000007</v>
      </c>
      <c r="I613" s="108">
        <v>407575.00000000006</v>
      </c>
      <c r="J613" s="108">
        <v>273075.25000000006</v>
      </c>
    </row>
    <row r="614" spans="1:10" ht="14.25">
      <c r="A614" s="107" t="s">
        <v>1468</v>
      </c>
      <c r="B614" s="107" t="s">
        <v>1466</v>
      </c>
      <c r="C614" s="103" t="s">
        <v>1109</v>
      </c>
      <c r="D614" s="103" t="s">
        <v>1319</v>
      </c>
      <c r="E614" s="103">
        <v>330000</v>
      </c>
      <c r="F614" s="102">
        <f t="shared" si="27"/>
        <v>16500</v>
      </c>
      <c r="G614" s="102">
        <f t="shared" si="28"/>
        <v>5000</v>
      </c>
      <c r="H614" s="102">
        <f t="shared" si="29"/>
        <v>66990</v>
      </c>
      <c r="I614" s="108">
        <v>457555.00000000006</v>
      </c>
      <c r="J614" s="108">
        <v>306561.85000000003</v>
      </c>
    </row>
    <row r="615" spans="1:10" ht="14.25">
      <c r="A615" s="107" t="s">
        <v>1468</v>
      </c>
      <c r="B615" s="107" t="s">
        <v>1466</v>
      </c>
      <c r="C615" s="103" t="s">
        <v>1109</v>
      </c>
      <c r="D615" s="103" t="s">
        <v>1403</v>
      </c>
      <c r="E615" s="103">
        <v>330000</v>
      </c>
      <c r="F615" s="102">
        <f t="shared" si="27"/>
        <v>16500</v>
      </c>
      <c r="G615" s="102">
        <f t="shared" si="28"/>
        <v>5000</v>
      </c>
      <c r="H615" s="102">
        <f t="shared" si="29"/>
        <v>66990</v>
      </c>
      <c r="I615" s="108">
        <v>457555.00000000006</v>
      </c>
      <c r="J615" s="108">
        <v>306561.85000000003</v>
      </c>
    </row>
    <row r="616" spans="1:10" ht="14.25">
      <c r="A616" s="107" t="s">
        <v>1468</v>
      </c>
      <c r="B616" s="107" t="s">
        <v>1466</v>
      </c>
      <c r="C616" s="103" t="s">
        <v>1156</v>
      </c>
      <c r="D616" s="103" t="s">
        <v>1404</v>
      </c>
      <c r="E616" s="103">
        <v>290000</v>
      </c>
      <c r="F616" s="102">
        <f t="shared" si="27"/>
        <v>16500</v>
      </c>
      <c r="G616" s="102">
        <f t="shared" si="28"/>
        <v>5000</v>
      </c>
      <c r="H616" s="102">
        <f t="shared" si="29"/>
        <v>58870.000000000007</v>
      </c>
      <c r="I616" s="108">
        <v>407575.00000000006</v>
      </c>
      <c r="J616" s="108">
        <v>273075.25000000006</v>
      </c>
    </row>
    <row r="617" spans="1:10" ht="14.25">
      <c r="A617" s="107" t="s">
        <v>1468</v>
      </c>
      <c r="B617" s="107" t="s">
        <v>1466</v>
      </c>
      <c r="C617" s="103" t="s">
        <v>1156</v>
      </c>
      <c r="D617" s="103" t="s">
        <v>1405</v>
      </c>
      <c r="E617" s="103">
        <v>290000</v>
      </c>
      <c r="F617" s="102">
        <f t="shared" si="27"/>
        <v>16500</v>
      </c>
      <c r="G617" s="102">
        <f t="shared" si="28"/>
        <v>5000</v>
      </c>
      <c r="H617" s="102">
        <f t="shared" si="29"/>
        <v>58870.000000000007</v>
      </c>
      <c r="I617" s="108">
        <v>407575.00000000006</v>
      </c>
      <c r="J617" s="108">
        <v>273075.25000000006</v>
      </c>
    </row>
    <row r="618" spans="1:10" ht="14.25">
      <c r="A618" s="107" t="s">
        <v>1468</v>
      </c>
      <c r="B618" s="107" t="s">
        <v>1466</v>
      </c>
      <c r="C618" s="103" t="s">
        <v>1156</v>
      </c>
      <c r="D618" s="103" t="s">
        <v>1406</v>
      </c>
      <c r="E618" s="103">
        <v>290000</v>
      </c>
      <c r="F618" s="102">
        <f t="shared" si="27"/>
        <v>16500</v>
      </c>
      <c r="G618" s="102">
        <f t="shared" si="28"/>
        <v>5000</v>
      </c>
      <c r="H618" s="102">
        <f t="shared" si="29"/>
        <v>58870.000000000007</v>
      </c>
      <c r="I618" s="108">
        <v>407575.00000000006</v>
      </c>
      <c r="J618" s="108">
        <v>273075.25000000006</v>
      </c>
    </row>
    <row r="619" spans="1:10" ht="14.25">
      <c r="A619" s="107" t="s">
        <v>1468</v>
      </c>
      <c r="B619" s="107" t="s">
        <v>1466</v>
      </c>
      <c r="C619" s="103" t="s">
        <v>1157</v>
      </c>
      <c r="D619" s="103" t="s">
        <v>1407</v>
      </c>
      <c r="E619" s="103">
        <v>290000</v>
      </c>
      <c r="F619" s="102">
        <f t="shared" si="27"/>
        <v>16500</v>
      </c>
      <c r="G619" s="102">
        <f t="shared" si="28"/>
        <v>5000</v>
      </c>
      <c r="H619" s="102">
        <f t="shared" si="29"/>
        <v>58870.000000000007</v>
      </c>
      <c r="I619" s="108">
        <v>407575.00000000006</v>
      </c>
      <c r="J619" s="108">
        <v>273075.25000000006</v>
      </c>
    </row>
    <row r="620" spans="1:10" ht="14.25">
      <c r="A620" s="107" t="s">
        <v>1468</v>
      </c>
      <c r="B620" s="107" t="s">
        <v>1466</v>
      </c>
      <c r="C620" s="103" t="s">
        <v>1157</v>
      </c>
      <c r="D620" s="103" t="s">
        <v>1408</v>
      </c>
      <c r="E620" s="103">
        <v>290000</v>
      </c>
      <c r="F620" s="102">
        <f t="shared" si="27"/>
        <v>16500</v>
      </c>
      <c r="G620" s="102">
        <f t="shared" si="28"/>
        <v>5000</v>
      </c>
      <c r="H620" s="102">
        <f t="shared" si="29"/>
        <v>58870.000000000007</v>
      </c>
      <c r="I620" s="108">
        <v>407575.00000000006</v>
      </c>
      <c r="J620" s="108">
        <v>273075.25000000006</v>
      </c>
    </row>
    <row r="621" spans="1:10" ht="14.25">
      <c r="A621" s="107" t="s">
        <v>1468</v>
      </c>
      <c r="B621" s="107" t="s">
        <v>1466</v>
      </c>
      <c r="C621" s="103" t="s">
        <v>1157</v>
      </c>
      <c r="D621" s="103" t="s">
        <v>1409</v>
      </c>
      <c r="E621" s="103">
        <v>290000</v>
      </c>
      <c r="F621" s="102">
        <f t="shared" si="27"/>
        <v>16500</v>
      </c>
      <c r="G621" s="102">
        <f t="shared" si="28"/>
        <v>5000</v>
      </c>
      <c r="H621" s="102">
        <f t="shared" si="29"/>
        <v>58870.000000000007</v>
      </c>
      <c r="I621" s="108">
        <v>407575.00000000006</v>
      </c>
      <c r="J621" s="108">
        <v>273075.25000000006</v>
      </c>
    </row>
    <row r="622" spans="1:10" ht="14.25">
      <c r="A622" s="107" t="s">
        <v>1468</v>
      </c>
      <c r="B622" s="107" t="s">
        <v>1466</v>
      </c>
      <c r="C622" s="103" t="s">
        <v>1158</v>
      </c>
      <c r="D622" s="103" t="s">
        <v>1410</v>
      </c>
      <c r="E622" s="103">
        <v>350000</v>
      </c>
      <c r="F622" s="102">
        <f t="shared" si="27"/>
        <v>16500</v>
      </c>
      <c r="G622" s="102">
        <f t="shared" si="28"/>
        <v>5000</v>
      </c>
      <c r="H622" s="102">
        <f t="shared" si="29"/>
        <v>71050</v>
      </c>
      <c r="I622" s="108">
        <v>482545</v>
      </c>
      <c r="J622" s="108">
        <v>323305.15000000002</v>
      </c>
    </row>
    <row r="623" spans="1:10" ht="14.25">
      <c r="A623" s="107" t="s">
        <v>1468</v>
      </c>
      <c r="B623" s="107" t="s">
        <v>1466</v>
      </c>
      <c r="C623" s="103" t="s">
        <v>1158</v>
      </c>
      <c r="D623" s="103" t="s">
        <v>1411</v>
      </c>
      <c r="E623" s="103">
        <v>350000</v>
      </c>
      <c r="F623" s="102">
        <f t="shared" si="27"/>
        <v>16500</v>
      </c>
      <c r="G623" s="102">
        <f t="shared" si="28"/>
        <v>5000</v>
      </c>
      <c r="H623" s="102">
        <f t="shared" si="29"/>
        <v>71050</v>
      </c>
      <c r="I623" s="108">
        <v>482545</v>
      </c>
      <c r="J623" s="108">
        <v>323305.15000000002</v>
      </c>
    </row>
    <row r="624" spans="1:10" ht="14.25">
      <c r="A624" s="107" t="s">
        <v>1468</v>
      </c>
      <c r="B624" s="107" t="s">
        <v>1466</v>
      </c>
      <c r="C624" s="103" t="s">
        <v>1158</v>
      </c>
      <c r="D624" s="103" t="s">
        <v>1412</v>
      </c>
      <c r="E624" s="103">
        <v>350000</v>
      </c>
      <c r="F624" s="102">
        <f t="shared" si="27"/>
        <v>16500</v>
      </c>
      <c r="G624" s="102">
        <f t="shared" si="28"/>
        <v>5000</v>
      </c>
      <c r="H624" s="102">
        <f t="shared" si="29"/>
        <v>71050</v>
      </c>
      <c r="I624" s="108">
        <v>482545</v>
      </c>
      <c r="J624" s="108">
        <v>323305.15000000002</v>
      </c>
    </row>
    <row r="625" spans="1:10" ht="14.25">
      <c r="A625" s="107" t="s">
        <v>1468</v>
      </c>
      <c r="B625" s="107" t="s">
        <v>1466</v>
      </c>
      <c r="C625" s="103" t="s">
        <v>1158</v>
      </c>
      <c r="D625" s="103" t="s">
        <v>1413</v>
      </c>
      <c r="E625" s="103">
        <v>350000</v>
      </c>
      <c r="F625" s="102">
        <f t="shared" si="27"/>
        <v>16500</v>
      </c>
      <c r="G625" s="102">
        <f t="shared" si="28"/>
        <v>5000</v>
      </c>
      <c r="H625" s="102">
        <f t="shared" si="29"/>
        <v>71050</v>
      </c>
      <c r="I625" s="108">
        <v>482545</v>
      </c>
      <c r="J625" s="108">
        <v>323305.15000000002</v>
      </c>
    </row>
    <row r="626" spans="1:10" ht="14.25">
      <c r="A626" s="107" t="s">
        <v>1468</v>
      </c>
      <c r="B626" s="107" t="s">
        <v>1466</v>
      </c>
      <c r="C626" s="103" t="s">
        <v>1159</v>
      </c>
      <c r="D626" s="103" t="s">
        <v>1414</v>
      </c>
      <c r="E626" s="103">
        <v>290000</v>
      </c>
      <c r="F626" s="102">
        <f t="shared" si="27"/>
        <v>16500</v>
      </c>
      <c r="G626" s="102">
        <f t="shared" si="28"/>
        <v>5000</v>
      </c>
      <c r="H626" s="102">
        <f t="shared" si="29"/>
        <v>58870.000000000007</v>
      </c>
      <c r="I626" s="108">
        <v>407575.00000000006</v>
      </c>
      <c r="J626" s="108">
        <v>273075.25000000006</v>
      </c>
    </row>
    <row r="627" spans="1:10" ht="14.25">
      <c r="A627" s="107" t="s">
        <v>1468</v>
      </c>
      <c r="B627" s="107" t="s">
        <v>1466</v>
      </c>
      <c r="C627" s="103" t="s">
        <v>1159</v>
      </c>
      <c r="D627" s="103" t="s">
        <v>1415</v>
      </c>
      <c r="E627" s="103">
        <v>290000</v>
      </c>
      <c r="F627" s="102">
        <f t="shared" si="27"/>
        <v>16500</v>
      </c>
      <c r="G627" s="102">
        <f t="shared" si="28"/>
        <v>5000</v>
      </c>
      <c r="H627" s="102">
        <f t="shared" si="29"/>
        <v>58870.000000000007</v>
      </c>
      <c r="I627" s="108">
        <v>407575.00000000006</v>
      </c>
      <c r="J627" s="108">
        <v>273075.25000000006</v>
      </c>
    </row>
    <row r="628" spans="1:10" ht="14.25">
      <c r="A628" s="107" t="s">
        <v>1468</v>
      </c>
      <c r="B628" s="107" t="s">
        <v>1466</v>
      </c>
      <c r="C628" s="103" t="s">
        <v>1159</v>
      </c>
      <c r="D628" s="103" t="s">
        <v>1416</v>
      </c>
      <c r="E628" s="103">
        <v>290000</v>
      </c>
      <c r="F628" s="102">
        <f t="shared" si="27"/>
        <v>16500</v>
      </c>
      <c r="G628" s="102">
        <f t="shared" si="28"/>
        <v>5000</v>
      </c>
      <c r="H628" s="102">
        <f t="shared" si="29"/>
        <v>58870.000000000007</v>
      </c>
      <c r="I628" s="108">
        <v>407575.00000000006</v>
      </c>
      <c r="J628" s="108">
        <v>273075.25000000006</v>
      </c>
    </row>
    <row r="629" spans="1:10" ht="14.25">
      <c r="A629" s="107" t="s">
        <v>1468</v>
      </c>
      <c r="B629" s="107" t="s">
        <v>1466</v>
      </c>
      <c r="C629" s="103" t="s">
        <v>1160</v>
      </c>
      <c r="D629" s="103" t="s">
        <v>969</v>
      </c>
      <c r="E629" s="103">
        <v>290000</v>
      </c>
      <c r="F629" s="102">
        <f t="shared" si="27"/>
        <v>16500</v>
      </c>
      <c r="G629" s="102">
        <f t="shared" si="28"/>
        <v>5000</v>
      </c>
      <c r="H629" s="102">
        <f t="shared" si="29"/>
        <v>58870.000000000007</v>
      </c>
      <c r="I629" s="108">
        <v>407575.00000000006</v>
      </c>
      <c r="J629" s="108">
        <v>273075.25000000006</v>
      </c>
    </row>
    <row r="630" spans="1:10" ht="14.25">
      <c r="A630" s="107" t="s">
        <v>1468</v>
      </c>
      <c r="B630" s="107" t="s">
        <v>1466</v>
      </c>
      <c r="C630" s="103" t="s">
        <v>1161</v>
      </c>
      <c r="D630" s="103" t="s">
        <v>1417</v>
      </c>
      <c r="E630" s="103">
        <v>390000</v>
      </c>
      <c r="F630" s="102">
        <f t="shared" si="27"/>
        <v>16500</v>
      </c>
      <c r="G630" s="102">
        <f t="shared" si="28"/>
        <v>5000</v>
      </c>
      <c r="H630" s="102">
        <f t="shared" si="29"/>
        <v>79170</v>
      </c>
      <c r="I630" s="108">
        <v>532524.99999999988</v>
      </c>
      <c r="J630" s="108">
        <v>356791.74999999994</v>
      </c>
    </row>
    <row r="631" spans="1:10" ht="14.25">
      <c r="A631" s="107" t="s">
        <v>1468</v>
      </c>
      <c r="B631" s="107" t="s">
        <v>1466</v>
      </c>
      <c r="C631" s="103" t="s">
        <v>1161</v>
      </c>
      <c r="D631" s="103" t="s">
        <v>1418</v>
      </c>
      <c r="E631" s="103">
        <v>390000</v>
      </c>
      <c r="F631" s="102">
        <f t="shared" si="27"/>
        <v>16500</v>
      </c>
      <c r="G631" s="102">
        <f t="shared" si="28"/>
        <v>5000</v>
      </c>
      <c r="H631" s="102">
        <f t="shared" si="29"/>
        <v>79170</v>
      </c>
      <c r="I631" s="108">
        <v>532524.99999999988</v>
      </c>
      <c r="J631" s="108">
        <v>356791.74999999994</v>
      </c>
    </row>
    <row r="632" spans="1:10" ht="14.25">
      <c r="A632" s="107" t="s">
        <v>1468</v>
      </c>
      <c r="B632" s="107" t="s">
        <v>1466</v>
      </c>
      <c r="C632" s="103" t="s">
        <v>1162</v>
      </c>
      <c r="D632" s="103" t="s">
        <v>1419</v>
      </c>
      <c r="E632" s="103">
        <v>350000</v>
      </c>
      <c r="F632" s="102">
        <f t="shared" si="27"/>
        <v>16500</v>
      </c>
      <c r="G632" s="102">
        <f t="shared" si="28"/>
        <v>5000</v>
      </c>
      <c r="H632" s="102">
        <f t="shared" si="29"/>
        <v>71050</v>
      </c>
      <c r="I632" s="108">
        <v>482545</v>
      </c>
      <c r="J632" s="108">
        <v>323305.15000000002</v>
      </c>
    </row>
    <row r="633" spans="1:10" ht="14.25">
      <c r="A633" s="107" t="s">
        <v>1468</v>
      </c>
      <c r="B633" s="107" t="s">
        <v>1466</v>
      </c>
      <c r="C633" s="103" t="s">
        <v>1163</v>
      </c>
      <c r="D633" s="103" t="s">
        <v>1420</v>
      </c>
      <c r="E633" s="103">
        <v>350000</v>
      </c>
      <c r="F633" s="102">
        <f t="shared" si="27"/>
        <v>16500</v>
      </c>
      <c r="G633" s="102">
        <f t="shared" si="28"/>
        <v>5000</v>
      </c>
      <c r="H633" s="102">
        <f t="shared" si="29"/>
        <v>71050</v>
      </c>
      <c r="I633" s="108">
        <v>482545</v>
      </c>
      <c r="J633" s="108">
        <v>323305.15000000002</v>
      </c>
    </row>
    <row r="634" spans="1:10" ht="14.25">
      <c r="A634" s="107" t="s">
        <v>1468</v>
      </c>
      <c r="B634" s="107" t="s">
        <v>1466</v>
      </c>
      <c r="C634" s="103" t="s">
        <v>1164</v>
      </c>
      <c r="D634" s="103" t="s">
        <v>1421</v>
      </c>
      <c r="E634" s="103">
        <v>350000</v>
      </c>
      <c r="F634" s="102">
        <f t="shared" si="27"/>
        <v>16500</v>
      </c>
      <c r="G634" s="102">
        <f t="shared" si="28"/>
        <v>5000</v>
      </c>
      <c r="H634" s="102">
        <f t="shared" si="29"/>
        <v>71050</v>
      </c>
      <c r="I634" s="108">
        <v>482545</v>
      </c>
      <c r="J634" s="108">
        <v>323305.15000000002</v>
      </c>
    </row>
    <row r="635" spans="1:10" ht="14.25">
      <c r="A635" s="107" t="s">
        <v>1468</v>
      </c>
      <c r="B635" s="107" t="s">
        <v>1466</v>
      </c>
      <c r="C635" s="103" t="s">
        <v>1164</v>
      </c>
      <c r="D635" s="103" t="s">
        <v>1422</v>
      </c>
      <c r="E635" s="103">
        <v>350000</v>
      </c>
      <c r="F635" s="102">
        <f t="shared" si="27"/>
        <v>16500</v>
      </c>
      <c r="G635" s="102">
        <f t="shared" si="28"/>
        <v>5000</v>
      </c>
      <c r="H635" s="102">
        <f t="shared" si="29"/>
        <v>71050</v>
      </c>
      <c r="I635" s="108">
        <v>482545</v>
      </c>
      <c r="J635" s="108">
        <v>323305.15000000002</v>
      </c>
    </row>
    <row r="636" spans="1:10" ht="14.25">
      <c r="A636" s="107" t="s">
        <v>1468</v>
      </c>
      <c r="B636" s="107" t="s">
        <v>1466</v>
      </c>
      <c r="C636" s="103" t="s">
        <v>1164</v>
      </c>
      <c r="D636" s="103" t="s">
        <v>1423</v>
      </c>
      <c r="E636" s="103">
        <v>350000</v>
      </c>
      <c r="F636" s="102">
        <f t="shared" si="27"/>
        <v>16500</v>
      </c>
      <c r="G636" s="102">
        <f t="shared" si="28"/>
        <v>5000</v>
      </c>
      <c r="H636" s="102">
        <f t="shared" si="29"/>
        <v>71050</v>
      </c>
      <c r="I636" s="108">
        <v>482545</v>
      </c>
      <c r="J636" s="108">
        <v>323305.15000000002</v>
      </c>
    </row>
    <row r="637" spans="1:10" ht="14.25">
      <c r="A637" s="107" t="s">
        <v>1468</v>
      </c>
      <c r="B637" s="107" t="s">
        <v>1466</v>
      </c>
      <c r="C637" s="103" t="s">
        <v>1164</v>
      </c>
      <c r="D637" s="103" t="s">
        <v>1424</v>
      </c>
      <c r="E637" s="103">
        <v>350000</v>
      </c>
      <c r="F637" s="102">
        <f t="shared" si="27"/>
        <v>16500</v>
      </c>
      <c r="G637" s="102">
        <f t="shared" si="28"/>
        <v>5000</v>
      </c>
      <c r="H637" s="102">
        <f t="shared" si="29"/>
        <v>71050</v>
      </c>
      <c r="I637" s="108">
        <v>482545</v>
      </c>
      <c r="J637" s="108">
        <v>323305.15000000002</v>
      </c>
    </row>
    <row r="638" spans="1:10" ht="14.25">
      <c r="A638" s="107" t="s">
        <v>1468</v>
      </c>
      <c r="B638" s="107" t="s">
        <v>1466</v>
      </c>
      <c r="C638" s="103" t="s">
        <v>1164</v>
      </c>
      <c r="D638" s="103" t="s">
        <v>1425</v>
      </c>
      <c r="E638" s="103">
        <v>350000</v>
      </c>
      <c r="F638" s="102">
        <f t="shared" si="27"/>
        <v>16500</v>
      </c>
      <c r="G638" s="102">
        <f t="shared" si="28"/>
        <v>5000</v>
      </c>
      <c r="H638" s="102">
        <f t="shared" si="29"/>
        <v>71050</v>
      </c>
      <c r="I638" s="108">
        <v>482545</v>
      </c>
      <c r="J638" s="108">
        <v>323305.15000000002</v>
      </c>
    </row>
    <row r="639" spans="1:10" ht="14.25">
      <c r="A639" s="107" t="s">
        <v>1468</v>
      </c>
      <c r="B639" s="107" t="s">
        <v>1466</v>
      </c>
      <c r="C639" s="103" t="s">
        <v>1165</v>
      </c>
      <c r="D639" s="103" t="s">
        <v>1426</v>
      </c>
      <c r="E639" s="103">
        <v>450000</v>
      </c>
      <c r="F639" s="102">
        <f t="shared" si="27"/>
        <v>16500</v>
      </c>
      <c r="G639" s="102">
        <f t="shared" si="28"/>
        <v>5000</v>
      </c>
      <c r="H639" s="102">
        <f t="shared" si="29"/>
        <v>91350</v>
      </c>
      <c r="I639" s="108">
        <v>607495</v>
      </c>
      <c r="J639" s="108">
        <v>407021.65</v>
      </c>
    </row>
    <row r="640" spans="1:10" ht="14.25">
      <c r="A640" s="107" t="s">
        <v>1468</v>
      </c>
      <c r="B640" s="107" t="s">
        <v>1466</v>
      </c>
      <c r="C640" s="103" t="s">
        <v>1166</v>
      </c>
      <c r="D640" s="103" t="s">
        <v>1427</v>
      </c>
      <c r="E640" s="103">
        <v>350000</v>
      </c>
      <c r="F640" s="102">
        <f t="shared" si="27"/>
        <v>16500</v>
      </c>
      <c r="G640" s="102">
        <f t="shared" si="28"/>
        <v>5000</v>
      </c>
      <c r="H640" s="102">
        <f t="shared" si="29"/>
        <v>71050</v>
      </c>
      <c r="I640" s="108">
        <v>482545</v>
      </c>
      <c r="J640" s="108">
        <v>323305.15000000002</v>
      </c>
    </row>
    <row r="641" spans="1:10" ht="14.25">
      <c r="A641" s="107" t="s">
        <v>1468</v>
      </c>
      <c r="B641" s="107" t="s">
        <v>1466</v>
      </c>
      <c r="C641" s="103" t="s">
        <v>1167</v>
      </c>
      <c r="D641" s="103" t="s">
        <v>1428</v>
      </c>
      <c r="E641" s="103">
        <v>350000</v>
      </c>
      <c r="F641" s="102">
        <f t="shared" si="27"/>
        <v>16500</v>
      </c>
      <c r="G641" s="102">
        <f t="shared" si="28"/>
        <v>5000</v>
      </c>
      <c r="H641" s="102">
        <f t="shared" si="29"/>
        <v>71050</v>
      </c>
      <c r="I641" s="108">
        <v>482545</v>
      </c>
      <c r="J641" s="108">
        <v>323305.15000000002</v>
      </c>
    </row>
    <row r="642" spans="1:10" ht="14.25">
      <c r="A642" s="107" t="s">
        <v>1468</v>
      </c>
      <c r="B642" s="107" t="s">
        <v>1466</v>
      </c>
      <c r="C642" s="103" t="s">
        <v>1167</v>
      </c>
      <c r="D642" s="103" t="s">
        <v>1429</v>
      </c>
      <c r="E642" s="103">
        <v>350000</v>
      </c>
      <c r="F642" s="102">
        <f t="shared" si="27"/>
        <v>16500</v>
      </c>
      <c r="G642" s="102">
        <f t="shared" si="28"/>
        <v>5000</v>
      </c>
      <c r="H642" s="102">
        <f t="shared" si="29"/>
        <v>71050</v>
      </c>
      <c r="I642" s="108">
        <v>482545</v>
      </c>
      <c r="J642" s="108">
        <v>323305.15000000002</v>
      </c>
    </row>
    <row r="643" spans="1:10" ht="14.25">
      <c r="A643" s="107" t="s">
        <v>1468</v>
      </c>
      <c r="B643" s="107" t="s">
        <v>1466</v>
      </c>
      <c r="C643" s="103" t="s">
        <v>1168</v>
      </c>
      <c r="D643" s="103" t="s">
        <v>1430</v>
      </c>
      <c r="E643" s="103">
        <v>350000</v>
      </c>
      <c r="F643" s="102">
        <f t="shared" si="27"/>
        <v>16500</v>
      </c>
      <c r="G643" s="102">
        <f t="shared" si="28"/>
        <v>5000</v>
      </c>
      <c r="H643" s="102">
        <f t="shared" si="29"/>
        <v>71050</v>
      </c>
      <c r="I643" s="108">
        <v>482545</v>
      </c>
      <c r="J643" s="108">
        <v>323305.15000000002</v>
      </c>
    </row>
    <row r="644" spans="1:10" ht="14.25">
      <c r="A644" s="107" t="s">
        <v>1468</v>
      </c>
      <c r="B644" s="107" t="s">
        <v>1466</v>
      </c>
      <c r="C644" s="103" t="s">
        <v>1169</v>
      </c>
      <c r="D644" s="103" t="s">
        <v>1431</v>
      </c>
      <c r="E644" s="103">
        <v>350000</v>
      </c>
      <c r="F644" s="102">
        <f t="shared" ref="F644:F708" si="30">IF(E644&gt;65000,16500,35000)</f>
        <v>16500</v>
      </c>
      <c r="G644" s="102">
        <f t="shared" ref="G644:G708" si="31">IF(F644=16500,5000,11500)</f>
        <v>5000</v>
      </c>
      <c r="H644" s="102">
        <f t="shared" ref="H644:H672" si="32">E644*0.203</f>
        <v>71050</v>
      </c>
      <c r="I644" s="108">
        <v>482545</v>
      </c>
      <c r="J644" s="108">
        <v>323305.15000000002</v>
      </c>
    </row>
    <row r="645" spans="1:10" ht="14.25">
      <c r="A645" s="107" t="s">
        <v>1468</v>
      </c>
      <c r="B645" s="107" t="s">
        <v>1466</v>
      </c>
      <c r="C645" s="103" t="s">
        <v>1170</v>
      </c>
      <c r="D645" s="103" t="s">
        <v>1432</v>
      </c>
      <c r="E645" s="103">
        <v>350000</v>
      </c>
      <c r="F645" s="102">
        <f t="shared" si="30"/>
        <v>16500</v>
      </c>
      <c r="G645" s="102">
        <f t="shared" si="31"/>
        <v>5000</v>
      </c>
      <c r="H645" s="102">
        <f t="shared" si="32"/>
        <v>71050</v>
      </c>
      <c r="I645" s="108">
        <v>482545</v>
      </c>
      <c r="J645" s="108">
        <v>323305.15000000002</v>
      </c>
    </row>
    <row r="646" spans="1:10" ht="14.25">
      <c r="A646" s="107" t="s">
        <v>1468</v>
      </c>
      <c r="B646" s="107" t="s">
        <v>1466</v>
      </c>
      <c r="C646" s="103" t="s">
        <v>1170</v>
      </c>
      <c r="D646" s="103" t="s">
        <v>1433</v>
      </c>
      <c r="E646" s="103">
        <v>350000</v>
      </c>
      <c r="F646" s="102">
        <f t="shared" si="30"/>
        <v>16500</v>
      </c>
      <c r="G646" s="102">
        <f t="shared" si="31"/>
        <v>5000</v>
      </c>
      <c r="H646" s="102">
        <f t="shared" si="32"/>
        <v>71050</v>
      </c>
      <c r="I646" s="108">
        <v>482545</v>
      </c>
      <c r="J646" s="108">
        <v>323305.15000000002</v>
      </c>
    </row>
    <row r="647" spans="1:10" ht="14.25">
      <c r="A647" s="107" t="s">
        <v>1468</v>
      </c>
      <c r="B647" s="107" t="s">
        <v>1466</v>
      </c>
      <c r="C647" s="103" t="s">
        <v>1171</v>
      </c>
      <c r="D647" s="103" t="s">
        <v>1434</v>
      </c>
      <c r="E647" s="103">
        <v>350000</v>
      </c>
      <c r="F647" s="102">
        <f t="shared" si="30"/>
        <v>16500</v>
      </c>
      <c r="G647" s="102">
        <f t="shared" si="31"/>
        <v>5000</v>
      </c>
      <c r="H647" s="102">
        <f t="shared" si="32"/>
        <v>71050</v>
      </c>
      <c r="I647" s="108">
        <v>482545</v>
      </c>
      <c r="J647" s="108">
        <v>323305.15000000002</v>
      </c>
    </row>
    <row r="648" spans="1:10" ht="14.25">
      <c r="A648" s="107" t="s">
        <v>1468</v>
      </c>
      <c r="B648" s="107" t="s">
        <v>1466</v>
      </c>
      <c r="C648" s="103" t="s">
        <v>1171</v>
      </c>
      <c r="D648" s="103" t="s">
        <v>1435</v>
      </c>
      <c r="E648" s="103">
        <v>350000</v>
      </c>
      <c r="F648" s="102">
        <f t="shared" si="30"/>
        <v>16500</v>
      </c>
      <c r="G648" s="102">
        <f t="shared" si="31"/>
        <v>5000</v>
      </c>
      <c r="H648" s="102">
        <f t="shared" si="32"/>
        <v>71050</v>
      </c>
      <c r="I648" s="108">
        <v>482545</v>
      </c>
      <c r="J648" s="108">
        <v>323305.15000000002</v>
      </c>
    </row>
    <row r="649" spans="1:10" ht="14.25">
      <c r="A649" s="107" t="s">
        <v>1468</v>
      </c>
      <c r="B649" s="107" t="s">
        <v>1466</v>
      </c>
      <c r="C649" s="103" t="s">
        <v>1171</v>
      </c>
      <c r="D649" s="103" t="s">
        <v>1436</v>
      </c>
      <c r="E649" s="103">
        <v>350000</v>
      </c>
      <c r="F649" s="102">
        <f t="shared" si="30"/>
        <v>16500</v>
      </c>
      <c r="G649" s="102">
        <f t="shared" si="31"/>
        <v>5000</v>
      </c>
      <c r="H649" s="102">
        <f t="shared" si="32"/>
        <v>71050</v>
      </c>
      <c r="I649" s="108">
        <v>482545</v>
      </c>
      <c r="J649" s="108">
        <v>323305.15000000002</v>
      </c>
    </row>
    <row r="650" spans="1:10" ht="14.25">
      <c r="A650" s="107" t="s">
        <v>1468</v>
      </c>
      <c r="B650" s="107" t="s">
        <v>1466</v>
      </c>
      <c r="C650" s="103" t="s">
        <v>1172</v>
      </c>
      <c r="D650" s="103" t="s">
        <v>1437</v>
      </c>
      <c r="E650" s="103">
        <v>350000</v>
      </c>
      <c r="F650" s="102">
        <f t="shared" si="30"/>
        <v>16500</v>
      </c>
      <c r="G650" s="102">
        <f t="shared" si="31"/>
        <v>5000</v>
      </c>
      <c r="H650" s="102">
        <f t="shared" si="32"/>
        <v>71050</v>
      </c>
      <c r="I650" s="108">
        <v>482545</v>
      </c>
      <c r="J650" s="108">
        <v>323305.15000000002</v>
      </c>
    </row>
    <row r="651" spans="1:10" ht="14.25">
      <c r="A651" s="107" t="s">
        <v>1468</v>
      </c>
      <c r="B651" s="107" t="s">
        <v>1466</v>
      </c>
      <c r="C651" s="103" t="s">
        <v>1173</v>
      </c>
      <c r="D651" s="103" t="s">
        <v>1438</v>
      </c>
      <c r="E651" s="103">
        <v>350000</v>
      </c>
      <c r="F651" s="102">
        <f t="shared" si="30"/>
        <v>16500</v>
      </c>
      <c r="G651" s="102">
        <f t="shared" si="31"/>
        <v>5000</v>
      </c>
      <c r="H651" s="102">
        <f t="shared" si="32"/>
        <v>71050</v>
      </c>
      <c r="I651" s="108">
        <v>482545</v>
      </c>
      <c r="J651" s="108">
        <v>323305.15000000002</v>
      </c>
    </row>
    <row r="652" spans="1:10" ht="14.25">
      <c r="A652" s="107" t="s">
        <v>1468</v>
      </c>
      <c r="B652" s="107" t="s">
        <v>1466</v>
      </c>
      <c r="C652" s="103" t="s">
        <v>1174</v>
      </c>
      <c r="D652" s="103" t="s">
        <v>1439</v>
      </c>
      <c r="E652" s="103">
        <v>390000</v>
      </c>
      <c r="F652" s="102">
        <f t="shared" si="30"/>
        <v>16500</v>
      </c>
      <c r="G652" s="102">
        <f t="shared" si="31"/>
        <v>5000</v>
      </c>
      <c r="H652" s="102">
        <f t="shared" si="32"/>
        <v>79170</v>
      </c>
      <c r="I652" s="108">
        <v>532524.99999999988</v>
      </c>
      <c r="J652" s="108">
        <v>356791.74999999994</v>
      </c>
    </row>
    <row r="653" spans="1:10" ht="14.25">
      <c r="A653" s="107" t="s">
        <v>1468</v>
      </c>
      <c r="B653" s="107" t="s">
        <v>1466</v>
      </c>
      <c r="C653" s="103" t="s">
        <v>1175</v>
      </c>
      <c r="D653" s="103" t="s">
        <v>1440</v>
      </c>
      <c r="E653" s="103">
        <v>350000</v>
      </c>
      <c r="F653" s="102">
        <f t="shared" si="30"/>
        <v>16500</v>
      </c>
      <c r="G653" s="102">
        <f t="shared" si="31"/>
        <v>5000</v>
      </c>
      <c r="H653" s="102">
        <f t="shared" si="32"/>
        <v>71050</v>
      </c>
      <c r="I653" s="108">
        <v>482545</v>
      </c>
      <c r="J653" s="108">
        <v>323305.15000000002</v>
      </c>
    </row>
    <row r="654" spans="1:10" ht="14.25">
      <c r="A654" s="107" t="s">
        <v>1468</v>
      </c>
      <c r="B654" s="107" t="s">
        <v>1466</v>
      </c>
      <c r="C654" s="103" t="s">
        <v>1175</v>
      </c>
      <c r="D654" s="103" t="s">
        <v>1441</v>
      </c>
      <c r="E654" s="103">
        <v>350000</v>
      </c>
      <c r="F654" s="102">
        <f t="shared" si="30"/>
        <v>16500</v>
      </c>
      <c r="G654" s="102">
        <f t="shared" si="31"/>
        <v>5000</v>
      </c>
      <c r="H654" s="102">
        <f t="shared" si="32"/>
        <v>71050</v>
      </c>
      <c r="I654" s="108">
        <v>482545</v>
      </c>
      <c r="J654" s="108">
        <v>323305.15000000002</v>
      </c>
    </row>
    <row r="655" spans="1:10" ht="14.25">
      <c r="A655" s="107" t="s">
        <v>1468</v>
      </c>
      <c r="B655" s="107" t="s">
        <v>1466</v>
      </c>
      <c r="C655" s="103" t="s">
        <v>1176</v>
      </c>
      <c r="D655" s="103" t="s">
        <v>1442</v>
      </c>
      <c r="E655" s="103">
        <v>350000</v>
      </c>
      <c r="F655" s="102">
        <f t="shared" si="30"/>
        <v>16500</v>
      </c>
      <c r="G655" s="102">
        <f t="shared" si="31"/>
        <v>5000</v>
      </c>
      <c r="H655" s="102">
        <f t="shared" si="32"/>
        <v>71050</v>
      </c>
      <c r="I655" s="108">
        <v>482545</v>
      </c>
      <c r="J655" s="108">
        <v>323305.15000000002</v>
      </c>
    </row>
    <row r="656" spans="1:10" ht="14.25">
      <c r="A656" s="107" t="s">
        <v>1468</v>
      </c>
      <c r="B656" s="107" t="s">
        <v>1466</v>
      </c>
      <c r="C656" s="103" t="s">
        <v>1176</v>
      </c>
      <c r="D656" s="103" t="s">
        <v>1443</v>
      </c>
      <c r="E656" s="103">
        <v>350000</v>
      </c>
      <c r="F656" s="102">
        <f t="shared" si="30"/>
        <v>16500</v>
      </c>
      <c r="G656" s="102">
        <f t="shared" si="31"/>
        <v>5000</v>
      </c>
      <c r="H656" s="102">
        <f t="shared" si="32"/>
        <v>71050</v>
      </c>
      <c r="I656" s="108">
        <v>482545</v>
      </c>
      <c r="J656" s="108">
        <v>323305.15000000002</v>
      </c>
    </row>
    <row r="657" spans="1:10" ht="14.25">
      <c r="A657" s="107" t="s">
        <v>1468</v>
      </c>
      <c r="B657" s="107" t="s">
        <v>1466</v>
      </c>
      <c r="C657" s="103" t="s">
        <v>1176</v>
      </c>
      <c r="D657" s="103" t="s">
        <v>1444</v>
      </c>
      <c r="E657" s="103">
        <v>350000</v>
      </c>
      <c r="F657" s="102">
        <f t="shared" si="30"/>
        <v>16500</v>
      </c>
      <c r="G657" s="102">
        <f t="shared" si="31"/>
        <v>5000</v>
      </c>
      <c r="H657" s="102">
        <f t="shared" si="32"/>
        <v>71050</v>
      </c>
      <c r="I657" s="108">
        <v>482545</v>
      </c>
      <c r="J657" s="108">
        <v>323305.15000000002</v>
      </c>
    </row>
    <row r="658" spans="1:10" ht="14.25">
      <c r="A658" s="107" t="s">
        <v>1468</v>
      </c>
      <c r="B658" s="107" t="s">
        <v>1466</v>
      </c>
      <c r="C658" s="103" t="s">
        <v>1176</v>
      </c>
      <c r="D658" s="103" t="s">
        <v>1445</v>
      </c>
      <c r="E658" s="103">
        <v>350000</v>
      </c>
      <c r="F658" s="102">
        <f t="shared" si="30"/>
        <v>16500</v>
      </c>
      <c r="G658" s="102">
        <f t="shared" si="31"/>
        <v>5000</v>
      </c>
      <c r="H658" s="102">
        <f t="shared" si="32"/>
        <v>71050</v>
      </c>
      <c r="I658" s="108">
        <v>482545</v>
      </c>
      <c r="J658" s="108">
        <v>323305.15000000002</v>
      </c>
    </row>
    <row r="659" spans="1:10" ht="14.25">
      <c r="A659" s="107" t="s">
        <v>1468</v>
      </c>
      <c r="B659" s="107" t="s">
        <v>1466</v>
      </c>
      <c r="C659" s="103" t="s">
        <v>1177</v>
      </c>
      <c r="D659" s="103" t="s">
        <v>1446</v>
      </c>
      <c r="E659" s="103">
        <v>350000</v>
      </c>
      <c r="F659" s="102">
        <f t="shared" si="30"/>
        <v>16500</v>
      </c>
      <c r="G659" s="102">
        <f t="shared" si="31"/>
        <v>5000</v>
      </c>
      <c r="H659" s="102">
        <f t="shared" si="32"/>
        <v>71050</v>
      </c>
      <c r="I659" s="108">
        <v>482545</v>
      </c>
      <c r="J659" s="108">
        <v>323305.15000000002</v>
      </c>
    </row>
    <row r="660" spans="1:10" ht="14.25">
      <c r="A660" s="107" t="s">
        <v>1468</v>
      </c>
      <c r="B660" s="107" t="s">
        <v>1466</v>
      </c>
      <c r="C660" s="103" t="s">
        <v>1178</v>
      </c>
      <c r="D660" s="103" t="s">
        <v>1447</v>
      </c>
      <c r="E660" s="103">
        <v>390000</v>
      </c>
      <c r="F660" s="102">
        <f t="shared" si="30"/>
        <v>16500</v>
      </c>
      <c r="G660" s="102">
        <f t="shared" si="31"/>
        <v>5000</v>
      </c>
      <c r="H660" s="102">
        <f t="shared" si="32"/>
        <v>79170</v>
      </c>
      <c r="I660" s="108">
        <v>532524.99999999988</v>
      </c>
      <c r="J660" s="108">
        <v>356791.74999999994</v>
      </c>
    </row>
    <row r="661" spans="1:10" ht="14.25">
      <c r="A661" s="107" t="s">
        <v>1468</v>
      </c>
      <c r="B661" s="107" t="s">
        <v>1466</v>
      </c>
      <c r="C661" s="103" t="s">
        <v>1178</v>
      </c>
      <c r="D661" s="103" t="s">
        <v>1448</v>
      </c>
      <c r="E661" s="103">
        <v>390000</v>
      </c>
      <c r="F661" s="102">
        <f t="shared" si="30"/>
        <v>16500</v>
      </c>
      <c r="G661" s="102">
        <f t="shared" si="31"/>
        <v>5000</v>
      </c>
      <c r="H661" s="102">
        <f t="shared" si="32"/>
        <v>79170</v>
      </c>
      <c r="I661" s="108">
        <v>532524.99999999988</v>
      </c>
      <c r="J661" s="108">
        <v>356791.74999999994</v>
      </c>
    </row>
    <row r="662" spans="1:10" ht="14.25">
      <c r="A662" s="107" t="s">
        <v>1468</v>
      </c>
      <c r="B662" s="107" t="s">
        <v>1466</v>
      </c>
      <c r="C662" s="103" t="s">
        <v>1179</v>
      </c>
      <c r="D662" s="103" t="s">
        <v>1449</v>
      </c>
      <c r="E662" s="103">
        <v>390000</v>
      </c>
      <c r="F662" s="102">
        <f t="shared" si="30"/>
        <v>16500</v>
      </c>
      <c r="G662" s="102">
        <f t="shared" si="31"/>
        <v>5000</v>
      </c>
      <c r="H662" s="102">
        <f t="shared" si="32"/>
        <v>79170</v>
      </c>
      <c r="I662" s="108">
        <v>532524.99999999988</v>
      </c>
      <c r="J662" s="108">
        <v>356791.74999999994</v>
      </c>
    </row>
    <row r="663" spans="1:10" ht="14.25">
      <c r="A663" s="107" t="s">
        <v>1468</v>
      </c>
      <c r="B663" s="107" t="s">
        <v>1466</v>
      </c>
      <c r="C663" s="103" t="s">
        <v>1180</v>
      </c>
      <c r="D663" s="103" t="s">
        <v>1450</v>
      </c>
      <c r="E663" s="103">
        <v>350000</v>
      </c>
      <c r="F663" s="102">
        <f t="shared" si="30"/>
        <v>16500</v>
      </c>
      <c r="G663" s="102">
        <f t="shared" si="31"/>
        <v>5000</v>
      </c>
      <c r="H663" s="102">
        <f t="shared" si="32"/>
        <v>71050</v>
      </c>
      <c r="I663" s="108">
        <v>482545</v>
      </c>
      <c r="J663" s="108">
        <v>323305.15000000002</v>
      </c>
    </row>
    <row r="664" spans="1:10" ht="14.25">
      <c r="A664" s="107" t="s">
        <v>1468</v>
      </c>
      <c r="B664" s="107" t="s">
        <v>1466</v>
      </c>
      <c r="C664" s="103" t="s">
        <v>1181</v>
      </c>
      <c r="D664" s="103" t="s">
        <v>1451</v>
      </c>
      <c r="E664" s="103">
        <v>350000</v>
      </c>
      <c r="F664" s="102">
        <f t="shared" si="30"/>
        <v>16500</v>
      </c>
      <c r="G664" s="102">
        <f t="shared" si="31"/>
        <v>5000</v>
      </c>
      <c r="H664" s="102">
        <f t="shared" si="32"/>
        <v>71050</v>
      </c>
      <c r="I664" s="108">
        <v>482545</v>
      </c>
      <c r="J664" s="108">
        <v>323305.15000000002</v>
      </c>
    </row>
    <row r="665" spans="1:10" ht="14.25">
      <c r="A665" s="107" t="s">
        <v>1468</v>
      </c>
      <c r="B665" s="107" t="s">
        <v>1466</v>
      </c>
      <c r="C665" s="103" t="s">
        <v>1182</v>
      </c>
      <c r="D665" s="103" t="s">
        <v>1452</v>
      </c>
      <c r="E665" s="103">
        <v>350000</v>
      </c>
      <c r="F665" s="102">
        <f t="shared" si="30"/>
        <v>16500</v>
      </c>
      <c r="G665" s="102">
        <f t="shared" si="31"/>
        <v>5000</v>
      </c>
      <c r="H665" s="102">
        <f t="shared" si="32"/>
        <v>71050</v>
      </c>
      <c r="I665" s="108">
        <v>482545</v>
      </c>
      <c r="J665" s="108">
        <v>323305.15000000002</v>
      </c>
    </row>
    <row r="666" spans="1:10" ht="14.25">
      <c r="A666" s="107" t="s">
        <v>1468</v>
      </c>
      <c r="B666" s="107" t="s">
        <v>1466</v>
      </c>
      <c r="C666" s="103" t="s">
        <v>1183</v>
      </c>
      <c r="D666" s="103" t="s">
        <v>1453</v>
      </c>
      <c r="E666" s="103">
        <v>350000</v>
      </c>
      <c r="F666" s="102">
        <f t="shared" si="30"/>
        <v>16500</v>
      </c>
      <c r="G666" s="102">
        <f t="shared" si="31"/>
        <v>5000</v>
      </c>
      <c r="H666" s="102">
        <f t="shared" si="32"/>
        <v>71050</v>
      </c>
      <c r="I666" s="108">
        <v>482545</v>
      </c>
      <c r="J666" s="108">
        <v>323305.15000000002</v>
      </c>
    </row>
    <row r="667" spans="1:10" ht="14.25">
      <c r="A667" s="107" t="s">
        <v>1468</v>
      </c>
      <c r="B667" s="107" t="s">
        <v>1466</v>
      </c>
      <c r="C667" s="103" t="s">
        <v>1183</v>
      </c>
      <c r="D667" s="103" t="s">
        <v>1454</v>
      </c>
      <c r="E667" s="103">
        <v>350000</v>
      </c>
      <c r="F667" s="102">
        <f t="shared" si="30"/>
        <v>16500</v>
      </c>
      <c r="G667" s="102">
        <f t="shared" si="31"/>
        <v>5000</v>
      </c>
      <c r="H667" s="102">
        <f t="shared" si="32"/>
        <v>71050</v>
      </c>
      <c r="I667" s="108">
        <v>482545</v>
      </c>
      <c r="J667" s="108">
        <v>323305.15000000002</v>
      </c>
    </row>
    <row r="668" spans="1:10" ht="14.25">
      <c r="A668" s="107" t="s">
        <v>1468</v>
      </c>
      <c r="B668" s="107" t="s">
        <v>1466</v>
      </c>
      <c r="C668" s="103" t="s">
        <v>1184</v>
      </c>
      <c r="D668" s="103" t="s">
        <v>1455</v>
      </c>
      <c r="E668" s="103">
        <v>350000</v>
      </c>
      <c r="F668" s="102">
        <f t="shared" si="30"/>
        <v>16500</v>
      </c>
      <c r="G668" s="102">
        <f t="shared" si="31"/>
        <v>5000</v>
      </c>
      <c r="H668" s="102">
        <f t="shared" si="32"/>
        <v>71050</v>
      </c>
      <c r="I668" s="108">
        <v>482545</v>
      </c>
      <c r="J668" s="108">
        <v>323305.15000000002</v>
      </c>
    </row>
    <row r="669" spans="1:10" ht="14.25">
      <c r="A669" s="107" t="s">
        <v>1468</v>
      </c>
      <c r="B669" s="107" t="s">
        <v>1466</v>
      </c>
      <c r="C669" s="103" t="s">
        <v>1184</v>
      </c>
      <c r="D669" s="103" t="s">
        <v>1456</v>
      </c>
      <c r="E669" s="103">
        <v>350000</v>
      </c>
      <c r="F669" s="102">
        <f t="shared" si="30"/>
        <v>16500</v>
      </c>
      <c r="G669" s="102">
        <f t="shared" si="31"/>
        <v>5000</v>
      </c>
      <c r="H669" s="102">
        <f t="shared" si="32"/>
        <v>71050</v>
      </c>
      <c r="I669" s="108">
        <v>482545</v>
      </c>
      <c r="J669" s="108">
        <v>323305.15000000002</v>
      </c>
    </row>
    <row r="670" spans="1:10" ht="14.25">
      <c r="A670" s="107" t="s">
        <v>1468</v>
      </c>
      <c r="B670" s="107" t="s">
        <v>1466</v>
      </c>
      <c r="C670" s="103" t="s">
        <v>1185</v>
      </c>
      <c r="D670" s="103" t="s">
        <v>1457</v>
      </c>
      <c r="E670" s="103">
        <v>350000</v>
      </c>
      <c r="F670" s="102">
        <f t="shared" si="30"/>
        <v>16500</v>
      </c>
      <c r="G670" s="102">
        <f t="shared" si="31"/>
        <v>5000</v>
      </c>
      <c r="H670" s="102">
        <f t="shared" si="32"/>
        <v>71050</v>
      </c>
      <c r="I670" s="108">
        <v>482545</v>
      </c>
      <c r="J670" s="108">
        <v>323305.15000000002</v>
      </c>
    </row>
    <row r="671" spans="1:10" ht="14.25">
      <c r="A671" s="107" t="s">
        <v>1468</v>
      </c>
      <c r="B671" s="107" t="s">
        <v>1466</v>
      </c>
      <c r="C671" s="103" t="s">
        <v>1185</v>
      </c>
      <c r="D671" s="103" t="s">
        <v>1458</v>
      </c>
      <c r="E671" s="103">
        <v>350000</v>
      </c>
      <c r="F671" s="102">
        <f t="shared" si="30"/>
        <v>16500</v>
      </c>
      <c r="G671" s="102">
        <f t="shared" si="31"/>
        <v>5000</v>
      </c>
      <c r="H671" s="102">
        <f t="shared" si="32"/>
        <v>71050</v>
      </c>
      <c r="I671" s="108">
        <v>482545</v>
      </c>
      <c r="J671" s="108">
        <v>323305.15000000002</v>
      </c>
    </row>
    <row r="672" spans="1:10" ht="14.25">
      <c r="A672" s="107" t="s">
        <v>1468</v>
      </c>
      <c r="B672" s="107" t="s">
        <v>1466</v>
      </c>
      <c r="C672" s="103" t="s">
        <v>1185</v>
      </c>
      <c r="D672" s="103" t="s">
        <v>1459</v>
      </c>
      <c r="E672" s="103">
        <v>350000</v>
      </c>
      <c r="F672" s="102">
        <f t="shared" si="30"/>
        <v>16500</v>
      </c>
      <c r="G672" s="102">
        <f t="shared" si="31"/>
        <v>5000</v>
      </c>
      <c r="H672" s="102">
        <f t="shared" si="32"/>
        <v>71050</v>
      </c>
      <c r="I672" s="108">
        <v>482545</v>
      </c>
      <c r="J672" s="108">
        <v>323305.15000000002</v>
      </c>
    </row>
    <row r="673" spans="1:10" ht="14.25">
      <c r="A673" s="126" t="s">
        <v>1471</v>
      </c>
      <c r="B673" s="107" t="s">
        <v>1492</v>
      </c>
      <c r="C673" s="103" t="s">
        <v>1472</v>
      </c>
      <c r="D673" s="103" t="s">
        <v>1493</v>
      </c>
      <c r="E673" s="103">
        <v>150000</v>
      </c>
      <c r="F673" s="102">
        <f t="shared" si="30"/>
        <v>16500</v>
      </c>
      <c r="G673" s="102">
        <f t="shared" si="31"/>
        <v>5000</v>
      </c>
      <c r="H673" s="102">
        <f t="shared" ref="H673:H736" si="33">E673*0.203</f>
        <v>30450.000000000004</v>
      </c>
      <c r="I673" s="108">
        <v>208119.00000000003</v>
      </c>
      <c r="J673" s="108">
        <v>139439.73000000004</v>
      </c>
    </row>
    <row r="674" spans="1:10" ht="14.25">
      <c r="A674" s="126" t="s">
        <v>1471</v>
      </c>
      <c r="B674" s="107" t="s">
        <v>1492</v>
      </c>
      <c r="C674" s="103" t="s">
        <v>1472</v>
      </c>
      <c r="D674" s="103" t="s">
        <v>1494</v>
      </c>
      <c r="E674" s="103">
        <v>150000</v>
      </c>
      <c r="F674" s="102">
        <f t="shared" si="30"/>
        <v>16500</v>
      </c>
      <c r="G674" s="102">
        <f t="shared" si="31"/>
        <v>5000</v>
      </c>
      <c r="H674" s="102">
        <f t="shared" si="33"/>
        <v>30450.000000000004</v>
      </c>
      <c r="I674" s="108">
        <v>208119.00000000003</v>
      </c>
      <c r="J674" s="108">
        <v>139439.73000000004</v>
      </c>
    </row>
    <row r="675" spans="1:10" ht="14.25">
      <c r="A675" s="126" t="s">
        <v>1471</v>
      </c>
      <c r="B675" s="107" t="s">
        <v>1492</v>
      </c>
      <c r="C675" s="103" t="s">
        <v>1472</v>
      </c>
      <c r="D675" s="103" t="s">
        <v>1495</v>
      </c>
      <c r="E675" s="103">
        <v>150000</v>
      </c>
      <c r="F675" s="102">
        <f t="shared" si="30"/>
        <v>16500</v>
      </c>
      <c r="G675" s="102">
        <f t="shared" si="31"/>
        <v>5000</v>
      </c>
      <c r="H675" s="102">
        <f t="shared" si="33"/>
        <v>30450.000000000004</v>
      </c>
      <c r="I675" s="108">
        <v>208119.00000000003</v>
      </c>
      <c r="J675" s="108">
        <v>139439.73000000004</v>
      </c>
    </row>
    <row r="676" spans="1:10" ht="14.25">
      <c r="A676" s="126" t="s">
        <v>1471</v>
      </c>
      <c r="B676" s="107" t="s">
        <v>1492</v>
      </c>
      <c r="C676" s="103" t="s">
        <v>1472</v>
      </c>
      <c r="D676" s="103" t="s">
        <v>1496</v>
      </c>
      <c r="E676" s="103">
        <v>150000</v>
      </c>
      <c r="F676" s="102">
        <f t="shared" si="30"/>
        <v>16500</v>
      </c>
      <c r="G676" s="102">
        <f t="shared" si="31"/>
        <v>5000</v>
      </c>
      <c r="H676" s="102">
        <f t="shared" si="33"/>
        <v>30450.000000000004</v>
      </c>
      <c r="I676" s="108">
        <v>208119.00000000003</v>
      </c>
      <c r="J676" s="108">
        <v>139439.73000000004</v>
      </c>
    </row>
    <row r="677" spans="1:10" ht="14.25">
      <c r="A677" s="126" t="s">
        <v>1471</v>
      </c>
      <c r="B677" s="107" t="s">
        <v>1492</v>
      </c>
      <c r="C677" s="103" t="s">
        <v>1472</v>
      </c>
      <c r="D677" s="103" t="s">
        <v>1497</v>
      </c>
      <c r="E677" s="103">
        <v>150000</v>
      </c>
      <c r="F677" s="102">
        <f t="shared" si="30"/>
        <v>16500</v>
      </c>
      <c r="G677" s="102">
        <f t="shared" si="31"/>
        <v>5000</v>
      </c>
      <c r="H677" s="102">
        <f t="shared" si="33"/>
        <v>30450.000000000004</v>
      </c>
      <c r="I677" s="108">
        <v>208119.00000000003</v>
      </c>
      <c r="J677" s="108">
        <v>139439.73000000004</v>
      </c>
    </row>
    <row r="678" spans="1:10" ht="14.25">
      <c r="A678" s="126" t="s">
        <v>1471</v>
      </c>
      <c r="B678" s="107" t="s">
        <v>1492</v>
      </c>
      <c r="C678" s="103" t="s">
        <v>1472</v>
      </c>
      <c r="D678" s="103" t="s">
        <v>1498</v>
      </c>
      <c r="E678" s="103">
        <v>150000</v>
      </c>
      <c r="F678" s="102">
        <f t="shared" si="30"/>
        <v>16500</v>
      </c>
      <c r="G678" s="102">
        <f t="shared" si="31"/>
        <v>5000</v>
      </c>
      <c r="H678" s="102">
        <f t="shared" si="33"/>
        <v>30450.000000000004</v>
      </c>
      <c r="I678" s="108">
        <v>208119.00000000003</v>
      </c>
      <c r="J678" s="108">
        <v>139439.73000000004</v>
      </c>
    </row>
    <row r="679" spans="1:10" ht="14.25">
      <c r="A679" s="126" t="s">
        <v>1471</v>
      </c>
      <c r="B679" s="107" t="s">
        <v>1492</v>
      </c>
      <c r="C679" s="103" t="s">
        <v>1472</v>
      </c>
      <c r="D679" s="103" t="s">
        <v>1499</v>
      </c>
      <c r="E679" s="103">
        <v>150000</v>
      </c>
      <c r="F679" s="102">
        <f t="shared" si="30"/>
        <v>16500</v>
      </c>
      <c r="G679" s="102">
        <f t="shared" si="31"/>
        <v>5000</v>
      </c>
      <c r="H679" s="102">
        <f t="shared" si="33"/>
        <v>30450.000000000004</v>
      </c>
      <c r="I679" s="108">
        <v>208119.00000000003</v>
      </c>
      <c r="J679" s="108">
        <v>139439.73000000004</v>
      </c>
    </row>
    <row r="680" spans="1:10" ht="14.25">
      <c r="A680" s="126" t="s">
        <v>1471</v>
      </c>
      <c r="B680" s="107" t="s">
        <v>1492</v>
      </c>
      <c r="C680" s="103" t="s">
        <v>1472</v>
      </c>
      <c r="D680" s="103" t="s">
        <v>1500</v>
      </c>
      <c r="E680" s="103">
        <v>150000</v>
      </c>
      <c r="F680" s="102">
        <f t="shared" si="30"/>
        <v>16500</v>
      </c>
      <c r="G680" s="102">
        <f t="shared" si="31"/>
        <v>5000</v>
      </c>
      <c r="H680" s="102">
        <f t="shared" si="33"/>
        <v>30450.000000000004</v>
      </c>
      <c r="I680" s="108">
        <v>208119.00000000003</v>
      </c>
      <c r="J680" s="108">
        <v>139439.73000000004</v>
      </c>
    </row>
    <row r="681" spans="1:10" ht="14.25">
      <c r="A681" s="126" t="s">
        <v>1471</v>
      </c>
      <c r="B681" s="107" t="s">
        <v>1492</v>
      </c>
      <c r="C681" s="103" t="s">
        <v>1473</v>
      </c>
      <c r="D681" s="103" t="s">
        <v>1501</v>
      </c>
      <c r="E681" s="103">
        <v>150000</v>
      </c>
      <c r="F681" s="102">
        <f t="shared" si="30"/>
        <v>16500</v>
      </c>
      <c r="G681" s="102">
        <f t="shared" si="31"/>
        <v>5000</v>
      </c>
      <c r="H681" s="102">
        <f t="shared" si="33"/>
        <v>30450.000000000004</v>
      </c>
      <c r="I681" s="108">
        <v>208119.00000000003</v>
      </c>
      <c r="J681" s="108">
        <v>139439.73000000004</v>
      </c>
    </row>
    <row r="682" spans="1:10" ht="14.25">
      <c r="A682" s="126" t="s">
        <v>1471</v>
      </c>
      <c r="B682" s="107" t="s">
        <v>1492</v>
      </c>
      <c r="C682" s="103" t="s">
        <v>1473</v>
      </c>
      <c r="D682" s="103" t="s">
        <v>1502</v>
      </c>
      <c r="E682" s="103">
        <v>150000</v>
      </c>
      <c r="F682" s="102">
        <f t="shared" si="30"/>
        <v>16500</v>
      </c>
      <c r="G682" s="102">
        <f t="shared" si="31"/>
        <v>5000</v>
      </c>
      <c r="H682" s="102">
        <f t="shared" si="33"/>
        <v>30450.000000000004</v>
      </c>
      <c r="I682" s="108">
        <v>208119.00000000003</v>
      </c>
      <c r="J682" s="108">
        <v>139439.73000000004</v>
      </c>
    </row>
    <row r="683" spans="1:10" ht="14.25">
      <c r="A683" s="126" t="s">
        <v>1471</v>
      </c>
      <c r="B683" s="107" t="s">
        <v>1492</v>
      </c>
      <c r="C683" s="103" t="s">
        <v>1473</v>
      </c>
      <c r="D683" s="103" t="s">
        <v>1503</v>
      </c>
      <c r="E683" s="103">
        <v>150000</v>
      </c>
      <c r="F683" s="102">
        <f t="shared" si="30"/>
        <v>16500</v>
      </c>
      <c r="G683" s="102">
        <f t="shared" si="31"/>
        <v>5000</v>
      </c>
      <c r="H683" s="102">
        <f t="shared" si="33"/>
        <v>30450.000000000004</v>
      </c>
      <c r="I683" s="108">
        <v>208119.00000000003</v>
      </c>
      <c r="J683" s="108">
        <v>139439.73000000004</v>
      </c>
    </row>
    <row r="684" spans="1:10" ht="14.25">
      <c r="A684" s="126" t="s">
        <v>1471</v>
      </c>
      <c r="B684" s="107" t="s">
        <v>1492</v>
      </c>
      <c r="C684" s="103" t="s">
        <v>1473</v>
      </c>
      <c r="D684" s="103" t="s">
        <v>1504</v>
      </c>
      <c r="E684" s="103">
        <v>150000</v>
      </c>
      <c r="F684" s="102">
        <f t="shared" si="30"/>
        <v>16500</v>
      </c>
      <c r="G684" s="102">
        <f t="shared" si="31"/>
        <v>5000</v>
      </c>
      <c r="H684" s="102">
        <f t="shared" si="33"/>
        <v>30450.000000000004</v>
      </c>
      <c r="I684" s="108">
        <v>208119.00000000003</v>
      </c>
      <c r="J684" s="108">
        <v>139439.73000000004</v>
      </c>
    </row>
    <row r="685" spans="1:10" ht="14.25">
      <c r="A685" s="126" t="s">
        <v>1471</v>
      </c>
      <c r="B685" s="107" t="s">
        <v>1492</v>
      </c>
      <c r="C685" s="103" t="s">
        <v>1473</v>
      </c>
      <c r="D685" s="103" t="s">
        <v>1505</v>
      </c>
      <c r="E685" s="103">
        <v>150000</v>
      </c>
      <c r="F685" s="102">
        <f t="shared" si="30"/>
        <v>16500</v>
      </c>
      <c r="G685" s="102">
        <f t="shared" si="31"/>
        <v>5000</v>
      </c>
      <c r="H685" s="102">
        <f t="shared" si="33"/>
        <v>30450.000000000004</v>
      </c>
      <c r="I685" s="108">
        <v>208119.00000000003</v>
      </c>
      <c r="J685" s="108">
        <v>139439.73000000004</v>
      </c>
    </row>
    <row r="686" spans="1:10" ht="14.25">
      <c r="A686" s="126" t="s">
        <v>1471</v>
      </c>
      <c r="B686" s="107" t="s">
        <v>1492</v>
      </c>
      <c r="C686" s="103" t="s">
        <v>1473</v>
      </c>
      <c r="D686" s="103" t="s">
        <v>1506</v>
      </c>
      <c r="E686" s="103">
        <v>150000</v>
      </c>
      <c r="F686" s="102">
        <f t="shared" si="30"/>
        <v>16500</v>
      </c>
      <c r="G686" s="102">
        <f t="shared" si="31"/>
        <v>5000</v>
      </c>
      <c r="H686" s="102">
        <f t="shared" si="33"/>
        <v>30450.000000000004</v>
      </c>
      <c r="I686" s="108">
        <v>208119.00000000003</v>
      </c>
      <c r="J686" s="108">
        <v>139439.73000000004</v>
      </c>
    </row>
    <row r="687" spans="1:10" ht="14.25">
      <c r="A687" s="126" t="s">
        <v>1471</v>
      </c>
      <c r="B687" s="107" t="s">
        <v>1492</v>
      </c>
      <c r="C687" s="103" t="s">
        <v>1474</v>
      </c>
      <c r="D687" s="103" t="s">
        <v>1507</v>
      </c>
      <c r="E687" s="103">
        <v>230000</v>
      </c>
      <c r="F687" s="102">
        <f t="shared" si="30"/>
        <v>16500</v>
      </c>
      <c r="G687" s="102">
        <f t="shared" si="31"/>
        <v>5000</v>
      </c>
      <c r="H687" s="102">
        <f t="shared" si="33"/>
        <v>46690</v>
      </c>
      <c r="I687" s="108">
        <v>305321.40000000002</v>
      </c>
      <c r="J687" s="108">
        <v>204565.33800000002</v>
      </c>
    </row>
    <row r="688" spans="1:10" ht="14.25">
      <c r="A688" s="126" t="s">
        <v>1471</v>
      </c>
      <c r="B688" s="107" t="s">
        <v>1492</v>
      </c>
      <c r="C688" s="103" t="s">
        <v>1474</v>
      </c>
      <c r="D688" s="103" t="s">
        <v>1508</v>
      </c>
      <c r="E688" s="103">
        <v>230000</v>
      </c>
      <c r="F688" s="102">
        <f t="shared" si="30"/>
        <v>16500</v>
      </c>
      <c r="G688" s="102">
        <f t="shared" si="31"/>
        <v>5000</v>
      </c>
      <c r="H688" s="102">
        <f t="shared" si="33"/>
        <v>46690</v>
      </c>
      <c r="I688" s="108">
        <v>305321.40000000002</v>
      </c>
      <c r="J688" s="108">
        <v>204565.33800000002</v>
      </c>
    </row>
    <row r="689" spans="1:10" ht="14.25">
      <c r="A689" s="126" t="s">
        <v>1471</v>
      </c>
      <c r="B689" s="107" t="s">
        <v>1492</v>
      </c>
      <c r="C689" s="103" t="s">
        <v>1475</v>
      </c>
      <c r="D689" s="103" t="s">
        <v>1509</v>
      </c>
      <c r="E689" s="103">
        <v>190000</v>
      </c>
      <c r="F689" s="102">
        <v>16500</v>
      </c>
      <c r="G689" s="102">
        <v>5000</v>
      </c>
      <c r="H689" s="102">
        <v>38570</v>
      </c>
      <c r="I689" s="108">
        <v>256720.19999999998</v>
      </c>
      <c r="J689" s="108">
        <v>172002.53399999999</v>
      </c>
    </row>
    <row r="690" spans="1:10" ht="14.25">
      <c r="A690" s="126" t="s">
        <v>1471</v>
      </c>
      <c r="B690" s="107" t="s">
        <v>1492</v>
      </c>
      <c r="C690" s="103" t="s">
        <v>1475</v>
      </c>
      <c r="D690" s="131" t="s">
        <v>1546</v>
      </c>
      <c r="E690" s="103">
        <v>190000</v>
      </c>
      <c r="F690" s="102">
        <f t="shared" si="30"/>
        <v>16500</v>
      </c>
      <c r="G690" s="102">
        <f t="shared" si="31"/>
        <v>5000</v>
      </c>
      <c r="H690" s="102">
        <f t="shared" ref="H690" si="34">E690*0.203</f>
        <v>38570</v>
      </c>
      <c r="I690" s="108">
        <v>256720.19999999998</v>
      </c>
      <c r="J690" s="108">
        <v>172002.53399999999</v>
      </c>
    </row>
    <row r="691" spans="1:10" ht="14.25">
      <c r="A691" s="126" t="s">
        <v>1471</v>
      </c>
      <c r="B691" s="107" t="s">
        <v>1492</v>
      </c>
      <c r="C691" s="103" t="s">
        <v>1475</v>
      </c>
      <c r="D691" s="103" t="s">
        <v>1510</v>
      </c>
      <c r="E691" s="103">
        <v>190000</v>
      </c>
      <c r="F691" s="102">
        <f t="shared" si="30"/>
        <v>16500</v>
      </c>
      <c r="G691" s="102">
        <f t="shared" si="31"/>
        <v>5000</v>
      </c>
      <c r="H691" s="102">
        <f t="shared" si="33"/>
        <v>38570</v>
      </c>
      <c r="I691" s="108">
        <v>256720.19999999998</v>
      </c>
      <c r="J691" s="108">
        <v>172002.53399999999</v>
      </c>
    </row>
    <row r="692" spans="1:10" ht="14.25">
      <c r="A692" s="126" t="s">
        <v>1471</v>
      </c>
      <c r="B692" s="107" t="s">
        <v>1492</v>
      </c>
      <c r="C692" s="103" t="s">
        <v>1475</v>
      </c>
      <c r="D692" s="103" t="s">
        <v>1511</v>
      </c>
      <c r="E692" s="103">
        <v>190000</v>
      </c>
      <c r="F692" s="102">
        <f t="shared" si="30"/>
        <v>16500</v>
      </c>
      <c r="G692" s="102">
        <f t="shared" si="31"/>
        <v>5000</v>
      </c>
      <c r="H692" s="102">
        <f t="shared" si="33"/>
        <v>38570</v>
      </c>
      <c r="I692" s="108">
        <v>256720.19999999998</v>
      </c>
      <c r="J692" s="108">
        <v>172002.53399999999</v>
      </c>
    </row>
    <row r="693" spans="1:10" ht="14.25">
      <c r="A693" s="126" t="s">
        <v>1471</v>
      </c>
      <c r="B693" s="107" t="s">
        <v>1492</v>
      </c>
      <c r="C693" s="103" t="s">
        <v>1476</v>
      </c>
      <c r="D693" s="103" t="s">
        <v>1512</v>
      </c>
      <c r="E693" s="103">
        <v>690000</v>
      </c>
      <c r="F693" s="102">
        <f t="shared" si="30"/>
        <v>16500</v>
      </c>
      <c r="G693" s="102">
        <f t="shared" si="31"/>
        <v>5000</v>
      </c>
      <c r="H693" s="102">
        <f t="shared" si="33"/>
        <v>140070</v>
      </c>
      <c r="I693" s="108">
        <v>952054.2</v>
      </c>
      <c r="J693" s="108">
        <v>637876.31400000001</v>
      </c>
    </row>
    <row r="694" spans="1:10" ht="14.25">
      <c r="A694" s="126" t="s">
        <v>1471</v>
      </c>
      <c r="B694" s="107" t="s">
        <v>1492</v>
      </c>
      <c r="C694" s="103" t="s">
        <v>1476</v>
      </c>
      <c r="D694" s="103" t="s">
        <v>1513</v>
      </c>
      <c r="E694" s="103">
        <v>690000</v>
      </c>
      <c r="F694" s="102">
        <f t="shared" si="30"/>
        <v>16500</v>
      </c>
      <c r="G694" s="102">
        <f t="shared" si="31"/>
        <v>5000</v>
      </c>
      <c r="H694" s="102">
        <f t="shared" si="33"/>
        <v>140070</v>
      </c>
      <c r="I694" s="108">
        <v>952054.2</v>
      </c>
      <c r="J694" s="108">
        <v>637876.31400000001</v>
      </c>
    </row>
    <row r="695" spans="1:10" ht="14.25">
      <c r="A695" s="126" t="s">
        <v>1471</v>
      </c>
      <c r="B695" s="107" t="s">
        <v>1492</v>
      </c>
      <c r="C695" s="103" t="s">
        <v>1476</v>
      </c>
      <c r="D695" s="103" t="s">
        <v>1514</v>
      </c>
      <c r="E695" s="103">
        <v>690000</v>
      </c>
      <c r="F695" s="102">
        <f t="shared" si="30"/>
        <v>16500</v>
      </c>
      <c r="G695" s="102">
        <f t="shared" si="31"/>
        <v>5000</v>
      </c>
      <c r="H695" s="102">
        <f t="shared" si="33"/>
        <v>140070</v>
      </c>
      <c r="I695" s="108">
        <v>952054.2</v>
      </c>
      <c r="J695" s="108">
        <v>637876.31400000001</v>
      </c>
    </row>
    <row r="696" spans="1:10" ht="14.25">
      <c r="A696" s="126" t="s">
        <v>1471</v>
      </c>
      <c r="B696" s="107" t="s">
        <v>1492</v>
      </c>
      <c r="C696" s="103" t="s">
        <v>1477</v>
      </c>
      <c r="D696" s="103" t="s">
        <v>1515</v>
      </c>
      <c r="E696" s="103">
        <v>290000</v>
      </c>
      <c r="F696" s="102">
        <f t="shared" si="30"/>
        <v>16500</v>
      </c>
      <c r="G696" s="102">
        <f t="shared" si="31"/>
        <v>5000</v>
      </c>
      <c r="H696" s="102">
        <f t="shared" si="33"/>
        <v>58870.000000000007</v>
      </c>
      <c r="I696" s="108">
        <v>378223.2</v>
      </c>
      <c r="J696" s="108">
        <v>253409.54400000002</v>
      </c>
    </row>
    <row r="697" spans="1:10" ht="14.25">
      <c r="A697" s="126" t="s">
        <v>1471</v>
      </c>
      <c r="B697" s="107" t="s">
        <v>1492</v>
      </c>
      <c r="C697" s="103" t="s">
        <v>1477</v>
      </c>
      <c r="D697" s="103" t="s">
        <v>1516</v>
      </c>
      <c r="E697" s="103">
        <v>290000</v>
      </c>
      <c r="F697" s="102">
        <f t="shared" si="30"/>
        <v>16500</v>
      </c>
      <c r="G697" s="102">
        <f t="shared" si="31"/>
        <v>5000</v>
      </c>
      <c r="H697" s="102">
        <f t="shared" si="33"/>
        <v>58870.000000000007</v>
      </c>
      <c r="I697" s="108">
        <v>378223.2</v>
      </c>
      <c r="J697" s="108">
        <v>253409.54400000002</v>
      </c>
    </row>
    <row r="698" spans="1:10" ht="14.25">
      <c r="A698" s="126" t="s">
        <v>1471</v>
      </c>
      <c r="B698" s="107" t="s">
        <v>1492</v>
      </c>
      <c r="C698" s="103" t="s">
        <v>1477</v>
      </c>
      <c r="D698" s="103" t="s">
        <v>1517</v>
      </c>
      <c r="E698" s="103">
        <v>290000</v>
      </c>
      <c r="F698" s="102">
        <f t="shared" si="30"/>
        <v>16500</v>
      </c>
      <c r="G698" s="102">
        <f t="shared" si="31"/>
        <v>5000</v>
      </c>
      <c r="H698" s="102">
        <f t="shared" si="33"/>
        <v>58870.000000000007</v>
      </c>
      <c r="I698" s="108">
        <v>378223.2</v>
      </c>
      <c r="J698" s="108">
        <v>253409.54400000002</v>
      </c>
    </row>
    <row r="699" spans="1:10" ht="14.25">
      <c r="A699" s="126" t="s">
        <v>1471</v>
      </c>
      <c r="B699" s="107" t="s">
        <v>1492</v>
      </c>
      <c r="C699" s="103" t="s">
        <v>1478</v>
      </c>
      <c r="D699" s="103" t="s">
        <v>1518</v>
      </c>
      <c r="E699" s="103">
        <v>290000</v>
      </c>
      <c r="F699" s="102">
        <f t="shared" si="30"/>
        <v>16500</v>
      </c>
      <c r="G699" s="102">
        <f t="shared" si="31"/>
        <v>5000</v>
      </c>
      <c r="H699" s="102">
        <f t="shared" si="33"/>
        <v>58870.000000000007</v>
      </c>
      <c r="I699" s="108">
        <v>378223.2</v>
      </c>
      <c r="J699" s="108">
        <v>253409.54400000002</v>
      </c>
    </row>
    <row r="700" spans="1:10" ht="14.25">
      <c r="A700" s="126" t="s">
        <v>1471</v>
      </c>
      <c r="B700" s="107" t="s">
        <v>1492</v>
      </c>
      <c r="C700" s="103" t="s">
        <v>1478</v>
      </c>
      <c r="D700" s="103" t="s">
        <v>1519</v>
      </c>
      <c r="E700" s="103">
        <v>290000</v>
      </c>
      <c r="F700" s="102">
        <f t="shared" si="30"/>
        <v>16500</v>
      </c>
      <c r="G700" s="102">
        <f t="shared" si="31"/>
        <v>5000</v>
      </c>
      <c r="H700" s="102">
        <f t="shared" si="33"/>
        <v>58870.000000000007</v>
      </c>
      <c r="I700" s="108">
        <v>378223.2</v>
      </c>
      <c r="J700" s="108">
        <v>253409.54400000002</v>
      </c>
    </row>
    <row r="701" spans="1:10" ht="14.25">
      <c r="A701" s="126" t="s">
        <v>1471</v>
      </c>
      <c r="B701" s="107" t="s">
        <v>1492</v>
      </c>
      <c r="C701" s="103" t="s">
        <v>1478</v>
      </c>
      <c r="D701" s="103" t="s">
        <v>1520</v>
      </c>
      <c r="E701" s="103">
        <v>290000</v>
      </c>
      <c r="F701" s="102">
        <f t="shared" si="30"/>
        <v>16500</v>
      </c>
      <c r="G701" s="102">
        <f t="shared" si="31"/>
        <v>5000</v>
      </c>
      <c r="H701" s="102">
        <f t="shared" si="33"/>
        <v>58870.000000000007</v>
      </c>
      <c r="I701" s="108">
        <v>378223.2</v>
      </c>
      <c r="J701" s="108">
        <v>253409.54400000002</v>
      </c>
    </row>
    <row r="702" spans="1:10" ht="14.25">
      <c r="A702" s="126" t="s">
        <v>1471</v>
      </c>
      <c r="B702" s="107" t="s">
        <v>1492</v>
      </c>
      <c r="C702" s="103" t="s">
        <v>1479</v>
      </c>
      <c r="D702" s="103" t="s">
        <v>1521</v>
      </c>
      <c r="E702" s="103">
        <v>350000</v>
      </c>
      <c r="F702" s="102">
        <f t="shared" si="30"/>
        <v>16500</v>
      </c>
      <c r="G702" s="102">
        <f t="shared" si="31"/>
        <v>5000</v>
      </c>
      <c r="H702" s="102">
        <f t="shared" si="33"/>
        <v>71050</v>
      </c>
      <c r="I702" s="108">
        <v>451125</v>
      </c>
      <c r="J702" s="108">
        <v>302253.75</v>
      </c>
    </row>
    <row r="703" spans="1:10" ht="14.25">
      <c r="A703" s="126" t="s">
        <v>1471</v>
      </c>
      <c r="B703" s="107" t="s">
        <v>1492</v>
      </c>
      <c r="C703" s="103" t="s">
        <v>1479</v>
      </c>
      <c r="D703" s="103" t="s">
        <v>1522</v>
      </c>
      <c r="E703" s="103">
        <v>350000</v>
      </c>
      <c r="F703" s="102">
        <f t="shared" si="30"/>
        <v>16500</v>
      </c>
      <c r="G703" s="102">
        <f t="shared" si="31"/>
        <v>5000</v>
      </c>
      <c r="H703" s="102">
        <f t="shared" si="33"/>
        <v>71050</v>
      </c>
      <c r="I703" s="108">
        <v>451125</v>
      </c>
      <c r="J703" s="108">
        <v>302253.75</v>
      </c>
    </row>
    <row r="704" spans="1:10" ht="14.25">
      <c r="A704" s="126" t="s">
        <v>1471</v>
      </c>
      <c r="B704" s="107" t="s">
        <v>1492</v>
      </c>
      <c r="C704" s="103" t="s">
        <v>1480</v>
      </c>
      <c r="D704" s="103" t="s">
        <v>1523</v>
      </c>
      <c r="E704" s="103">
        <v>590000</v>
      </c>
      <c r="F704" s="102">
        <f t="shared" si="30"/>
        <v>16500</v>
      </c>
      <c r="G704" s="102">
        <f t="shared" si="31"/>
        <v>5000</v>
      </c>
      <c r="H704" s="102">
        <f t="shared" si="33"/>
        <v>119770.00000000001</v>
      </c>
      <c r="I704" s="108">
        <v>830551.2</v>
      </c>
      <c r="J704" s="108">
        <v>556469.304</v>
      </c>
    </row>
    <row r="705" spans="1:10" ht="14.25">
      <c r="A705" s="126" t="s">
        <v>1471</v>
      </c>
      <c r="B705" s="107" t="s">
        <v>1492</v>
      </c>
      <c r="C705" s="103" t="s">
        <v>1480</v>
      </c>
      <c r="D705" s="103" t="s">
        <v>1524</v>
      </c>
      <c r="E705" s="103">
        <v>590000</v>
      </c>
      <c r="F705" s="102">
        <f t="shared" si="30"/>
        <v>16500</v>
      </c>
      <c r="G705" s="102">
        <f t="shared" si="31"/>
        <v>5000</v>
      </c>
      <c r="H705" s="102">
        <f t="shared" si="33"/>
        <v>119770.00000000001</v>
      </c>
      <c r="I705" s="108">
        <v>830551.2</v>
      </c>
      <c r="J705" s="108">
        <v>556469.304</v>
      </c>
    </row>
    <row r="706" spans="1:10" ht="14.25">
      <c r="A706" s="126" t="s">
        <v>1471</v>
      </c>
      <c r="B706" s="107" t="s">
        <v>1492</v>
      </c>
      <c r="C706" s="103" t="s">
        <v>1481</v>
      </c>
      <c r="D706" s="103" t="s">
        <v>1525</v>
      </c>
      <c r="E706" s="103">
        <v>290000</v>
      </c>
      <c r="F706" s="102">
        <f t="shared" si="30"/>
        <v>16500</v>
      </c>
      <c r="G706" s="102">
        <f t="shared" si="31"/>
        <v>5000</v>
      </c>
      <c r="H706" s="102">
        <f t="shared" si="33"/>
        <v>58870.000000000007</v>
      </c>
      <c r="I706" s="108">
        <v>378223.2</v>
      </c>
      <c r="J706" s="108">
        <v>253409.54400000002</v>
      </c>
    </row>
    <row r="707" spans="1:10" ht="14.25">
      <c r="A707" s="126" t="s">
        <v>1471</v>
      </c>
      <c r="B707" s="107" t="s">
        <v>1492</v>
      </c>
      <c r="C707" s="103" t="s">
        <v>1481</v>
      </c>
      <c r="D707" s="103" t="s">
        <v>1526</v>
      </c>
      <c r="E707" s="103">
        <v>290000</v>
      </c>
      <c r="F707" s="102">
        <f t="shared" si="30"/>
        <v>16500</v>
      </c>
      <c r="G707" s="102">
        <f t="shared" si="31"/>
        <v>5000</v>
      </c>
      <c r="H707" s="102">
        <f t="shared" si="33"/>
        <v>58870.000000000007</v>
      </c>
      <c r="I707" s="108">
        <v>378223.2</v>
      </c>
      <c r="J707" s="108">
        <v>253409.54400000002</v>
      </c>
    </row>
    <row r="708" spans="1:10" ht="14.25">
      <c r="A708" s="126" t="s">
        <v>1471</v>
      </c>
      <c r="B708" s="107" t="s">
        <v>1492</v>
      </c>
      <c r="C708" s="103" t="s">
        <v>1482</v>
      </c>
      <c r="D708" s="103" t="s">
        <v>1527</v>
      </c>
      <c r="E708" s="103">
        <v>590000</v>
      </c>
      <c r="F708" s="102">
        <f t="shared" si="30"/>
        <v>16500</v>
      </c>
      <c r="G708" s="102">
        <f t="shared" si="31"/>
        <v>5000</v>
      </c>
      <c r="H708" s="102">
        <f t="shared" si="33"/>
        <v>119770.00000000001</v>
      </c>
      <c r="I708" s="108">
        <v>830551.2</v>
      </c>
      <c r="J708" s="108">
        <v>556469.304</v>
      </c>
    </row>
    <row r="709" spans="1:10" ht="14.25">
      <c r="A709" s="126" t="s">
        <v>1471</v>
      </c>
      <c r="B709" s="107" t="s">
        <v>1492</v>
      </c>
      <c r="C709" s="103" t="s">
        <v>1483</v>
      </c>
      <c r="D709" s="103" t="s">
        <v>1528</v>
      </c>
      <c r="E709" s="103">
        <v>890000</v>
      </c>
      <c r="F709" s="102">
        <f t="shared" ref="F709:F772" si="35">IF(E709&gt;65000,16500,35000)</f>
        <v>16500</v>
      </c>
      <c r="G709" s="102">
        <f t="shared" ref="G709:G772" si="36">IF(F709=16500,5000,11500)</f>
        <v>5000</v>
      </c>
      <c r="H709" s="102">
        <f t="shared" si="33"/>
        <v>180670</v>
      </c>
      <c r="I709" s="108">
        <v>1316255</v>
      </c>
      <c r="J709" s="108">
        <v>881890.85000000009</v>
      </c>
    </row>
    <row r="710" spans="1:10" ht="14.25">
      <c r="A710" s="126" t="s">
        <v>1471</v>
      </c>
      <c r="B710" s="107" t="s">
        <v>1492</v>
      </c>
      <c r="C710" s="103" t="s">
        <v>1484</v>
      </c>
      <c r="D710" s="103" t="s">
        <v>1529</v>
      </c>
      <c r="E710" s="103">
        <v>790000</v>
      </c>
      <c r="F710" s="102">
        <f t="shared" si="35"/>
        <v>16500</v>
      </c>
      <c r="G710" s="102">
        <f t="shared" si="36"/>
        <v>5000</v>
      </c>
      <c r="H710" s="102">
        <f t="shared" si="33"/>
        <v>160370</v>
      </c>
      <c r="I710" s="108">
        <v>1073557.2</v>
      </c>
      <c r="J710" s="108">
        <v>719283.32400000002</v>
      </c>
    </row>
    <row r="711" spans="1:10" ht="14.25">
      <c r="A711" s="126" t="s">
        <v>1471</v>
      </c>
      <c r="B711" s="107" t="s">
        <v>1492</v>
      </c>
      <c r="C711" s="103" t="s">
        <v>1485</v>
      </c>
      <c r="D711" s="103" t="s">
        <v>1530</v>
      </c>
      <c r="E711" s="103">
        <v>890000</v>
      </c>
      <c r="F711" s="102">
        <f t="shared" si="35"/>
        <v>16500</v>
      </c>
      <c r="G711" s="102">
        <f t="shared" si="36"/>
        <v>5000</v>
      </c>
      <c r="H711" s="102">
        <f t="shared" si="33"/>
        <v>180670</v>
      </c>
      <c r="I711" s="108">
        <v>1316255</v>
      </c>
      <c r="J711" s="108">
        <v>881890.85000000009</v>
      </c>
    </row>
    <row r="712" spans="1:10" ht="14.25">
      <c r="A712" s="126" t="s">
        <v>1471</v>
      </c>
      <c r="B712" s="107" t="s">
        <v>1492</v>
      </c>
      <c r="C712" s="103" t="s">
        <v>1485</v>
      </c>
      <c r="D712" s="103" t="s">
        <v>1531</v>
      </c>
      <c r="E712" s="103">
        <v>890000</v>
      </c>
      <c r="F712" s="102">
        <f t="shared" si="35"/>
        <v>16500</v>
      </c>
      <c r="G712" s="102">
        <f t="shared" si="36"/>
        <v>5000</v>
      </c>
      <c r="H712" s="102">
        <f t="shared" si="33"/>
        <v>180670</v>
      </c>
      <c r="I712" s="108">
        <v>1316255</v>
      </c>
      <c r="J712" s="108">
        <v>881890.85000000009</v>
      </c>
    </row>
    <row r="713" spans="1:10" ht="14.25">
      <c r="A713" s="126" t="s">
        <v>1471</v>
      </c>
      <c r="B713" s="107" t="s">
        <v>1492</v>
      </c>
      <c r="C713" s="103" t="s">
        <v>1486</v>
      </c>
      <c r="D713" s="103" t="s">
        <v>1532</v>
      </c>
      <c r="E713" s="103">
        <v>890000</v>
      </c>
      <c r="F713" s="102">
        <f t="shared" si="35"/>
        <v>16500</v>
      </c>
      <c r="G713" s="102">
        <f t="shared" si="36"/>
        <v>5000</v>
      </c>
      <c r="H713" s="102">
        <f t="shared" si="33"/>
        <v>180670</v>
      </c>
      <c r="I713" s="108">
        <v>1316255</v>
      </c>
      <c r="J713" s="108">
        <v>881890.85000000009</v>
      </c>
    </row>
    <row r="714" spans="1:10" ht="14.25">
      <c r="A714" s="126" t="s">
        <v>1471</v>
      </c>
      <c r="B714" s="107" t="s">
        <v>1492</v>
      </c>
      <c r="C714" s="103" t="s">
        <v>1487</v>
      </c>
      <c r="D714" s="103" t="s">
        <v>1533</v>
      </c>
      <c r="E714" s="103">
        <v>890000</v>
      </c>
      <c r="F714" s="102">
        <f t="shared" si="35"/>
        <v>16500</v>
      </c>
      <c r="G714" s="102">
        <f t="shared" si="36"/>
        <v>5000</v>
      </c>
      <c r="H714" s="102">
        <f t="shared" si="33"/>
        <v>180670</v>
      </c>
      <c r="I714" s="108">
        <v>1316255</v>
      </c>
      <c r="J714" s="108">
        <v>881890.85000000009</v>
      </c>
    </row>
    <row r="715" spans="1:10" ht="14.25">
      <c r="A715" s="126" t="s">
        <v>1471</v>
      </c>
      <c r="B715" s="107" t="s">
        <v>1492</v>
      </c>
      <c r="C715" s="103" t="s">
        <v>1488</v>
      </c>
      <c r="D715" s="103" t="s">
        <v>1534</v>
      </c>
      <c r="E715" s="103">
        <v>690000</v>
      </c>
      <c r="F715" s="102">
        <f t="shared" si="35"/>
        <v>16500</v>
      </c>
      <c r="G715" s="102">
        <f t="shared" si="36"/>
        <v>5000</v>
      </c>
      <c r="H715" s="102">
        <f t="shared" si="33"/>
        <v>140070</v>
      </c>
      <c r="I715" s="108">
        <v>952054.2</v>
      </c>
      <c r="J715" s="108">
        <v>637876.31400000001</v>
      </c>
    </row>
    <row r="716" spans="1:10" ht="14.25">
      <c r="A716" s="126" t="s">
        <v>1471</v>
      </c>
      <c r="B716" s="107" t="s">
        <v>1492</v>
      </c>
      <c r="C716" s="103" t="s">
        <v>1489</v>
      </c>
      <c r="D716" s="103" t="s">
        <v>1535</v>
      </c>
      <c r="E716" s="103">
        <v>690000</v>
      </c>
      <c r="F716" s="102">
        <f t="shared" si="35"/>
        <v>16500</v>
      </c>
      <c r="G716" s="102">
        <f t="shared" si="36"/>
        <v>5000</v>
      </c>
      <c r="H716" s="102">
        <f t="shared" si="33"/>
        <v>140070</v>
      </c>
      <c r="I716" s="108">
        <v>952054.2</v>
      </c>
      <c r="J716" s="108">
        <v>637876.31400000001</v>
      </c>
    </row>
    <row r="717" spans="1:10" ht="14.25">
      <c r="A717" s="126" t="s">
        <v>1471</v>
      </c>
      <c r="B717" s="107" t="s">
        <v>1492</v>
      </c>
      <c r="C717" s="103" t="s">
        <v>1489</v>
      </c>
      <c r="D717" s="103" t="s">
        <v>1536</v>
      </c>
      <c r="E717" s="103">
        <v>690000</v>
      </c>
      <c r="F717" s="102">
        <f t="shared" si="35"/>
        <v>16500</v>
      </c>
      <c r="G717" s="102">
        <f t="shared" si="36"/>
        <v>5000</v>
      </c>
      <c r="H717" s="102">
        <f t="shared" si="33"/>
        <v>140070</v>
      </c>
      <c r="I717" s="108">
        <v>952054.2</v>
      </c>
      <c r="J717" s="108">
        <v>637876.31400000001</v>
      </c>
    </row>
    <row r="718" spans="1:10" ht="14.25">
      <c r="A718" s="126" t="s">
        <v>1471</v>
      </c>
      <c r="B718" s="107" t="s">
        <v>1492</v>
      </c>
      <c r="C718" s="103" t="s">
        <v>1489</v>
      </c>
      <c r="D718" s="103" t="s">
        <v>1537</v>
      </c>
      <c r="E718" s="103">
        <v>690000</v>
      </c>
      <c r="F718" s="102">
        <f t="shared" si="35"/>
        <v>16500</v>
      </c>
      <c r="G718" s="102">
        <f t="shared" si="36"/>
        <v>5000</v>
      </c>
      <c r="H718" s="102">
        <f t="shared" si="33"/>
        <v>140070</v>
      </c>
      <c r="I718" s="108">
        <v>952054.2</v>
      </c>
      <c r="J718" s="108">
        <v>637876.31400000001</v>
      </c>
    </row>
    <row r="719" spans="1:10" ht="14.25">
      <c r="A719" s="126" t="s">
        <v>1471</v>
      </c>
      <c r="B719" s="107" t="s">
        <v>1492</v>
      </c>
      <c r="C719" s="103" t="s">
        <v>1490</v>
      </c>
      <c r="D719" s="103" t="s">
        <v>1538</v>
      </c>
      <c r="E719" s="103">
        <v>290000</v>
      </c>
      <c r="F719" s="102">
        <f t="shared" si="35"/>
        <v>16500</v>
      </c>
      <c r="G719" s="102">
        <f t="shared" si="36"/>
        <v>5000</v>
      </c>
      <c r="H719" s="102">
        <f t="shared" si="33"/>
        <v>58870.000000000007</v>
      </c>
      <c r="I719" s="108">
        <v>378223.2</v>
      </c>
      <c r="J719" s="108">
        <v>253409.54400000002</v>
      </c>
    </row>
    <row r="720" spans="1:10" ht="14.25">
      <c r="A720" s="126" t="s">
        <v>1471</v>
      </c>
      <c r="B720" s="107" t="s">
        <v>1492</v>
      </c>
      <c r="C720" s="103" t="s">
        <v>1490</v>
      </c>
      <c r="D720" s="103" t="s">
        <v>1539</v>
      </c>
      <c r="E720" s="103">
        <v>290000</v>
      </c>
      <c r="F720" s="102">
        <f t="shared" si="35"/>
        <v>16500</v>
      </c>
      <c r="G720" s="102">
        <f t="shared" si="36"/>
        <v>5000</v>
      </c>
      <c r="H720" s="102">
        <f t="shared" si="33"/>
        <v>58870.000000000007</v>
      </c>
      <c r="I720" s="108">
        <v>378223.2</v>
      </c>
      <c r="J720" s="108">
        <v>253409.54400000002</v>
      </c>
    </row>
    <row r="721" spans="1:10" ht="14.25">
      <c r="A721" s="126" t="s">
        <v>1471</v>
      </c>
      <c r="B721" s="107" t="s">
        <v>1492</v>
      </c>
      <c r="C721" s="103" t="s">
        <v>1490</v>
      </c>
      <c r="D721" s="103" t="s">
        <v>1540</v>
      </c>
      <c r="E721" s="103">
        <v>290000</v>
      </c>
      <c r="F721" s="102">
        <f t="shared" si="35"/>
        <v>16500</v>
      </c>
      <c r="G721" s="102">
        <f t="shared" si="36"/>
        <v>5000</v>
      </c>
      <c r="H721" s="102">
        <f t="shared" si="33"/>
        <v>58870.000000000007</v>
      </c>
      <c r="I721" s="108">
        <v>378223.2</v>
      </c>
      <c r="J721" s="108">
        <v>253409.54400000002</v>
      </c>
    </row>
    <row r="722" spans="1:10" ht="14.25">
      <c r="A722" s="126" t="s">
        <v>1471</v>
      </c>
      <c r="B722" s="107" t="s">
        <v>1492</v>
      </c>
      <c r="C722" s="103" t="s">
        <v>1490</v>
      </c>
      <c r="D722" s="103" t="s">
        <v>1541</v>
      </c>
      <c r="E722" s="103">
        <v>290000</v>
      </c>
      <c r="F722" s="102">
        <f t="shared" si="35"/>
        <v>16500</v>
      </c>
      <c r="G722" s="102">
        <f t="shared" si="36"/>
        <v>5000</v>
      </c>
      <c r="H722" s="102">
        <f t="shared" si="33"/>
        <v>58870.000000000007</v>
      </c>
      <c r="I722" s="108">
        <v>378223.2</v>
      </c>
      <c r="J722" s="108">
        <v>253409.54400000002</v>
      </c>
    </row>
    <row r="723" spans="1:10" ht="14.25">
      <c r="A723" s="126" t="s">
        <v>1471</v>
      </c>
      <c r="B723" s="107" t="s">
        <v>1492</v>
      </c>
      <c r="C723" s="103" t="s">
        <v>1491</v>
      </c>
      <c r="D723" s="103" t="s">
        <v>1542</v>
      </c>
      <c r="E723" s="103">
        <v>210000</v>
      </c>
      <c r="F723" s="102">
        <f t="shared" si="35"/>
        <v>16500</v>
      </c>
      <c r="G723" s="102">
        <f t="shared" si="36"/>
        <v>5000</v>
      </c>
      <c r="H723" s="102">
        <f t="shared" si="33"/>
        <v>42630</v>
      </c>
      <c r="I723" s="108">
        <v>281020.79999999999</v>
      </c>
      <c r="J723" s="108">
        <v>188283.93600000002</v>
      </c>
    </row>
    <row r="724" spans="1:10" ht="14.25">
      <c r="A724" s="126" t="s">
        <v>1471</v>
      </c>
      <c r="B724" s="107" t="s">
        <v>1492</v>
      </c>
      <c r="C724" s="103" t="s">
        <v>1491</v>
      </c>
      <c r="D724" s="103" t="s">
        <v>1543</v>
      </c>
      <c r="E724" s="103">
        <v>210000</v>
      </c>
      <c r="F724" s="102">
        <f t="shared" si="35"/>
        <v>16500</v>
      </c>
      <c r="G724" s="102">
        <f t="shared" si="36"/>
        <v>5000</v>
      </c>
      <c r="H724" s="102">
        <f t="shared" si="33"/>
        <v>42630</v>
      </c>
      <c r="I724" s="108">
        <v>281020.79999999999</v>
      </c>
      <c r="J724" s="108">
        <v>188283.93600000002</v>
      </c>
    </row>
    <row r="725" spans="1:10" ht="14.25">
      <c r="A725" s="126" t="s">
        <v>1471</v>
      </c>
      <c r="B725" s="107" t="s">
        <v>1492</v>
      </c>
      <c r="C725" s="103" t="s">
        <v>1491</v>
      </c>
      <c r="D725" s="103" t="s">
        <v>1544</v>
      </c>
      <c r="E725" s="103">
        <v>210000</v>
      </c>
      <c r="F725" s="102">
        <f t="shared" si="35"/>
        <v>16500</v>
      </c>
      <c r="G725" s="102">
        <f t="shared" si="36"/>
        <v>5000</v>
      </c>
      <c r="H725" s="102">
        <f t="shared" si="33"/>
        <v>42630</v>
      </c>
      <c r="I725" s="108">
        <v>281020.79999999999</v>
      </c>
      <c r="J725" s="108">
        <v>188283.93600000002</v>
      </c>
    </row>
    <row r="726" spans="1:10" ht="14.25">
      <c r="A726" s="126" t="s">
        <v>1471</v>
      </c>
      <c r="B726" s="107" t="s">
        <v>1492</v>
      </c>
      <c r="C726" s="103" t="s">
        <v>1491</v>
      </c>
      <c r="D726" s="103" t="s">
        <v>1545</v>
      </c>
      <c r="E726" s="103">
        <v>210000</v>
      </c>
      <c r="F726" s="102">
        <f t="shared" si="35"/>
        <v>16500</v>
      </c>
      <c r="G726" s="102">
        <f t="shared" si="36"/>
        <v>5000</v>
      </c>
      <c r="H726" s="102">
        <f t="shared" si="33"/>
        <v>42630</v>
      </c>
      <c r="I726" s="108">
        <v>281020.79999999999</v>
      </c>
      <c r="J726" s="108">
        <v>188283.93600000002</v>
      </c>
    </row>
    <row r="727" spans="1:10" ht="14.25">
      <c r="A727" s="151" t="s">
        <v>3430</v>
      </c>
      <c r="B727" s="146" t="s">
        <v>1492</v>
      </c>
      <c r="C727" s="147" t="s">
        <v>1491</v>
      </c>
      <c r="D727" s="148" t="s">
        <v>3427</v>
      </c>
      <c r="E727" s="147">
        <v>230000</v>
      </c>
      <c r="F727" s="149">
        <f t="shared" si="35"/>
        <v>16500</v>
      </c>
      <c r="G727" s="149">
        <f t="shared" si="36"/>
        <v>5000</v>
      </c>
      <c r="H727" s="149">
        <f t="shared" si="33"/>
        <v>46690</v>
      </c>
      <c r="I727" s="150">
        <v>305321.40000000002</v>
      </c>
      <c r="J727" s="150">
        <v>204565.33800000002</v>
      </c>
    </row>
    <row r="728" spans="1:10" ht="14.25">
      <c r="A728" s="118" t="s">
        <v>3431</v>
      </c>
      <c r="B728" s="118" t="s">
        <v>3429</v>
      </c>
      <c r="C728" s="119" t="str">
        <f>VLOOKUP(D728,'[3]AR China MSRP'!$D$58:$G$315,4,0)</f>
        <v>《LuxCool》폴로티</v>
      </c>
      <c r="D728" s="145" t="s">
        <v>3428</v>
      </c>
      <c r="E728" s="119">
        <v>190000</v>
      </c>
      <c r="F728" s="120">
        <f t="shared" si="35"/>
        <v>16500</v>
      </c>
      <c r="G728" s="120">
        <f t="shared" si="36"/>
        <v>5000</v>
      </c>
      <c r="H728" s="120">
        <f t="shared" si="33"/>
        <v>38570</v>
      </c>
      <c r="I728" s="144">
        <f>SUM(E728:H728)</f>
        <v>250070</v>
      </c>
      <c r="J728" s="1">
        <f>I728*0.67</f>
        <v>167546.90000000002</v>
      </c>
    </row>
    <row r="729" spans="1:10" ht="14.25">
      <c r="A729" s="118" t="s">
        <v>3431</v>
      </c>
      <c r="B729" s="118" t="s">
        <v>3429</v>
      </c>
      <c r="C729" s="119" t="str">
        <f>VLOOKUP(D729,'[3]AR China MSRP'!$D$58:$G$315,4,0)</f>
        <v>《LuxCool》폴로티</v>
      </c>
      <c r="D729" s="103" t="s">
        <v>3197</v>
      </c>
      <c r="E729" s="103">
        <v>190000</v>
      </c>
      <c r="F729" s="102">
        <f t="shared" si="35"/>
        <v>16500</v>
      </c>
      <c r="G729" s="102">
        <f t="shared" si="36"/>
        <v>5000</v>
      </c>
      <c r="H729" s="102">
        <f t="shared" si="33"/>
        <v>38570</v>
      </c>
      <c r="I729" s="144">
        <f t="shared" ref="I729:I792" si="37">SUM(E729:H729)</f>
        <v>250070</v>
      </c>
      <c r="J729" s="1">
        <f t="shared" ref="J729:J792" si="38">I729*0.67</f>
        <v>167546.90000000002</v>
      </c>
    </row>
    <row r="730" spans="1:10" ht="14.25">
      <c r="A730" s="118" t="s">
        <v>3431</v>
      </c>
      <c r="B730" s="118" t="s">
        <v>3429</v>
      </c>
      <c r="C730" s="119" t="str">
        <f>VLOOKUP(D730,'[3]AR China MSRP'!$D$58:$G$315,4,0)</f>
        <v>《LuxCool》폴로티</v>
      </c>
      <c r="D730" s="103" t="s">
        <v>3198</v>
      </c>
      <c r="E730" s="103">
        <v>190000</v>
      </c>
      <c r="F730" s="102">
        <f t="shared" si="35"/>
        <v>16500</v>
      </c>
      <c r="G730" s="102">
        <f t="shared" si="36"/>
        <v>5000</v>
      </c>
      <c r="H730" s="102">
        <f t="shared" si="33"/>
        <v>38570</v>
      </c>
      <c r="I730" s="144">
        <f t="shared" si="37"/>
        <v>250070</v>
      </c>
      <c r="J730" s="1">
        <f t="shared" si="38"/>
        <v>167546.90000000002</v>
      </c>
    </row>
    <row r="731" spans="1:10" ht="14.25">
      <c r="A731" s="118" t="s">
        <v>3431</v>
      </c>
      <c r="B731" s="118" t="s">
        <v>3429</v>
      </c>
      <c r="C731" s="119" t="str">
        <f>VLOOKUP(D731,'[3]AR China MSRP'!$D$58:$G$315,4,0)</f>
        <v>《LuxCool》폴로티</v>
      </c>
      <c r="D731" s="103" t="s">
        <v>3199</v>
      </c>
      <c r="E731" s="103">
        <v>190000</v>
      </c>
      <c r="F731" s="102">
        <f t="shared" si="35"/>
        <v>16500</v>
      </c>
      <c r="G731" s="102">
        <f t="shared" si="36"/>
        <v>5000</v>
      </c>
      <c r="H731" s="102">
        <f t="shared" si="33"/>
        <v>38570</v>
      </c>
      <c r="I731" s="144">
        <f t="shared" si="37"/>
        <v>250070</v>
      </c>
      <c r="J731" s="1">
        <f t="shared" si="38"/>
        <v>167546.90000000002</v>
      </c>
    </row>
    <row r="732" spans="1:10" ht="14.25">
      <c r="A732" s="118" t="s">
        <v>3431</v>
      </c>
      <c r="B732" s="118" t="s">
        <v>3429</v>
      </c>
      <c r="C732" s="119" t="str">
        <f>VLOOKUP(D732,'[3]AR China MSRP'!$D$58:$G$315,4,0)</f>
        <v>《소프트밀라노Lite》카라 니트</v>
      </c>
      <c r="D732" s="103" t="s">
        <v>3200</v>
      </c>
      <c r="E732" s="103">
        <v>350000</v>
      </c>
      <c r="F732" s="102">
        <f t="shared" si="35"/>
        <v>16500</v>
      </c>
      <c r="G732" s="102">
        <f t="shared" si="36"/>
        <v>5000</v>
      </c>
      <c r="H732" s="102">
        <f t="shared" si="33"/>
        <v>71050</v>
      </c>
      <c r="I732" s="144">
        <f t="shared" si="37"/>
        <v>442550</v>
      </c>
      <c r="J732" s="1">
        <f t="shared" si="38"/>
        <v>296508.5</v>
      </c>
    </row>
    <row r="733" spans="1:10" ht="14.25">
      <c r="A733" s="118" t="s">
        <v>3431</v>
      </c>
      <c r="B733" s="118" t="s">
        <v>3429</v>
      </c>
      <c r="C733" s="119" t="str">
        <f>VLOOKUP(D733,'[3]AR China MSRP'!$D$58:$G$315,4,0)</f>
        <v>《소프트밀라노Lite》카라 니트</v>
      </c>
      <c r="D733" s="103" t="s">
        <v>3201</v>
      </c>
      <c r="E733" s="103">
        <v>350000</v>
      </c>
      <c r="F733" s="102">
        <f t="shared" si="35"/>
        <v>16500</v>
      </c>
      <c r="G733" s="102">
        <f t="shared" si="36"/>
        <v>5000</v>
      </c>
      <c r="H733" s="102">
        <f t="shared" si="33"/>
        <v>71050</v>
      </c>
      <c r="I733" s="144">
        <f t="shared" si="37"/>
        <v>442550</v>
      </c>
      <c r="J733" s="1">
        <f t="shared" si="38"/>
        <v>296508.5</v>
      </c>
    </row>
    <row r="734" spans="1:10" ht="14.25">
      <c r="A734" s="118" t="s">
        <v>3431</v>
      </c>
      <c r="B734" s="118" t="s">
        <v>3429</v>
      </c>
      <c r="C734" s="119" t="str">
        <f>VLOOKUP(D734,'[3]AR China MSRP'!$D$58:$G$315,4,0)</f>
        <v>《리치실키》오픈카라 튜닉 니트</v>
      </c>
      <c r="D734" s="103" t="s">
        <v>3287</v>
      </c>
      <c r="E734" s="103">
        <v>450000</v>
      </c>
      <c r="F734" s="102">
        <f t="shared" si="35"/>
        <v>16500</v>
      </c>
      <c r="G734" s="102">
        <f t="shared" si="36"/>
        <v>5000</v>
      </c>
      <c r="H734" s="102">
        <f t="shared" si="33"/>
        <v>91350</v>
      </c>
      <c r="I734" s="144">
        <f t="shared" si="37"/>
        <v>562850</v>
      </c>
      <c r="J734" s="1">
        <f t="shared" si="38"/>
        <v>377109.5</v>
      </c>
    </row>
    <row r="735" spans="1:10" ht="14.25">
      <c r="A735" s="118" t="s">
        <v>3431</v>
      </c>
      <c r="B735" s="118" t="s">
        <v>3429</v>
      </c>
      <c r="C735" s="119" t="str">
        <f>VLOOKUP(D735,'[3]AR China MSRP'!$D$58:$G$315,4,0)</f>
        <v>《SilkySoft》오픈카라 튜닉셔츠</v>
      </c>
      <c r="D735" s="103" t="s">
        <v>3202</v>
      </c>
      <c r="E735" s="103">
        <v>290000</v>
      </c>
      <c r="F735" s="102">
        <f t="shared" si="35"/>
        <v>16500</v>
      </c>
      <c r="G735" s="102">
        <f t="shared" si="36"/>
        <v>5000</v>
      </c>
      <c r="H735" s="102">
        <f t="shared" si="33"/>
        <v>58870.000000000007</v>
      </c>
      <c r="I735" s="144">
        <f t="shared" si="37"/>
        <v>370370</v>
      </c>
      <c r="J735" s="1">
        <f t="shared" si="38"/>
        <v>248147.90000000002</v>
      </c>
    </row>
    <row r="736" spans="1:10" ht="14.25">
      <c r="A736" s="118" t="s">
        <v>3431</v>
      </c>
      <c r="B736" s="118" t="s">
        <v>3429</v>
      </c>
      <c r="C736" s="119" t="str">
        <f>VLOOKUP(D736,'[3]AR China MSRP'!$D$58:$G$315,4,0)</f>
        <v>《SilkySoft》오픈카라 튜닉셔츠</v>
      </c>
      <c r="D736" s="103" t="s">
        <v>3203</v>
      </c>
      <c r="E736" s="103">
        <v>290000</v>
      </c>
      <c r="F736" s="102">
        <f t="shared" si="35"/>
        <v>16500</v>
      </c>
      <c r="G736" s="102">
        <f t="shared" si="36"/>
        <v>5000</v>
      </c>
      <c r="H736" s="102">
        <f t="shared" si="33"/>
        <v>58870.000000000007</v>
      </c>
      <c r="I736" s="144">
        <f t="shared" si="37"/>
        <v>370370</v>
      </c>
      <c r="J736" s="1">
        <f t="shared" si="38"/>
        <v>248147.90000000002</v>
      </c>
    </row>
    <row r="737" spans="1:10" ht="14.25">
      <c r="A737" s="118" t="s">
        <v>3431</v>
      </c>
      <c r="B737" s="118" t="s">
        <v>3429</v>
      </c>
      <c r="C737" s="119" t="str">
        <f>VLOOKUP(D737,'[3]AR China MSRP'!$D$58:$G$315,4,0)</f>
        <v>《SilkySoft》오픈카라 튜닉셔츠</v>
      </c>
      <c r="D737" s="103" t="s">
        <v>3204</v>
      </c>
      <c r="E737" s="103">
        <v>290000</v>
      </c>
      <c r="F737" s="102">
        <f t="shared" si="35"/>
        <v>16500</v>
      </c>
      <c r="G737" s="102">
        <f t="shared" si="36"/>
        <v>5000</v>
      </c>
      <c r="H737" s="102">
        <f t="shared" ref="H737:H800" si="39">E737*0.203</f>
        <v>58870.000000000007</v>
      </c>
      <c r="I737" s="144">
        <f t="shared" si="37"/>
        <v>370370</v>
      </c>
      <c r="J737" s="1">
        <f t="shared" si="38"/>
        <v>248147.90000000002</v>
      </c>
    </row>
    <row r="738" spans="1:10" ht="14.25">
      <c r="A738" s="118" t="s">
        <v>3431</v>
      </c>
      <c r="B738" s="118" t="s">
        <v>3429</v>
      </c>
      <c r="C738" s="119" t="str">
        <f>VLOOKUP(D738,'[3]AR China MSRP'!$D$58:$G$315,4,0)</f>
        <v>《SilkySoft》오픈카라 튜닉셔츠</v>
      </c>
      <c r="D738" s="103" t="s">
        <v>3205</v>
      </c>
      <c r="E738" s="103">
        <v>290000</v>
      </c>
      <c r="F738" s="102">
        <f t="shared" si="35"/>
        <v>16500</v>
      </c>
      <c r="G738" s="102">
        <f t="shared" si="36"/>
        <v>5000</v>
      </c>
      <c r="H738" s="102">
        <f t="shared" si="39"/>
        <v>58870.000000000007</v>
      </c>
      <c r="I738" s="144">
        <f t="shared" si="37"/>
        <v>370370</v>
      </c>
      <c r="J738" s="1">
        <f t="shared" si="38"/>
        <v>248147.90000000002</v>
      </c>
    </row>
    <row r="739" spans="1:10" ht="14.25">
      <c r="A739" s="118" t="s">
        <v>3431</v>
      </c>
      <c r="B739" s="118" t="s">
        <v>3429</v>
      </c>
      <c r="C739" s="119" t="str">
        <f>VLOOKUP(D739,'[3]AR China MSRP'!$D$58:$G$315,4,0)</f>
        <v>《SilkySoft》오픈카라 튜닉셔츠</v>
      </c>
      <c r="D739" s="103" t="s">
        <v>3206</v>
      </c>
      <c r="E739" s="103">
        <v>290000</v>
      </c>
      <c r="F739" s="102">
        <f t="shared" si="35"/>
        <v>16500</v>
      </c>
      <c r="G739" s="102">
        <f t="shared" si="36"/>
        <v>5000</v>
      </c>
      <c r="H739" s="102">
        <f t="shared" si="39"/>
        <v>58870.000000000007</v>
      </c>
      <c r="I739" s="144">
        <f t="shared" si="37"/>
        <v>370370</v>
      </c>
      <c r="J739" s="1">
        <f t="shared" si="38"/>
        <v>248147.90000000002</v>
      </c>
    </row>
    <row r="740" spans="1:10" ht="14.25">
      <c r="A740" s="118" t="s">
        <v>3431</v>
      </c>
      <c r="B740" s="118" t="s">
        <v>3429</v>
      </c>
      <c r="C740" s="119" t="str">
        <f>VLOOKUP(D740,'[3]AR China MSRP'!$D$58:$G$315,4,0)</f>
        <v>세미오버 실키셔츠</v>
      </c>
      <c r="D740" s="103" t="s">
        <v>3207</v>
      </c>
      <c r="E740" s="103">
        <v>290000</v>
      </c>
      <c r="F740" s="102">
        <f t="shared" si="35"/>
        <v>16500</v>
      </c>
      <c r="G740" s="102">
        <f t="shared" si="36"/>
        <v>5000</v>
      </c>
      <c r="H740" s="102">
        <f t="shared" si="39"/>
        <v>58870.000000000007</v>
      </c>
      <c r="I740" s="144">
        <f t="shared" si="37"/>
        <v>370370</v>
      </c>
      <c r="J740" s="1">
        <f t="shared" si="38"/>
        <v>248147.90000000002</v>
      </c>
    </row>
    <row r="741" spans="1:10" ht="14.25">
      <c r="A741" s="118" t="s">
        <v>3431</v>
      </c>
      <c r="B741" s="118" t="s">
        <v>3429</v>
      </c>
      <c r="C741" s="119" t="str">
        <f>VLOOKUP(D741,'[3]AR China MSRP'!$D$58:$G$315,4,0)</f>
        <v>세미오버 실키셔츠</v>
      </c>
      <c r="D741" s="103" t="s">
        <v>3208</v>
      </c>
      <c r="E741" s="103">
        <v>290000</v>
      </c>
      <c r="F741" s="102">
        <f t="shared" si="35"/>
        <v>16500</v>
      </c>
      <c r="G741" s="102">
        <f t="shared" si="36"/>
        <v>5000</v>
      </c>
      <c r="H741" s="102">
        <f t="shared" si="39"/>
        <v>58870.000000000007</v>
      </c>
      <c r="I741" s="144">
        <f t="shared" si="37"/>
        <v>370370</v>
      </c>
      <c r="J741" s="1">
        <f t="shared" si="38"/>
        <v>248147.90000000002</v>
      </c>
    </row>
    <row r="742" spans="1:10" ht="14.25">
      <c r="A742" s="118" t="s">
        <v>3431</v>
      </c>
      <c r="B742" s="118" t="s">
        <v>3429</v>
      </c>
      <c r="C742" s="119" t="str">
        <f>VLOOKUP(D742,'[3]AR China MSRP'!$D$58:$G$315,4,0)</f>
        <v>오픈카라《Soft텐셀》셔츠</v>
      </c>
      <c r="D742" s="103" t="s">
        <v>3209</v>
      </c>
      <c r="E742" s="103">
        <v>290000</v>
      </c>
      <c r="F742" s="102">
        <f t="shared" si="35"/>
        <v>16500</v>
      </c>
      <c r="G742" s="102">
        <f t="shared" si="36"/>
        <v>5000</v>
      </c>
      <c r="H742" s="102">
        <f t="shared" si="39"/>
        <v>58870.000000000007</v>
      </c>
      <c r="I742" s="144">
        <f t="shared" si="37"/>
        <v>370370</v>
      </c>
      <c r="J742" s="1">
        <f t="shared" si="38"/>
        <v>248147.90000000002</v>
      </c>
    </row>
    <row r="743" spans="1:10" ht="14.25">
      <c r="A743" s="118" t="s">
        <v>3431</v>
      </c>
      <c r="B743" s="118" t="s">
        <v>3429</v>
      </c>
      <c r="C743" s="119" t="str">
        <f>VLOOKUP(D743,'[3]AR China MSRP'!$D$58:$G$315,4,0)</f>
        <v>오픈카라《Soft텐셀》셔츠</v>
      </c>
      <c r="D743" s="103" t="s">
        <v>3210</v>
      </c>
      <c r="E743" s="103">
        <v>290000</v>
      </c>
      <c r="F743" s="102">
        <f t="shared" si="35"/>
        <v>16500</v>
      </c>
      <c r="G743" s="102">
        <f t="shared" si="36"/>
        <v>5000</v>
      </c>
      <c r="H743" s="102">
        <f t="shared" si="39"/>
        <v>58870.000000000007</v>
      </c>
      <c r="I743" s="144">
        <f t="shared" si="37"/>
        <v>370370</v>
      </c>
      <c r="J743" s="1">
        <f t="shared" si="38"/>
        <v>248147.90000000002</v>
      </c>
    </row>
    <row r="744" spans="1:10" ht="14.25">
      <c r="A744" s="118" t="s">
        <v>3431</v>
      </c>
      <c r="B744" s="118" t="s">
        <v>3429</v>
      </c>
      <c r="C744" s="119" t="str">
        <f>VLOOKUP(D744,'[3]AR China MSRP'!$D$58:$G$315,4,0)</f>
        <v>오픈카라《Soft텐셀》셔츠</v>
      </c>
      <c r="D744" s="103" t="s">
        <v>3211</v>
      </c>
      <c r="E744" s="103">
        <v>290000</v>
      </c>
      <c r="F744" s="102">
        <f t="shared" si="35"/>
        <v>16500</v>
      </c>
      <c r="G744" s="102">
        <f t="shared" si="36"/>
        <v>5000</v>
      </c>
      <c r="H744" s="102">
        <f t="shared" si="39"/>
        <v>58870.000000000007</v>
      </c>
      <c r="I744" s="144">
        <f t="shared" si="37"/>
        <v>370370</v>
      </c>
      <c r="J744" s="1">
        <f t="shared" si="38"/>
        <v>248147.90000000002</v>
      </c>
    </row>
    <row r="745" spans="1:10" ht="14.25">
      <c r="A745" s="118" t="s">
        <v>3431</v>
      </c>
      <c r="B745" s="118" t="s">
        <v>3429</v>
      </c>
      <c r="C745" s="119" t="str">
        <f>VLOOKUP(D745,'[3]AR China MSRP'!$D$58:$G$315,4,0)</f>
        <v>오픈카라《Soft텐셀》셔츠</v>
      </c>
      <c r="D745" s="103" t="s">
        <v>3212</v>
      </c>
      <c r="E745" s="103">
        <v>290000</v>
      </c>
      <c r="F745" s="102">
        <f t="shared" si="35"/>
        <v>16500</v>
      </c>
      <c r="G745" s="102">
        <f t="shared" si="36"/>
        <v>5000</v>
      </c>
      <c r="H745" s="102">
        <f t="shared" si="39"/>
        <v>58870.000000000007</v>
      </c>
      <c r="I745" s="144">
        <f t="shared" si="37"/>
        <v>370370</v>
      </c>
      <c r="J745" s="1">
        <f t="shared" si="38"/>
        <v>248147.90000000002</v>
      </c>
    </row>
    <row r="746" spans="1:10" ht="14.25">
      <c r="A746" s="118" t="s">
        <v>3431</v>
      </c>
      <c r="B746" s="118" t="s">
        <v>3429</v>
      </c>
      <c r="C746" s="119" t="str">
        <f>VLOOKUP(D746,'[3]AR China MSRP'!$D$58:$G$315,4,0)</f>
        <v>《스웨이드터치》오버랩 텐셀셔츠</v>
      </c>
      <c r="D746" s="103" t="s">
        <v>3213</v>
      </c>
      <c r="E746" s="103">
        <v>290000</v>
      </c>
      <c r="F746" s="102">
        <f t="shared" si="35"/>
        <v>16500</v>
      </c>
      <c r="G746" s="102">
        <f t="shared" si="36"/>
        <v>5000</v>
      </c>
      <c r="H746" s="102">
        <f t="shared" si="39"/>
        <v>58870.000000000007</v>
      </c>
      <c r="I746" s="144">
        <f t="shared" si="37"/>
        <v>370370</v>
      </c>
      <c r="J746" s="1">
        <f t="shared" si="38"/>
        <v>248147.90000000002</v>
      </c>
    </row>
    <row r="747" spans="1:10" ht="14.25">
      <c r="A747" s="118" t="s">
        <v>3431</v>
      </c>
      <c r="B747" s="118" t="s">
        <v>3429</v>
      </c>
      <c r="C747" s="119" t="str">
        <f>VLOOKUP(D747,'[3]AR China MSRP'!$D$58:$G$315,4,0)</f>
        <v>《스웨이드터치》오픈카라 셔츠</v>
      </c>
      <c r="D747" s="103" t="s">
        <v>3214</v>
      </c>
      <c r="E747" s="103">
        <v>290000</v>
      </c>
      <c r="F747" s="102">
        <f t="shared" si="35"/>
        <v>16500</v>
      </c>
      <c r="G747" s="102">
        <f t="shared" si="36"/>
        <v>5000</v>
      </c>
      <c r="H747" s="102">
        <f t="shared" si="39"/>
        <v>58870.000000000007</v>
      </c>
      <c r="I747" s="144">
        <f t="shared" si="37"/>
        <v>370370</v>
      </c>
      <c r="J747" s="1">
        <f t="shared" si="38"/>
        <v>248147.90000000002</v>
      </c>
    </row>
    <row r="748" spans="1:10" ht="14.25">
      <c r="A748" s="118" t="s">
        <v>3431</v>
      </c>
      <c r="B748" s="118" t="s">
        <v>3429</v>
      </c>
      <c r="C748" s="119" t="str">
        <f>VLOOKUP(D748,'[3]AR China MSRP'!$D$58:$G$315,4,0)</f>
        <v>에크루 데님 트러커</v>
      </c>
      <c r="D748" s="103" t="s">
        <v>3215</v>
      </c>
      <c r="E748" s="103">
        <v>690000</v>
      </c>
      <c r="F748" s="102">
        <f t="shared" si="35"/>
        <v>16500</v>
      </c>
      <c r="G748" s="102">
        <f t="shared" si="36"/>
        <v>5000</v>
      </c>
      <c r="H748" s="102">
        <f t="shared" si="39"/>
        <v>140070</v>
      </c>
      <c r="I748" s="144">
        <f t="shared" si="37"/>
        <v>851570</v>
      </c>
      <c r="J748" s="1">
        <f t="shared" si="38"/>
        <v>570551.9</v>
      </c>
    </row>
    <row r="749" spans="1:10" ht="14.25">
      <c r="A749" s="118" t="s">
        <v>3431</v>
      </c>
      <c r="B749" s="118" t="s">
        <v>3429</v>
      </c>
      <c r="C749" s="119" t="str">
        <f>VLOOKUP(D749,'[3]AR China MSRP'!$D$58:$G$315,4,0)</f>
        <v xml:space="preserve"> A.d Jean 스트레치 데님</v>
      </c>
      <c r="D749" s="103" t="s">
        <v>3216</v>
      </c>
      <c r="E749" s="103">
        <v>350000</v>
      </c>
      <c r="F749" s="102">
        <f t="shared" si="35"/>
        <v>16500</v>
      </c>
      <c r="G749" s="102">
        <f t="shared" si="36"/>
        <v>5000</v>
      </c>
      <c r="H749" s="102">
        <f t="shared" si="39"/>
        <v>71050</v>
      </c>
      <c r="I749" s="144">
        <f t="shared" si="37"/>
        <v>442550</v>
      </c>
      <c r="J749" s="1">
        <f t="shared" si="38"/>
        <v>296508.5</v>
      </c>
    </row>
    <row r="750" spans="1:10" ht="14.25">
      <c r="A750" s="118" t="s">
        <v>3431</v>
      </c>
      <c r="B750" s="118" t="s">
        <v>3429</v>
      </c>
      <c r="C750" s="119" t="str">
        <f>VLOOKUP(D750,'[3]AR China MSRP'!$D$58:$G$315,4,0)</f>
        <v>[셋업]《WoolySucker》자켓</v>
      </c>
      <c r="D750" s="103" t="s">
        <v>1535</v>
      </c>
      <c r="E750" s="103">
        <v>690000</v>
      </c>
      <c r="F750" s="102">
        <f t="shared" si="35"/>
        <v>16500</v>
      </c>
      <c r="G750" s="102">
        <f t="shared" si="36"/>
        <v>5000</v>
      </c>
      <c r="H750" s="102">
        <f t="shared" si="39"/>
        <v>140070</v>
      </c>
      <c r="I750" s="144">
        <f t="shared" si="37"/>
        <v>851570</v>
      </c>
      <c r="J750" s="1">
        <f t="shared" si="38"/>
        <v>570551.9</v>
      </c>
    </row>
    <row r="751" spans="1:10" ht="14.25">
      <c r="A751" s="118" t="s">
        <v>3431</v>
      </c>
      <c r="B751" s="118" t="s">
        <v>3429</v>
      </c>
      <c r="C751" s="119" t="str">
        <f>VLOOKUP(D751,'[3]AR China MSRP'!$D$58:$G$315,4,0)</f>
        <v>[셋업]《WoolySucker》자켓</v>
      </c>
      <c r="D751" s="103" t="s">
        <v>1536</v>
      </c>
      <c r="E751" s="103">
        <v>690000</v>
      </c>
      <c r="F751" s="102">
        <f t="shared" si="35"/>
        <v>16500</v>
      </c>
      <c r="G751" s="102">
        <f t="shared" si="36"/>
        <v>5000</v>
      </c>
      <c r="H751" s="102">
        <f t="shared" si="39"/>
        <v>140070</v>
      </c>
      <c r="I751" s="144">
        <f t="shared" si="37"/>
        <v>851570</v>
      </c>
      <c r="J751" s="1">
        <f t="shared" si="38"/>
        <v>570551.9</v>
      </c>
    </row>
    <row r="752" spans="1:10" ht="14.25">
      <c r="A752" s="118" t="s">
        <v>3431</v>
      </c>
      <c r="B752" s="118" t="s">
        <v>3429</v>
      </c>
      <c r="C752" s="119" t="str">
        <f>VLOOKUP(D752,'[3]AR China MSRP'!$D$58:$G$315,4,0)</f>
        <v>[셋업]《WoolySucker》자켓</v>
      </c>
      <c r="D752" s="103" t="s">
        <v>1537</v>
      </c>
      <c r="E752" s="103">
        <v>690000</v>
      </c>
      <c r="F752" s="102">
        <f t="shared" si="35"/>
        <v>16500</v>
      </c>
      <c r="G752" s="102">
        <f t="shared" si="36"/>
        <v>5000</v>
      </c>
      <c r="H752" s="102">
        <f t="shared" si="39"/>
        <v>140070</v>
      </c>
      <c r="I752" s="144">
        <f t="shared" si="37"/>
        <v>851570</v>
      </c>
      <c r="J752" s="1">
        <f t="shared" si="38"/>
        <v>570551.9</v>
      </c>
    </row>
    <row r="753" spans="1:10" ht="14.25">
      <c r="A753" s="118" t="s">
        <v>3431</v>
      </c>
      <c r="B753" s="118" t="s">
        <v>3429</v>
      </c>
      <c r="C753" s="119" t="str">
        <f>VLOOKUP(D753,'[3]AR China MSRP'!$D$58:$G$315,4,0)</f>
        <v>[셋업][슬림핏]《WoolySucker》슬랙스</v>
      </c>
      <c r="D753" s="103" t="s">
        <v>1538</v>
      </c>
      <c r="E753" s="103">
        <v>290000</v>
      </c>
      <c r="F753" s="102">
        <f t="shared" si="35"/>
        <v>16500</v>
      </c>
      <c r="G753" s="102">
        <f t="shared" si="36"/>
        <v>5000</v>
      </c>
      <c r="H753" s="102">
        <f t="shared" si="39"/>
        <v>58870.000000000007</v>
      </c>
      <c r="I753" s="144">
        <f t="shared" si="37"/>
        <v>370370</v>
      </c>
      <c r="J753" s="1">
        <f t="shared" si="38"/>
        <v>248147.90000000002</v>
      </c>
    </row>
    <row r="754" spans="1:10" ht="14.25">
      <c r="A754" s="118" t="s">
        <v>3431</v>
      </c>
      <c r="B754" s="118" t="s">
        <v>3429</v>
      </c>
      <c r="C754" s="119" t="str">
        <f>VLOOKUP(D754,'[3]AR China MSRP'!$D$58:$G$315,4,0)</f>
        <v>[셋업][슬림핏]《WoolySucker》슬랙스</v>
      </c>
      <c r="D754" s="103" t="s">
        <v>1539</v>
      </c>
      <c r="E754" s="103">
        <v>290000</v>
      </c>
      <c r="F754" s="102">
        <f t="shared" si="35"/>
        <v>16500</v>
      </c>
      <c r="G754" s="102">
        <f t="shared" si="36"/>
        <v>5000</v>
      </c>
      <c r="H754" s="102">
        <f t="shared" si="39"/>
        <v>58870.000000000007</v>
      </c>
      <c r="I754" s="144">
        <f t="shared" si="37"/>
        <v>370370</v>
      </c>
      <c r="J754" s="1">
        <f t="shared" si="38"/>
        <v>248147.90000000002</v>
      </c>
    </row>
    <row r="755" spans="1:10" ht="14.25">
      <c r="A755" s="118" t="s">
        <v>3431</v>
      </c>
      <c r="B755" s="118" t="s">
        <v>3429</v>
      </c>
      <c r="C755" s="119" t="str">
        <f>VLOOKUP(D755,'[3]AR China MSRP'!$D$58:$G$315,4,0)</f>
        <v>'[셋업][슬림핏]《WoolySucker》슬랙스</v>
      </c>
      <c r="D755" s="103" t="s">
        <v>1540</v>
      </c>
      <c r="E755" s="103">
        <v>290000</v>
      </c>
      <c r="F755" s="102">
        <f t="shared" si="35"/>
        <v>16500</v>
      </c>
      <c r="G755" s="102">
        <f t="shared" si="36"/>
        <v>5000</v>
      </c>
      <c r="H755" s="102">
        <f t="shared" si="39"/>
        <v>58870.000000000007</v>
      </c>
      <c r="I755" s="144">
        <f t="shared" si="37"/>
        <v>370370</v>
      </c>
      <c r="J755" s="1">
        <f t="shared" si="38"/>
        <v>248147.90000000002</v>
      </c>
    </row>
    <row r="756" spans="1:10" ht="14.25">
      <c r="A756" s="118" t="s">
        <v>3431</v>
      </c>
      <c r="B756" s="118" t="s">
        <v>3429</v>
      </c>
      <c r="C756" s="119" t="str">
        <f>VLOOKUP(D756,'[3]AR China MSRP'!$D$58:$G$315,4,0)</f>
        <v>'[셋업][슬림핏]《WoolySucker》슬랙스</v>
      </c>
      <c r="D756" s="103" t="s">
        <v>1540</v>
      </c>
      <c r="E756" s="103">
        <v>290000</v>
      </c>
      <c r="F756" s="102">
        <f t="shared" si="35"/>
        <v>16500</v>
      </c>
      <c r="G756" s="102">
        <f t="shared" si="36"/>
        <v>5000</v>
      </c>
      <c r="H756" s="102">
        <f t="shared" si="39"/>
        <v>58870.000000000007</v>
      </c>
      <c r="I756" s="144">
        <f t="shared" si="37"/>
        <v>370370</v>
      </c>
      <c r="J756" s="1">
        <f t="shared" si="38"/>
        <v>248147.90000000002</v>
      </c>
    </row>
    <row r="757" spans="1:10" ht="14.25">
      <c r="A757" s="118" t="s">
        <v>3431</v>
      </c>
      <c r="B757" s="118" t="s">
        <v>3429</v>
      </c>
      <c r="C757" s="119" t="str">
        <f>VLOOKUP(D757,'[3]AR China MSRP'!$D$58:$G$315,4,0)</f>
        <v>[컴포트핏]《WoolySucker》슬랙스</v>
      </c>
      <c r="D757" s="103" t="s">
        <v>3217</v>
      </c>
      <c r="E757" s="103">
        <v>290000</v>
      </c>
      <c r="F757" s="102">
        <f t="shared" si="35"/>
        <v>16500</v>
      </c>
      <c r="G757" s="102">
        <f t="shared" si="36"/>
        <v>5000</v>
      </c>
      <c r="H757" s="102">
        <f t="shared" si="39"/>
        <v>58870.000000000007</v>
      </c>
      <c r="I757" s="144">
        <f t="shared" si="37"/>
        <v>370370</v>
      </c>
      <c r="J757" s="1">
        <f t="shared" si="38"/>
        <v>248147.90000000002</v>
      </c>
    </row>
    <row r="758" spans="1:10" ht="14.25">
      <c r="A758" s="118" t="s">
        <v>3431</v>
      </c>
      <c r="B758" s="118" t="s">
        <v>3429</v>
      </c>
      <c r="C758" s="119" t="str">
        <f>VLOOKUP(D758,'[3]AR China MSRP'!$D$58:$G$315,4,0)</f>
        <v>[컴포트핏] 모던 슬랙스</v>
      </c>
      <c r="D758" s="103" t="s">
        <v>3218</v>
      </c>
      <c r="E758" s="103">
        <v>350000</v>
      </c>
      <c r="F758" s="102">
        <f t="shared" si="35"/>
        <v>16500</v>
      </c>
      <c r="G758" s="102">
        <f t="shared" si="36"/>
        <v>5000</v>
      </c>
      <c r="H758" s="102">
        <f t="shared" si="39"/>
        <v>71050</v>
      </c>
      <c r="I758" s="144">
        <f t="shared" si="37"/>
        <v>442550</v>
      </c>
      <c r="J758" s="1">
        <f t="shared" si="38"/>
        <v>296508.5</v>
      </c>
    </row>
    <row r="759" spans="1:10" ht="14.25">
      <c r="A759" s="118" t="s">
        <v>3431</v>
      </c>
      <c r="B759" s="118" t="s">
        <v>3429</v>
      </c>
      <c r="C759" s="119" t="str">
        <f>VLOOKUP(D759,'[3]AR China MSRP'!$D$58:$G$315,4,0)</f>
        <v>[컴포트핏] 모던 슬랙스</v>
      </c>
      <c r="D759" s="103" t="s">
        <v>3219</v>
      </c>
      <c r="E759" s="103">
        <v>350000</v>
      </c>
      <c r="F759" s="102">
        <f t="shared" si="35"/>
        <v>16500</v>
      </c>
      <c r="G759" s="102">
        <f t="shared" si="36"/>
        <v>5000</v>
      </c>
      <c r="H759" s="102">
        <f t="shared" si="39"/>
        <v>71050</v>
      </c>
      <c r="I759" s="144">
        <f t="shared" si="37"/>
        <v>442550</v>
      </c>
      <c r="J759" s="1">
        <f t="shared" si="38"/>
        <v>296508.5</v>
      </c>
    </row>
    <row r="760" spans="1:10" ht="14.25">
      <c r="A760" s="118" t="s">
        <v>3431</v>
      </c>
      <c r="B760" s="118" t="s">
        <v>3429</v>
      </c>
      <c r="C760" s="119" t="str">
        <f>VLOOKUP(D760,'[3]AR China MSRP'!$D$58:$G$315,4,0)</f>
        <v>ITALY  포멀셔츠</v>
      </c>
      <c r="D760" s="103" t="s">
        <v>3220</v>
      </c>
      <c r="E760" s="103">
        <v>330000</v>
      </c>
      <c r="F760" s="102">
        <f t="shared" si="35"/>
        <v>16500</v>
      </c>
      <c r="G760" s="102">
        <f t="shared" si="36"/>
        <v>5000</v>
      </c>
      <c r="H760" s="102">
        <f t="shared" si="39"/>
        <v>66990</v>
      </c>
      <c r="I760" s="144">
        <f t="shared" si="37"/>
        <v>418490</v>
      </c>
      <c r="J760" s="1">
        <f t="shared" si="38"/>
        <v>280388.3</v>
      </c>
    </row>
    <row r="761" spans="1:10" ht="14.25">
      <c r="A761" s="118" t="s">
        <v>3431</v>
      </c>
      <c r="B761" s="118" t="s">
        <v>3429</v>
      </c>
      <c r="C761" s="119" t="str">
        <f>VLOOKUP(D761,'[3]AR China MSRP'!$D$58:$G$315,4,0)</f>
        <v>ITALY  포멀셔츠</v>
      </c>
      <c r="D761" s="103" t="s">
        <v>3221</v>
      </c>
      <c r="E761" s="103">
        <v>330000</v>
      </c>
      <c r="F761" s="102">
        <f t="shared" si="35"/>
        <v>16500</v>
      </c>
      <c r="G761" s="102">
        <f t="shared" si="36"/>
        <v>5000</v>
      </c>
      <c r="H761" s="102">
        <f t="shared" si="39"/>
        <v>66990</v>
      </c>
      <c r="I761" s="144">
        <f t="shared" si="37"/>
        <v>418490</v>
      </c>
      <c r="J761" s="1">
        <f t="shared" si="38"/>
        <v>280388.3</v>
      </c>
    </row>
    <row r="762" spans="1:10" ht="14.25">
      <c r="A762" s="118" t="s">
        <v>3431</v>
      </c>
      <c r="B762" s="118" t="s">
        <v>3429</v>
      </c>
      <c r="C762" s="119" t="str">
        <f>VLOOKUP(D762,'[3]AR China MSRP'!$D$58:$G$315,4,0)</f>
        <v>ITALY  포멀셔츠</v>
      </c>
      <c r="D762" s="103" t="s">
        <v>3222</v>
      </c>
      <c r="E762" s="103">
        <v>330000</v>
      </c>
      <c r="F762" s="102">
        <f t="shared" si="35"/>
        <v>16500</v>
      </c>
      <c r="G762" s="102">
        <f t="shared" si="36"/>
        <v>5000</v>
      </c>
      <c r="H762" s="102">
        <f t="shared" si="39"/>
        <v>66990</v>
      </c>
      <c r="I762" s="144">
        <f t="shared" si="37"/>
        <v>418490</v>
      </c>
      <c r="J762" s="1">
        <f t="shared" si="38"/>
        <v>280388.3</v>
      </c>
    </row>
    <row r="763" spans="1:10" ht="14.25">
      <c r="A763" s="118" t="s">
        <v>3431</v>
      </c>
      <c r="B763" s="118" t="s">
        <v>3429</v>
      </c>
      <c r="C763" s="119" t="str">
        <f>VLOOKUP(D763,'[3]AR China MSRP'!$D$58:$G$315,4,0)</f>
        <v>ITALY 《ACTIVE》포멀셔츠</v>
      </c>
      <c r="D763" s="103" t="s">
        <v>3223</v>
      </c>
      <c r="E763" s="103">
        <v>290000</v>
      </c>
      <c r="F763" s="102">
        <f t="shared" si="35"/>
        <v>16500</v>
      </c>
      <c r="G763" s="102">
        <f t="shared" si="36"/>
        <v>5000</v>
      </c>
      <c r="H763" s="102">
        <f t="shared" si="39"/>
        <v>58870.000000000007</v>
      </c>
      <c r="I763" s="144">
        <f t="shared" si="37"/>
        <v>370370</v>
      </c>
      <c r="J763" s="1">
        <f t="shared" si="38"/>
        <v>248147.90000000002</v>
      </c>
    </row>
    <row r="764" spans="1:10" ht="14.25">
      <c r="A764" s="118" t="s">
        <v>3431</v>
      </c>
      <c r="B764" s="118" t="s">
        <v>3429</v>
      </c>
      <c r="C764" s="119" t="str">
        <f>VLOOKUP(D764,'[3]AR China MSRP'!$D$58:$G$315,4,0)</f>
        <v>ITALY 《ACTIVE》포멀셔츠</v>
      </c>
      <c r="D764" s="103" t="s">
        <v>3224</v>
      </c>
      <c r="E764" s="103">
        <v>290000</v>
      </c>
      <c r="F764" s="102">
        <f t="shared" si="35"/>
        <v>16500</v>
      </c>
      <c r="G764" s="102">
        <f t="shared" si="36"/>
        <v>5000</v>
      </c>
      <c r="H764" s="102">
        <f t="shared" si="39"/>
        <v>58870.000000000007</v>
      </c>
      <c r="I764" s="144">
        <f t="shared" si="37"/>
        <v>370370</v>
      </c>
      <c r="J764" s="1">
        <f t="shared" si="38"/>
        <v>248147.90000000002</v>
      </c>
    </row>
    <row r="765" spans="1:10" ht="14.25">
      <c r="A765" s="118" t="s">
        <v>3431</v>
      </c>
      <c r="B765" s="118" t="s">
        <v>3429</v>
      </c>
      <c r="C765" s="119" t="str">
        <f>VLOOKUP(D765,'[3]AR China MSRP'!$D$58:$G$315,4,0)</f>
        <v>ITALY 《ACTIVE》포멀셔츠</v>
      </c>
      <c r="D765" s="103" t="s">
        <v>3225</v>
      </c>
      <c r="E765" s="103">
        <v>290000</v>
      </c>
      <c r="F765" s="102">
        <f t="shared" si="35"/>
        <v>16500</v>
      </c>
      <c r="G765" s="102">
        <f t="shared" si="36"/>
        <v>5000</v>
      </c>
      <c r="H765" s="102">
        <f t="shared" si="39"/>
        <v>58870.000000000007</v>
      </c>
      <c r="I765" s="144">
        <f t="shared" si="37"/>
        <v>370370</v>
      </c>
      <c r="J765" s="1">
        <f t="shared" si="38"/>
        <v>248147.90000000002</v>
      </c>
    </row>
    <row r="766" spans="1:10" ht="14.25">
      <c r="A766" s="118" t="s">
        <v>3431</v>
      </c>
      <c r="B766" s="118" t="s">
        <v>3429</v>
      </c>
      <c r="C766" s="119" t="str">
        <f>VLOOKUP(D766,'[3]AR China MSRP'!$D$58:$G$315,4,0)</f>
        <v>ITALY 《X-CARE》셔츠</v>
      </c>
      <c r="D766" s="103" t="s">
        <v>3226</v>
      </c>
      <c r="E766" s="103">
        <v>290000</v>
      </c>
      <c r="F766" s="102">
        <f t="shared" si="35"/>
        <v>16500</v>
      </c>
      <c r="G766" s="102">
        <f t="shared" si="36"/>
        <v>5000</v>
      </c>
      <c r="H766" s="102">
        <f t="shared" si="39"/>
        <v>58870.000000000007</v>
      </c>
      <c r="I766" s="144">
        <f t="shared" si="37"/>
        <v>370370</v>
      </c>
      <c r="J766" s="1">
        <f t="shared" si="38"/>
        <v>248147.90000000002</v>
      </c>
    </row>
    <row r="767" spans="1:10" ht="14.25">
      <c r="A767" s="118" t="s">
        <v>3431</v>
      </c>
      <c r="B767" s="118" t="s">
        <v>3429</v>
      </c>
      <c r="C767" s="119" t="str">
        <f>VLOOKUP(D767,'[3]AR China MSRP'!$D$58:$G$315,4,0)</f>
        <v>아웃 포켓 밀리터리 모즈파카</v>
      </c>
      <c r="D767" s="103" t="s">
        <v>3227</v>
      </c>
      <c r="E767" s="103">
        <v>990000</v>
      </c>
      <c r="F767" s="102">
        <f t="shared" si="35"/>
        <v>16500</v>
      </c>
      <c r="G767" s="102">
        <f t="shared" si="36"/>
        <v>5000</v>
      </c>
      <c r="H767" s="102">
        <f t="shared" si="39"/>
        <v>200970</v>
      </c>
      <c r="I767" s="144">
        <f t="shared" si="37"/>
        <v>1212470</v>
      </c>
      <c r="J767" s="1">
        <f t="shared" si="38"/>
        <v>812354.9</v>
      </c>
    </row>
    <row r="768" spans="1:10" ht="14.25">
      <c r="A768" s="118" t="s">
        <v>3431</v>
      </c>
      <c r="B768" s="118" t="s">
        <v>3429</v>
      </c>
      <c r="C768" s="119" t="str">
        <f>VLOOKUP(D768,'[3]AR China MSRP'!$D$58:$G$315,4,0)</f>
        <v>더블 레이어 셔켓</v>
      </c>
      <c r="D768" s="103" t="s">
        <v>3228</v>
      </c>
      <c r="E768" s="103">
        <v>430000</v>
      </c>
      <c r="F768" s="102">
        <f t="shared" si="35"/>
        <v>16500</v>
      </c>
      <c r="G768" s="102">
        <f t="shared" si="36"/>
        <v>5000</v>
      </c>
      <c r="H768" s="102">
        <f t="shared" si="39"/>
        <v>87290</v>
      </c>
      <c r="I768" s="144">
        <f t="shared" si="37"/>
        <v>538790</v>
      </c>
      <c r="J768" s="1">
        <f t="shared" si="38"/>
        <v>360989.30000000005</v>
      </c>
    </row>
    <row r="769" spans="1:10" ht="14.25">
      <c r="A769" s="118" t="s">
        <v>3431</v>
      </c>
      <c r="B769" s="118" t="s">
        <v>3429</v>
      </c>
      <c r="C769" s="119" t="str">
        <f>VLOOKUP(D769,'[3]AR China MSRP'!$D$58:$G$315,4,0)</f>
        <v>더블 레이어 셔켓</v>
      </c>
      <c r="D769" s="103" t="s">
        <v>1962</v>
      </c>
      <c r="E769" s="103">
        <v>430000</v>
      </c>
      <c r="F769" s="102">
        <f t="shared" si="35"/>
        <v>16500</v>
      </c>
      <c r="G769" s="102">
        <f t="shared" si="36"/>
        <v>5000</v>
      </c>
      <c r="H769" s="102">
        <f t="shared" si="39"/>
        <v>87290</v>
      </c>
      <c r="I769" s="144">
        <f t="shared" si="37"/>
        <v>538790</v>
      </c>
      <c r="J769" s="1">
        <f t="shared" si="38"/>
        <v>360989.30000000005</v>
      </c>
    </row>
    <row r="770" spans="1:10" ht="14.25">
      <c r="A770" s="118" t="s">
        <v>3431</v>
      </c>
      <c r="B770" s="118" t="s">
        <v>3429</v>
      </c>
      <c r="C770" s="119" t="str">
        <f>VLOOKUP(D770,'[3]AR China MSRP'!$D$58:$G$315,4,0)</f>
        <v>[셋업]  루즈핏 3버튼 져지</v>
      </c>
      <c r="D770" s="103" t="s">
        <v>3229</v>
      </c>
      <c r="E770" s="103">
        <v>690000</v>
      </c>
      <c r="F770" s="102">
        <f t="shared" si="35"/>
        <v>16500</v>
      </c>
      <c r="G770" s="102">
        <f t="shared" si="36"/>
        <v>5000</v>
      </c>
      <c r="H770" s="102">
        <f t="shared" si="39"/>
        <v>140070</v>
      </c>
      <c r="I770" s="144">
        <f t="shared" si="37"/>
        <v>851570</v>
      </c>
      <c r="J770" s="1">
        <f t="shared" si="38"/>
        <v>570551.9</v>
      </c>
    </row>
    <row r="771" spans="1:10" ht="14.25">
      <c r="A771" s="118" t="s">
        <v>3431</v>
      </c>
      <c r="B771" s="118" t="s">
        <v>3429</v>
      </c>
      <c r="C771" s="119" t="str">
        <f>VLOOKUP(D771,'[3]AR China MSRP'!$D$58:$G$315,4,0)</f>
        <v>[셋업] 세미와이드 크롭 져지 슬랙스</v>
      </c>
      <c r="D771" s="103" t="s">
        <v>3230</v>
      </c>
      <c r="E771" s="103">
        <v>350000</v>
      </c>
      <c r="F771" s="102">
        <f t="shared" si="35"/>
        <v>16500</v>
      </c>
      <c r="G771" s="102">
        <f t="shared" si="36"/>
        <v>5000</v>
      </c>
      <c r="H771" s="102">
        <f t="shared" si="39"/>
        <v>71050</v>
      </c>
      <c r="I771" s="144">
        <f t="shared" si="37"/>
        <v>442550</v>
      </c>
      <c r="J771" s="1">
        <f t="shared" si="38"/>
        <v>296508.5</v>
      </c>
    </row>
    <row r="772" spans="1:10" ht="14.25">
      <c r="A772" s="118" t="s">
        <v>3431</v>
      </c>
      <c r="B772" s="118" t="s">
        <v>3429</v>
      </c>
      <c r="C772" s="119" t="str">
        <f>VLOOKUP(D772,'[3]AR China MSRP'!$D$58:$G$315,4,0)</f>
        <v>다잉 데님 트러커</v>
      </c>
      <c r="D772" s="103" t="s">
        <v>3231</v>
      </c>
      <c r="E772" s="103">
        <v>390000</v>
      </c>
      <c r="F772" s="102">
        <f t="shared" si="35"/>
        <v>16500</v>
      </c>
      <c r="G772" s="102">
        <f t="shared" si="36"/>
        <v>5000</v>
      </c>
      <c r="H772" s="102">
        <f t="shared" si="39"/>
        <v>79170</v>
      </c>
      <c r="I772" s="144">
        <f t="shared" si="37"/>
        <v>490670</v>
      </c>
      <c r="J772" s="1">
        <f t="shared" si="38"/>
        <v>328748.90000000002</v>
      </c>
    </row>
    <row r="773" spans="1:10" ht="14.25">
      <c r="A773" s="118" t="s">
        <v>3431</v>
      </c>
      <c r="B773" s="118" t="s">
        <v>3429</v>
      </c>
      <c r="C773" s="119" t="str">
        <f>VLOOKUP(D773,'[3]AR China MSRP'!$D$58:$G$315,4,0)</f>
        <v>다잉 데님 트러커</v>
      </c>
      <c r="D773" s="103" t="s">
        <v>3232</v>
      </c>
      <c r="E773" s="103">
        <v>390000</v>
      </c>
      <c r="F773" s="102">
        <f t="shared" ref="F773:F836" si="40">IF(E773&gt;65000,16500,35000)</f>
        <v>16500</v>
      </c>
      <c r="G773" s="102">
        <f t="shared" ref="G773:G836" si="41">IF(F773=16500,5000,11500)</f>
        <v>5000</v>
      </c>
      <c r="H773" s="102">
        <f t="shared" si="39"/>
        <v>79170</v>
      </c>
      <c r="I773" s="144">
        <f t="shared" si="37"/>
        <v>490670</v>
      </c>
      <c r="J773" s="1">
        <f t="shared" si="38"/>
        <v>328748.90000000002</v>
      </c>
    </row>
    <row r="774" spans="1:10" ht="14.25">
      <c r="A774" s="118" t="s">
        <v>3431</v>
      </c>
      <c r="B774" s="118" t="s">
        <v>3429</v>
      </c>
      <c r="C774" s="119" t="str">
        <f>VLOOKUP(D774,'[3]AR China MSRP'!$D$58:$G$315,4,0)</f>
        <v>필드셔켓</v>
      </c>
      <c r="D774" s="103" t="s">
        <v>3233</v>
      </c>
      <c r="E774" s="103">
        <v>450000</v>
      </c>
      <c r="F774" s="102">
        <f t="shared" si="40"/>
        <v>16500</v>
      </c>
      <c r="G774" s="102">
        <f t="shared" si="41"/>
        <v>5000</v>
      </c>
      <c r="H774" s="102">
        <f t="shared" si="39"/>
        <v>91350</v>
      </c>
      <c r="I774" s="144">
        <f t="shared" si="37"/>
        <v>562850</v>
      </c>
      <c r="J774" s="1">
        <f t="shared" si="38"/>
        <v>377109.5</v>
      </c>
    </row>
    <row r="775" spans="1:10" ht="14.25">
      <c r="A775" s="118" t="s">
        <v>3431</v>
      </c>
      <c r="B775" s="118" t="s">
        <v>3429</v>
      </c>
      <c r="C775" s="119" t="str">
        <f>VLOOKUP(D775,'[3]AR China MSRP'!$D$58:$G$315,4,0)</f>
        <v>필드셔켓</v>
      </c>
      <c r="D775" s="103" t="s">
        <v>3234</v>
      </c>
      <c r="E775" s="103">
        <v>450000</v>
      </c>
      <c r="F775" s="102">
        <f t="shared" si="40"/>
        <v>16500</v>
      </c>
      <c r="G775" s="102">
        <f t="shared" si="41"/>
        <v>5000</v>
      </c>
      <c r="H775" s="102">
        <f t="shared" si="39"/>
        <v>91350</v>
      </c>
      <c r="I775" s="144">
        <f t="shared" si="37"/>
        <v>562850</v>
      </c>
      <c r="J775" s="1">
        <f t="shared" si="38"/>
        <v>377109.5</v>
      </c>
    </row>
    <row r="776" spans="1:10" ht="14.25">
      <c r="A776" s="118" t="s">
        <v>3431</v>
      </c>
      <c r="B776" s="118" t="s">
        <v>3429</v>
      </c>
      <c r="C776" s="119" t="str">
        <f>VLOOKUP(D776,'[3]AR China MSRP'!$D$58:$G$315,4,0)</f>
        <v>후드 사이드슬릿 블루종</v>
      </c>
      <c r="D776" s="103" t="s">
        <v>3235</v>
      </c>
      <c r="E776" s="103">
        <v>650000</v>
      </c>
      <c r="F776" s="102">
        <f t="shared" si="40"/>
        <v>16500</v>
      </c>
      <c r="G776" s="102">
        <f t="shared" si="41"/>
        <v>5000</v>
      </c>
      <c r="H776" s="102">
        <f t="shared" si="39"/>
        <v>131950</v>
      </c>
      <c r="I776" s="144">
        <f t="shared" si="37"/>
        <v>803450</v>
      </c>
      <c r="J776" s="1">
        <f t="shared" si="38"/>
        <v>538311.5</v>
      </c>
    </row>
    <row r="777" spans="1:10" ht="14.25">
      <c r="A777" s="118" t="s">
        <v>3431</v>
      </c>
      <c r="B777" s="118" t="s">
        <v>3429</v>
      </c>
      <c r="C777" s="119" t="str">
        <f>VLOOKUP(D777,'[3]AR China MSRP'!$D$58:$G$315,4,0)</f>
        <v>《어센틱》맨투맨</v>
      </c>
      <c r="D777" s="103" t="s">
        <v>3288</v>
      </c>
      <c r="E777" s="103">
        <v>230000</v>
      </c>
      <c r="F777" s="102">
        <f t="shared" si="40"/>
        <v>16500</v>
      </c>
      <c r="G777" s="102">
        <f t="shared" si="41"/>
        <v>5000</v>
      </c>
      <c r="H777" s="102">
        <f t="shared" si="39"/>
        <v>46690</v>
      </c>
      <c r="I777" s="144">
        <f t="shared" si="37"/>
        <v>298190</v>
      </c>
      <c r="J777" s="1">
        <f t="shared" si="38"/>
        <v>199787.30000000002</v>
      </c>
    </row>
    <row r="778" spans="1:10" ht="14.25">
      <c r="A778" s="118" t="s">
        <v>3431</v>
      </c>
      <c r="B778" s="118" t="s">
        <v>3429</v>
      </c>
      <c r="C778" s="119" t="str">
        <f>VLOOKUP(D778,'[3]AR China MSRP'!$D$58:$G$315,4,0)</f>
        <v>《어센틱》맨투맨</v>
      </c>
      <c r="D778" s="103" t="s">
        <v>3289</v>
      </c>
      <c r="E778" s="103">
        <v>230000</v>
      </c>
      <c r="F778" s="102">
        <f t="shared" si="40"/>
        <v>16500</v>
      </c>
      <c r="G778" s="102">
        <f t="shared" si="41"/>
        <v>5000</v>
      </c>
      <c r="H778" s="102">
        <f t="shared" si="39"/>
        <v>46690</v>
      </c>
      <c r="I778" s="144">
        <f t="shared" si="37"/>
        <v>298190</v>
      </c>
      <c r="J778" s="1">
        <f t="shared" si="38"/>
        <v>199787.30000000002</v>
      </c>
    </row>
    <row r="779" spans="1:10" ht="14.25">
      <c r="A779" s="118" t="s">
        <v>3431</v>
      </c>
      <c r="B779" s="118" t="s">
        <v>3429</v>
      </c>
      <c r="C779" s="119" t="str">
        <f>VLOOKUP(D779,'[3]AR China MSRP'!$D$58:$G$315,4,0)</f>
        <v>《어센틱》맨투맨</v>
      </c>
      <c r="D779" s="103" t="s">
        <v>3290</v>
      </c>
      <c r="E779" s="103">
        <v>230000</v>
      </c>
      <c r="F779" s="102">
        <f t="shared" si="40"/>
        <v>16500</v>
      </c>
      <c r="G779" s="102">
        <f t="shared" si="41"/>
        <v>5000</v>
      </c>
      <c r="H779" s="102">
        <f t="shared" si="39"/>
        <v>46690</v>
      </c>
      <c r="I779" s="144">
        <f t="shared" si="37"/>
        <v>298190</v>
      </c>
      <c r="J779" s="1">
        <f t="shared" si="38"/>
        <v>199787.30000000002</v>
      </c>
    </row>
    <row r="780" spans="1:10" ht="14.25">
      <c r="A780" s="118" t="s">
        <v>3431</v>
      </c>
      <c r="B780" s="118" t="s">
        <v>3429</v>
      </c>
      <c r="C780" s="119" t="str">
        <f>VLOOKUP(D780,'[3]AR China MSRP'!$D$58:$G$315,4,0)</f>
        <v>《어센틱》후드티</v>
      </c>
      <c r="D780" s="103" t="s">
        <v>3291</v>
      </c>
      <c r="E780" s="103">
        <v>290000</v>
      </c>
      <c r="F780" s="102">
        <f t="shared" si="40"/>
        <v>16500</v>
      </c>
      <c r="G780" s="102">
        <f t="shared" si="41"/>
        <v>5000</v>
      </c>
      <c r="H780" s="102">
        <f t="shared" si="39"/>
        <v>58870.000000000007</v>
      </c>
      <c r="I780" s="144">
        <f t="shared" si="37"/>
        <v>370370</v>
      </c>
      <c r="J780" s="1">
        <f t="shared" si="38"/>
        <v>248147.90000000002</v>
      </c>
    </row>
    <row r="781" spans="1:10" ht="14.25">
      <c r="A781" s="118" t="s">
        <v>3431</v>
      </c>
      <c r="B781" s="118" t="s">
        <v>3429</v>
      </c>
      <c r="C781" s="119" t="str">
        <f>VLOOKUP(D781,'[3]AR China MSRP'!$D$58:$G$315,4,0)</f>
        <v>《어센틱》후드티</v>
      </c>
      <c r="D781" s="103" t="s">
        <v>3292</v>
      </c>
      <c r="E781" s="103">
        <v>290000</v>
      </c>
      <c r="F781" s="102">
        <f t="shared" si="40"/>
        <v>16500</v>
      </c>
      <c r="G781" s="102">
        <f t="shared" si="41"/>
        <v>5000</v>
      </c>
      <c r="H781" s="102">
        <f t="shared" si="39"/>
        <v>58870.000000000007</v>
      </c>
      <c r="I781" s="144">
        <f t="shared" si="37"/>
        <v>370370</v>
      </c>
      <c r="J781" s="1">
        <f t="shared" si="38"/>
        <v>248147.90000000002</v>
      </c>
    </row>
    <row r="782" spans="1:10" ht="14.25">
      <c r="A782" s="118" t="s">
        <v>3431</v>
      </c>
      <c r="B782" s="118" t="s">
        <v>3429</v>
      </c>
      <c r="C782" s="119" t="str">
        <f>VLOOKUP(D782,'[3]AR China MSRP'!$D$58:$G$315,4,0)</f>
        <v>《어센틱》후드티</v>
      </c>
      <c r="D782" s="103" t="s">
        <v>3293</v>
      </c>
      <c r="E782" s="103">
        <v>290000</v>
      </c>
      <c r="F782" s="102">
        <f t="shared" si="40"/>
        <v>16500</v>
      </c>
      <c r="G782" s="102">
        <f t="shared" si="41"/>
        <v>5000</v>
      </c>
      <c r="H782" s="102">
        <f t="shared" si="39"/>
        <v>58870.000000000007</v>
      </c>
      <c r="I782" s="144">
        <f t="shared" si="37"/>
        <v>370370</v>
      </c>
      <c r="J782" s="1">
        <f t="shared" si="38"/>
        <v>248147.90000000002</v>
      </c>
    </row>
    <row r="783" spans="1:10" ht="14.25">
      <c r="A783" s="118" t="s">
        <v>3431</v>
      </c>
      <c r="B783" s="118" t="s">
        <v>3429</v>
      </c>
      <c r="C783" s="119" t="str">
        <f>VLOOKUP(D783,'[3]AR China MSRP'!$D$58:$G$315,4,0)</f>
        <v>《어센틱》후드 집업</v>
      </c>
      <c r="D783" s="103" t="s">
        <v>3294</v>
      </c>
      <c r="E783" s="103">
        <v>350000</v>
      </c>
      <c r="F783" s="102">
        <f t="shared" si="40"/>
        <v>16500</v>
      </c>
      <c r="G783" s="102">
        <f t="shared" si="41"/>
        <v>5000</v>
      </c>
      <c r="H783" s="102">
        <f t="shared" si="39"/>
        <v>71050</v>
      </c>
      <c r="I783" s="144">
        <f t="shared" si="37"/>
        <v>442550</v>
      </c>
      <c r="J783" s="1">
        <f t="shared" si="38"/>
        <v>296508.5</v>
      </c>
    </row>
    <row r="784" spans="1:10" ht="14.25">
      <c r="A784" s="118" t="s">
        <v>3431</v>
      </c>
      <c r="B784" s="118" t="s">
        <v>3429</v>
      </c>
      <c r="C784" s="119" t="str">
        <f>VLOOKUP(D784,'[3]AR China MSRP'!$D$58:$G$315,4,0)</f>
        <v>오버핏 퍼커링 MA-1</v>
      </c>
      <c r="D784" s="103" t="s">
        <v>3295</v>
      </c>
      <c r="E784" s="103">
        <v>750000</v>
      </c>
      <c r="F784" s="102">
        <f t="shared" si="40"/>
        <v>16500</v>
      </c>
      <c r="G784" s="102">
        <f t="shared" si="41"/>
        <v>5000</v>
      </c>
      <c r="H784" s="102">
        <f t="shared" si="39"/>
        <v>152250</v>
      </c>
      <c r="I784" s="144">
        <f t="shared" si="37"/>
        <v>923750</v>
      </c>
      <c r="J784" s="1">
        <f t="shared" si="38"/>
        <v>618912.5</v>
      </c>
    </row>
    <row r="785" spans="1:10" ht="14.25">
      <c r="A785" s="118" t="s">
        <v>3431</v>
      </c>
      <c r="B785" s="118" t="s">
        <v>3429</v>
      </c>
      <c r="C785" s="119" t="str">
        <f>VLOOKUP(D785,'[3]AR China MSRP'!$D$58:$G$315,4,0)</f>
        <v>《2WAY》오픈카라 트렌치</v>
      </c>
      <c r="D785" s="103" t="s">
        <v>3296</v>
      </c>
      <c r="E785" s="103">
        <v>990000</v>
      </c>
      <c r="F785" s="102">
        <f t="shared" si="40"/>
        <v>16500</v>
      </c>
      <c r="G785" s="102">
        <f t="shared" si="41"/>
        <v>5000</v>
      </c>
      <c r="H785" s="102">
        <f t="shared" si="39"/>
        <v>200970</v>
      </c>
      <c r="I785" s="144">
        <f t="shared" si="37"/>
        <v>1212470</v>
      </c>
      <c r="J785" s="1">
        <f t="shared" si="38"/>
        <v>812354.9</v>
      </c>
    </row>
    <row r="786" spans="1:10" ht="14.25">
      <c r="A786" s="118" t="s">
        <v>3431</v>
      </c>
      <c r="B786" s="118" t="s">
        <v>3429</v>
      </c>
      <c r="C786" s="119" t="str">
        <f>VLOOKUP(D786,'[3]AR China MSRP'!$D$58:$G$315,4,0)</f>
        <v>멀티톤 텍스쳐드 블레이져</v>
      </c>
      <c r="D786" s="103" t="s">
        <v>3297</v>
      </c>
      <c r="E786" s="103">
        <v>790000</v>
      </c>
      <c r="F786" s="102">
        <f t="shared" si="40"/>
        <v>16500</v>
      </c>
      <c r="G786" s="102">
        <f t="shared" si="41"/>
        <v>5000</v>
      </c>
      <c r="H786" s="102">
        <f t="shared" si="39"/>
        <v>160370</v>
      </c>
      <c r="I786" s="144">
        <f t="shared" si="37"/>
        <v>971870</v>
      </c>
      <c r="J786" s="1">
        <f t="shared" si="38"/>
        <v>651152.9</v>
      </c>
    </row>
    <row r="787" spans="1:10" ht="14.25">
      <c r="A787" s="118" t="s">
        <v>3431</v>
      </c>
      <c r="B787" s="118" t="s">
        <v>3429</v>
      </c>
      <c r="C787" s="119" t="str">
        <f>VLOOKUP(D787,'[3]AR China MSRP'!$D$58:$G$315,4,0)</f>
        <v>멀티톤 텍스쳐드 블레이져</v>
      </c>
      <c r="D787" s="103" t="s">
        <v>3298</v>
      </c>
      <c r="E787" s="103">
        <v>790000</v>
      </c>
      <c r="F787" s="102">
        <f t="shared" si="40"/>
        <v>16500</v>
      </c>
      <c r="G787" s="102">
        <f t="shared" si="41"/>
        <v>5000</v>
      </c>
      <c r="H787" s="102">
        <f t="shared" si="39"/>
        <v>160370</v>
      </c>
      <c r="I787" s="144">
        <f t="shared" si="37"/>
        <v>971870</v>
      </c>
      <c r="J787" s="1">
        <f t="shared" si="38"/>
        <v>651152.9</v>
      </c>
    </row>
    <row r="788" spans="1:10" ht="14.25">
      <c r="A788" s="118" t="s">
        <v>3431</v>
      </c>
      <c r="B788" s="118" t="s">
        <v>3429</v>
      </c>
      <c r="C788" s="119" t="str">
        <f>VLOOKUP(D788,'[3]AR China MSRP'!$D$58:$G$315,4,0)</f>
        <v>멀티톤 텍스쳐드 블레이져</v>
      </c>
      <c r="D788" s="103" t="s">
        <v>3299</v>
      </c>
      <c r="E788" s="103">
        <v>790000</v>
      </c>
      <c r="F788" s="102">
        <f t="shared" si="40"/>
        <v>16500</v>
      </c>
      <c r="G788" s="102">
        <f t="shared" si="41"/>
        <v>5000</v>
      </c>
      <c r="H788" s="102">
        <f t="shared" si="39"/>
        <v>160370</v>
      </c>
      <c r="I788" s="144">
        <f t="shared" si="37"/>
        <v>971870</v>
      </c>
      <c r="J788" s="1">
        <f t="shared" si="38"/>
        <v>651152.9</v>
      </c>
    </row>
    <row r="789" spans="1:10" ht="14.25">
      <c r="A789" s="118" t="s">
        <v>3431</v>
      </c>
      <c r="B789" s="118" t="s">
        <v>3429</v>
      </c>
      <c r="C789" s="119" t="str">
        <f>VLOOKUP(D789,'[3]AR China MSRP'!$D$58:$G$315,4,0)</f>
        <v>《AirFit》트렌치코트</v>
      </c>
      <c r="D789" s="103" t="s">
        <v>3300</v>
      </c>
      <c r="E789" s="103">
        <v>790000</v>
      </c>
      <c r="F789" s="102">
        <f t="shared" si="40"/>
        <v>16500</v>
      </c>
      <c r="G789" s="102">
        <f t="shared" si="41"/>
        <v>5000</v>
      </c>
      <c r="H789" s="102">
        <f t="shared" si="39"/>
        <v>160370</v>
      </c>
      <c r="I789" s="144">
        <f t="shared" si="37"/>
        <v>971870</v>
      </c>
      <c r="J789" s="1">
        <f t="shared" si="38"/>
        <v>651152.9</v>
      </c>
    </row>
    <row r="790" spans="1:10" ht="14.25">
      <c r="A790" s="118" t="s">
        <v>3431</v>
      </c>
      <c r="B790" s="118" t="s">
        <v>3429</v>
      </c>
      <c r="C790" s="119" t="str">
        <f>VLOOKUP(D790,'[3]AR China MSRP'!$D$58:$G$315,4,0)</f>
        <v>《AirFit》트렌치코트</v>
      </c>
      <c r="D790" s="103" t="s">
        <v>3301</v>
      </c>
      <c r="E790" s="103">
        <v>790000</v>
      </c>
      <c r="F790" s="102">
        <f t="shared" si="40"/>
        <v>16500</v>
      </c>
      <c r="G790" s="102">
        <f t="shared" si="41"/>
        <v>5000</v>
      </c>
      <c r="H790" s="102">
        <f t="shared" si="39"/>
        <v>160370</v>
      </c>
      <c r="I790" s="144">
        <f t="shared" si="37"/>
        <v>971870</v>
      </c>
      <c r="J790" s="1">
        <f t="shared" si="38"/>
        <v>651152.9</v>
      </c>
    </row>
    <row r="791" spans="1:10" ht="14.25">
      <c r="A791" s="118" t="s">
        <v>3431</v>
      </c>
      <c r="B791" s="118" t="s">
        <v>3429</v>
      </c>
      <c r="C791" s="119" t="str">
        <f>VLOOKUP(D791,'[3]AR China MSRP'!$D$58:$G$315,4,0)</f>
        <v>[셋업]차콜《WoolTro》테일러링 자켓</v>
      </c>
      <c r="D791" s="103" t="s">
        <v>3236</v>
      </c>
      <c r="E791" s="103">
        <v>790000</v>
      </c>
      <c r="F791" s="102">
        <f t="shared" si="40"/>
        <v>16500</v>
      </c>
      <c r="G791" s="102">
        <f t="shared" si="41"/>
        <v>5000</v>
      </c>
      <c r="H791" s="102">
        <f t="shared" si="39"/>
        <v>160370</v>
      </c>
      <c r="I791" s="144">
        <f t="shared" si="37"/>
        <v>971870</v>
      </c>
      <c r="J791" s="1">
        <f t="shared" si="38"/>
        <v>651152.9</v>
      </c>
    </row>
    <row r="792" spans="1:10" ht="14.25">
      <c r="A792" s="118" t="s">
        <v>3431</v>
      </c>
      <c r="B792" s="118" t="s">
        <v>3429</v>
      </c>
      <c r="C792" s="119" t="str">
        <f>VLOOKUP(D792,'[3]AR China MSRP'!$D$58:$G$315,4,0)</f>
        <v>[셋업]베이지《AirCrease》자켓</v>
      </c>
      <c r="D792" s="103" t="s">
        <v>3237</v>
      </c>
      <c r="E792" s="103">
        <v>690000</v>
      </c>
      <c r="F792" s="102">
        <f t="shared" si="40"/>
        <v>16500</v>
      </c>
      <c r="G792" s="102">
        <f t="shared" si="41"/>
        <v>5000</v>
      </c>
      <c r="H792" s="102">
        <f t="shared" si="39"/>
        <v>140070</v>
      </c>
      <c r="I792" s="144">
        <f t="shared" si="37"/>
        <v>851570</v>
      </c>
      <c r="J792" s="1">
        <f t="shared" si="38"/>
        <v>570551.9</v>
      </c>
    </row>
    <row r="793" spans="1:10" ht="14.25">
      <c r="A793" s="118" t="s">
        <v>3431</v>
      </c>
      <c r="B793" s="118" t="s">
        <v>3429</v>
      </c>
      <c r="C793" s="119" t="str">
        <f>VLOOKUP(D793,'[3]AR China MSRP'!$D$58:$G$315,4,0)</f>
        <v>[셋업]터콰이즈 그린《EasyCool》자켓</v>
      </c>
      <c r="D793" s="103" t="s">
        <v>3238</v>
      </c>
      <c r="E793" s="103">
        <v>690000</v>
      </c>
      <c r="F793" s="102">
        <f t="shared" si="40"/>
        <v>16500</v>
      </c>
      <c r="G793" s="102">
        <f t="shared" si="41"/>
        <v>5000</v>
      </c>
      <c r="H793" s="102">
        <f t="shared" si="39"/>
        <v>140070</v>
      </c>
      <c r="I793" s="144">
        <f t="shared" ref="I793:I856" si="42">SUM(E793:H793)</f>
        <v>851570</v>
      </c>
      <c r="J793" s="1">
        <f t="shared" ref="J793:J856" si="43">I793*0.67</f>
        <v>570551.9</v>
      </c>
    </row>
    <row r="794" spans="1:10" ht="14.25">
      <c r="A794" s="118" t="s">
        <v>3431</v>
      </c>
      <c r="B794" s="118" t="s">
        <v>3429</v>
      </c>
      <c r="C794" s="119" t="str">
        <f>VLOOKUP(D794,'[3]AR China MSRP'!$D$58:$G$315,4,0)</f>
        <v>[셋업]그레이《Lite코튼》가먼트다잉 자켓</v>
      </c>
      <c r="D794" s="103" t="s">
        <v>3239</v>
      </c>
      <c r="E794" s="103">
        <v>690000</v>
      </c>
      <c r="F794" s="102">
        <f t="shared" si="40"/>
        <v>16500</v>
      </c>
      <c r="G794" s="102">
        <f t="shared" si="41"/>
        <v>5000</v>
      </c>
      <c r="H794" s="102">
        <f t="shared" si="39"/>
        <v>140070</v>
      </c>
      <c r="I794" s="144">
        <f t="shared" si="42"/>
        <v>851570</v>
      </c>
      <c r="J794" s="1">
        <f t="shared" si="43"/>
        <v>570551.9</v>
      </c>
    </row>
    <row r="795" spans="1:10" ht="14.25">
      <c r="A795" s="118" t="s">
        <v>3431</v>
      </c>
      <c r="B795" s="118" t="s">
        <v>3429</v>
      </c>
      <c r="C795" s="119" t="str">
        <f>VLOOKUP(D795,'[3]AR China MSRP'!$D$58:$G$315,4,0)</f>
        <v>[셋업]다크카키《RichCool》자켓</v>
      </c>
      <c r="D795" s="103" t="s">
        <v>3240</v>
      </c>
      <c r="E795" s="103">
        <v>690000</v>
      </c>
      <c r="F795" s="102">
        <f t="shared" si="40"/>
        <v>16500</v>
      </c>
      <c r="G795" s="102">
        <f t="shared" si="41"/>
        <v>5000</v>
      </c>
      <c r="H795" s="102">
        <f t="shared" si="39"/>
        <v>140070</v>
      </c>
      <c r="I795" s="144">
        <f t="shared" si="42"/>
        <v>851570</v>
      </c>
      <c r="J795" s="1">
        <f t="shared" si="43"/>
        <v>570551.9</v>
      </c>
    </row>
    <row r="796" spans="1:10" ht="14.25">
      <c r="A796" s="118" t="s">
        <v>3431</v>
      </c>
      <c r="B796" s="118" t="s">
        <v>3429</v>
      </c>
      <c r="C796" s="119" t="str">
        <f>VLOOKUP(D796,'[3]AR China MSRP'!$D$58:$G$315,4,0)</f>
        <v>그레이쉬블루《Vintage나일론》패커블 점퍼</v>
      </c>
      <c r="D796" s="103" t="s">
        <v>3241</v>
      </c>
      <c r="E796" s="103">
        <v>790000</v>
      </c>
      <c r="F796" s="102">
        <f t="shared" si="40"/>
        <v>16500</v>
      </c>
      <c r="G796" s="102">
        <f t="shared" si="41"/>
        <v>5000</v>
      </c>
      <c r="H796" s="102">
        <f t="shared" si="39"/>
        <v>160370</v>
      </c>
      <c r="I796" s="144">
        <f t="shared" si="42"/>
        <v>971870</v>
      </c>
      <c r="J796" s="1">
        <f t="shared" si="43"/>
        <v>651152.9</v>
      </c>
    </row>
    <row r="797" spans="1:10" ht="14.25">
      <c r="A797" s="118" t="s">
        <v>3431</v>
      </c>
      <c r="B797" s="118" t="s">
        <v>3429</v>
      </c>
      <c r="C797" s="119" t="str">
        <f>VLOOKUP(D797,'[3]AR China MSRP'!$D$58:$G$315,4,0)</f>
        <v>메탈실버《WINDSTOPPER》후드 점퍼</v>
      </c>
      <c r="D797" s="103" t="s">
        <v>3242</v>
      </c>
      <c r="E797" s="103">
        <v>590000</v>
      </c>
      <c r="F797" s="102">
        <f t="shared" si="40"/>
        <v>16500</v>
      </c>
      <c r="G797" s="102">
        <f t="shared" si="41"/>
        <v>5000</v>
      </c>
      <c r="H797" s="102">
        <f t="shared" si="39"/>
        <v>119770.00000000001</v>
      </c>
      <c r="I797" s="144">
        <f t="shared" si="42"/>
        <v>731270</v>
      </c>
      <c r="J797" s="1">
        <f t="shared" si="43"/>
        <v>489950.9</v>
      </c>
    </row>
    <row r="798" spans="1:10" ht="14.25">
      <c r="A798" s="118" t="s">
        <v>3431</v>
      </c>
      <c r="B798" s="118" t="s">
        <v>3429</v>
      </c>
      <c r="C798" s="119" t="str">
        <f>VLOOKUP(D798,'[3]AR China MSRP'!$D$58:$G$315,4,0)</f>
        <v>카키 《가먼트다잉》 필드자켓</v>
      </c>
      <c r="D798" s="103" t="s">
        <v>3243</v>
      </c>
      <c r="E798" s="103">
        <v>890000</v>
      </c>
      <c r="F798" s="102">
        <f t="shared" si="40"/>
        <v>16500</v>
      </c>
      <c r="G798" s="102">
        <f t="shared" si="41"/>
        <v>5000</v>
      </c>
      <c r="H798" s="102">
        <f t="shared" si="39"/>
        <v>180670</v>
      </c>
      <c r="I798" s="144">
        <f t="shared" si="42"/>
        <v>1092170</v>
      </c>
      <c r="J798" s="1">
        <f t="shared" si="43"/>
        <v>731753.9</v>
      </c>
    </row>
    <row r="799" spans="1:10" ht="14.25">
      <c r="A799" s="118" t="s">
        <v>3431</v>
      </c>
      <c r="B799" s="118" t="s">
        <v>3429</v>
      </c>
      <c r="C799" s="119" t="str">
        <f>VLOOKUP(D799,'[3]AR China MSRP'!$D$58:$G$315,4,0)</f>
        <v>블랙 《AirFlex》 아우터형 셔츠</v>
      </c>
      <c r="D799" s="103" t="s">
        <v>3244</v>
      </c>
      <c r="E799" s="103">
        <v>550000</v>
      </c>
      <c r="F799" s="102">
        <f t="shared" si="40"/>
        <v>16500</v>
      </c>
      <c r="G799" s="102">
        <f t="shared" si="41"/>
        <v>5000</v>
      </c>
      <c r="H799" s="102">
        <f t="shared" si="39"/>
        <v>111650.00000000001</v>
      </c>
      <c r="I799" s="144">
        <f t="shared" si="42"/>
        <v>683150</v>
      </c>
      <c r="J799" s="1">
        <f t="shared" si="43"/>
        <v>457710.5</v>
      </c>
    </row>
    <row r="800" spans="1:10" ht="14.25">
      <c r="A800" s="118" t="s">
        <v>3431</v>
      </c>
      <c r="B800" s="118" t="s">
        <v>3429</v>
      </c>
      <c r="C800" s="119" t="str">
        <f>VLOOKUP(D800,'[3]AR China MSRP'!$D$58:$G$315,4,0)</f>
        <v>[컴포트핏]블랙《Tech나일론》슬랙스</v>
      </c>
      <c r="D800" s="103" t="s">
        <v>3245</v>
      </c>
      <c r="E800" s="103">
        <v>350000</v>
      </c>
      <c r="F800" s="102">
        <f t="shared" si="40"/>
        <v>16500</v>
      </c>
      <c r="G800" s="102">
        <f t="shared" si="41"/>
        <v>5000</v>
      </c>
      <c r="H800" s="102">
        <f t="shared" si="39"/>
        <v>71050</v>
      </c>
      <c r="I800" s="144">
        <f t="shared" si="42"/>
        <v>442550</v>
      </c>
      <c r="J800" s="1">
        <f t="shared" si="43"/>
        <v>296508.5</v>
      </c>
    </row>
    <row r="801" spans="1:10" ht="14.25">
      <c r="A801" s="118" t="s">
        <v>3431</v>
      </c>
      <c r="B801" s="118" t="s">
        <v>3429</v>
      </c>
      <c r="C801" s="119" t="str">
        <f>VLOOKUP(D801,'[3]AR China MSRP'!$D$58:$G$315,4,0)</f>
        <v>[컴포트핏]블랙《CoolDrype》슬랙스</v>
      </c>
      <c r="D801" s="103" t="s">
        <v>3246</v>
      </c>
      <c r="E801" s="103">
        <v>350000</v>
      </c>
      <c r="F801" s="102">
        <f t="shared" si="40"/>
        <v>16500</v>
      </c>
      <c r="G801" s="102">
        <f t="shared" si="41"/>
        <v>5000</v>
      </c>
      <c r="H801" s="102">
        <f t="shared" ref="H801:H864" si="44">E801*0.203</f>
        <v>71050</v>
      </c>
      <c r="I801" s="144">
        <f t="shared" si="42"/>
        <v>442550</v>
      </c>
      <c r="J801" s="1">
        <f t="shared" si="43"/>
        <v>296508.5</v>
      </c>
    </row>
    <row r="802" spans="1:10" ht="14.25">
      <c r="A802" s="118" t="s">
        <v>3431</v>
      </c>
      <c r="B802" s="118" t="s">
        <v>3429</v>
      </c>
      <c r="C802" s="119" t="str">
        <f>VLOOKUP(D802,'[3]AR China MSRP'!$D$58:$G$315,4,0)</f>
        <v>[스탠다드핏]라이트그레이 가먼트다잉 5pkt 팬츠</v>
      </c>
      <c r="D802" s="103" t="s">
        <v>3247</v>
      </c>
      <c r="E802" s="103">
        <v>350000</v>
      </c>
      <c r="F802" s="102">
        <f t="shared" si="40"/>
        <v>16500</v>
      </c>
      <c r="G802" s="102">
        <f t="shared" si="41"/>
        <v>5000</v>
      </c>
      <c r="H802" s="102">
        <f t="shared" si="44"/>
        <v>71050</v>
      </c>
      <c r="I802" s="144">
        <f t="shared" si="42"/>
        <v>442550</v>
      </c>
      <c r="J802" s="1">
        <f t="shared" si="43"/>
        <v>296508.5</v>
      </c>
    </row>
    <row r="803" spans="1:10" ht="14.25">
      <c r="A803" s="118" t="s">
        <v>3431</v>
      </c>
      <c r="B803" s="118" t="s">
        <v>3429</v>
      </c>
      <c r="C803" s="119" t="str">
        <f>VLOOKUP(D803,'[3]AR China MSRP'!$D$58:$G$315,4,0)</f>
        <v>[스탠다드핏]터콰이즈그린 가먼트다잉 5pkt 팬츠</v>
      </c>
      <c r="D803" s="103" t="s">
        <v>3248</v>
      </c>
      <c r="E803" s="103">
        <v>350000</v>
      </c>
      <c r="F803" s="102">
        <f t="shared" si="40"/>
        <v>16500</v>
      </c>
      <c r="G803" s="102">
        <f t="shared" si="41"/>
        <v>5000</v>
      </c>
      <c r="H803" s="102">
        <f t="shared" si="44"/>
        <v>71050</v>
      </c>
      <c r="I803" s="144">
        <f t="shared" si="42"/>
        <v>442550</v>
      </c>
      <c r="J803" s="1">
        <f t="shared" si="43"/>
        <v>296508.5</v>
      </c>
    </row>
    <row r="804" spans="1:10" ht="14.25">
      <c r="A804" s="118" t="s">
        <v>3431</v>
      </c>
      <c r="B804" s="118" t="s">
        <v>3429</v>
      </c>
      <c r="C804" s="119" t="str">
        <f>VLOOKUP(D804,'[3]AR China MSRP'!$D$58:$G$315,4,0)</f>
        <v>[Comfort] 터콰이즈그린 가먼트다잉 컴포트 카고</v>
      </c>
      <c r="D804" s="103" t="s">
        <v>3249</v>
      </c>
      <c r="E804" s="103">
        <v>350000</v>
      </c>
      <c r="F804" s="102">
        <f t="shared" si="40"/>
        <v>16500</v>
      </c>
      <c r="G804" s="102">
        <f t="shared" si="41"/>
        <v>5000</v>
      </c>
      <c r="H804" s="102">
        <f t="shared" si="44"/>
        <v>71050</v>
      </c>
      <c r="I804" s="144">
        <f t="shared" si="42"/>
        <v>442550</v>
      </c>
      <c r="J804" s="1">
        <f t="shared" si="43"/>
        <v>296508.5</v>
      </c>
    </row>
    <row r="805" spans="1:10" ht="14.25">
      <c r="A805" s="118" t="s">
        <v>3431</v>
      </c>
      <c r="B805" s="118" t="s">
        <v>3429</v>
      </c>
      <c r="C805" s="119" t="str">
        <f>VLOOKUP(D805,'[3]AR China MSRP'!$D$58:$G$315,4,0)</f>
        <v>《A.d Jean》[Standard] 라이트블루 스트레치 데님</v>
      </c>
      <c r="D805" s="103" t="s">
        <v>3136</v>
      </c>
      <c r="E805" s="103">
        <v>350000</v>
      </c>
      <c r="F805" s="102">
        <f t="shared" si="40"/>
        <v>16500</v>
      </c>
      <c r="G805" s="102">
        <f t="shared" si="41"/>
        <v>5000</v>
      </c>
      <c r="H805" s="102">
        <f t="shared" si="44"/>
        <v>71050</v>
      </c>
      <c r="I805" s="144">
        <f t="shared" si="42"/>
        <v>442550</v>
      </c>
      <c r="J805" s="1">
        <f t="shared" si="43"/>
        <v>296508.5</v>
      </c>
    </row>
    <row r="806" spans="1:10" ht="14.25">
      <c r="A806" s="118" t="s">
        <v>3431</v>
      </c>
      <c r="B806" s="118" t="s">
        <v>3429</v>
      </c>
      <c r="C806" s="119" t="str">
        <f>VLOOKUP(D806,'[3]AR China MSRP'!$D$58:$G$315,4,0)</f>
        <v>《A.d Jean》[Standard] 블랙 스트레치 데님</v>
      </c>
      <c r="D806" s="103" t="s">
        <v>3250</v>
      </c>
      <c r="E806" s="103">
        <v>350000</v>
      </c>
      <c r="F806" s="102">
        <f t="shared" si="40"/>
        <v>16500</v>
      </c>
      <c r="G806" s="102">
        <f t="shared" si="41"/>
        <v>5000</v>
      </c>
      <c r="H806" s="102">
        <f t="shared" si="44"/>
        <v>71050</v>
      </c>
      <c r="I806" s="144">
        <f t="shared" si="42"/>
        <v>442550</v>
      </c>
      <c r="J806" s="1">
        <f t="shared" si="43"/>
        <v>296508.5</v>
      </c>
    </row>
    <row r="807" spans="1:10" ht="14.25">
      <c r="A807" s="118" t="s">
        <v>3431</v>
      </c>
      <c r="B807" s="118" t="s">
        <v>3429</v>
      </c>
      <c r="C807" s="119" t="str">
        <f>VLOOKUP(D807,'[3]AR China MSRP'!$D$58:$G$315,4,0)</f>
        <v>《A.d Jean》[Slim] 그레이 슬림 크롭진</v>
      </c>
      <c r="D807" s="103" t="s">
        <v>3251</v>
      </c>
      <c r="E807" s="103">
        <v>350000</v>
      </c>
      <c r="F807" s="102">
        <f t="shared" si="40"/>
        <v>16500</v>
      </c>
      <c r="G807" s="102">
        <f t="shared" si="41"/>
        <v>5000</v>
      </c>
      <c r="H807" s="102">
        <f t="shared" si="44"/>
        <v>71050</v>
      </c>
      <c r="I807" s="144">
        <f t="shared" si="42"/>
        <v>442550</v>
      </c>
      <c r="J807" s="1">
        <f t="shared" si="43"/>
        <v>296508.5</v>
      </c>
    </row>
    <row r="808" spans="1:10" ht="14.25">
      <c r="A808" s="118" t="s">
        <v>3431</v>
      </c>
      <c r="B808" s="118" t="s">
        <v>3429</v>
      </c>
      <c r="C808" s="119" t="str">
        <f>VLOOKUP(D808,'[3]AR China MSRP'!$D$58:$G$315,4,0)</f>
        <v>《A.d Jean》[Tapered] 미드블루 슬림 테이퍼드 진</v>
      </c>
      <c r="D808" s="103" t="s">
        <v>3252</v>
      </c>
      <c r="E808" s="103">
        <v>350000</v>
      </c>
      <c r="F808" s="102">
        <f t="shared" si="40"/>
        <v>16500</v>
      </c>
      <c r="G808" s="102">
        <f t="shared" si="41"/>
        <v>5000</v>
      </c>
      <c r="H808" s="102">
        <f t="shared" si="44"/>
        <v>71050</v>
      </c>
      <c r="I808" s="144">
        <f t="shared" si="42"/>
        <v>442550</v>
      </c>
      <c r="J808" s="1">
        <f t="shared" si="43"/>
        <v>296508.5</v>
      </c>
    </row>
    <row r="809" spans="1:10" ht="14.25">
      <c r="A809" s="118" t="s">
        <v>3431</v>
      </c>
      <c r="B809" s="118" t="s">
        <v>3429</v>
      </c>
      <c r="C809" s="119" t="str">
        <f>VLOOKUP(D809,'[3]AR China MSRP'!$D$58:$G$315,4,0)</f>
        <v>《A.d Jean》[Comfort] 블루 소프트 캐롯진</v>
      </c>
      <c r="D809" s="103" t="s">
        <v>3253</v>
      </c>
      <c r="E809" s="103">
        <v>350000</v>
      </c>
      <c r="F809" s="102">
        <f t="shared" si="40"/>
        <v>16500</v>
      </c>
      <c r="G809" s="102">
        <f t="shared" si="41"/>
        <v>5000</v>
      </c>
      <c r="H809" s="102">
        <f t="shared" si="44"/>
        <v>71050</v>
      </c>
      <c r="I809" s="144">
        <f t="shared" si="42"/>
        <v>442550</v>
      </c>
      <c r="J809" s="1">
        <f t="shared" si="43"/>
        <v>296508.5</v>
      </c>
    </row>
    <row r="810" spans="1:10" ht="14.25">
      <c r="A810" s="118" t="s">
        <v>3431</v>
      </c>
      <c r="B810" s="118" t="s">
        <v>3429</v>
      </c>
      <c r="C810" s="119" t="str">
        <f>VLOOKUP(D810,'[3]AR China MSRP'!$D$58:$G$315,4,0)</f>
        <v>[슬림핏]라이트그레이《DryCool》슬랙스</v>
      </c>
      <c r="D810" s="103" t="s">
        <v>3254</v>
      </c>
      <c r="E810" s="103">
        <v>320000</v>
      </c>
      <c r="F810" s="102">
        <f t="shared" si="40"/>
        <v>16500</v>
      </c>
      <c r="G810" s="102">
        <f t="shared" si="41"/>
        <v>5000</v>
      </c>
      <c r="H810" s="102">
        <f t="shared" si="44"/>
        <v>64960.000000000007</v>
      </c>
      <c r="I810" s="144">
        <f t="shared" si="42"/>
        <v>406460</v>
      </c>
      <c r="J810" s="1">
        <f t="shared" si="43"/>
        <v>272328.2</v>
      </c>
    </row>
    <row r="811" spans="1:10" ht="14.25">
      <c r="A811" s="118" t="s">
        <v>3431</v>
      </c>
      <c r="B811" s="118" t="s">
        <v>3429</v>
      </c>
      <c r="C811" s="119" t="str">
        <f>VLOOKUP(D811,'[3]AR China MSRP'!$D$58:$G$315,4,0)</f>
        <v>[슬림핏]네이비《DryCool》슬랙스</v>
      </c>
      <c r="D811" s="103" t="s">
        <v>3255</v>
      </c>
      <c r="E811" s="103">
        <v>320000</v>
      </c>
      <c r="F811" s="102">
        <f t="shared" si="40"/>
        <v>16500</v>
      </c>
      <c r="G811" s="102">
        <f t="shared" si="41"/>
        <v>5000</v>
      </c>
      <c r="H811" s="102">
        <f t="shared" si="44"/>
        <v>64960.000000000007</v>
      </c>
      <c r="I811" s="144">
        <f t="shared" si="42"/>
        <v>406460</v>
      </c>
      <c r="J811" s="1">
        <f t="shared" si="43"/>
        <v>272328.2</v>
      </c>
    </row>
    <row r="812" spans="1:10" ht="14.25">
      <c r="A812" s="118" t="s">
        <v>3431</v>
      </c>
      <c r="B812" s="118" t="s">
        <v>3429</v>
      </c>
      <c r="C812" s="119" t="str">
        <f>VLOOKUP(D812,'[3]AR China MSRP'!$D$58:$G$315,4,0)</f>
        <v>[셋업][슬림핏]차콜《WoolTro》슬랙스</v>
      </c>
      <c r="D812" s="103" t="s">
        <v>3256</v>
      </c>
      <c r="E812" s="103">
        <v>350000</v>
      </c>
      <c r="F812" s="102">
        <f t="shared" si="40"/>
        <v>16500</v>
      </c>
      <c r="G812" s="102">
        <f t="shared" si="41"/>
        <v>5000</v>
      </c>
      <c r="H812" s="102">
        <f t="shared" si="44"/>
        <v>71050</v>
      </c>
      <c r="I812" s="144">
        <f t="shared" si="42"/>
        <v>442550</v>
      </c>
      <c r="J812" s="1">
        <f t="shared" si="43"/>
        <v>296508.5</v>
      </c>
    </row>
    <row r="813" spans="1:10" ht="14.25">
      <c r="A813" s="118" t="s">
        <v>3431</v>
      </c>
      <c r="B813" s="118" t="s">
        <v>3429</v>
      </c>
      <c r="C813" s="119" t="str">
        <f>VLOOKUP(D813,'[3]AR China MSRP'!$D$58:$G$315,4,0)</f>
        <v>[Set-up][Slim] 베이지 《AirCrease》 슬랙스</v>
      </c>
      <c r="D813" s="103" t="s">
        <v>3257</v>
      </c>
      <c r="E813" s="103">
        <v>290000</v>
      </c>
      <c r="F813" s="102">
        <f t="shared" si="40"/>
        <v>16500</v>
      </c>
      <c r="G813" s="102">
        <f t="shared" si="41"/>
        <v>5000</v>
      </c>
      <c r="H813" s="102">
        <f t="shared" si="44"/>
        <v>58870.000000000007</v>
      </c>
      <c r="I813" s="144">
        <f t="shared" si="42"/>
        <v>370370</v>
      </c>
      <c r="J813" s="1">
        <f t="shared" si="43"/>
        <v>248147.90000000002</v>
      </c>
    </row>
    <row r="814" spans="1:10" ht="14.25">
      <c r="A814" s="118" t="s">
        <v>3431</v>
      </c>
      <c r="B814" s="118" t="s">
        <v>3429</v>
      </c>
      <c r="C814" s="119" t="str">
        <f>VLOOKUP(D814,'[3]AR China MSRP'!$D$58:$G$315,4,0)</f>
        <v>[셋업][컴포트핏]베이지《AirDot》슬랙스</v>
      </c>
      <c r="D814" s="103" t="s">
        <v>2500</v>
      </c>
      <c r="E814" s="103">
        <v>290000</v>
      </c>
      <c r="F814" s="102">
        <f t="shared" si="40"/>
        <v>16500</v>
      </c>
      <c r="G814" s="102">
        <f t="shared" si="41"/>
        <v>5000</v>
      </c>
      <c r="H814" s="102">
        <f t="shared" si="44"/>
        <v>58870.000000000007</v>
      </c>
      <c r="I814" s="144">
        <f t="shared" si="42"/>
        <v>370370</v>
      </c>
      <c r="J814" s="1">
        <f t="shared" si="43"/>
        <v>248147.90000000002</v>
      </c>
    </row>
    <row r="815" spans="1:10" ht="14.25">
      <c r="A815" s="118" t="s">
        <v>3431</v>
      </c>
      <c r="B815" s="118" t="s">
        <v>3429</v>
      </c>
      <c r="C815" s="119" t="str">
        <f>VLOOKUP(D815,'[3]AR China MSRP'!$D$58:$G$315,4,0)</f>
        <v>블랙《AirDot》투턱 하프 팬츠</v>
      </c>
      <c r="D815" s="103" t="s">
        <v>3258</v>
      </c>
      <c r="E815" s="103">
        <v>250000</v>
      </c>
      <c r="F815" s="102">
        <f t="shared" si="40"/>
        <v>16500</v>
      </c>
      <c r="G815" s="102">
        <f t="shared" si="41"/>
        <v>5000</v>
      </c>
      <c r="H815" s="102">
        <f t="shared" si="44"/>
        <v>50750</v>
      </c>
      <c r="I815" s="144">
        <f t="shared" si="42"/>
        <v>322250</v>
      </c>
      <c r="J815" s="1">
        <f t="shared" si="43"/>
        <v>215907.5</v>
      </c>
    </row>
    <row r="816" spans="1:10" ht="14.25">
      <c r="A816" s="118" t="s">
        <v>3431</v>
      </c>
      <c r="B816" s="118" t="s">
        <v>3429</v>
      </c>
      <c r="C816" s="119" t="str">
        <f>VLOOKUP(D816,'[3]AR China MSRP'!$D$58:$G$315,4,0)</f>
        <v>[셋업][슬림핏]터콰이즈그린《EasyCool》슬랙스</v>
      </c>
      <c r="D816" s="103" t="s">
        <v>3259</v>
      </c>
      <c r="E816" s="103">
        <v>290000</v>
      </c>
      <c r="F816" s="102">
        <f t="shared" si="40"/>
        <v>16500</v>
      </c>
      <c r="G816" s="102">
        <f t="shared" si="41"/>
        <v>5000</v>
      </c>
      <c r="H816" s="102">
        <f t="shared" si="44"/>
        <v>58870.000000000007</v>
      </c>
      <c r="I816" s="144">
        <f t="shared" si="42"/>
        <v>370370</v>
      </c>
      <c r="J816" s="1">
        <f t="shared" si="43"/>
        <v>248147.90000000002</v>
      </c>
    </row>
    <row r="817" spans="1:10" ht="14.25">
      <c r="A817" s="118" t="s">
        <v>3431</v>
      </c>
      <c r="B817" s="118" t="s">
        <v>3429</v>
      </c>
      <c r="C817" s="119" t="str">
        <f>VLOOKUP(D817,'[3]AR China MSRP'!$D$58:$G$315,4,0)</f>
        <v>[셋업][슬림핏]그레이《Lite코튼》가먼트다잉 치노</v>
      </c>
      <c r="D817" s="103" t="s">
        <v>3260</v>
      </c>
      <c r="E817" s="103">
        <v>290000</v>
      </c>
      <c r="F817" s="102">
        <f t="shared" si="40"/>
        <v>16500</v>
      </c>
      <c r="G817" s="102">
        <f t="shared" si="41"/>
        <v>5000</v>
      </c>
      <c r="H817" s="102">
        <f t="shared" si="44"/>
        <v>58870.000000000007</v>
      </c>
      <c r="I817" s="144">
        <f t="shared" si="42"/>
        <v>370370</v>
      </c>
      <c r="J817" s="1">
        <f t="shared" si="43"/>
        <v>248147.90000000002</v>
      </c>
    </row>
    <row r="818" spans="1:10" ht="14.25">
      <c r="A818" s="118" t="s">
        <v>3431</v>
      </c>
      <c r="B818" s="118" t="s">
        <v>3429</v>
      </c>
      <c r="C818" s="119" t="str">
        <f>VLOOKUP(D818,'[3]AR China MSRP'!$D$58:$G$315,4,0)</f>
        <v>[셋업][슬림핏]다크카키《RichCool》슬랙스</v>
      </c>
      <c r="D818" s="103" t="s">
        <v>2766</v>
      </c>
      <c r="E818" s="103">
        <v>290000</v>
      </c>
      <c r="F818" s="102">
        <f t="shared" si="40"/>
        <v>16500</v>
      </c>
      <c r="G818" s="102">
        <f t="shared" si="41"/>
        <v>5000</v>
      </c>
      <c r="H818" s="102">
        <f t="shared" si="44"/>
        <v>58870.000000000007</v>
      </c>
      <c r="I818" s="144">
        <f t="shared" si="42"/>
        <v>370370</v>
      </c>
      <c r="J818" s="1">
        <f t="shared" si="43"/>
        <v>248147.90000000002</v>
      </c>
    </row>
    <row r="819" spans="1:10" ht="14.25">
      <c r="A819" s="118" t="s">
        <v>3431</v>
      </c>
      <c r="B819" s="118" t="s">
        <v>3429</v>
      </c>
      <c r="C819" s="119" t="str">
        <f>VLOOKUP(D819,'[3]AR China MSRP'!$D$58:$G$315,4,0)</f>
        <v>Lite베이지《Vegan Suede》오버셔츠</v>
      </c>
      <c r="D819" s="103" t="s">
        <v>3261</v>
      </c>
      <c r="E819" s="103">
        <v>550000</v>
      </c>
      <c r="F819" s="102">
        <f t="shared" si="40"/>
        <v>16500</v>
      </c>
      <c r="G819" s="102">
        <f t="shared" si="41"/>
        <v>5000</v>
      </c>
      <c r="H819" s="102">
        <f t="shared" si="44"/>
        <v>111650.00000000001</v>
      </c>
      <c r="I819" s="144">
        <f t="shared" si="42"/>
        <v>683150</v>
      </c>
      <c r="J819" s="1">
        <f t="shared" si="43"/>
        <v>457710.5</v>
      </c>
    </row>
    <row r="820" spans="1:10" ht="14.25">
      <c r="A820" s="118" t="s">
        <v>3431</v>
      </c>
      <c r="B820" s="118" t="s">
        <v>3429</v>
      </c>
      <c r="C820" s="119" t="str">
        <f>VLOOKUP(D820,'[3]AR China MSRP'!$D$58:$G$315,4,0)</f>
        <v>세일화이트 오버셔츠</v>
      </c>
      <c r="D820" s="103" t="s">
        <v>3302</v>
      </c>
      <c r="E820" s="103">
        <v>390000</v>
      </c>
      <c r="F820" s="102">
        <f t="shared" si="40"/>
        <v>16500</v>
      </c>
      <c r="G820" s="102">
        <f t="shared" si="41"/>
        <v>5000</v>
      </c>
      <c r="H820" s="102">
        <f t="shared" si="44"/>
        <v>79170</v>
      </c>
      <c r="I820" s="144">
        <f t="shared" si="42"/>
        <v>490670</v>
      </c>
      <c r="J820" s="1">
        <f t="shared" si="43"/>
        <v>328748.90000000002</v>
      </c>
    </row>
    <row r="821" spans="1:10" ht="14.25">
      <c r="A821" s="118" t="s">
        <v>3431</v>
      </c>
      <c r="B821" s="118" t="s">
        <v>3429</v>
      </c>
      <c r="C821" s="119" t="str">
        <f>VLOOKUP(D821,'[3]AR China MSRP'!$D$58:$G$315,4,0)</f>
        <v>블랙《AirFlex》오픈카라 튜닉셔츠</v>
      </c>
      <c r="D821" s="103" t="s">
        <v>3262</v>
      </c>
      <c r="E821" s="103">
        <v>290000</v>
      </c>
      <c r="F821" s="102">
        <f t="shared" si="40"/>
        <v>16500</v>
      </c>
      <c r="G821" s="102">
        <f t="shared" si="41"/>
        <v>5000</v>
      </c>
      <c r="H821" s="102">
        <f t="shared" si="44"/>
        <v>58870.000000000007</v>
      </c>
      <c r="I821" s="144">
        <f t="shared" si="42"/>
        <v>370370</v>
      </c>
      <c r="J821" s="1">
        <f t="shared" si="43"/>
        <v>248147.90000000002</v>
      </c>
    </row>
    <row r="822" spans="1:10" ht="14.25">
      <c r="A822" s="118" t="s">
        <v>3431</v>
      </c>
      <c r="B822" s="118" t="s">
        <v>3429</v>
      </c>
      <c r="C822" s="119" t="str">
        <f>VLOOKUP(D822,'[3]AR China MSRP'!$D$58:$G$315,4,0)</f>
        <v>블랙 《AirDot》 오픈카라 셔츠</v>
      </c>
      <c r="D822" s="103" t="s">
        <v>3303</v>
      </c>
      <c r="E822" s="103">
        <v>290000</v>
      </c>
      <c r="F822" s="102">
        <f t="shared" si="40"/>
        <v>16500</v>
      </c>
      <c r="G822" s="102">
        <f t="shared" si="41"/>
        <v>5000</v>
      </c>
      <c r="H822" s="102">
        <f t="shared" si="44"/>
        <v>58870.000000000007</v>
      </c>
      <c r="I822" s="144">
        <f t="shared" si="42"/>
        <v>370370</v>
      </c>
      <c r="J822" s="1">
        <f t="shared" si="43"/>
        <v>248147.90000000002</v>
      </c>
    </row>
    <row r="823" spans="1:10" ht="14.25">
      <c r="A823" s="118" t="s">
        <v>3431</v>
      </c>
      <c r="B823" s="118" t="s">
        <v>3429</v>
      </c>
      <c r="C823" s="119" t="str">
        <f>VLOOKUP(D823,'[3]AR China MSRP'!$D$58:$G$315,4,0)</f>
        <v>블랙 《AirDot》 오픈카라 반팔셔츠</v>
      </c>
      <c r="D823" s="103" t="s">
        <v>3062</v>
      </c>
      <c r="E823" s="103">
        <v>250000</v>
      </c>
      <c r="F823" s="102">
        <f t="shared" si="40"/>
        <v>16500</v>
      </c>
      <c r="G823" s="102">
        <f t="shared" si="41"/>
        <v>5000</v>
      </c>
      <c r="H823" s="102">
        <f t="shared" si="44"/>
        <v>50750</v>
      </c>
      <c r="I823" s="144">
        <f t="shared" si="42"/>
        <v>322250</v>
      </c>
      <c r="J823" s="1">
        <f t="shared" si="43"/>
        <v>215907.5</v>
      </c>
    </row>
    <row r="824" spans="1:10" ht="14.25">
      <c r="A824" s="118" t="s">
        <v>3431</v>
      </c>
      <c r="B824" s="118" t="s">
        <v>3429</v>
      </c>
      <c r="C824" s="119" t="str">
        <f>VLOOKUP(D824,'[3]AR China MSRP'!$D$58:$G$315,4,0)</f>
        <v>차콜 《Cozy 써커》 튜닉 셔츠</v>
      </c>
      <c r="D824" s="103" t="s">
        <v>3263</v>
      </c>
      <c r="E824" s="103">
        <v>290000</v>
      </c>
      <c r="F824" s="102">
        <f t="shared" si="40"/>
        <v>16500</v>
      </c>
      <c r="G824" s="102">
        <f t="shared" si="41"/>
        <v>5000</v>
      </c>
      <c r="H824" s="102">
        <f t="shared" si="44"/>
        <v>58870.000000000007</v>
      </c>
      <c r="I824" s="144">
        <f t="shared" si="42"/>
        <v>370370</v>
      </c>
      <c r="J824" s="1">
        <f t="shared" si="43"/>
        <v>248147.90000000002</v>
      </c>
    </row>
    <row r="825" spans="1:10" ht="14.25">
      <c r="A825" s="118" t="s">
        <v>3431</v>
      </c>
      <c r="B825" s="118" t="s">
        <v>3429</v>
      </c>
      <c r="C825" s="119" t="str">
        <f>VLOOKUP(D825,'[3]AR China MSRP'!$D$58:$G$315,4,0)</f>
        <v>라이트블루그레이《LuxWarm》맨투맨</v>
      </c>
      <c r="D825" s="103" t="s">
        <v>1542</v>
      </c>
      <c r="E825" s="103">
        <v>790000</v>
      </c>
      <c r="F825" s="102">
        <f t="shared" si="40"/>
        <v>16500</v>
      </c>
      <c r="G825" s="102">
        <f t="shared" si="41"/>
        <v>5000</v>
      </c>
      <c r="H825" s="102">
        <f t="shared" si="44"/>
        <v>160370</v>
      </c>
      <c r="I825" s="144">
        <f t="shared" si="42"/>
        <v>971870</v>
      </c>
      <c r="J825" s="1">
        <f t="shared" si="43"/>
        <v>651152.9</v>
      </c>
    </row>
    <row r="826" spans="1:10" ht="14.25">
      <c r="A826" s="118" t="s">
        <v>3431</v>
      </c>
      <c r="B826" s="118" t="s">
        <v>3429</v>
      </c>
      <c r="C826" s="119" t="str">
        <f>VLOOKUP(D826,'[3]AR China MSRP'!$D$58:$G$315,4,0)</f>
        <v>터콰이즈 그린 《LuxCool》 이지 롱슬리브</v>
      </c>
      <c r="D826" s="103" t="s">
        <v>3264</v>
      </c>
      <c r="E826" s="103">
        <v>230000</v>
      </c>
      <c r="F826" s="102">
        <f t="shared" si="40"/>
        <v>16500</v>
      </c>
      <c r="G826" s="102">
        <f t="shared" si="41"/>
        <v>5000</v>
      </c>
      <c r="H826" s="102">
        <f t="shared" si="44"/>
        <v>46690</v>
      </c>
      <c r="I826" s="144">
        <f t="shared" si="42"/>
        <v>298190</v>
      </c>
      <c r="J826" s="1">
        <f t="shared" si="43"/>
        <v>199787.30000000002</v>
      </c>
    </row>
    <row r="827" spans="1:10" ht="14.25">
      <c r="A827" s="118" t="s">
        <v>3431</v>
      </c>
      <c r="B827" s="118" t="s">
        <v>3429</v>
      </c>
      <c r="C827" s="119" t="str">
        <f>VLOOKUP(D827,'[3]AR China MSRP'!$D$58:$G$315,4,0)</f>
        <v>딥블루《LuxCool》 레귤러핏 라운드</v>
      </c>
      <c r="D827" s="103" t="s">
        <v>3265</v>
      </c>
      <c r="E827" s="103">
        <v>210000</v>
      </c>
      <c r="F827" s="102">
        <f t="shared" si="40"/>
        <v>16500</v>
      </c>
      <c r="G827" s="102">
        <f t="shared" si="41"/>
        <v>5000</v>
      </c>
      <c r="H827" s="102">
        <f t="shared" si="44"/>
        <v>42630</v>
      </c>
      <c r="I827" s="144">
        <f t="shared" si="42"/>
        <v>274130</v>
      </c>
      <c r="J827" s="1">
        <f t="shared" si="43"/>
        <v>183667.1</v>
      </c>
    </row>
    <row r="828" spans="1:10" ht="14.25">
      <c r="A828" s="118" t="s">
        <v>3431</v>
      </c>
      <c r="B828" s="118" t="s">
        <v>3429</v>
      </c>
      <c r="C828" s="119" t="str">
        <f>VLOOKUP(D828,'[3]AR China MSRP'!$D$58:$G$315,4,0)</f>
        <v>민트《LuxCool》 레귤러핏 라운드</v>
      </c>
      <c r="D828" s="103" t="s">
        <v>3266</v>
      </c>
      <c r="E828" s="103">
        <v>150000</v>
      </c>
      <c r="F828" s="102">
        <f t="shared" si="40"/>
        <v>16500</v>
      </c>
      <c r="G828" s="102">
        <f t="shared" si="41"/>
        <v>5000</v>
      </c>
      <c r="H828" s="102">
        <f t="shared" si="44"/>
        <v>30450.000000000004</v>
      </c>
      <c r="I828" s="144">
        <f t="shared" si="42"/>
        <v>201950</v>
      </c>
      <c r="J828" s="1">
        <f t="shared" si="43"/>
        <v>135306.5</v>
      </c>
    </row>
    <row r="829" spans="1:10" ht="14.25">
      <c r="A829" s="118" t="s">
        <v>3431</v>
      </c>
      <c r="B829" s="118" t="s">
        <v>3429</v>
      </c>
      <c r="C829" s="119" t="str">
        <f>VLOOKUP(D829,'[3]AR China MSRP'!$D$58:$G$315,4,0)</f>
        <v>터콰이즈그린《LuxCool》 레귤러핏 라운드</v>
      </c>
      <c r="D829" s="103" t="s">
        <v>3267</v>
      </c>
      <c r="E829" s="103">
        <v>150000</v>
      </c>
      <c r="F829" s="102">
        <f t="shared" si="40"/>
        <v>16500</v>
      </c>
      <c r="G829" s="102">
        <f t="shared" si="41"/>
        <v>5000</v>
      </c>
      <c r="H829" s="102">
        <f t="shared" si="44"/>
        <v>30450.000000000004</v>
      </c>
      <c r="I829" s="144">
        <f t="shared" si="42"/>
        <v>201950</v>
      </c>
      <c r="J829" s="1">
        <f t="shared" si="43"/>
        <v>135306.5</v>
      </c>
    </row>
    <row r="830" spans="1:10" ht="14.25">
      <c r="A830" s="118" t="s">
        <v>3431</v>
      </c>
      <c r="B830" s="118" t="s">
        <v>3429</v>
      </c>
      <c r="C830" s="119" t="str">
        <f>VLOOKUP(D830,'[3]AR China MSRP'!$D$58:$G$315,4,0)</f>
        <v>스카이블루《LuxCool》 세미오버핏 라운드</v>
      </c>
      <c r="D830" s="103" t="s">
        <v>2446</v>
      </c>
      <c r="E830" s="103">
        <v>150000</v>
      </c>
      <c r="F830" s="102">
        <f t="shared" si="40"/>
        <v>16500</v>
      </c>
      <c r="G830" s="102">
        <f t="shared" si="41"/>
        <v>5000</v>
      </c>
      <c r="H830" s="102">
        <f t="shared" si="44"/>
        <v>30450.000000000004</v>
      </c>
      <c r="I830" s="144">
        <f t="shared" si="42"/>
        <v>201950</v>
      </c>
      <c r="J830" s="1">
        <f t="shared" si="43"/>
        <v>135306.5</v>
      </c>
    </row>
    <row r="831" spans="1:10" ht="14.25">
      <c r="A831" s="118" t="s">
        <v>3431</v>
      </c>
      <c r="B831" s="118" t="s">
        <v>3429</v>
      </c>
      <c r="C831" s="119" t="str">
        <f>VLOOKUP(D831,'[3]AR China MSRP'!$D$58:$G$315,4,0)</f>
        <v>페일핑크《LuxCool》 세미오버핏 라운드</v>
      </c>
      <c r="D831" s="103" t="s">
        <v>2454</v>
      </c>
      <c r="E831" s="103">
        <v>150000</v>
      </c>
      <c r="F831" s="102">
        <f t="shared" si="40"/>
        <v>16500</v>
      </c>
      <c r="G831" s="102">
        <f t="shared" si="41"/>
        <v>5000</v>
      </c>
      <c r="H831" s="102">
        <f t="shared" si="44"/>
        <v>30450.000000000004</v>
      </c>
      <c r="I831" s="144">
        <f t="shared" si="42"/>
        <v>201950</v>
      </c>
      <c r="J831" s="1">
        <f t="shared" si="43"/>
        <v>135306.5</v>
      </c>
    </row>
    <row r="832" spans="1:10" ht="14.25">
      <c r="A832" s="118" t="s">
        <v>3431</v>
      </c>
      <c r="B832" s="118" t="s">
        <v>3429</v>
      </c>
      <c r="C832" s="119" t="str">
        <f>VLOOKUP(D832,'[3]AR China MSRP'!$D$58:$G$315,4,0)</f>
        <v>블랙 《LuxCool Phase》 세미오버 라운드</v>
      </c>
      <c r="D832" s="103" t="s">
        <v>3268</v>
      </c>
      <c r="E832" s="103">
        <v>150000</v>
      </c>
      <c r="F832" s="102">
        <f t="shared" si="40"/>
        <v>16500</v>
      </c>
      <c r="G832" s="102">
        <f t="shared" si="41"/>
        <v>5000</v>
      </c>
      <c r="H832" s="102">
        <f t="shared" si="44"/>
        <v>30450.000000000004</v>
      </c>
      <c r="I832" s="144">
        <f t="shared" si="42"/>
        <v>201950</v>
      </c>
      <c r="J832" s="1">
        <f t="shared" si="43"/>
        <v>135306.5</v>
      </c>
    </row>
    <row r="833" spans="1:10" ht="14.25">
      <c r="A833" s="118" t="s">
        <v>3431</v>
      </c>
      <c r="B833" s="118" t="s">
        <v>3429</v>
      </c>
      <c r="C833" s="119" t="str">
        <f>VLOOKUP(D833,'[3]AR China MSRP'!$D$58:$G$315,4,0)</f>
        <v>라이트그레이 《LuxCool Phase》 세미오버 라운드</v>
      </c>
      <c r="D833" s="103" t="s">
        <v>2545</v>
      </c>
      <c r="E833" s="103">
        <v>150000</v>
      </c>
      <c r="F833" s="102">
        <f t="shared" si="40"/>
        <v>16500</v>
      </c>
      <c r="G833" s="102">
        <f t="shared" si="41"/>
        <v>5000</v>
      </c>
      <c r="H833" s="102">
        <f t="shared" si="44"/>
        <v>30450.000000000004</v>
      </c>
      <c r="I833" s="144">
        <f t="shared" si="42"/>
        <v>201950</v>
      </c>
      <c r="J833" s="1">
        <f t="shared" si="43"/>
        <v>135306.5</v>
      </c>
    </row>
    <row r="834" spans="1:10" ht="14.25">
      <c r="A834" s="118" t="s">
        <v>3431</v>
      </c>
      <c r="B834" s="118" t="s">
        <v>3429</v>
      </c>
      <c r="C834" s="119" t="str">
        <f>VLOOKUP(D834,'[3]AR China MSRP'!$D$58:$G$315,4,0)</f>
        <v>베이지 《LuxCool Phase》 세미오버 라운드</v>
      </c>
      <c r="D834" s="103" t="s">
        <v>3269</v>
      </c>
      <c r="E834" s="103">
        <v>150000</v>
      </c>
      <c r="F834" s="102">
        <f t="shared" si="40"/>
        <v>16500</v>
      </c>
      <c r="G834" s="102">
        <f t="shared" si="41"/>
        <v>5000</v>
      </c>
      <c r="H834" s="102">
        <f t="shared" si="44"/>
        <v>30450.000000000004</v>
      </c>
      <c r="I834" s="144">
        <f t="shared" si="42"/>
        <v>201950</v>
      </c>
      <c r="J834" s="1">
        <f t="shared" si="43"/>
        <v>135306.5</v>
      </c>
    </row>
    <row r="835" spans="1:10" ht="14.25">
      <c r="A835" s="118" t="s">
        <v>3431</v>
      </c>
      <c r="B835" s="118" t="s">
        <v>3429</v>
      </c>
      <c r="C835" s="119" t="str">
        <f>VLOOKUP(D835,'[3]AR China MSRP'!$D$58:$G$315,4,0)</f>
        <v>블랙 《Tech나일론》 카라티</v>
      </c>
      <c r="D835" s="103" t="s">
        <v>3270</v>
      </c>
      <c r="E835" s="103">
        <v>190000</v>
      </c>
      <c r="F835" s="102">
        <f t="shared" si="40"/>
        <v>16500</v>
      </c>
      <c r="G835" s="102">
        <f t="shared" si="41"/>
        <v>5000</v>
      </c>
      <c r="H835" s="102">
        <f t="shared" si="44"/>
        <v>38570</v>
      </c>
      <c r="I835" s="144">
        <f t="shared" si="42"/>
        <v>250070</v>
      </c>
      <c r="J835" s="1">
        <f t="shared" si="43"/>
        <v>167546.90000000002</v>
      </c>
    </row>
    <row r="836" spans="1:10" ht="14.25">
      <c r="A836" s="118" t="s">
        <v>3431</v>
      </c>
      <c r="B836" s="118" t="s">
        <v>3429</v>
      </c>
      <c r="C836" s="119" t="str">
        <f>VLOOKUP(D836,'[3]AR China MSRP'!$D$58:$G$315,4,0)</f>
        <v>그레이 《Tech나일론》 카라티</v>
      </c>
      <c r="D836" s="103" t="s">
        <v>3271</v>
      </c>
      <c r="E836" s="103">
        <v>250000</v>
      </c>
      <c r="F836" s="102">
        <f t="shared" si="40"/>
        <v>16500</v>
      </c>
      <c r="G836" s="102">
        <f t="shared" si="41"/>
        <v>5000</v>
      </c>
      <c r="H836" s="102">
        <f t="shared" si="44"/>
        <v>50750</v>
      </c>
      <c r="I836" s="144">
        <f t="shared" si="42"/>
        <v>322250</v>
      </c>
      <c r="J836" s="1">
        <f t="shared" si="43"/>
        <v>215907.5</v>
      </c>
    </row>
    <row r="837" spans="1:10" ht="14.25">
      <c r="A837" s="118" t="s">
        <v>3431</v>
      </c>
      <c r="B837" s="118" t="s">
        <v>3429</v>
      </c>
      <c r="C837" s="119" t="str">
        <f>VLOOKUP(D837,'[3]AR China MSRP'!$D$58:$G$315,4,0)</f>
        <v>버건디 《New Tech나일론》 오픈카라티</v>
      </c>
      <c r="D837" s="103" t="s">
        <v>2419</v>
      </c>
      <c r="E837" s="103">
        <v>250000</v>
      </c>
      <c r="F837" s="102">
        <f t="shared" ref="F837:F900" si="45">IF(E837&gt;65000,16500,35000)</f>
        <v>16500</v>
      </c>
      <c r="G837" s="102">
        <f t="shared" ref="G837:G900" si="46">IF(F837=16500,5000,11500)</f>
        <v>5000</v>
      </c>
      <c r="H837" s="102">
        <f t="shared" si="44"/>
        <v>50750</v>
      </c>
      <c r="I837" s="144">
        <f t="shared" si="42"/>
        <v>322250</v>
      </c>
      <c r="J837" s="1">
        <f t="shared" si="43"/>
        <v>215907.5</v>
      </c>
    </row>
    <row r="838" spans="1:10" ht="14.25">
      <c r="A838" s="118" t="s">
        <v>3431</v>
      </c>
      <c r="B838" s="118" t="s">
        <v>3429</v>
      </c>
      <c r="C838" s="119" t="str">
        <f>VLOOKUP(D838,'[3]AR China MSRP'!$D$58:$G$315,4,0)</f>
        <v>터콰이즈그린 《New Tech나일론》 오픈카라티</v>
      </c>
      <c r="D838" s="103" t="s">
        <v>2531</v>
      </c>
      <c r="E838" s="103">
        <v>250000</v>
      </c>
      <c r="F838" s="102">
        <f t="shared" si="45"/>
        <v>16500</v>
      </c>
      <c r="G838" s="102">
        <f t="shared" si="46"/>
        <v>5000</v>
      </c>
      <c r="H838" s="102">
        <f t="shared" si="44"/>
        <v>50750</v>
      </c>
      <c r="I838" s="144">
        <f t="shared" si="42"/>
        <v>322250</v>
      </c>
      <c r="J838" s="1">
        <f t="shared" si="43"/>
        <v>215907.5</v>
      </c>
    </row>
    <row r="839" spans="1:10" ht="14.25">
      <c r="A839" s="118" t="s">
        <v>3431</v>
      </c>
      <c r="B839" s="118" t="s">
        <v>3429</v>
      </c>
      <c r="C839" s="119" t="str">
        <f>VLOOKUP(D839,'[3]AR China MSRP'!$D$58:$G$315,4,0)</f>
        <v>[21SS] A.d Jean 슬림 크롭진</v>
      </c>
      <c r="D839" s="103" t="s">
        <v>3272</v>
      </c>
      <c r="E839" s="103">
        <v>300000</v>
      </c>
      <c r="F839" s="102">
        <f t="shared" si="45"/>
        <v>16500</v>
      </c>
      <c r="G839" s="102">
        <f t="shared" si="46"/>
        <v>5000</v>
      </c>
      <c r="H839" s="102">
        <f t="shared" si="44"/>
        <v>60900.000000000007</v>
      </c>
      <c r="I839" s="144">
        <f t="shared" si="42"/>
        <v>382400</v>
      </c>
      <c r="J839" s="1">
        <f t="shared" si="43"/>
        <v>256208.00000000003</v>
      </c>
    </row>
    <row r="840" spans="1:10" ht="14.25">
      <c r="A840" s="118" t="s">
        <v>3431</v>
      </c>
      <c r="B840" s="118" t="s">
        <v>3429</v>
      </c>
      <c r="C840" s="119" t="str">
        <f>VLOOKUP(D840,'[3]AR China MSRP'!$D$58:$G$315,4,0)</f>
        <v>[21SS] [셋업][Comfort] 《Tech레이온》 투턱슬랙스</v>
      </c>
      <c r="D840" s="103" t="s">
        <v>3273</v>
      </c>
      <c r="E840" s="103">
        <v>350000</v>
      </c>
      <c r="F840" s="102">
        <f t="shared" si="45"/>
        <v>16500</v>
      </c>
      <c r="G840" s="102">
        <f t="shared" si="46"/>
        <v>5000</v>
      </c>
      <c r="H840" s="102">
        <f t="shared" si="44"/>
        <v>71050</v>
      </c>
      <c r="I840" s="144">
        <f t="shared" si="42"/>
        <v>442550</v>
      </c>
      <c r="J840" s="1">
        <f t="shared" si="43"/>
        <v>296508.5</v>
      </c>
    </row>
    <row r="841" spans="1:10" ht="14.25">
      <c r="A841" s="118" t="s">
        <v>3431</v>
      </c>
      <c r="B841" s="118" t="s">
        <v>3429</v>
      </c>
      <c r="C841" s="119" t="str">
        <f>VLOOKUP(D841,'[3]AR China MSRP'!$D$58:$G$315,4,0)</f>
        <v>[21SS] [셋업][Comfort] 《Tech레이온》 투턱슬랙스</v>
      </c>
      <c r="D841" s="103" t="s">
        <v>3274</v>
      </c>
      <c r="E841" s="103">
        <v>350000</v>
      </c>
      <c r="F841" s="102">
        <f t="shared" si="45"/>
        <v>16500</v>
      </c>
      <c r="G841" s="102">
        <f t="shared" si="46"/>
        <v>5000</v>
      </c>
      <c r="H841" s="102">
        <f t="shared" si="44"/>
        <v>71050</v>
      </c>
      <c r="I841" s="144">
        <f t="shared" si="42"/>
        <v>442550</v>
      </c>
      <c r="J841" s="1">
        <f t="shared" si="43"/>
        <v>296508.5</v>
      </c>
    </row>
    <row r="842" spans="1:10" ht="14.25">
      <c r="A842" s="118" t="s">
        <v>3431</v>
      </c>
      <c r="B842" s="118" t="s">
        <v>3429</v>
      </c>
      <c r="C842" s="119" t="str">
        <f>VLOOKUP(D842,'[3]AR China MSRP'!$D$58:$G$315,4,0)</f>
        <v>[21SS] [셋업][컴포트핏] 《플리츠》 팬츠</v>
      </c>
      <c r="D842" s="103" t="s">
        <v>3275</v>
      </c>
      <c r="E842" s="103">
        <v>350000</v>
      </c>
      <c r="F842" s="102">
        <f t="shared" si="45"/>
        <v>16500</v>
      </c>
      <c r="G842" s="102">
        <f t="shared" si="46"/>
        <v>5000</v>
      </c>
      <c r="H842" s="102">
        <f t="shared" si="44"/>
        <v>71050</v>
      </c>
      <c r="I842" s="144">
        <f t="shared" si="42"/>
        <v>442550</v>
      </c>
      <c r="J842" s="1">
        <f t="shared" si="43"/>
        <v>296508.5</v>
      </c>
    </row>
    <row r="843" spans="1:10" ht="14.25">
      <c r="A843" s="118" t="s">
        <v>3431</v>
      </c>
      <c r="B843" s="118" t="s">
        <v>3429</v>
      </c>
      <c r="C843" s="119" t="str">
        <f>VLOOKUP(D843,'[3]AR China MSRP'!$D$58:$G$315,4,0)</f>
        <v>[21SS] [슬림핏] 《WoolTropical》 슬랙스</v>
      </c>
      <c r="D843" s="103" t="s">
        <v>3120</v>
      </c>
      <c r="E843" s="103">
        <v>350000</v>
      </c>
      <c r="F843" s="102">
        <f t="shared" si="45"/>
        <v>16500</v>
      </c>
      <c r="G843" s="102">
        <f t="shared" si="46"/>
        <v>5000</v>
      </c>
      <c r="H843" s="102">
        <f t="shared" si="44"/>
        <v>71050</v>
      </c>
      <c r="I843" s="144">
        <f t="shared" si="42"/>
        <v>442550</v>
      </c>
      <c r="J843" s="1">
        <f t="shared" si="43"/>
        <v>296508.5</v>
      </c>
    </row>
    <row r="844" spans="1:10" ht="14.25">
      <c r="A844" s="118" t="s">
        <v>3431</v>
      </c>
      <c r="B844" s="118" t="s">
        <v>3429</v>
      </c>
      <c r="C844" s="119" t="str">
        <f>VLOOKUP(D844,'[3]AR China MSRP'!$D$58:$G$315,4,0)</f>
        <v>[21SS] [슬림핏] 《WoolTropical》 슬랙스</v>
      </c>
      <c r="D844" s="103" t="s">
        <v>3276</v>
      </c>
      <c r="E844" s="103">
        <v>350000</v>
      </c>
      <c r="F844" s="102">
        <f t="shared" si="45"/>
        <v>16500</v>
      </c>
      <c r="G844" s="102">
        <f t="shared" si="46"/>
        <v>5000</v>
      </c>
      <c r="H844" s="102">
        <f t="shared" si="44"/>
        <v>71050</v>
      </c>
      <c r="I844" s="144">
        <f t="shared" si="42"/>
        <v>442550</v>
      </c>
      <c r="J844" s="1">
        <f t="shared" si="43"/>
        <v>296508.5</v>
      </c>
    </row>
    <row r="845" spans="1:10" ht="14.25">
      <c r="A845" s="118" t="s">
        <v>3431</v>
      </c>
      <c r="B845" s="118" t="s">
        <v>3429</v>
      </c>
      <c r="C845" s="119" t="str">
        <f>VLOOKUP(D845,'[3]AR China MSRP'!$D$58:$G$315,4,0)</f>
        <v>[21SS]  《AirDot》 투턱 하프 팬츠</v>
      </c>
      <c r="D845" s="103" t="s">
        <v>3304</v>
      </c>
      <c r="E845" s="103">
        <v>250000</v>
      </c>
      <c r="F845" s="102">
        <f t="shared" si="45"/>
        <v>16500</v>
      </c>
      <c r="G845" s="102">
        <f t="shared" si="46"/>
        <v>5000</v>
      </c>
      <c r="H845" s="102">
        <f t="shared" si="44"/>
        <v>50750</v>
      </c>
      <c r="I845" s="144">
        <f t="shared" si="42"/>
        <v>322250</v>
      </c>
      <c r="J845" s="1">
        <f t="shared" si="43"/>
        <v>215907.5</v>
      </c>
    </row>
    <row r="846" spans="1:10" ht="14.25">
      <c r="A846" s="118" t="s">
        <v>3431</v>
      </c>
      <c r="B846" s="118" t="s">
        <v>3429</v>
      </c>
      <c r="C846" s="119" t="str">
        <f>VLOOKUP(D846,'[3]AR China MSRP'!$D$58:$G$315,4,0)</f>
        <v>[21SS] [셋업][Comfort] 《AirDot-crease》 투턱슬랙스</v>
      </c>
      <c r="D846" s="103" t="s">
        <v>3195</v>
      </c>
      <c r="E846" s="103">
        <v>290000</v>
      </c>
      <c r="F846" s="102">
        <f t="shared" si="45"/>
        <v>16500</v>
      </c>
      <c r="G846" s="102">
        <f t="shared" si="46"/>
        <v>5000</v>
      </c>
      <c r="H846" s="102">
        <f t="shared" si="44"/>
        <v>58870.000000000007</v>
      </c>
      <c r="I846" s="144">
        <f t="shared" si="42"/>
        <v>370370</v>
      </c>
      <c r="J846" s="1">
        <f t="shared" si="43"/>
        <v>248147.90000000002</v>
      </c>
    </row>
    <row r="847" spans="1:10" ht="14.25">
      <c r="A847" s="118" t="s">
        <v>3431</v>
      </c>
      <c r="B847" s="118" t="s">
        <v>3429</v>
      </c>
      <c r="C847" s="119" t="str">
        <f>VLOOKUP(D847,'[3]AR China MSRP'!$D$58:$G$315,4,0)</f>
        <v>[21SS] [셋업][Comfort]《RichCool》 투턱슬랙스</v>
      </c>
      <c r="D847" s="103" t="s">
        <v>3277</v>
      </c>
      <c r="E847" s="103">
        <v>290000</v>
      </c>
      <c r="F847" s="102">
        <f t="shared" si="45"/>
        <v>16500</v>
      </c>
      <c r="G847" s="102">
        <f t="shared" si="46"/>
        <v>5000</v>
      </c>
      <c r="H847" s="102">
        <f t="shared" si="44"/>
        <v>58870.000000000007</v>
      </c>
      <c r="I847" s="144">
        <f t="shared" si="42"/>
        <v>370370</v>
      </c>
      <c r="J847" s="1">
        <f t="shared" si="43"/>
        <v>248147.90000000002</v>
      </c>
    </row>
    <row r="848" spans="1:10" ht="14.25">
      <c r="A848" s="118" t="s">
        <v>3431</v>
      </c>
      <c r="B848" s="118" t="s">
        <v>3429</v>
      </c>
      <c r="C848" s="119" t="str">
        <f>VLOOKUP(D848,'[3]AR China MSRP'!$D$58:$G$315,4,0)</f>
        <v>[21SS] [셋업][Comfort]《RichCool》 투턱슬랙스</v>
      </c>
      <c r="D848" s="103" t="s">
        <v>3278</v>
      </c>
      <c r="E848" s="103">
        <v>290000</v>
      </c>
      <c r="F848" s="102">
        <f t="shared" si="45"/>
        <v>16500</v>
      </c>
      <c r="G848" s="102">
        <f t="shared" si="46"/>
        <v>5000</v>
      </c>
      <c r="H848" s="102">
        <f t="shared" si="44"/>
        <v>58870.000000000007</v>
      </c>
      <c r="I848" s="144">
        <f t="shared" si="42"/>
        <v>370370</v>
      </c>
      <c r="J848" s="1">
        <f t="shared" si="43"/>
        <v>248147.90000000002</v>
      </c>
    </row>
    <row r="849" spans="1:10" ht="14.25">
      <c r="A849" s="118" t="s">
        <v>3431</v>
      </c>
      <c r="B849" s="118" t="s">
        <v>3429</v>
      </c>
      <c r="C849" s="119" t="str">
        <f>VLOOKUP(D849,'[3]AR China MSRP'!$D$58:$G$315,4,0)</f>
        <v>[21SS] [셋업][컴포트핏] 《CalmSucker》 슬랙스</v>
      </c>
      <c r="D849" s="103" t="s">
        <v>3279</v>
      </c>
      <c r="E849" s="103">
        <v>350000</v>
      </c>
      <c r="F849" s="102">
        <f t="shared" si="45"/>
        <v>16500</v>
      </c>
      <c r="G849" s="102">
        <f t="shared" si="46"/>
        <v>5000</v>
      </c>
      <c r="H849" s="102">
        <f t="shared" si="44"/>
        <v>71050</v>
      </c>
      <c r="I849" s="144">
        <f t="shared" si="42"/>
        <v>442550</v>
      </c>
      <c r="J849" s="1">
        <f t="shared" si="43"/>
        <v>296508.5</v>
      </c>
    </row>
    <row r="850" spans="1:10" ht="14.25">
      <c r="A850" s="118" t="s">
        <v>3431</v>
      </c>
      <c r="B850" s="118" t="s">
        <v>3429</v>
      </c>
      <c r="C850" s="119" t="str">
        <f>VLOOKUP(D850,'[3]AR China MSRP'!$D$58:$G$315,4,0)</f>
        <v>[21SS] [셋업][Comfort] 《EasyCool》 투턱슬랙스</v>
      </c>
      <c r="D850" s="103" t="s">
        <v>3305</v>
      </c>
      <c r="E850" s="103">
        <v>290000</v>
      </c>
      <c r="F850" s="102">
        <f t="shared" si="45"/>
        <v>16500</v>
      </c>
      <c r="G850" s="102">
        <f t="shared" si="46"/>
        <v>5000</v>
      </c>
      <c r="H850" s="102">
        <f t="shared" si="44"/>
        <v>58870.000000000007</v>
      </c>
      <c r="I850" s="144">
        <f t="shared" si="42"/>
        <v>370370</v>
      </c>
      <c r="J850" s="1">
        <f t="shared" si="43"/>
        <v>248147.90000000002</v>
      </c>
    </row>
    <row r="851" spans="1:10" ht="14.25">
      <c r="A851" s="118" t="s">
        <v>3431</v>
      </c>
      <c r="B851" s="118" t="s">
        <v>3429</v>
      </c>
      <c r="C851" s="119" t="str">
        <f>VLOOKUP(D851,'[3]AR China MSRP'!$D$58:$G$315,4,0)</f>
        <v>[21SS] [셋업][Comfort] 《EasyCool》 투턱슬랙스</v>
      </c>
      <c r="D851" s="103" t="s">
        <v>3306</v>
      </c>
      <c r="E851" s="103">
        <v>290000</v>
      </c>
      <c r="F851" s="102">
        <f t="shared" si="45"/>
        <v>16500</v>
      </c>
      <c r="G851" s="102">
        <f t="shared" si="46"/>
        <v>5000</v>
      </c>
      <c r="H851" s="102">
        <f t="shared" si="44"/>
        <v>58870.000000000007</v>
      </c>
      <c r="I851" s="144">
        <f t="shared" si="42"/>
        <v>370370</v>
      </c>
      <c r="J851" s="1">
        <f t="shared" si="43"/>
        <v>248147.90000000002</v>
      </c>
    </row>
    <row r="852" spans="1:10" ht="14.25">
      <c r="A852" s="118" t="s">
        <v>3431</v>
      </c>
      <c r="B852" s="118" t="s">
        <v>3429</v>
      </c>
      <c r="C852" s="119" t="str">
        <f>VLOOKUP(D852,'[3]AR China MSRP'!$D$58:$G$315,4,0)</f>
        <v>[21SS] [셋업][컴포트핏]《WoolTro》 슬랙스</v>
      </c>
      <c r="D852" s="103" t="s">
        <v>3307</v>
      </c>
      <c r="E852" s="103">
        <v>350000</v>
      </c>
      <c r="F852" s="102">
        <f t="shared" si="45"/>
        <v>16500</v>
      </c>
      <c r="G852" s="102">
        <f t="shared" si="46"/>
        <v>5000</v>
      </c>
      <c r="H852" s="102">
        <f t="shared" si="44"/>
        <v>71050</v>
      </c>
      <c r="I852" s="144">
        <f t="shared" si="42"/>
        <v>442550</v>
      </c>
      <c r="J852" s="1">
        <f t="shared" si="43"/>
        <v>296508.5</v>
      </c>
    </row>
    <row r="853" spans="1:10" ht="14.25">
      <c r="A853" s="118" t="s">
        <v>3431</v>
      </c>
      <c r="B853" s="118" t="s">
        <v>3429</v>
      </c>
      <c r="C853" s="119" t="str">
        <f>VLOOKUP(D853,'[3]AR China MSRP'!$D$58:$G$315,4,0)</f>
        <v>[21SS] [셋업][컴포트핏]《WoolTro》 슬랙스</v>
      </c>
      <c r="D853" s="103" t="s">
        <v>3308</v>
      </c>
      <c r="E853" s="103">
        <v>350000</v>
      </c>
      <c r="F853" s="102">
        <f t="shared" si="45"/>
        <v>16500</v>
      </c>
      <c r="G853" s="102">
        <f t="shared" si="46"/>
        <v>5000</v>
      </c>
      <c r="H853" s="102">
        <f t="shared" si="44"/>
        <v>71050</v>
      </c>
      <c r="I853" s="144">
        <f t="shared" si="42"/>
        <v>442550</v>
      </c>
      <c r="J853" s="1">
        <f t="shared" si="43"/>
        <v>296508.5</v>
      </c>
    </row>
    <row r="854" spans="1:10" ht="14.25">
      <c r="A854" s="118" t="s">
        <v>3431</v>
      </c>
      <c r="B854" s="118" t="s">
        <v>3429</v>
      </c>
      <c r="C854" s="119" t="str">
        <f>VLOOKUP(D854,'[3]AR China MSRP'!$D$58:$G$315,4,0)</f>
        <v>[21SS] [셋업][컴포트핏]《WoolTro》 슬랙스</v>
      </c>
      <c r="D854" s="103" t="s">
        <v>3309</v>
      </c>
      <c r="E854" s="103">
        <v>350000</v>
      </c>
      <c r="F854" s="102">
        <f t="shared" si="45"/>
        <v>16500</v>
      </c>
      <c r="G854" s="102">
        <f t="shared" si="46"/>
        <v>5000</v>
      </c>
      <c r="H854" s="102">
        <f t="shared" si="44"/>
        <v>71050</v>
      </c>
      <c r="I854" s="144">
        <f t="shared" si="42"/>
        <v>442550</v>
      </c>
      <c r="J854" s="1">
        <f t="shared" si="43"/>
        <v>296508.5</v>
      </c>
    </row>
    <row r="855" spans="1:10" ht="14.25">
      <c r="A855" s="118" t="s">
        <v>3431</v>
      </c>
      <c r="B855" s="118" t="s">
        <v>3429</v>
      </c>
      <c r="C855" s="119" t="str">
        <f>VLOOKUP(D855,'[3]AR China MSRP'!$D$58:$G$315,4,0)</f>
        <v>[21SS]  《AirDot》 카고 조거팬츠</v>
      </c>
      <c r="D855" s="103" t="s">
        <v>3310</v>
      </c>
      <c r="E855" s="103">
        <v>290000</v>
      </c>
      <c r="F855" s="102">
        <f t="shared" si="45"/>
        <v>16500</v>
      </c>
      <c r="G855" s="102">
        <f t="shared" si="46"/>
        <v>5000</v>
      </c>
      <c r="H855" s="102">
        <f t="shared" si="44"/>
        <v>58870.000000000007</v>
      </c>
      <c r="I855" s="144">
        <f t="shared" si="42"/>
        <v>370370</v>
      </c>
      <c r="J855" s="1">
        <f t="shared" si="43"/>
        <v>248147.90000000002</v>
      </c>
    </row>
    <row r="856" spans="1:10" ht="14.25">
      <c r="A856" s="118" t="s">
        <v>3431</v>
      </c>
      <c r="B856" s="118" t="s">
        <v>3429</v>
      </c>
      <c r="C856" s="119" t="str">
        <f>VLOOKUP(D856,'[3]AR China MSRP'!$D$58:$G$315,4,0)</f>
        <v>[21SS]  《AirDot》 카고 조거팬츠</v>
      </c>
      <c r="D856" s="103" t="s">
        <v>3311</v>
      </c>
      <c r="E856" s="103">
        <v>290000</v>
      </c>
      <c r="F856" s="102">
        <f t="shared" si="45"/>
        <v>16500</v>
      </c>
      <c r="G856" s="102">
        <f t="shared" si="46"/>
        <v>5000</v>
      </c>
      <c r="H856" s="102">
        <f t="shared" si="44"/>
        <v>58870.000000000007</v>
      </c>
      <c r="I856" s="144">
        <f t="shared" si="42"/>
        <v>370370</v>
      </c>
      <c r="J856" s="1">
        <f t="shared" si="43"/>
        <v>248147.90000000002</v>
      </c>
    </row>
    <row r="857" spans="1:10" ht="14.25">
      <c r="A857" s="118" t="s">
        <v>3431</v>
      </c>
      <c r="B857" s="118" t="s">
        <v>3429</v>
      </c>
      <c r="C857" s="119" t="str">
        <f>VLOOKUP(D857,'[3]AR China MSRP'!$D$58:$G$315,4,0)</f>
        <v>'[21SS] [셋업] 《EcoDry》 슬랙스</v>
      </c>
      <c r="D857" s="103" t="s">
        <v>3312</v>
      </c>
      <c r="E857" s="103">
        <v>290000</v>
      </c>
      <c r="F857" s="102">
        <f t="shared" si="45"/>
        <v>16500</v>
      </c>
      <c r="G857" s="102">
        <f t="shared" si="46"/>
        <v>5000</v>
      </c>
      <c r="H857" s="102">
        <f t="shared" si="44"/>
        <v>58870.000000000007</v>
      </c>
      <c r="I857" s="144">
        <f t="shared" ref="I857:I920" si="47">SUM(E857:H857)</f>
        <v>370370</v>
      </c>
      <c r="J857" s="1">
        <f t="shared" ref="J857:J920" si="48">I857*0.67</f>
        <v>248147.90000000002</v>
      </c>
    </row>
    <row r="858" spans="1:10" ht="14.25">
      <c r="A858" s="118" t="s">
        <v>3431</v>
      </c>
      <c r="B858" s="118" t="s">
        <v>3429</v>
      </c>
      <c r="C858" s="119" t="str">
        <f>VLOOKUP(D858,'[3]AR China MSRP'!$D$58:$G$315,4,0)</f>
        <v>[21SS] [셋업][Slim] 《AirDot-crease》 슬랙스</v>
      </c>
      <c r="D858" s="103" t="s">
        <v>3313</v>
      </c>
      <c r="E858" s="103">
        <v>290000</v>
      </c>
      <c r="F858" s="102">
        <f t="shared" si="45"/>
        <v>16500</v>
      </c>
      <c r="G858" s="102">
        <f t="shared" si="46"/>
        <v>5000</v>
      </c>
      <c r="H858" s="102">
        <f t="shared" si="44"/>
        <v>58870.000000000007</v>
      </c>
      <c r="I858" s="144">
        <f t="shared" si="47"/>
        <v>370370</v>
      </c>
      <c r="J858" s="1">
        <f t="shared" si="48"/>
        <v>248147.90000000002</v>
      </c>
    </row>
    <row r="859" spans="1:10" ht="14.25">
      <c r="A859" s="118" t="s">
        <v>3431</v>
      </c>
      <c r="B859" s="118" t="s">
        <v>3429</v>
      </c>
      <c r="C859" s="119" t="str">
        <f>VLOOKUP(D859,'[3]AR China MSRP'!$D$58:$G$315,4,0)</f>
        <v>[21SS] 《LuxCool》 이지 롱슬리브</v>
      </c>
      <c r="D859" s="103" t="s">
        <v>3314</v>
      </c>
      <c r="E859" s="103">
        <v>210000</v>
      </c>
      <c r="F859" s="102">
        <f t="shared" si="45"/>
        <v>16500</v>
      </c>
      <c r="G859" s="102">
        <f t="shared" si="46"/>
        <v>5000</v>
      </c>
      <c r="H859" s="102">
        <f t="shared" si="44"/>
        <v>42630</v>
      </c>
      <c r="I859" s="144">
        <f t="shared" si="47"/>
        <v>274130</v>
      </c>
      <c r="J859" s="1">
        <f t="shared" si="48"/>
        <v>183667.1</v>
      </c>
    </row>
    <row r="860" spans="1:10" ht="14.25">
      <c r="A860" s="118" t="s">
        <v>3431</v>
      </c>
      <c r="B860" s="118" t="s">
        <v>3429</v>
      </c>
      <c r="C860" s="119" t="str">
        <f>VLOOKUP(D860,'[3]AR China MSRP'!$D$58:$G$315,4,0)</f>
        <v>[21SS] 《LuxCool》 이지 롱슬리브</v>
      </c>
      <c r="D860" s="103" t="s">
        <v>3315</v>
      </c>
      <c r="E860" s="103">
        <v>210000</v>
      </c>
      <c r="F860" s="102">
        <f t="shared" si="45"/>
        <v>16500</v>
      </c>
      <c r="G860" s="102">
        <f t="shared" si="46"/>
        <v>5000</v>
      </c>
      <c r="H860" s="102">
        <f t="shared" si="44"/>
        <v>42630</v>
      </c>
      <c r="I860" s="144">
        <f t="shared" si="47"/>
        <v>274130</v>
      </c>
      <c r="J860" s="1">
        <f t="shared" si="48"/>
        <v>183667.1</v>
      </c>
    </row>
    <row r="861" spans="1:10" ht="14.25">
      <c r="A861" s="118" t="s">
        <v>3431</v>
      </c>
      <c r="B861" s="118" t="s">
        <v>3429</v>
      </c>
      <c r="C861" s="119" t="str">
        <f>VLOOKUP(D861,'[3]AR China MSRP'!$D$58:$G$315,4,0)</f>
        <v>[21SS] SIMPLICITY 프린트 맨투맨</v>
      </c>
      <c r="D861" s="103" t="s">
        <v>3316</v>
      </c>
      <c r="E861" s="103">
        <v>230000</v>
      </c>
      <c r="F861" s="102">
        <f t="shared" si="45"/>
        <v>16500</v>
      </c>
      <c r="G861" s="102">
        <f t="shared" si="46"/>
        <v>5000</v>
      </c>
      <c r="H861" s="102">
        <f t="shared" si="44"/>
        <v>46690</v>
      </c>
      <c r="I861" s="144">
        <f t="shared" si="47"/>
        <v>298190</v>
      </c>
      <c r="J861" s="1">
        <f t="shared" si="48"/>
        <v>199787.30000000002</v>
      </c>
    </row>
    <row r="862" spans="1:10" ht="14.25">
      <c r="A862" s="118" t="s">
        <v>3431</v>
      </c>
      <c r="B862" s="118" t="s">
        <v>3429</v>
      </c>
      <c r="C862" s="119" t="str">
        <f>VLOOKUP(D862,'[3]AR China MSRP'!$D$58:$G$315,4,0)</f>
        <v>[21SS] SIMPLICITY 자수 후드티</v>
      </c>
      <c r="D862" s="103" t="s">
        <v>3317</v>
      </c>
      <c r="E862" s="103">
        <v>270000</v>
      </c>
      <c r="F862" s="102">
        <f t="shared" si="45"/>
        <v>16500</v>
      </c>
      <c r="G862" s="102">
        <f t="shared" si="46"/>
        <v>5000</v>
      </c>
      <c r="H862" s="102">
        <f t="shared" si="44"/>
        <v>54810.000000000007</v>
      </c>
      <c r="I862" s="144">
        <f t="shared" si="47"/>
        <v>346310</v>
      </c>
      <c r="J862" s="1">
        <f t="shared" si="48"/>
        <v>232027.7</v>
      </c>
    </row>
    <row r="863" spans="1:10" ht="14.25">
      <c r="A863" s="118" t="s">
        <v>3431</v>
      </c>
      <c r="B863" s="118" t="s">
        <v>3429</v>
      </c>
      <c r="C863" s="119" t="str">
        <f>VLOOKUP(D863,'[3]AR China MSRP'!$D$58:$G$315,4,0)</f>
        <v>[21SS] 《LuxCool》 레귤러핏 라운드</v>
      </c>
      <c r="D863" s="103" t="s">
        <v>3012</v>
      </c>
      <c r="E863" s="103">
        <v>150000</v>
      </c>
      <c r="F863" s="102">
        <f t="shared" si="45"/>
        <v>16500</v>
      </c>
      <c r="G863" s="102">
        <f t="shared" si="46"/>
        <v>5000</v>
      </c>
      <c r="H863" s="102">
        <f t="shared" si="44"/>
        <v>30450.000000000004</v>
      </c>
      <c r="I863" s="144">
        <f t="shared" si="47"/>
        <v>201950</v>
      </c>
      <c r="J863" s="1">
        <f t="shared" si="48"/>
        <v>135306.5</v>
      </c>
    </row>
    <row r="864" spans="1:10" ht="14.25">
      <c r="A864" s="118" t="s">
        <v>3431</v>
      </c>
      <c r="B864" s="118" t="s">
        <v>3429</v>
      </c>
      <c r="C864" s="119" t="str">
        <f>VLOOKUP(D864,'[3]AR China MSRP'!$D$58:$G$315,4,0)</f>
        <v>[21SS] 《LuxCool》 레귤러핏 라운드</v>
      </c>
      <c r="D864" s="103" t="s">
        <v>3318</v>
      </c>
      <c r="E864" s="103">
        <v>150000</v>
      </c>
      <c r="F864" s="102">
        <f t="shared" si="45"/>
        <v>16500</v>
      </c>
      <c r="G864" s="102">
        <f t="shared" si="46"/>
        <v>5000</v>
      </c>
      <c r="H864" s="102">
        <f t="shared" si="44"/>
        <v>30450.000000000004</v>
      </c>
      <c r="I864" s="144">
        <f t="shared" si="47"/>
        <v>201950</v>
      </c>
      <c r="J864" s="1">
        <f t="shared" si="48"/>
        <v>135306.5</v>
      </c>
    </row>
    <row r="865" spans="1:10" ht="14.25">
      <c r="A865" s="118" t="s">
        <v>3431</v>
      </c>
      <c r="B865" s="118" t="s">
        <v>3429</v>
      </c>
      <c r="C865" s="119" t="str">
        <f>VLOOKUP(D865,'[3]AR China MSRP'!$D$58:$G$315,4,0)</f>
        <v>[21SS] 《LuxCool》 레귤러핏 라운드</v>
      </c>
      <c r="D865" s="103" t="s">
        <v>3319</v>
      </c>
      <c r="E865" s="103">
        <v>150000</v>
      </c>
      <c r="F865" s="102">
        <f t="shared" si="45"/>
        <v>16500</v>
      </c>
      <c r="G865" s="102">
        <f t="shared" si="46"/>
        <v>5000</v>
      </c>
      <c r="H865" s="102">
        <f t="shared" ref="H865:H928" si="49">E865*0.203</f>
        <v>30450.000000000004</v>
      </c>
      <c r="I865" s="144">
        <f t="shared" si="47"/>
        <v>201950</v>
      </c>
      <c r="J865" s="1">
        <f t="shared" si="48"/>
        <v>135306.5</v>
      </c>
    </row>
    <row r="866" spans="1:10" ht="14.25">
      <c r="A866" s="118" t="s">
        <v>3431</v>
      </c>
      <c r="B866" s="118" t="s">
        <v>3429</v>
      </c>
      <c r="C866" s="119" t="str">
        <f>VLOOKUP(D866,'[3]AR China MSRP'!$D$58:$G$315,4,0)</f>
        <v>[21SS]《LuxCool》 세미오버핏 라운드</v>
      </c>
      <c r="D866" s="103" t="s">
        <v>3320</v>
      </c>
      <c r="E866" s="103">
        <v>150000</v>
      </c>
      <c r="F866" s="102">
        <f t="shared" si="45"/>
        <v>16500</v>
      </c>
      <c r="G866" s="102">
        <f t="shared" si="46"/>
        <v>5000</v>
      </c>
      <c r="H866" s="102">
        <f t="shared" si="49"/>
        <v>30450.000000000004</v>
      </c>
      <c r="I866" s="144">
        <f t="shared" si="47"/>
        <v>201950</v>
      </c>
      <c r="J866" s="1">
        <f t="shared" si="48"/>
        <v>135306.5</v>
      </c>
    </row>
    <row r="867" spans="1:10" ht="14.25">
      <c r="A867" s="118" t="s">
        <v>3431</v>
      </c>
      <c r="B867" s="118" t="s">
        <v>3429</v>
      </c>
      <c r="C867" s="119" t="str">
        <f>VLOOKUP(D867,'[3]AR China MSRP'!$D$58:$G$315,4,0)</f>
        <v>[21SS]《LuxCool》 세미오버핏 라운드</v>
      </c>
      <c r="D867" s="103" t="s">
        <v>3321</v>
      </c>
      <c r="E867" s="103">
        <v>150000</v>
      </c>
      <c r="F867" s="102">
        <f t="shared" si="45"/>
        <v>16500</v>
      </c>
      <c r="G867" s="102">
        <f t="shared" si="46"/>
        <v>5000</v>
      </c>
      <c r="H867" s="102">
        <f t="shared" si="49"/>
        <v>30450.000000000004</v>
      </c>
      <c r="I867" s="144">
        <f t="shared" si="47"/>
        <v>201950</v>
      </c>
      <c r="J867" s="1">
        <f t="shared" si="48"/>
        <v>135306.5</v>
      </c>
    </row>
    <row r="868" spans="1:10" ht="14.25">
      <c r="A868" s="118" t="s">
        <v>3431</v>
      </c>
      <c r="B868" s="118" t="s">
        <v>3429</v>
      </c>
      <c r="C868" s="119" t="str">
        <f>VLOOKUP(D868,'[3]AR China MSRP'!$D$58:$G$315,4,0)</f>
        <v>[21SS] 《LuxCool Phase》 세미오버 라운드</v>
      </c>
      <c r="D868" s="103" t="s">
        <v>3322</v>
      </c>
      <c r="E868" s="103">
        <v>150000</v>
      </c>
      <c r="F868" s="102">
        <f t="shared" si="45"/>
        <v>16500</v>
      </c>
      <c r="G868" s="102">
        <f t="shared" si="46"/>
        <v>5000</v>
      </c>
      <c r="H868" s="102">
        <f t="shared" si="49"/>
        <v>30450.000000000004</v>
      </c>
      <c r="I868" s="144">
        <f t="shared" si="47"/>
        <v>201950</v>
      </c>
      <c r="J868" s="1">
        <f t="shared" si="48"/>
        <v>135306.5</v>
      </c>
    </row>
    <row r="869" spans="1:10" ht="14.25">
      <c r="A869" s="118" t="s">
        <v>3431</v>
      </c>
      <c r="B869" s="118" t="s">
        <v>3429</v>
      </c>
      <c r="C869" s="119" t="str">
        <f>VLOOKUP(D869,'[3]AR China MSRP'!$D$58:$G$315,4,0)</f>
        <v>[21SS] 《LuxCool Phase》 세미오버 라운드</v>
      </c>
      <c r="D869" s="103" t="s">
        <v>3323</v>
      </c>
      <c r="E869" s="103">
        <v>150000</v>
      </c>
      <c r="F869" s="102">
        <f t="shared" si="45"/>
        <v>16500</v>
      </c>
      <c r="G869" s="102">
        <f t="shared" si="46"/>
        <v>5000</v>
      </c>
      <c r="H869" s="102">
        <f t="shared" si="49"/>
        <v>30450.000000000004</v>
      </c>
      <c r="I869" s="144">
        <f t="shared" si="47"/>
        <v>201950</v>
      </c>
      <c r="J869" s="1">
        <f t="shared" si="48"/>
        <v>135306.5</v>
      </c>
    </row>
    <row r="870" spans="1:10" ht="14.25">
      <c r="A870" s="118" t="s">
        <v>3431</v>
      </c>
      <c r="B870" s="118" t="s">
        <v>3429</v>
      </c>
      <c r="C870" s="119" t="str">
        <f>VLOOKUP(D870,'[3]AR China MSRP'!$D$58:$G$315,4,0)</f>
        <v>[21SS] 《LuxCool Phase》 세미오버 라운드</v>
      </c>
      <c r="D870" s="103" t="s">
        <v>2897</v>
      </c>
      <c r="E870" s="103">
        <v>150000</v>
      </c>
      <c r="F870" s="102">
        <f t="shared" si="45"/>
        <v>16500</v>
      </c>
      <c r="G870" s="102">
        <f t="shared" si="46"/>
        <v>5000</v>
      </c>
      <c r="H870" s="102">
        <f t="shared" si="49"/>
        <v>30450.000000000004</v>
      </c>
      <c r="I870" s="144">
        <f t="shared" si="47"/>
        <v>201950</v>
      </c>
      <c r="J870" s="1">
        <f t="shared" si="48"/>
        <v>135306.5</v>
      </c>
    </row>
    <row r="871" spans="1:10" ht="14.25">
      <c r="A871" s="118" t="s">
        <v>3431</v>
      </c>
      <c r="B871" s="118" t="s">
        <v>3429</v>
      </c>
      <c r="C871" s="119" t="str">
        <f>VLOOKUP(D871,'[3]AR China MSRP'!$D$58:$G$315,4,0)</f>
        <v>[21SS]《Thin Modal》 레귤러핏 라운드</v>
      </c>
      <c r="D871" s="103" t="s">
        <v>3324</v>
      </c>
      <c r="E871" s="103">
        <v>150000</v>
      </c>
      <c r="F871" s="102">
        <f t="shared" si="45"/>
        <v>16500</v>
      </c>
      <c r="G871" s="102">
        <f t="shared" si="46"/>
        <v>5000</v>
      </c>
      <c r="H871" s="102">
        <f t="shared" si="49"/>
        <v>30450.000000000004</v>
      </c>
      <c r="I871" s="144">
        <f t="shared" si="47"/>
        <v>201950</v>
      </c>
      <c r="J871" s="1">
        <f t="shared" si="48"/>
        <v>135306.5</v>
      </c>
    </row>
    <row r="872" spans="1:10" ht="14.25">
      <c r="A872" s="118" t="s">
        <v>3431</v>
      </c>
      <c r="B872" s="118" t="s">
        <v>3429</v>
      </c>
      <c r="C872" s="119" t="str">
        <f>VLOOKUP(D872,'[3]AR China MSRP'!$D$58:$G$315,4,0)</f>
        <v>[21SS]《Thin Modal》 레귤러핏 라운드</v>
      </c>
      <c r="D872" s="103" t="s">
        <v>3325</v>
      </c>
      <c r="E872" s="103">
        <v>150000</v>
      </c>
      <c r="F872" s="102">
        <f t="shared" si="45"/>
        <v>16500</v>
      </c>
      <c r="G872" s="102">
        <f t="shared" si="46"/>
        <v>5000</v>
      </c>
      <c r="H872" s="102">
        <f t="shared" si="49"/>
        <v>30450.000000000004</v>
      </c>
      <c r="I872" s="144">
        <f t="shared" si="47"/>
        <v>201950</v>
      </c>
      <c r="J872" s="1">
        <f t="shared" si="48"/>
        <v>135306.5</v>
      </c>
    </row>
    <row r="873" spans="1:10" ht="14.25">
      <c r="A873" s="118" t="s">
        <v>3431</v>
      </c>
      <c r="B873" s="118" t="s">
        <v>3429</v>
      </c>
      <c r="C873" s="119" t="str">
        <f>VLOOKUP(D873,'[3]AR China MSRP'!$D$58:$G$315,4,0)</f>
        <v>[21SS]《Thin Modal》 레귤러핏 라운드</v>
      </c>
      <c r="D873" s="103" t="s">
        <v>3326</v>
      </c>
      <c r="E873" s="103">
        <v>150000</v>
      </c>
      <c r="F873" s="102">
        <f t="shared" si="45"/>
        <v>16500</v>
      </c>
      <c r="G873" s="102">
        <f t="shared" si="46"/>
        <v>5000</v>
      </c>
      <c r="H873" s="102">
        <f t="shared" si="49"/>
        <v>30450.000000000004</v>
      </c>
      <c r="I873" s="144">
        <f t="shared" si="47"/>
        <v>201950</v>
      </c>
      <c r="J873" s="1">
        <f t="shared" si="48"/>
        <v>135306.5</v>
      </c>
    </row>
    <row r="874" spans="1:10" ht="14.25">
      <c r="A874" s="118" t="s">
        <v>3431</v>
      </c>
      <c r="B874" s="118" t="s">
        <v>3429</v>
      </c>
      <c r="C874" s="119" t="str">
        <f>VLOOKUP(D874,'[3]AR China MSRP'!$D$58:$G$315,4,0)</f>
        <v>[21SS]《Thin Modal》 레귤러핏 라운드</v>
      </c>
      <c r="D874" s="103" t="s">
        <v>3327</v>
      </c>
      <c r="E874" s="103">
        <v>150000</v>
      </c>
      <c r="F874" s="102">
        <f t="shared" si="45"/>
        <v>16500</v>
      </c>
      <c r="G874" s="102">
        <f t="shared" si="46"/>
        <v>5000</v>
      </c>
      <c r="H874" s="102">
        <f t="shared" si="49"/>
        <v>30450.000000000004</v>
      </c>
      <c r="I874" s="144">
        <f t="shared" si="47"/>
        <v>201950</v>
      </c>
      <c r="J874" s="1">
        <f t="shared" si="48"/>
        <v>135306.5</v>
      </c>
    </row>
    <row r="875" spans="1:10" ht="14.25">
      <c r="A875" s="118" t="s">
        <v>3431</v>
      </c>
      <c r="B875" s="118" t="s">
        <v>3429</v>
      </c>
      <c r="C875" s="119" t="str">
        <f>VLOOKUP(D875,'[3]AR China MSRP'!$D$58:$G$315,4,0)</f>
        <v>[21SS]《LuxCool Silky》 레귤러핏 라운드</v>
      </c>
      <c r="D875" s="103" t="s">
        <v>3328</v>
      </c>
      <c r="E875" s="103">
        <v>150000</v>
      </c>
      <c r="F875" s="102">
        <f t="shared" si="45"/>
        <v>16500</v>
      </c>
      <c r="G875" s="102">
        <f t="shared" si="46"/>
        <v>5000</v>
      </c>
      <c r="H875" s="102">
        <f t="shared" si="49"/>
        <v>30450.000000000004</v>
      </c>
      <c r="I875" s="144">
        <f t="shared" si="47"/>
        <v>201950</v>
      </c>
      <c r="J875" s="1">
        <f t="shared" si="48"/>
        <v>135306.5</v>
      </c>
    </row>
    <row r="876" spans="1:10" ht="14.25">
      <c r="A876" s="118" t="s">
        <v>3431</v>
      </c>
      <c r="B876" s="118" t="s">
        <v>3429</v>
      </c>
      <c r="C876" s="119" t="str">
        <f>VLOOKUP(D876,'[3]AR China MSRP'!$D$58:$G$315,4,0)</f>
        <v>[21SS]《LuxCool Silky》 레귤러핏 라운드</v>
      </c>
      <c r="D876" s="103" t="s">
        <v>3329</v>
      </c>
      <c r="E876" s="103">
        <v>150000</v>
      </c>
      <c r="F876" s="102">
        <f t="shared" si="45"/>
        <v>16500</v>
      </c>
      <c r="G876" s="102">
        <f t="shared" si="46"/>
        <v>5000</v>
      </c>
      <c r="H876" s="102">
        <f t="shared" si="49"/>
        <v>30450.000000000004</v>
      </c>
      <c r="I876" s="144">
        <f t="shared" si="47"/>
        <v>201950</v>
      </c>
      <c r="J876" s="1">
        <f t="shared" si="48"/>
        <v>135306.5</v>
      </c>
    </row>
    <row r="877" spans="1:10" ht="14.25">
      <c r="A877" s="118" t="s">
        <v>3431</v>
      </c>
      <c r="B877" s="118" t="s">
        <v>3429</v>
      </c>
      <c r="C877" s="119" t="str">
        <f>VLOOKUP(D877,'[3]AR China MSRP'!$D$58:$G$315,4,0)</f>
        <v>[21SS] 《IceCool》 레귤러핏 라운드</v>
      </c>
      <c r="D877" s="103" t="s">
        <v>3330</v>
      </c>
      <c r="E877" s="103">
        <v>190000</v>
      </c>
      <c r="F877" s="102">
        <f t="shared" si="45"/>
        <v>16500</v>
      </c>
      <c r="G877" s="102">
        <f t="shared" si="46"/>
        <v>5000</v>
      </c>
      <c r="H877" s="102">
        <f t="shared" si="49"/>
        <v>38570</v>
      </c>
      <c r="I877" s="144">
        <f t="shared" si="47"/>
        <v>250070</v>
      </c>
      <c r="J877" s="1">
        <f t="shared" si="48"/>
        <v>167546.90000000002</v>
      </c>
    </row>
    <row r="878" spans="1:10" ht="14.25">
      <c r="A878" s="118" t="s">
        <v>3431</v>
      </c>
      <c r="B878" s="118" t="s">
        <v>3429</v>
      </c>
      <c r="C878" s="119" t="str">
        <f>VLOOKUP(D878,'[3]AR China MSRP'!$D$58:$G$315,4,0)</f>
        <v>[21SS] 《IceCool》 레귤러핏 라운드</v>
      </c>
      <c r="D878" s="103" t="s">
        <v>3331</v>
      </c>
      <c r="E878" s="103">
        <v>190000</v>
      </c>
      <c r="F878" s="102">
        <f t="shared" si="45"/>
        <v>16500</v>
      </c>
      <c r="G878" s="102">
        <f t="shared" si="46"/>
        <v>5000</v>
      </c>
      <c r="H878" s="102">
        <f t="shared" si="49"/>
        <v>38570</v>
      </c>
      <c r="I878" s="144">
        <f t="shared" si="47"/>
        <v>250070</v>
      </c>
      <c r="J878" s="1">
        <f t="shared" si="48"/>
        <v>167546.90000000002</v>
      </c>
    </row>
    <row r="879" spans="1:10" ht="14.25">
      <c r="A879" s="118" t="s">
        <v>3431</v>
      </c>
      <c r="B879" s="118" t="s">
        <v>3429</v>
      </c>
      <c r="C879" s="119" t="str">
        <f>VLOOKUP(D879,'[3]AR China MSRP'!$D$58:$G$315,4,0)</f>
        <v>[21SS] 《IceCool》 레귤러핏 라운드</v>
      </c>
      <c r="D879" s="103" t="s">
        <v>2913</v>
      </c>
      <c r="E879" s="103">
        <v>190000</v>
      </c>
      <c r="F879" s="102">
        <f t="shared" si="45"/>
        <v>16500</v>
      </c>
      <c r="G879" s="102">
        <f t="shared" si="46"/>
        <v>5000</v>
      </c>
      <c r="H879" s="102">
        <f t="shared" si="49"/>
        <v>38570</v>
      </c>
      <c r="I879" s="144">
        <f t="shared" si="47"/>
        <v>250070</v>
      </c>
      <c r="J879" s="1">
        <f t="shared" si="48"/>
        <v>167546.90000000002</v>
      </c>
    </row>
    <row r="880" spans="1:10" ht="14.25">
      <c r="A880" s="118" t="s">
        <v>3431</v>
      </c>
      <c r="B880" s="118" t="s">
        <v>3429</v>
      </c>
      <c r="C880" s="119" t="str">
        <f>VLOOKUP(D880,'[3]AR China MSRP'!$D$58:$G$315,4,0)</f>
        <v>[21SS] 《IceCool》 레귤러핏 라운드</v>
      </c>
      <c r="D880" s="103" t="s">
        <v>3332</v>
      </c>
      <c r="E880" s="103">
        <v>190000</v>
      </c>
      <c r="F880" s="102">
        <f t="shared" si="45"/>
        <v>16500</v>
      </c>
      <c r="G880" s="102">
        <f t="shared" si="46"/>
        <v>5000</v>
      </c>
      <c r="H880" s="102">
        <f t="shared" si="49"/>
        <v>38570</v>
      </c>
      <c r="I880" s="144">
        <f t="shared" si="47"/>
        <v>250070</v>
      </c>
      <c r="J880" s="1">
        <f t="shared" si="48"/>
        <v>167546.90000000002</v>
      </c>
    </row>
    <row r="881" spans="1:10" ht="14.25">
      <c r="A881" s="118" t="s">
        <v>3431</v>
      </c>
      <c r="B881" s="118" t="s">
        <v>3429</v>
      </c>
      <c r="C881" s="119" t="str">
        <f>VLOOKUP(D881,'[3]AR China MSRP'!$D$58:$G$315,4,0)</f>
        <v>[21SS]《AirDot》 라운드 반팔티</v>
      </c>
      <c r="D881" s="103" t="s">
        <v>3333</v>
      </c>
      <c r="E881" s="103">
        <v>190000</v>
      </c>
      <c r="F881" s="102">
        <f t="shared" si="45"/>
        <v>16500</v>
      </c>
      <c r="G881" s="102">
        <f t="shared" si="46"/>
        <v>5000</v>
      </c>
      <c r="H881" s="102">
        <f t="shared" si="49"/>
        <v>38570</v>
      </c>
      <c r="I881" s="144">
        <f t="shared" si="47"/>
        <v>250070</v>
      </c>
      <c r="J881" s="1">
        <f t="shared" si="48"/>
        <v>167546.90000000002</v>
      </c>
    </row>
    <row r="882" spans="1:10" ht="14.25">
      <c r="A882" s="118" t="s">
        <v>3431</v>
      </c>
      <c r="B882" s="118" t="s">
        <v>3429</v>
      </c>
      <c r="C882" s="119" t="str">
        <f>VLOOKUP(D882,'[3]AR China MSRP'!$D$58:$G$315,4,0)</f>
        <v>[21SS] 《LuxCool》 폴로티</v>
      </c>
      <c r="D882" s="103" t="s">
        <v>3334</v>
      </c>
      <c r="E882" s="103">
        <v>190000</v>
      </c>
      <c r="F882" s="102">
        <f t="shared" si="45"/>
        <v>16500</v>
      </c>
      <c r="G882" s="102">
        <f t="shared" si="46"/>
        <v>5000</v>
      </c>
      <c r="H882" s="102">
        <f t="shared" si="49"/>
        <v>38570</v>
      </c>
      <c r="I882" s="144">
        <f t="shared" si="47"/>
        <v>250070</v>
      </c>
      <c r="J882" s="1">
        <f t="shared" si="48"/>
        <v>167546.90000000002</v>
      </c>
    </row>
    <row r="883" spans="1:10" ht="14.25">
      <c r="A883" s="118" t="s">
        <v>3431</v>
      </c>
      <c r="B883" s="118" t="s">
        <v>3429</v>
      </c>
      <c r="C883" s="119" t="str">
        <f>VLOOKUP(D883,'[3]AR China MSRP'!$D$58:$G$315,4,0)</f>
        <v>[21SS] 《LuxCool》 폴로티</v>
      </c>
      <c r="D883" s="103" t="s">
        <v>3335</v>
      </c>
      <c r="E883" s="103">
        <v>190000</v>
      </c>
      <c r="F883" s="102">
        <f t="shared" si="45"/>
        <v>16500</v>
      </c>
      <c r="G883" s="102">
        <f t="shared" si="46"/>
        <v>5000</v>
      </c>
      <c r="H883" s="102">
        <f t="shared" si="49"/>
        <v>38570</v>
      </c>
      <c r="I883" s="144">
        <f t="shared" si="47"/>
        <v>250070</v>
      </c>
      <c r="J883" s="1">
        <f t="shared" si="48"/>
        <v>167546.90000000002</v>
      </c>
    </row>
    <row r="884" spans="1:10" ht="14.25">
      <c r="A884" s="118" t="s">
        <v>3431</v>
      </c>
      <c r="B884" s="118" t="s">
        <v>3429</v>
      </c>
      <c r="C884" s="119" t="str">
        <f>VLOOKUP(D884,'[3]AR China MSRP'!$D$58:$G$315,4,0)</f>
        <v>[21SS]  《Tech나일론》 카라티</v>
      </c>
      <c r="D884" s="103" t="s">
        <v>3336</v>
      </c>
      <c r="E884" s="103">
        <v>250000</v>
      </c>
      <c r="F884" s="102">
        <f t="shared" si="45"/>
        <v>16500</v>
      </c>
      <c r="G884" s="102">
        <f t="shared" si="46"/>
        <v>5000</v>
      </c>
      <c r="H884" s="102">
        <f t="shared" si="49"/>
        <v>50750</v>
      </c>
      <c r="I884" s="144">
        <f t="shared" si="47"/>
        <v>322250</v>
      </c>
      <c r="J884" s="1">
        <f t="shared" si="48"/>
        <v>215907.5</v>
      </c>
    </row>
    <row r="885" spans="1:10" ht="14.25">
      <c r="A885" s="118" t="s">
        <v>3431</v>
      </c>
      <c r="B885" s="118" t="s">
        <v>3429</v>
      </c>
      <c r="C885" s="119" t="str">
        <f>VLOOKUP(D885,'[3]AR China MSRP'!$D$58:$G$315,4,0)</f>
        <v>[21SS]  《Tech나일론》 카라티</v>
      </c>
      <c r="D885" s="103" t="s">
        <v>3337</v>
      </c>
      <c r="E885" s="103">
        <v>250000</v>
      </c>
      <c r="F885" s="102">
        <f t="shared" si="45"/>
        <v>16500</v>
      </c>
      <c r="G885" s="102">
        <f t="shared" si="46"/>
        <v>5000</v>
      </c>
      <c r="H885" s="102">
        <f t="shared" si="49"/>
        <v>50750</v>
      </c>
      <c r="I885" s="144">
        <f t="shared" si="47"/>
        <v>322250</v>
      </c>
      <c r="J885" s="1">
        <f t="shared" si="48"/>
        <v>215907.5</v>
      </c>
    </row>
    <row r="886" spans="1:10" ht="14.25">
      <c r="A886" s="118" t="s">
        <v>3431</v>
      </c>
      <c r="B886" s="118" t="s">
        <v>3429</v>
      </c>
      <c r="C886" s="119" t="str">
        <f>VLOOKUP(D886,'[3]AR China MSRP'!$D$58:$G$315,4,0)</f>
        <v>[21SS]  《Tech나일론》 카라티</v>
      </c>
      <c r="D886" s="103" t="s">
        <v>3338</v>
      </c>
      <c r="E886" s="103">
        <v>250000</v>
      </c>
      <c r="F886" s="102">
        <f t="shared" si="45"/>
        <v>16500</v>
      </c>
      <c r="G886" s="102">
        <f t="shared" si="46"/>
        <v>5000</v>
      </c>
      <c r="H886" s="102">
        <f t="shared" si="49"/>
        <v>50750</v>
      </c>
      <c r="I886" s="144">
        <f t="shared" si="47"/>
        <v>322250</v>
      </c>
      <c r="J886" s="1">
        <f t="shared" si="48"/>
        <v>215907.5</v>
      </c>
    </row>
    <row r="887" spans="1:10" ht="14.25">
      <c r="A887" s="118" t="s">
        <v>3431</v>
      </c>
      <c r="B887" s="118" t="s">
        <v>3429</v>
      </c>
      <c r="C887" s="119" t="str">
        <f>VLOOKUP(D887,'[3]AR China MSRP'!$D$58:$G$315,4,0)</f>
        <v>[21SS]  《Tech나일론》 카라티</v>
      </c>
      <c r="D887" s="103" t="s">
        <v>3339</v>
      </c>
      <c r="E887" s="103">
        <v>250000</v>
      </c>
      <c r="F887" s="102">
        <f t="shared" si="45"/>
        <v>16500</v>
      </c>
      <c r="G887" s="102">
        <f t="shared" si="46"/>
        <v>5000</v>
      </c>
      <c r="H887" s="102">
        <f t="shared" si="49"/>
        <v>50750</v>
      </c>
      <c r="I887" s="144">
        <f t="shared" si="47"/>
        <v>322250</v>
      </c>
      <c r="J887" s="1">
        <f t="shared" si="48"/>
        <v>215907.5</v>
      </c>
    </row>
    <row r="888" spans="1:10" ht="14.25">
      <c r="A888" s="118" t="s">
        <v>3431</v>
      </c>
      <c r="B888" s="118" t="s">
        <v>3429</v>
      </c>
      <c r="C888" s="119" t="str">
        <f>VLOOKUP(D888,'[3]AR China MSRP'!$D$58:$G$315,4,0)</f>
        <v>[21SS] 《Tech나일론 트윌》 오픈카라티</v>
      </c>
      <c r="D888" s="103" t="s">
        <v>3340</v>
      </c>
      <c r="E888" s="103">
        <v>250000</v>
      </c>
      <c r="F888" s="102">
        <f t="shared" si="45"/>
        <v>16500</v>
      </c>
      <c r="G888" s="102">
        <f t="shared" si="46"/>
        <v>5000</v>
      </c>
      <c r="H888" s="102">
        <f t="shared" si="49"/>
        <v>50750</v>
      </c>
      <c r="I888" s="144">
        <f t="shared" si="47"/>
        <v>322250</v>
      </c>
      <c r="J888" s="1">
        <f t="shared" si="48"/>
        <v>215907.5</v>
      </c>
    </row>
    <row r="889" spans="1:10" ht="14.25">
      <c r="A889" s="118" t="s">
        <v>3431</v>
      </c>
      <c r="B889" s="118" t="s">
        <v>3429</v>
      </c>
      <c r="C889" s="119" t="str">
        <f>VLOOKUP(D889,'[3]AR China MSRP'!$D$58:$G$315,4,0)</f>
        <v>[21SS] 《Soft와플》 카라티</v>
      </c>
      <c r="D889" s="103" t="s">
        <v>3341</v>
      </c>
      <c r="E889" s="103">
        <v>250000</v>
      </c>
      <c r="F889" s="102">
        <f t="shared" si="45"/>
        <v>16500</v>
      </c>
      <c r="G889" s="102">
        <f t="shared" si="46"/>
        <v>5000</v>
      </c>
      <c r="H889" s="102">
        <f t="shared" si="49"/>
        <v>50750</v>
      </c>
      <c r="I889" s="144">
        <f t="shared" si="47"/>
        <v>322250</v>
      </c>
      <c r="J889" s="1">
        <f t="shared" si="48"/>
        <v>215907.5</v>
      </c>
    </row>
    <row r="890" spans="1:10" ht="14.25">
      <c r="A890" s="118" t="s">
        <v>3431</v>
      </c>
      <c r="B890" s="118" t="s">
        <v>3429</v>
      </c>
      <c r="C890" s="119" t="str">
        <f>VLOOKUP(D890,'[3]AR China MSRP'!$D$58:$G$315,4,0)</f>
        <v>[21SS] 《Soft와플》 카라티</v>
      </c>
      <c r="D890" s="103" t="s">
        <v>3342</v>
      </c>
      <c r="E890" s="103">
        <v>250000</v>
      </c>
      <c r="F890" s="102">
        <f t="shared" si="45"/>
        <v>16500</v>
      </c>
      <c r="G890" s="102">
        <f t="shared" si="46"/>
        <v>5000</v>
      </c>
      <c r="H890" s="102">
        <f t="shared" si="49"/>
        <v>50750</v>
      </c>
      <c r="I890" s="144">
        <f t="shared" si="47"/>
        <v>322250</v>
      </c>
      <c r="J890" s="1">
        <f t="shared" si="48"/>
        <v>215907.5</v>
      </c>
    </row>
    <row r="891" spans="1:10" ht="14.25">
      <c r="A891" s="118" t="s">
        <v>3431</v>
      </c>
      <c r="B891" s="118" t="s">
        <v>3429</v>
      </c>
      <c r="C891" s="119" t="str">
        <f>VLOOKUP(D891,'[3]AR China MSRP'!$D$58:$G$315,4,0)</f>
        <v>[21SS] 《Soft와플》 카라티</v>
      </c>
      <c r="D891" s="103" t="s">
        <v>3343</v>
      </c>
      <c r="E891" s="103">
        <v>250000</v>
      </c>
      <c r="F891" s="102">
        <f t="shared" si="45"/>
        <v>16500</v>
      </c>
      <c r="G891" s="102">
        <f t="shared" si="46"/>
        <v>5000</v>
      </c>
      <c r="H891" s="102">
        <f t="shared" si="49"/>
        <v>50750</v>
      </c>
      <c r="I891" s="144">
        <f t="shared" si="47"/>
        <v>322250</v>
      </c>
      <c r="J891" s="1">
        <f t="shared" si="48"/>
        <v>215907.5</v>
      </c>
    </row>
    <row r="892" spans="1:10" ht="14.25">
      <c r="A892" s="118" t="s">
        <v>3431</v>
      </c>
      <c r="B892" s="118" t="s">
        <v>3429</v>
      </c>
      <c r="C892" s="119" t="str">
        <f>VLOOKUP(D892,'[3]AR China MSRP'!$D$58:$G$315,4,0)</f>
        <v>[21SS] 《CoolPro》 카라티</v>
      </c>
      <c r="D892" s="103" t="s">
        <v>3344</v>
      </c>
      <c r="E892" s="103">
        <v>250000</v>
      </c>
      <c r="F892" s="102">
        <f t="shared" si="45"/>
        <v>16500</v>
      </c>
      <c r="G892" s="102">
        <f t="shared" si="46"/>
        <v>5000</v>
      </c>
      <c r="H892" s="102">
        <f t="shared" si="49"/>
        <v>50750</v>
      </c>
      <c r="I892" s="144">
        <f t="shared" si="47"/>
        <v>322250</v>
      </c>
      <c r="J892" s="1">
        <f t="shared" si="48"/>
        <v>215907.5</v>
      </c>
    </row>
    <row r="893" spans="1:10" ht="14.25">
      <c r="A893" s="118" t="s">
        <v>3431</v>
      </c>
      <c r="B893" s="118" t="s">
        <v>3429</v>
      </c>
      <c r="C893" s="119" t="str">
        <f>VLOOKUP(D893,'[3]AR China MSRP'!$D$58:$G$315,4,0)</f>
        <v>[21SS] 《CoolPro》 카라티</v>
      </c>
      <c r="D893" s="103" t="s">
        <v>3345</v>
      </c>
      <c r="E893" s="103">
        <v>250000</v>
      </c>
      <c r="F893" s="102">
        <f t="shared" si="45"/>
        <v>16500</v>
      </c>
      <c r="G893" s="102">
        <f t="shared" si="46"/>
        <v>5000</v>
      </c>
      <c r="H893" s="102">
        <f t="shared" si="49"/>
        <v>50750</v>
      </c>
      <c r="I893" s="144">
        <f t="shared" si="47"/>
        <v>322250</v>
      </c>
      <c r="J893" s="1">
        <f t="shared" si="48"/>
        <v>215907.5</v>
      </c>
    </row>
    <row r="894" spans="1:10" ht="14.25">
      <c r="A894" s="118" t="s">
        <v>3431</v>
      </c>
      <c r="B894" s="118" t="s">
        <v>3429</v>
      </c>
      <c r="C894" s="119" t="str">
        <f>VLOOKUP(D894,'[3]AR China MSRP'!$D$58:$G$315,4,0)</f>
        <v>[21SS] 《CoolPro》 카라티</v>
      </c>
      <c r="D894" s="103" t="s">
        <v>3346</v>
      </c>
      <c r="E894" s="103">
        <v>250000</v>
      </c>
      <c r="F894" s="102">
        <f t="shared" si="45"/>
        <v>16500</v>
      </c>
      <c r="G894" s="102">
        <f t="shared" si="46"/>
        <v>5000</v>
      </c>
      <c r="H894" s="102">
        <f t="shared" si="49"/>
        <v>50750</v>
      </c>
      <c r="I894" s="144">
        <f t="shared" si="47"/>
        <v>322250</v>
      </c>
      <c r="J894" s="1">
        <f t="shared" si="48"/>
        <v>215907.5</v>
      </c>
    </row>
    <row r="895" spans="1:10" ht="14.25">
      <c r="A895" s="118" t="s">
        <v>3431</v>
      </c>
      <c r="B895" s="118" t="s">
        <v>3429</v>
      </c>
      <c r="C895" s="119" t="str">
        <f>VLOOKUP(D895,'[3]AR China MSRP'!$D$58:$G$315,4,0)</f>
        <v>[21SS] 《Homme쉬폰》 오픈카라티</v>
      </c>
      <c r="D895" s="103" t="s">
        <v>3347</v>
      </c>
      <c r="E895" s="103">
        <v>250000</v>
      </c>
      <c r="F895" s="102">
        <f t="shared" si="45"/>
        <v>16500</v>
      </c>
      <c r="G895" s="102">
        <f t="shared" si="46"/>
        <v>5000</v>
      </c>
      <c r="H895" s="102">
        <f t="shared" si="49"/>
        <v>50750</v>
      </c>
      <c r="I895" s="144">
        <f t="shared" si="47"/>
        <v>322250</v>
      </c>
      <c r="J895" s="1">
        <f t="shared" si="48"/>
        <v>215907.5</v>
      </c>
    </row>
    <row r="896" spans="1:10" ht="14.25">
      <c r="A896" s="118" t="s">
        <v>3431</v>
      </c>
      <c r="B896" s="118" t="s">
        <v>3429</v>
      </c>
      <c r="C896" s="119" t="str">
        <f>VLOOKUP(D896,'[3]AR China MSRP'!$D$58:$G$315,4,0)</f>
        <v>[21SS] 《Homme쉬폰》 오픈카라티</v>
      </c>
      <c r="D896" s="103" t="s">
        <v>3348</v>
      </c>
      <c r="E896" s="103">
        <v>250000</v>
      </c>
      <c r="F896" s="102">
        <f t="shared" si="45"/>
        <v>16500</v>
      </c>
      <c r="G896" s="102">
        <f t="shared" si="46"/>
        <v>5000</v>
      </c>
      <c r="H896" s="102">
        <f t="shared" si="49"/>
        <v>50750</v>
      </c>
      <c r="I896" s="144">
        <f t="shared" si="47"/>
        <v>322250</v>
      </c>
      <c r="J896" s="1">
        <f t="shared" si="48"/>
        <v>215907.5</v>
      </c>
    </row>
    <row r="897" spans="1:10" ht="14.25">
      <c r="A897" s="118" t="s">
        <v>3431</v>
      </c>
      <c r="B897" s="118" t="s">
        <v>3429</v>
      </c>
      <c r="C897" s="119" t="str">
        <f>VLOOKUP(D897,'[3]AR China MSRP'!$D$58:$G$315,4,0)</f>
        <v>[21SS] 《IceCool》 레귤러핏 카라티</v>
      </c>
      <c r="D897" s="103" t="s">
        <v>3349</v>
      </c>
      <c r="E897" s="103">
        <v>190000</v>
      </c>
      <c r="F897" s="102">
        <f t="shared" si="45"/>
        <v>16500</v>
      </c>
      <c r="G897" s="102">
        <f t="shared" si="46"/>
        <v>5000</v>
      </c>
      <c r="H897" s="102">
        <f t="shared" si="49"/>
        <v>38570</v>
      </c>
      <c r="I897" s="144">
        <f t="shared" si="47"/>
        <v>250070</v>
      </c>
      <c r="J897" s="1">
        <f t="shared" si="48"/>
        <v>167546.90000000002</v>
      </c>
    </row>
    <row r="898" spans="1:10" ht="14.25">
      <c r="A898" s="118" t="s">
        <v>3431</v>
      </c>
      <c r="B898" s="118" t="s">
        <v>3429</v>
      </c>
      <c r="C898" s="119" t="str">
        <f>VLOOKUP(D898,'[3]AR China MSRP'!$D$58:$G$315,4,0)</f>
        <v>[21SS] 《IceCool》 레귤러핏 카라티</v>
      </c>
      <c r="D898" s="103" t="s">
        <v>3350</v>
      </c>
      <c r="E898" s="103">
        <v>190000</v>
      </c>
      <c r="F898" s="102">
        <f t="shared" si="45"/>
        <v>16500</v>
      </c>
      <c r="G898" s="102">
        <f t="shared" si="46"/>
        <v>5000</v>
      </c>
      <c r="H898" s="102">
        <f t="shared" si="49"/>
        <v>38570</v>
      </c>
      <c r="I898" s="144">
        <f t="shared" si="47"/>
        <v>250070</v>
      </c>
      <c r="J898" s="1">
        <f t="shared" si="48"/>
        <v>167546.90000000002</v>
      </c>
    </row>
    <row r="899" spans="1:10" ht="14.25">
      <c r="A899" s="118" t="s">
        <v>3431</v>
      </c>
      <c r="B899" s="118" t="s">
        <v>3429</v>
      </c>
      <c r="C899" s="119" t="str">
        <f>VLOOKUP(D899,'[3]AR China MSRP'!$D$58:$G$315,4,0)</f>
        <v>[21SS] 《더블실켓》 Smell U 프린트 티</v>
      </c>
      <c r="D899" s="103" t="s">
        <v>3351</v>
      </c>
      <c r="E899" s="103">
        <v>190000</v>
      </c>
      <c r="F899" s="102">
        <f t="shared" si="45"/>
        <v>16500</v>
      </c>
      <c r="G899" s="102">
        <f t="shared" si="46"/>
        <v>5000</v>
      </c>
      <c r="H899" s="102">
        <f t="shared" si="49"/>
        <v>38570</v>
      </c>
      <c r="I899" s="144">
        <f t="shared" si="47"/>
        <v>250070</v>
      </c>
      <c r="J899" s="1">
        <f t="shared" si="48"/>
        <v>167546.90000000002</v>
      </c>
    </row>
    <row r="900" spans="1:10" ht="14.25">
      <c r="A900" s="118" t="s">
        <v>3431</v>
      </c>
      <c r="B900" s="118" t="s">
        <v>3429</v>
      </c>
      <c r="C900" s="119" t="str">
        <f>VLOOKUP(D900,'[3]AR China MSRP'!$D$58:$G$315,4,0)</f>
        <v>[21SS] 《더블실켓》 Brush 프린트 티</v>
      </c>
      <c r="D900" s="103" t="s">
        <v>3352</v>
      </c>
      <c r="E900" s="103">
        <v>190000</v>
      </c>
      <c r="F900" s="102">
        <f t="shared" si="45"/>
        <v>16500</v>
      </c>
      <c r="G900" s="102">
        <f t="shared" si="46"/>
        <v>5000</v>
      </c>
      <c r="H900" s="102">
        <f t="shared" si="49"/>
        <v>38570</v>
      </c>
      <c r="I900" s="144">
        <f t="shared" si="47"/>
        <v>250070</v>
      </c>
      <c r="J900" s="1">
        <f t="shared" si="48"/>
        <v>167546.90000000002</v>
      </c>
    </row>
    <row r="901" spans="1:10" ht="14.25">
      <c r="A901" s="118" t="s">
        <v>3431</v>
      </c>
      <c r="B901" s="118" t="s">
        <v>3429</v>
      </c>
      <c r="C901" s="119" t="str">
        <f>VLOOKUP(D901,'[3]AR China MSRP'!$D$58:$G$315,4,0)</f>
        <v>[21SS] 《더블실켓》 Brush 프린트 티</v>
      </c>
      <c r="D901" s="103" t="s">
        <v>3353</v>
      </c>
      <c r="E901" s="103">
        <v>190000</v>
      </c>
      <c r="F901" s="102">
        <f t="shared" ref="F901:F964" si="50">IF(E901&gt;65000,16500,35000)</f>
        <v>16500</v>
      </c>
      <c r="G901" s="102">
        <f t="shared" ref="G901:G964" si="51">IF(F901=16500,5000,11500)</f>
        <v>5000</v>
      </c>
      <c r="H901" s="102">
        <f t="shared" si="49"/>
        <v>38570</v>
      </c>
      <c r="I901" s="144">
        <f t="shared" si="47"/>
        <v>250070</v>
      </c>
      <c r="J901" s="1">
        <f t="shared" si="48"/>
        <v>167546.90000000002</v>
      </c>
    </row>
    <row r="902" spans="1:10" ht="14.25">
      <c r="A902" s="118" t="s">
        <v>3431</v>
      </c>
      <c r="B902" s="118" t="s">
        <v>3429</v>
      </c>
      <c r="C902" s="119" t="str">
        <f>VLOOKUP(D902,'[3]AR China MSRP'!$D$58:$G$315,4,0)</f>
        <v>[21SS] 《더블실켓》 SIMPLICITY 프린트 티</v>
      </c>
      <c r="D902" s="103" t="s">
        <v>3354</v>
      </c>
      <c r="E902" s="103">
        <v>170000</v>
      </c>
      <c r="F902" s="102">
        <f t="shared" si="50"/>
        <v>16500</v>
      </c>
      <c r="G902" s="102">
        <f t="shared" si="51"/>
        <v>5000</v>
      </c>
      <c r="H902" s="102">
        <f t="shared" si="49"/>
        <v>34510</v>
      </c>
      <c r="I902" s="144">
        <f t="shared" si="47"/>
        <v>226010</v>
      </c>
      <c r="J902" s="1">
        <f t="shared" si="48"/>
        <v>151426.70000000001</v>
      </c>
    </row>
    <row r="903" spans="1:10" ht="14.25">
      <c r="A903" s="118" t="s">
        <v>3431</v>
      </c>
      <c r="B903" s="118" t="s">
        <v>3429</v>
      </c>
      <c r="C903" s="119" t="str">
        <f>VLOOKUP(D903,'[3]AR China MSRP'!$D$58:$G$315,4,0)</f>
        <v>[21SS] [assential]더블 실켓 티셔츠 3 PACK</v>
      </c>
      <c r="D903" s="103" t="s">
        <v>3355</v>
      </c>
      <c r="E903" s="103">
        <v>235000</v>
      </c>
      <c r="F903" s="102">
        <f t="shared" si="50"/>
        <v>16500</v>
      </c>
      <c r="G903" s="102">
        <f t="shared" si="51"/>
        <v>5000</v>
      </c>
      <c r="H903" s="102">
        <f t="shared" si="49"/>
        <v>47705</v>
      </c>
      <c r="I903" s="144">
        <f t="shared" si="47"/>
        <v>304205</v>
      </c>
      <c r="J903" s="1">
        <f t="shared" si="48"/>
        <v>203817.35</v>
      </c>
    </row>
    <row r="904" spans="1:10" ht="14.25">
      <c r="A904" s="118" t="s">
        <v>3431</v>
      </c>
      <c r="B904" s="118" t="s">
        <v>3429</v>
      </c>
      <c r="C904" s="119" t="str">
        <f>VLOOKUP(D904,'[3]AR China MSRP'!$D$58:$G$315,4,0)</f>
        <v>[21SS] SIMPLICITY 그라데이션 맨투맨</v>
      </c>
      <c r="D904" s="103" t="s">
        <v>3356</v>
      </c>
      <c r="E904" s="103">
        <v>230000</v>
      </c>
      <c r="F904" s="102">
        <f t="shared" si="50"/>
        <v>16500</v>
      </c>
      <c r="G904" s="102">
        <f t="shared" si="51"/>
        <v>5000</v>
      </c>
      <c r="H904" s="102">
        <f t="shared" si="49"/>
        <v>46690</v>
      </c>
      <c r="I904" s="144">
        <f t="shared" si="47"/>
        <v>298190</v>
      </c>
      <c r="J904" s="1">
        <f t="shared" si="48"/>
        <v>199787.30000000002</v>
      </c>
    </row>
    <row r="905" spans="1:10" ht="14.25">
      <c r="A905" s="118" t="s">
        <v>3431</v>
      </c>
      <c r="B905" s="118" t="s">
        <v>3429</v>
      </c>
      <c r="C905" s="119" t="str">
        <f>VLOOKUP(D905,'[3]AR China MSRP'!$D$58:$G$315,4,0)</f>
        <v>[21SS]  더블 레이어《더블실켓》긴팔티</v>
      </c>
      <c r="D905" s="103" t="s">
        <v>3357</v>
      </c>
      <c r="E905" s="103">
        <v>200000</v>
      </c>
      <c r="F905" s="102">
        <f t="shared" si="50"/>
        <v>16500</v>
      </c>
      <c r="G905" s="102">
        <f t="shared" si="51"/>
        <v>5000</v>
      </c>
      <c r="H905" s="102">
        <f t="shared" si="49"/>
        <v>40600</v>
      </c>
      <c r="I905" s="144">
        <f t="shared" si="47"/>
        <v>262100</v>
      </c>
      <c r="J905" s="1">
        <f t="shared" si="48"/>
        <v>175607</v>
      </c>
    </row>
    <row r="906" spans="1:10" ht="14.25">
      <c r="A906" s="118" t="s">
        <v>3431</v>
      </c>
      <c r="B906" s="118" t="s">
        <v>3429</v>
      </c>
      <c r="C906" s="119" t="str">
        <f>VLOOKUP(D906,'[3]AR China MSRP'!$D$58:$G$315,4,0)</f>
        <v>[21SS]  더블 레이어《더블실켓》긴팔티</v>
      </c>
      <c r="D906" s="103" t="s">
        <v>3358</v>
      </c>
      <c r="E906" s="103">
        <v>200000</v>
      </c>
      <c r="F906" s="102">
        <f t="shared" si="50"/>
        <v>16500</v>
      </c>
      <c r="G906" s="102">
        <f t="shared" si="51"/>
        <v>5000</v>
      </c>
      <c r="H906" s="102">
        <f t="shared" si="49"/>
        <v>40600</v>
      </c>
      <c r="I906" s="144">
        <f t="shared" si="47"/>
        <v>262100</v>
      </c>
      <c r="J906" s="1">
        <f t="shared" si="48"/>
        <v>175607</v>
      </c>
    </row>
    <row r="907" spans="1:10" ht="14.25">
      <c r="A907" s="118" t="s">
        <v>3431</v>
      </c>
      <c r="B907" s="118" t="s">
        <v>3429</v>
      </c>
      <c r="C907" s="119" t="str">
        <f>VLOOKUP(D907,'[3]AR China MSRP'!$D$58:$G$315,4,0)</f>
        <v>[21SS] VIAGGIO 자수 반팔티</v>
      </c>
      <c r="D907" s="103" t="s">
        <v>3359</v>
      </c>
      <c r="E907" s="103">
        <v>220000</v>
      </c>
      <c r="F907" s="102">
        <f t="shared" si="50"/>
        <v>16500</v>
      </c>
      <c r="G907" s="102">
        <f t="shared" si="51"/>
        <v>5000</v>
      </c>
      <c r="H907" s="102">
        <f t="shared" si="49"/>
        <v>44660</v>
      </c>
      <c r="I907" s="144">
        <f t="shared" si="47"/>
        <v>286160</v>
      </c>
      <c r="J907" s="1">
        <f t="shared" si="48"/>
        <v>191727.2</v>
      </c>
    </row>
    <row r="908" spans="1:10" ht="14.25">
      <c r="A908" s="118" t="s">
        <v>3431</v>
      </c>
      <c r="B908" s="118" t="s">
        <v>3429</v>
      </c>
      <c r="C908" s="119" t="str">
        <f>VLOOKUP(D908,'[3]AR China MSRP'!$D$58:$G$315,4,0)</f>
        <v>[21SS] 더블 레이어《더블실켓》반팔티</v>
      </c>
      <c r="D908" s="103" t="s">
        <v>3360</v>
      </c>
      <c r="E908" s="103">
        <v>180000</v>
      </c>
      <c r="F908" s="102">
        <f t="shared" si="50"/>
        <v>16500</v>
      </c>
      <c r="G908" s="102">
        <f t="shared" si="51"/>
        <v>5000</v>
      </c>
      <c r="H908" s="102">
        <f t="shared" si="49"/>
        <v>36540</v>
      </c>
      <c r="I908" s="144">
        <f t="shared" si="47"/>
        <v>238040</v>
      </c>
      <c r="J908" s="1">
        <f t="shared" si="48"/>
        <v>159486.80000000002</v>
      </c>
    </row>
    <row r="909" spans="1:10" ht="14.25">
      <c r="A909" s="118" t="s">
        <v>3431</v>
      </c>
      <c r="B909" s="118" t="s">
        <v>3429</v>
      </c>
      <c r="C909" s="119" t="str">
        <f>VLOOKUP(D909,'[3]AR China MSRP'!$D$58:$G$315,4,0)</f>
        <v>[21SS] 더블 레이어《더블실켓》반팔티</v>
      </c>
      <c r="D909" s="103" t="s">
        <v>3361</v>
      </c>
      <c r="E909" s="103">
        <v>180000</v>
      </c>
      <c r="F909" s="102">
        <f t="shared" si="50"/>
        <v>16500</v>
      </c>
      <c r="G909" s="102">
        <f t="shared" si="51"/>
        <v>5000</v>
      </c>
      <c r="H909" s="102">
        <f t="shared" si="49"/>
        <v>36540</v>
      </c>
      <c r="I909" s="144">
        <f t="shared" si="47"/>
        <v>238040</v>
      </c>
      <c r="J909" s="1">
        <f t="shared" si="48"/>
        <v>159486.80000000002</v>
      </c>
    </row>
    <row r="910" spans="1:10" ht="14.25">
      <c r="A910" s="118" t="s">
        <v>3431</v>
      </c>
      <c r="B910" s="118" t="s">
        <v>3429</v>
      </c>
      <c r="C910" s="119" t="str">
        <f>VLOOKUP(D910,'[3]AR China MSRP'!$D$58:$G$315,4,0)</f>
        <v>[셋업] 《AirDot》 자켓</v>
      </c>
      <c r="D910" s="103" t="s">
        <v>3362</v>
      </c>
      <c r="E910" s="103">
        <v>690000</v>
      </c>
      <c r="F910" s="102">
        <f t="shared" si="50"/>
        <v>16500</v>
      </c>
      <c r="G910" s="102">
        <f t="shared" si="51"/>
        <v>5000</v>
      </c>
      <c r="H910" s="102">
        <f t="shared" si="49"/>
        <v>140070</v>
      </c>
      <c r="I910" s="144">
        <f t="shared" si="47"/>
        <v>851570</v>
      </c>
      <c r="J910" s="1">
        <f t="shared" si="48"/>
        <v>570551.9</v>
      </c>
    </row>
    <row r="911" spans="1:10" ht="14.25">
      <c r="A911" s="118" t="s">
        <v>3431</v>
      </c>
      <c r="B911" s="118" t="s">
        <v>3429</v>
      </c>
      <c r="C911" s="119" t="str">
        <f>VLOOKUP(D911,'[3]AR China MSRP'!$D$58:$G$315,4,0)</f>
        <v>[셋업] 《RichCool》 자켓</v>
      </c>
      <c r="D911" s="103" t="s">
        <v>3363</v>
      </c>
      <c r="E911" s="103">
        <v>690000</v>
      </c>
      <c r="F911" s="102">
        <f t="shared" si="50"/>
        <v>16500</v>
      </c>
      <c r="G911" s="102">
        <f t="shared" si="51"/>
        <v>5000</v>
      </c>
      <c r="H911" s="102">
        <f t="shared" si="49"/>
        <v>140070</v>
      </c>
      <c r="I911" s="144">
        <f t="shared" si="47"/>
        <v>851570</v>
      </c>
      <c r="J911" s="1">
        <f t="shared" si="48"/>
        <v>570551.9</v>
      </c>
    </row>
    <row r="912" spans="1:10" ht="14.25">
      <c r="A912" s="118" t="s">
        <v>3431</v>
      </c>
      <c r="B912" s="118" t="s">
        <v>3429</v>
      </c>
      <c r="C912" s="119" t="str">
        <f>VLOOKUP(D912,'[3]AR China MSRP'!$D$58:$G$315,4,0)</f>
        <v>[셋업] 《AirDot-crease》 자켓</v>
      </c>
      <c r="D912" s="103" t="s">
        <v>3364</v>
      </c>
      <c r="E912" s="103">
        <v>690000</v>
      </c>
      <c r="F912" s="102">
        <f t="shared" si="50"/>
        <v>16500</v>
      </c>
      <c r="G912" s="102">
        <f t="shared" si="51"/>
        <v>5000</v>
      </c>
      <c r="H912" s="102">
        <f t="shared" si="49"/>
        <v>140070</v>
      </c>
      <c r="I912" s="144">
        <f t="shared" si="47"/>
        <v>851570</v>
      </c>
      <c r="J912" s="1">
        <f t="shared" si="48"/>
        <v>570551.9</v>
      </c>
    </row>
    <row r="913" spans="1:10" ht="14.25">
      <c r="A913" s="118" t="s">
        <v>3431</v>
      </c>
      <c r="B913" s="118" t="s">
        <v>3429</v>
      </c>
      <c r="C913" s="119" t="str">
        <f>VLOOKUP(D913,'[3]AR China MSRP'!$D$58:$G$315,4,0)</f>
        <v>그레이 《EcoDry》 자켓</v>
      </c>
      <c r="D913" s="103" t="s">
        <v>3365</v>
      </c>
      <c r="E913" s="103">
        <v>690000</v>
      </c>
      <c r="F913" s="102">
        <f t="shared" si="50"/>
        <v>16500</v>
      </c>
      <c r="G913" s="102">
        <f t="shared" si="51"/>
        <v>5000</v>
      </c>
      <c r="H913" s="102">
        <f t="shared" si="49"/>
        <v>140070</v>
      </c>
      <c r="I913" s="144">
        <f t="shared" si="47"/>
        <v>851570</v>
      </c>
      <c r="J913" s="1">
        <f t="shared" si="48"/>
        <v>570551.9</v>
      </c>
    </row>
    <row r="914" spans="1:10" ht="14.25">
      <c r="A914" s="118" t="s">
        <v>3431</v>
      </c>
      <c r="B914" s="118" t="s">
        <v>3429</v>
      </c>
      <c r="C914" s="119" t="str">
        <f>VLOOKUP(D914,'[3]AR China MSRP'!$D$58:$G$315,4,0)</f>
        <v>[셋업] 《RichCool》 자켓</v>
      </c>
      <c r="D914" s="103" t="s">
        <v>3366</v>
      </c>
      <c r="E914" s="103">
        <v>690000</v>
      </c>
      <c r="F914" s="102">
        <f t="shared" si="50"/>
        <v>16500</v>
      </c>
      <c r="G914" s="102">
        <f t="shared" si="51"/>
        <v>5000</v>
      </c>
      <c r="H914" s="102">
        <f t="shared" si="49"/>
        <v>140070</v>
      </c>
      <c r="I914" s="144">
        <f t="shared" si="47"/>
        <v>851570</v>
      </c>
      <c r="J914" s="1">
        <f t="shared" si="48"/>
        <v>570551.9</v>
      </c>
    </row>
    <row r="915" spans="1:10" ht="14.25">
      <c r="A915" s="118" t="s">
        <v>3431</v>
      </c>
      <c r="B915" s="118" t="s">
        <v>3429</v>
      </c>
      <c r="C915" s="119" t="str">
        <f>VLOOKUP(D915,'[3]AR China MSRP'!$D$58:$G$315,4,0)</f>
        <v>[셋업] 《플리츠》 자켓</v>
      </c>
      <c r="D915" s="103" t="s">
        <v>3367</v>
      </c>
      <c r="E915" s="103">
        <v>690000</v>
      </c>
      <c r="F915" s="102">
        <f t="shared" si="50"/>
        <v>16500</v>
      </c>
      <c r="G915" s="102">
        <f t="shared" si="51"/>
        <v>5000</v>
      </c>
      <c r="H915" s="102">
        <f t="shared" si="49"/>
        <v>140070</v>
      </c>
      <c r="I915" s="144">
        <f t="shared" si="47"/>
        <v>851570</v>
      </c>
      <c r="J915" s="1">
        <f t="shared" si="48"/>
        <v>570551.9</v>
      </c>
    </row>
    <row r="916" spans="1:10" ht="14.25">
      <c r="A916" s="118" t="s">
        <v>3431</v>
      </c>
      <c r="B916" s="118" t="s">
        <v>3429</v>
      </c>
      <c r="C916" s="119" t="str">
        <f>VLOOKUP(D916,'[3]AR China MSRP'!$D$58:$G$315,4,0)</f>
        <v>[셋업] 《Tech레이온》 자켓</v>
      </c>
      <c r="D916" s="103" t="s">
        <v>3368</v>
      </c>
      <c r="E916" s="103">
        <v>690000</v>
      </c>
      <c r="F916" s="102">
        <f t="shared" si="50"/>
        <v>16500</v>
      </c>
      <c r="G916" s="102">
        <f t="shared" si="51"/>
        <v>5000</v>
      </c>
      <c r="H916" s="102">
        <f t="shared" si="49"/>
        <v>140070</v>
      </c>
      <c r="I916" s="144">
        <f t="shared" si="47"/>
        <v>851570</v>
      </c>
      <c r="J916" s="1">
        <f t="shared" si="48"/>
        <v>570551.9</v>
      </c>
    </row>
    <row r="917" spans="1:10" ht="14.25">
      <c r="A917" s="118" t="s">
        <v>3431</v>
      </c>
      <c r="B917" s="118" t="s">
        <v>3429</v>
      </c>
      <c r="C917" s="119" t="str">
        <f>VLOOKUP(D917,'[3]AR China MSRP'!$D$58:$G$315,4,0)</f>
        <v>[셋업] 《Tech레이온》 자켓</v>
      </c>
      <c r="D917" s="103" t="s">
        <v>3369</v>
      </c>
      <c r="E917" s="103">
        <v>690000</v>
      </c>
      <c r="F917" s="102">
        <f t="shared" si="50"/>
        <v>16500</v>
      </c>
      <c r="G917" s="102">
        <f t="shared" si="51"/>
        <v>5000</v>
      </c>
      <c r="H917" s="102">
        <f t="shared" si="49"/>
        <v>140070</v>
      </c>
      <c r="I917" s="144">
        <f t="shared" si="47"/>
        <v>851570</v>
      </c>
      <c r="J917" s="1">
        <f t="shared" si="48"/>
        <v>570551.9</v>
      </c>
    </row>
    <row r="918" spans="1:10" ht="14.25">
      <c r="A918" s="118" t="s">
        <v>3431</v>
      </c>
      <c r="B918" s="118" t="s">
        <v>3429</v>
      </c>
      <c r="C918" s="119" t="str">
        <f>VLOOKUP(D918,'[3]AR China MSRP'!$D$58:$G$315,4,0)</f>
        <v>차콜그레이 심플 MA-1</v>
      </c>
      <c r="D918" s="103" t="s">
        <v>3370</v>
      </c>
      <c r="E918" s="103">
        <v>690000</v>
      </c>
      <c r="F918" s="102">
        <f t="shared" si="50"/>
        <v>16500</v>
      </c>
      <c r="G918" s="102">
        <f t="shared" si="51"/>
        <v>5000</v>
      </c>
      <c r="H918" s="102">
        <f t="shared" si="49"/>
        <v>140070</v>
      </c>
      <c r="I918" s="144">
        <f t="shared" si="47"/>
        <v>851570</v>
      </c>
      <c r="J918" s="1">
        <f t="shared" si="48"/>
        <v>570551.9</v>
      </c>
    </row>
    <row r="919" spans="1:10" ht="14.25">
      <c r="A919" s="118" t="s">
        <v>3431</v>
      </c>
      <c r="B919" s="118" t="s">
        <v>3429</v>
      </c>
      <c r="C919" s="119" t="str">
        <f>VLOOKUP(D919,'[3]AR China MSRP'!$D$58:$G$315,4,0)</f>
        <v>《EasyCool》 트러커</v>
      </c>
      <c r="D919" s="103" t="s">
        <v>3371</v>
      </c>
      <c r="E919" s="103">
        <v>590000</v>
      </c>
      <c r="F919" s="102">
        <f t="shared" si="50"/>
        <v>16500</v>
      </c>
      <c r="G919" s="102">
        <f t="shared" si="51"/>
        <v>5000</v>
      </c>
      <c r="H919" s="102">
        <f t="shared" si="49"/>
        <v>119770.00000000001</v>
      </c>
      <c r="I919" s="144">
        <f t="shared" si="47"/>
        <v>731270</v>
      </c>
      <c r="J919" s="1">
        <f t="shared" si="48"/>
        <v>489950.9</v>
      </c>
    </row>
    <row r="920" spans="1:10" ht="14.25">
      <c r="A920" s="118" t="s">
        <v>3431</v>
      </c>
      <c r="B920" s="118" t="s">
        <v>3429</v>
      </c>
      <c r="C920" s="119" t="str">
        <f>VLOOKUP(D920,'[3]AR China MSRP'!$D$58:$G$315,4,0)</f>
        <v>《AirDot》 후드집업</v>
      </c>
      <c r="D920" s="103" t="s">
        <v>3372</v>
      </c>
      <c r="E920" s="103">
        <v>590000</v>
      </c>
      <c r="F920" s="102">
        <f t="shared" si="50"/>
        <v>16500</v>
      </c>
      <c r="G920" s="102">
        <f t="shared" si="51"/>
        <v>5000</v>
      </c>
      <c r="H920" s="102">
        <f t="shared" si="49"/>
        <v>119770.00000000001</v>
      </c>
      <c r="I920" s="144">
        <f t="shared" si="47"/>
        <v>731270</v>
      </c>
      <c r="J920" s="1">
        <f t="shared" si="48"/>
        <v>489950.9</v>
      </c>
    </row>
    <row r="921" spans="1:10" ht="14.25">
      <c r="A921" s="118" t="s">
        <v>3431</v>
      </c>
      <c r="B921" s="118" t="s">
        <v>3429</v>
      </c>
      <c r="C921" s="119" t="str">
        <f>VLOOKUP(D921,'[3]AR China MSRP'!$D$58:$G$315,4,0)</f>
        <v>《AirDot》 후드집업</v>
      </c>
      <c r="D921" s="103" t="s">
        <v>3373</v>
      </c>
      <c r="E921" s="103">
        <v>590000</v>
      </c>
      <c r="F921" s="102">
        <f t="shared" si="50"/>
        <v>16500</v>
      </c>
      <c r="G921" s="102">
        <f t="shared" si="51"/>
        <v>5000</v>
      </c>
      <c r="H921" s="102">
        <f t="shared" si="49"/>
        <v>119770.00000000001</v>
      </c>
      <c r="I921" s="144">
        <f t="shared" ref="I921:I984" si="52">SUM(E921:H921)</f>
        <v>731270</v>
      </c>
      <c r="J921" s="1">
        <f t="shared" ref="J921:J984" si="53">I921*0.67</f>
        <v>489950.9</v>
      </c>
    </row>
    <row r="922" spans="1:10" ht="14.25">
      <c r="A922" s="118" t="s">
        <v>3431</v>
      </c>
      <c r="B922" s="118" t="s">
        <v>3429</v>
      </c>
      <c r="C922" s="119" t="str">
        <f>VLOOKUP(D922,'[3]AR China MSRP'!$D$58:$G$315,4,0)</f>
        <v>《AirDot》 MA-1</v>
      </c>
      <c r="D922" s="103" t="s">
        <v>1527</v>
      </c>
      <c r="E922" s="103">
        <v>590000</v>
      </c>
      <c r="F922" s="102">
        <f t="shared" si="50"/>
        <v>16500</v>
      </c>
      <c r="G922" s="102">
        <f t="shared" si="51"/>
        <v>5000</v>
      </c>
      <c r="H922" s="102">
        <f t="shared" si="49"/>
        <v>119770.00000000001</v>
      </c>
      <c r="I922" s="144">
        <f t="shared" si="52"/>
        <v>731270</v>
      </c>
      <c r="J922" s="1">
        <f t="shared" si="53"/>
        <v>489950.9</v>
      </c>
    </row>
    <row r="923" spans="1:10" ht="14.25">
      <c r="A923" s="118" t="s">
        <v>3431</v>
      </c>
      <c r="B923" s="118" t="s">
        <v>3429</v>
      </c>
      <c r="C923" s="119" t="str">
        <f>VLOOKUP(D923,'[3]AR China MSRP'!$D$58:$G$315,4,0)</f>
        <v>[셋업][슬림핏] 《Free Motion》 슬랙스</v>
      </c>
      <c r="D923" s="103" t="s">
        <v>3374</v>
      </c>
      <c r="E923" s="103">
        <v>290000</v>
      </c>
      <c r="F923" s="102">
        <f t="shared" si="50"/>
        <v>16500</v>
      </c>
      <c r="G923" s="102">
        <f t="shared" si="51"/>
        <v>5000</v>
      </c>
      <c r="H923" s="102">
        <f t="shared" si="49"/>
        <v>58870.000000000007</v>
      </c>
      <c r="I923" s="144">
        <f t="shared" si="52"/>
        <v>370370</v>
      </c>
      <c r="J923" s="1">
        <f t="shared" si="53"/>
        <v>248147.90000000002</v>
      </c>
    </row>
    <row r="924" spans="1:10" ht="14.25">
      <c r="A924" s="118" t="s">
        <v>3431</v>
      </c>
      <c r="B924" s="118" t="s">
        <v>3429</v>
      </c>
      <c r="C924" s="119" t="str">
        <f>VLOOKUP(D924,'[3]AR China MSRP'!$D$58:$G$315,4,0)</f>
        <v>[셋업][슬림핏] 《Free Motion》 슬랙스</v>
      </c>
      <c r="D924" s="103" t="s">
        <v>3375</v>
      </c>
      <c r="E924" s="103">
        <v>290000</v>
      </c>
      <c r="F924" s="102">
        <f t="shared" si="50"/>
        <v>16500</v>
      </c>
      <c r="G924" s="102">
        <f t="shared" si="51"/>
        <v>5000</v>
      </c>
      <c r="H924" s="102">
        <f t="shared" si="49"/>
        <v>58870.000000000007</v>
      </c>
      <c r="I924" s="144">
        <f t="shared" si="52"/>
        <v>370370</v>
      </c>
      <c r="J924" s="1">
        <f t="shared" si="53"/>
        <v>248147.90000000002</v>
      </c>
    </row>
    <row r="925" spans="1:10" ht="14.25">
      <c r="A925" s="118" t="s">
        <v>3431</v>
      </c>
      <c r="B925" s="118" t="s">
        <v>3429</v>
      </c>
      <c r="C925" s="119" t="str">
        <f>VLOOKUP(D925,'[3]AR China MSRP'!$D$58:$G$315,4,0)</f>
        <v>[셋업] 엘라스틱 져지 슬랙스</v>
      </c>
      <c r="D925" s="103" t="s">
        <v>3376</v>
      </c>
      <c r="E925" s="103">
        <v>290000</v>
      </c>
      <c r="F925" s="102">
        <f t="shared" si="50"/>
        <v>16500</v>
      </c>
      <c r="G925" s="102">
        <f t="shared" si="51"/>
        <v>5000</v>
      </c>
      <c r="H925" s="102">
        <f t="shared" si="49"/>
        <v>58870.000000000007</v>
      </c>
      <c r="I925" s="144">
        <f t="shared" si="52"/>
        <v>370370</v>
      </c>
      <c r="J925" s="1">
        <f t="shared" si="53"/>
        <v>248147.90000000002</v>
      </c>
    </row>
    <row r="926" spans="1:10" ht="14.25">
      <c r="A926" s="118" t="s">
        <v>3431</v>
      </c>
      <c r="B926" s="118" t="s">
        <v>3429</v>
      </c>
      <c r="C926" s="119" t="str">
        <f>VLOOKUP(D926,'[3]AR China MSRP'!$D$58:$G$315,4,0)</f>
        <v>[셋업][컴포트핏] 스트레치 심실링 슬랙스</v>
      </c>
      <c r="D926" s="103" t="s">
        <v>3377</v>
      </c>
      <c r="E926" s="103">
        <v>290000</v>
      </c>
      <c r="F926" s="102">
        <f t="shared" si="50"/>
        <v>16500</v>
      </c>
      <c r="G926" s="102">
        <f t="shared" si="51"/>
        <v>5000</v>
      </c>
      <c r="H926" s="102">
        <f t="shared" si="49"/>
        <v>58870.000000000007</v>
      </c>
      <c r="I926" s="144">
        <f t="shared" si="52"/>
        <v>370370</v>
      </c>
      <c r="J926" s="1">
        <f t="shared" si="53"/>
        <v>248147.90000000002</v>
      </c>
    </row>
    <row r="927" spans="1:10" ht="14.25">
      <c r="A927" s="118" t="s">
        <v>3431</v>
      </c>
      <c r="B927" s="118" t="s">
        <v>3429</v>
      </c>
      <c r="C927" s="119" t="str">
        <f>VLOOKUP(D927,'[3]AR China MSRP'!$D$58:$G$315,4,0)</f>
        <v>워싱 원턱 데님 팬츠</v>
      </c>
      <c r="D927" s="103" t="s">
        <v>3378</v>
      </c>
      <c r="E927" s="103">
        <v>350000</v>
      </c>
      <c r="F927" s="102">
        <f t="shared" si="50"/>
        <v>16500</v>
      </c>
      <c r="G927" s="102">
        <f t="shared" si="51"/>
        <v>5000</v>
      </c>
      <c r="H927" s="102">
        <f t="shared" si="49"/>
        <v>71050</v>
      </c>
      <c r="I927" s="144">
        <f t="shared" si="52"/>
        <v>442550</v>
      </c>
      <c r="J927" s="1">
        <f t="shared" si="53"/>
        <v>296508.5</v>
      </c>
    </row>
    <row r="928" spans="1:10" ht="14.25">
      <c r="A928" s="118" t="s">
        <v>3431</v>
      </c>
      <c r="B928" s="118" t="s">
        <v>3429</v>
      </c>
      <c r="C928" s="119" t="str">
        <f>VLOOKUP(D928,'[3]AR China MSRP'!$D$58:$G$315,4,0)</f>
        <v>[컴포트핏] 《DryCool》 슬랙스</v>
      </c>
      <c r="D928" s="103" t="s">
        <v>3379</v>
      </c>
      <c r="E928" s="103">
        <v>320000</v>
      </c>
      <c r="F928" s="102">
        <f t="shared" si="50"/>
        <v>16500</v>
      </c>
      <c r="G928" s="102">
        <f t="shared" si="51"/>
        <v>5000</v>
      </c>
      <c r="H928" s="102">
        <f t="shared" si="49"/>
        <v>64960.000000000007</v>
      </c>
      <c r="I928" s="144">
        <f t="shared" si="52"/>
        <v>406460</v>
      </c>
      <c r="J928" s="1">
        <f t="shared" si="53"/>
        <v>272328.2</v>
      </c>
    </row>
    <row r="929" spans="1:10" ht="14.25">
      <c r="A929" s="118" t="s">
        <v>3431</v>
      </c>
      <c r="B929" s="118" t="s">
        <v>3429</v>
      </c>
      <c r="C929" s="119" t="str">
        <f>VLOOKUP(D929,'[3]AR China MSRP'!$D$58:$G$315,4,0)</f>
        <v>[컴포트핏] 《DryCool》 슬랙스</v>
      </c>
      <c r="D929" s="103" t="s">
        <v>3380</v>
      </c>
      <c r="E929" s="103">
        <v>320000</v>
      </c>
      <c r="F929" s="102">
        <f t="shared" si="50"/>
        <v>16500</v>
      </c>
      <c r="G929" s="102">
        <f t="shared" si="51"/>
        <v>5000</v>
      </c>
      <c r="H929" s="102">
        <f t="shared" ref="H929:H987" si="54">E929*0.203</f>
        <v>64960.000000000007</v>
      </c>
      <c r="I929" s="144">
        <f t="shared" si="52"/>
        <v>406460</v>
      </c>
      <c r="J929" s="1">
        <f t="shared" si="53"/>
        <v>272328.2</v>
      </c>
    </row>
    <row r="930" spans="1:10" ht="14.25">
      <c r="A930" s="118" t="s">
        <v>3431</v>
      </c>
      <c r="B930" s="118" t="s">
        <v>3429</v>
      </c>
      <c r="C930" s="119" t="str">
        <f>VLOOKUP(D930,'[3]AR China MSRP'!$D$58:$G$315,4,0)</f>
        <v>[컴포트핏] 《DryCool》 슬랙스</v>
      </c>
      <c r="D930" s="103" t="s">
        <v>3381</v>
      </c>
      <c r="E930" s="103">
        <v>320000</v>
      </c>
      <c r="F930" s="102">
        <f t="shared" si="50"/>
        <v>16500</v>
      </c>
      <c r="G930" s="102">
        <f t="shared" si="51"/>
        <v>5000</v>
      </c>
      <c r="H930" s="102">
        <f t="shared" si="54"/>
        <v>64960.000000000007</v>
      </c>
      <c r="I930" s="144">
        <f t="shared" si="52"/>
        <v>406460</v>
      </c>
      <c r="J930" s="1">
        <f t="shared" si="53"/>
        <v>272328.2</v>
      </c>
    </row>
    <row r="931" spans="1:10" ht="14.25">
      <c r="A931" s="118" t="s">
        <v>3431</v>
      </c>
      <c r="B931" s="118" t="s">
        <v>3429</v>
      </c>
      <c r="C931" s="119" t="str">
        <f>VLOOKUP(D931,'[3]AR China MSRP'!$D$58:$G$315,4,0)</f>
        <v>[컴포트핏] 《CoolDrype》 슬랙스</v>
      </c>
      <c r="D931" s="103" t="s">
        <v>3382</v>
      </c>
      <c r="E931" s="103">
        <v>350000</v>
      </c>
      <c r="F931" s="102">
        <f t="shared" si="50"/>
        <v>16500</v>
      </c>
      <c r="G931" s="102">
        <f t="shared" si="51"/>
        <v>5000</v>
      </c>
      <c r="H931" s="102">
        <f t="shared" si="54"/>
        <v>71050</v>
      </c>
      <c r="I931" s="144">
        <f t="shared" si="52"/>
        <v>442550</v>
      </c>
      <c r="J931" s="1">
        <f t="shared" si="53"/>
        <v>296508.5</v>
      </c>
    </row>
    <row r="932" spans="1:10" ht="14.25">
      <c r="A932" s="118" t="s">
        <v>3431</v>
      </c>
      <c r="B932" s="118" t="s">
        <v>3429</v>
      </c>
      <c r="C932" s="119" t="str">
        <f>VLOOKUP(D932,'[3]AR China MSRP'!$D$58:$G$315,4,0)</f>
        <v>[스탠다드핏]라이트그레이 가먼트다잉 5pkt 팬츠</v>
      </c>
      <c r="D932" s="103" t="s">
        <v>3247</v>
      </c>
      <c r="E932" s="103">
        <v>350000</v>
      </c>
      <c r="F932" s="102">
        <f t="shared" si="50"/>
        <v>16500</v>
      </c>
      <c r="G932" s="102">
        <f t="shared" si="51"/>
        <v>5000</v>
      </c>
      <c r="H932" s="102">
        <f t="shared" si="54"/>
        <v>71050</v>
      </c>
      <c r="I932" s="144">
        <f t="shared" si="52"/>
        <v>442550</v>
      </c>
      <c r="J932" s="1">
        <f t="shared" si="53"/>
        <v>296508.5</v>
      </c>
    </row>
    <row r="933" spans="1:10" ht="14.25">
      <c r="A933" s="118" t="s">
        <v>3431</v>
      </c>
      <c r="B933" s="118" t="s">
        <v>3429</v>
      </c>
      <c r="C933" s="119" t="str">
        <f>VLOOKUP(D933,'[3]AR China MSRP'!$D$58:$G$315,4,0)</f>
        <v>[스탠다드핏]가먼트다잉 5pkt 팬츠</v>
      </c>
      <c r="D933" s="103" t="s">
        <v>3383</v>
      </c>
      <c r="E933" s="103">
        <v>350000</v>
      </c>
      <c r="F933" s="102">
        <f t="shared" si="50"/>
        <v>16500</v>
      </c>
      <c r="G933" s="102">
        <f t="shared" si="51"/>
        <v>5000</v>
      </c>
      <c r="H933" s="102">
        <f t="shared" si="54"/>
        <v>71050</v>
      </c>
      <c r="I933" s="144">
        <f t="shared" si="52"/>
        <v>442550</v>
      </c>
      <c r="J933" s="1">
        <f t="shared" si="53"/>
        <v>296508.5</v>
      </c>
    </row>
    <row r="934" spans="1:10" ht="14.25">
      <c r="A934" s="118" t="s">
        <v>3431</v>
      </c>
      <c r="B934" s="118" t="s">
        <v>3429</v>
      </c>
      <c r="C934" s="119" t="str">
        <f>VLOOKUP(D934,'[3]AR China MSRP'!$D$58:$G$315,4,0)</f>
        <v>[스탠다드핏] 가먼트다잉 카고 팬츠</v>
      </c>
      <c r="D934" s="103" t="s">
        <v>3384</v>
      </c>
      <c r="E934" s="103">
        <v>350000</v>
      </c>
      <c r="F934" s="102">
        <f t="shared" si="50"/>
        <v>16500</v>
      </c>
      <c r="G934" s="102">
        <f t="shared" si="51"/>
        <v>5000</v>
      </c>
      <c r="H934" s="102">
        <f t="shared" si="54"/>
        <v>71050</v>
      </c>
      <c r="I934" s="144">
        <f t="shared" si="52"/>
        <v>442550</v>
      </c>
      <c r="J934" s="1">
        <f t="shared" si="53"/>
        <v>296508.5</v>
      </c>
    </row>
    <row r="935" spans="1:10" ht="14.25">
      <c r="A935" s="118" t="s">
        <v>3431</v>
      </c>
      <c r="B935" s="118" t="s">
        <v>3429</v>
      </c>
      <c r="C935" s="119" t="str">
        <f>VLOOKUP(D935,'[3]AR China MSRP'!$D$58:$G$315,4,0)</f>
        <v>[스탠다드핏] 가먼트다잉 카고 팬츠</v>
      </c>
      <c r="D935" s="103" t="s">
        <v>3385</v>
      </c>
      <c r="E935" s="103">
        <v>350000</v>
      </c>
      <c r="F935" s="102">
        <f t="shared" si="50"/>
        <v>16500</v>
      </c>
      <c r="G935" s="102">
        <f t="shared" si="51"/>
        <v>5000</v>
      </c>
      <c r="H935" s="102">
        <f t="shared" si="54"/>
        <v>71050</v>
      </c>
      <c r="I935" s="144">
        <f t="shared" si="52"/>
        <v>442550</v>
      </c>
      <c r="J935" s="1">
        <f t="shared" si="53"/>
        <v>296508.5</v>
      </c>
    </row>
    <row r="936" spans="1:10" ht="14.25">
      <c r="A936" s="118" t="s">
        <v>3431</v>
      </c>
      <c r="B936" s="118" t="s">
        <v>3429</v>
      </c>
      <c r="C936" s="119" t="str">
        <f>VLOOKUP(D936,'[3]AR China MSRP'!$D$58:$G$315,4,0)</f>
        <v>[Comfort] 가먼트다잉 투턱카고</v>
      </c>
      <c r="D936" s="103" t="s">
        <v>3386</v>
      </c>
      <c r="E936" s="103">
        <v>350000</v>
      </c>
      <c r="F936" s="102">
        <f t="shared" si="50"/>
        <v>16500</v>
      </c>
      <c r="G936" s="102">
        <f t="shared" si="51"/>
        <v>5000</v>
      </c>
      <c r="H936" s="102">
        <f t="shared" si="54"/>
        <v>71050</v>
      </c>
      <c r="I936" s="144">
        <f t="shared" si="52"/>
        <v>442550</v>
      </c>
      <c r="J936" s="1">
        <f t="shared" si="53"/>
        <v>296508.5</v>
      </c>
    </row>
    <row r="937" spans="1:10" ht="14.25">
      <c r="A937" s="118" t="s">
        <v>3431</v>
      </c>
      <c r="B937" s="118" t="s">
        <v>3429</v>
      </c>
      <c r="C937" s="119" t="str">
        <f>VLOOKUP(D937,'[3]AR China MSRP'!$D$58:$G$315,4,0)</f>
        <v>《A.d Jean》[Standard] 스트레치 데님</v>
      </c>
      <c r="D937" s="103" t="s">
        <v>3046</v>
      </c>
      <c r="E937" s="103">
        <v>350000</v>
      </c>
      <c r="F937" s="102">
        <f t="shared" si="50"/>
        <v>16500</v>
      </c>
      <c r="G937" s="102">
        <f t="shared" si="51"/>
        <v>5000</v>
      </c>
      <c r="H937" s="102">
        <f t="shared" si="54"/>
        <v>71050</v>
      </c>
      <c r="I937" s="144">
        <f t="shared" si="52"/>
        <v>442550</v>
      </c>
      <c r="J937" s="1">
        <f t="shared" si="53"/>
        <v>296508.5</v>
      </c>
    </row>
    <row r="938" spans="1:10" ht="14.25">
      <c r="A938" s="118" t="s">
        <v>3431</v>
      </c>
      <c r="B938" s="118" t="s">
        <v>3429</v>
      </c>
      <c r="C938" s="119" t="str">
        <f>VLOOKUP(D938,'[3]AR China MSRP'!$D$58:$G$315,4,0)</f>
        <v>《A.d Jean》[Standard] 스트레치 데님</v>
      </c>
      <c r="D938" s="103" t="s">
        <v>3387</v>
      </c>
      <c r="E938" s="103">
        <v>350000</v>
      </c>
      <c r="F938" s="102">
        <f t="shared" si="50"/>
        <v>16500</v>
      </c>
      <c r="G938" s="102">
        <f t="shared" si="51"/>
        <v>5000</v>
      </c>
      <c r="H938" s="102">
        <f t="shared" si="54"/>
        <v>71050</v>
      </c>
      <c r="I938" s="144">
        <f t="shared" si="52"/>
        <v>442550</v>
      </c>
      <c r="J938" s="1">
        <f t="shared" si="53"/>
        <v>296508.5</v>
      </c>
    </row>
    <row r="939" spans="1:10" ht="14.25">
      <c r="A939" s="118" t="s">
        <v>3431</v>
      </c>
      <c r="B939" s="118" t="s">
        <v>3429</v>
      </c>
      <c r="C939" s="119" t="str">
        <f>VLOOKUP(D939,'[3]AR China MSRP'!$D$58:$G$315,4,0)</f>
        <v>《A.d Jean》[Slim] 슬림 크롭진</v>
      </c>
      <c r="D939" s="103" t="s">
        <v>3388</v>
      </c>
      <c r="E939" s="103">
        <v>350000</v>
      </c>
      <c r="F939" s="102">
        <f t="shared" si="50"/>
        <v>16500</v>
      </c>
      <c r="G939" s="102">
        <f t="shared" si="51"/>
        <v>5000</v>
      </c>
      <c r="H939" s="102">
        <f t="shared" si="54"/>
        <v>71050</v>
      </c>
      <c r="I939" s="144">
        <f t="shared" si="52"/>
        <v>442550</v>
      </c>
      <c r="J939" s="1">
        <f t="shared" si="53"/>
        <v>296508.5</v>
      </c>
    </row>
    <row r="940" spans="1:10" ht="14.25">
      <c r="A940" s="118" t="s">
        <v>3431</v>
      </c>
      <c r="B940" s="118" t="s">
        <v>3429</v>
      </c>
      <c r="C940" s="119" t="str">
        <f>VLOOKUP(D940,'[3]AR China MSRP'!$D$58:$G$315,4,0)</f>
        <v>《A.d Jean》[Comfort] 소프트 캐롯진</v>
      </c>
      <c r="D940" s="103" t="s">
        <v>3389</v>
      </c>
      <c r="E940" s="103">
        <v>350000</v>
      </c>
      <c r="F940" s="102">
        <f t="shared" si="50"/>
        <v>16500</v>
      </c>
      <c r="G940" s="102">
        <f t="shared" si="51"/>
        <v>5000</v>
      </c>
      <c r="H940" s="102">
        <f t="shared" si="54"/>
        <v>71050</v>
      </c>
      <c r="I940" s="144">
        <f t="shared" si="52"/>
        <v>442550</v>
      </c>
      <c r="J940" s="1">
        <f t="shared" si="53"/>
        <v>296508.5</v>
      </c>
    </row>
    <row r="941" spans="1:10" ht="14.25">
      <c r="A941" s="118" t="s">
        <v>3431</v>
      </c>
      <c r="B941" s="118" t="s">
        <v>3429</v>
      </c>
      <c r="C941" s="119" t="str">
        <f>VLOOKUP(D941,'[3]AR China MSRP'!$D$58:$G$315,4,0)</f>
        <v>《A.d Jean》[Comfort] 소프트 캐롯진</v>
      </c>
      <c r="D941" s="103" t="s">
        <v>3390</v>
      </c>
      <c r="E941" s="103">
        <v>350000</v>
      </c>
      <c r="F941" s="102">
        <f t="shared" si="50"/>
        <v>16500</v>
      </c>
      <c r="G941" s="102">
        <f t="shared" si="51"/>
        <v>5000</v>
      </c>
      <c r="H941" s="102">
        <f t="shared" si="54"/>
        <v>71050</v>
      </c>
      <c r="I941" s="144">
        <f t="shared" si="52"/>
        <v>442550</v>
      </c>
      <c r="J941" s="1">
        <f t="shared" si="53"/>
        <v>296508.5</v>
      </c>
    </row>
    <row r="942" spans="1:10" ht="14.25">
      <c r="A942" s="118" t="s">
        <v>3431</v>
      </c>
      <c r="B942" s="118" t="s">
        <v>3429</v>
      </c>
      <c r="C942" s="119" t="str">
        <f>VLOOKUP(D942,'[3]AR China MSRP'!$D$58:$G$315,4,0)</f>
        <v>[슬림핏] 《DryCool》 슬랙스</v>
      </c>
      <c r="D942" s="103" t="s">
        <v>3391</v>
      </c>
      <c r="E942" s="103">
        <v>320000</v>
      </c>
      <c r="F942" s="102">
        <f t="shared" si="50"/>
        <v>16500</v>
      </c>
      <c r="G942" s="102">
        <f t="shared" si="51"/>
        <v>5000</v>
      </c>
      <c r="H942" s="102">
        <f t="shared" si="54"/>
        <v>64960.000000000007</v>
      </c>
      <c r="I942" s="144">
        <f t="shared" si="52"/>
        <v>406460</v>
      </c>
      <c r="J942" s="1">
        <f t="shared" si="53"/>
        <v>272328.2</v>
      </c>
    </row>
    <row r="943" spans="1:10" ht="14.25">
      <c r="A943" s="118" t="s">
        <v>3431</v>
      </c>
      <c r="B943" s="118" t="s">
        <v>3429</v>
      </c>
      <c r="C943" s="119" t="str">
        <f>VLOOKUP(D943,'[3]AR China MSRP'!$D$58:$G$315,4,0)</f>
        <v>[셋업][슬림핏] 《WoolTro》 슬랙스</v>
      </c>
      <c r="D943" s="103" t="s">
        <v>3392</v>
      </c>
      <c r="E943" s="103">
        <v>350000</v>
      </c>
      <c r="F943" s="102">
        <f t="shared" si="50"/>
        <v>16500</v>
      </c>
      <c r="G943" s="102">
        <f t="shared" si="51"/>
        <v>5000</v>
      </c>
      <c r="H943" s="102">
        <f t="shared" si="54"/>
        <v>71050</v>
      </c>
      <c r="I943" s="144">
        <f t="shared" si="52"/>
        <v>442550</v>
      </c>
      <c r="J943" s="1">
        <f t="shared" si="53"/>
        <v>296508.5</v>
      </c>
    </row>
    <row r="944" spans="1:10" ht="14.25">
      <c r="A944" s="118" t="s">
        <v>3431</v>
      </c>
      <c r="B944" s="118" t="s">
        <v>3429</v>
      </c>
      <c r="C944" s="119" t="str">
        <f>VLOOKUP(D944,'[3]AR China MSRP'!$D$58:$G$315,4,0)</f>
        <v>[셋업][슬림핏] 《WoolTro》 슬랙스</v>
      </c>
      <c r="D944" s="103" t="s">
        <v>3393</v>
      </c>
      <c r="E944" s="103">
        <v>350000</v>
      </c>
      <c r="F944" s="102">
        <f t="shared" si="50"/>
        <v>16500</v>
      </c>
      <c r="G944" s="102">
        <f t="shared" si="51"/>
        <v>5000</v>
      </c>
      <c r="H944" s="102">
        <f t="shared" si="54"/>
        <v>71050</v>
      </c>
      <c r="I944" s="144">
        <f t="shared" si="52"/>
        <v>442550</v>
      </c>
      <c r="J944" s="1">
        <f t="shared" si="53"/>
        <v>296508.5</v>
      </c>
    </row>
    <row r="945" spans="1:10" ht="14.25">
      <c r="A945" s="118" t="s">
        <v>3431</v>
      </c>
      <c r="B945" s="118" t="s">
        <v>3429</v>
      </c>
      <c r="C945" s="119" t="str">
        <f>VLOOKUP(D945,'[3]AR China MSRP'!$D$58:$G$315,4,0)</f>
        <v>[셋업][슬림핏] 《WoolTro》 슬랙스</v>
      </c>
      <c r="D945" s="103" t="s">
        <v>3394</v>
      </c>
      <c r="E945" s="103">
        <v>350000</v>
      </c>
      <c r="F945" s="102">
        <f t="shared" si="50"/>
        <v>16500</v>
      </c>
      <c r="G945" s="102">
        <f t="shared" si="51"/>
        <v>5000</v>
      </c>
      <c r="H945" s="102">
        <f t="shared" si="54"/>
        <v>71050</v>
      </c>
      <c r="I945" s="144">
        <f t="shared" si="52"/>
        <v>442550</v>
      </c>
      <c r="J945" s="1">
        <f t="shared" si="53"/>
        <v>296508.5</v>
      </c>
    </row>
    <row r="946" spans="1:10" ht="14.25">
      <c r="A946" s="118" t="s">
        <v>3431</v>
      </c>
      <c r="B946" s="118" t="s">
        <v>3429</v>
      </c>
      <c r="C946" s="119" t="str">
        <f>VLOOKUP(D946,'[3]AR China MSRP'!$D$58:$G$315,4,0)</f>
        <v>[셋업][슬림핏] 《WoolTro》 슬랙스</v>
      </c>
      <c r="D946" s="103" t="s">
        <v>3395</v>
      </c>
      <c r="E946" s="103">
        <v>350000</v>
      </c>
      <c r="F946" s="102">
        <f t="shared" si="50"/>
        <v>16500</v>
      </c>
      <c r="G946" s="102">
        <f t="shared" si="51"/>
        <v>5000</v>
      </c>
      <c r="H946" s="102">
        <f t="shared" si="54"/>
        <v>71050</v>
      </c>
      <c r="I946" s="144">
        <f t="shared" si="52"/>
        <v>442550</v>
      </c>
      <c r="J946" s="1">
        <f t="shared" si="53"/>
        <v>296508.5</v>
      </c>
    </row>
    <row r="947" spans="1:10" ht="14.25">
      <c r="A947" s="118" t="s">
        <v>3431</v>
      </c>
      <c r="B947" s="118" t="s">
        <v>3429</v>
      </c>
      <c r="C947" s="119" t="str">
        <f>VLOOKUP(D947,'[3]AR China MSRP'!$D$58:$G$315,4,0)</f>
        <v>[셋업][Slim] 《AirCrease》 슬랙스</v>
      </c>
      <c r="D947" s="103" t="s">
        <v>3396</v>
      </c>
      <c r="E947" s="103">
        <v>290000</v>
      </c>
      <c r="F947" s="102">
        <f t="shared" si="50"/>
        <v>16500</v>
      </c>
      <c r="G947" s="102">
        <f t="shared" si="51"/>
        <v>5000</v>
      </c>
      <c r="H947" s="102">
        <f t="shared" si="54"/>
        <v>58870.000000000007</v>
      </c>
      <c r="I947" s="144">
        <f t="shared" si="52"/>
        <v>370370</v>
      </c>
      <c r="J947" s="1">
        <f t="shared" si="53"/>
        <v>248147.90000000002</v>
      </c>
    </row>
    <row r="948" spans="1:10" ht="14.25">
      <c r="A948" s="118" t="s">
        <v>3431</v>
      </c>
      <c r="B948" s="118" t="s">
        <v>3429</v>
      </c>
      <c r="C948" s="119" t="str">
        <f>VLOOKUP(D948,'[3]AR China MSRP'!$D$58:$G$315,4,0)</f>
        <v>[셋업][Slim] 《AirCrease》 슬랙스</v>
      </c>
      <c r="D948" s="103" t="s">
        <v>3397</v>
      </c>
      <c r="E948" s="103">
        <v>290000</v>
      </c>
      <c r="F948" s="102">
        <f t="shared" si="50"/>
        <v>16500</v>
      </c>
      <c r="G948" s="102">
        <f t="shared" si="51"/>
        <v>5000</v>
      </c>
      <c r="H948" s="102">
        <f t="shared" si="54"/>
        <v>58870.000000000007</v>
      </c>
      <c r="I948" s="144">
        <f t="shared" si="52"/>
        <v>370370</v>
      </c>
      <c r="J948" s="1">
        <f t="shared" si="53"/>
        <v>248147.90000000002</v>
      </c>
    </row>
    <row r="949" spans="1:10" ht="14.25">
      <c r="A949" s="118" t="s">
        <v>3431</v>
      </c>
      <c r="B949" s="118" t="s">
        <v>3429</v>
      </c>
      <c r="C949" s="119" t="str">
        <f>VLOOKUP(D949,'[3]AR China MSRP'!$D$58:$G$315,4,0)</f>
        <v>[셋업][슬림핏] 《AirDot》 슬랙스</v>
      </c>
      <c r="D949" s="103" t="s">
        <v>3398</v>
      </c>
      <c r="E949" s="103">
        <v>290000</v>
      </c>
      <c r="F949" s="102">
        <f t="shared" si="50"/>
        <v>16500</v>
      </c>
      <c r="G949" s="102">
        <f t="shared" si="51"/>
        <v>5000</v>
      </c>
      <c r="H949" s="102">
        <f t="shared" si="54"/>
        <v>58870.000000000007</v>
      </c>
      <c r="I949" s="144">
        <f t="shared" si="52"/>
        <v>370370</v>
      </c>
      <c r="J949" s="1">
        <f t="shared" si="53"/>
        <v>248147.90000000002</v>
      </c>
    </row>
    <row r="950" spans="1:10" ht="14.25">
      <c r="A950" s="118" t="s">
        <v>3431</v>
      </c>
      <c r="B950" s="118" t="s">
        <v>3429</v>
      </c>
      <c r="C950" s="119" t="str">
        <f>VLOOKUP(D950,'[3]AR China MSRP'!$D$58:$G$315,4,0)</f>
        <v>'[셋업][컴포트핏] 《EasyCool》 슬랙스</v>
      </c>
      <c r="D950" s="103" t="s">
        <v>3284</v>
      </c>
      <c r="E950" s="103">
        <v>290000</v>
      </c>
      <c r="F950" s="102">
        <f t="shared" si="50"/>
        <v>16500</v>
      </c>
      <c r="G950" s="102">
        <f t="shared" si="51"/>
        <v>5000</v>
      </c>
      <c r="H950" s="102">
        <f t="shared" si="54"/>
        <v>58870.000000000007</v>
      </c>
      <c r="I950" s="144">
        <f t="shared" si="52"/>
        <v>370370</v>
      </c>
      <c r="J950" s="1">
        <f t="shared" si="53"/>
        <v>248147.90000000002</v>
      </c>
    </row>
    <row r="951" spans="1:10" ht="14.25">
      <c r="A951" s="118" t="s">
        <v>3431</v>
      </c>
      <c r="B951" s="118" t="s">
        <v>3429</v>
      </c>
      <c r="C951" s="119" t="str">
        <f>VLOOKUP(D951,'[3]AR China MSRP'!$D$58:$G$315,4,0)</f>
        <v>'[셋업][컴포트핏] 《EasyCool》 슬랙스</v>
      </c>
      <c r="D951" s="103" t="s">
        <v>3399</v>
      </c>
      <c r="E951" s="103">
        <v>290000</v>
      </c>
      <c r="F951" s="102">
        <f t="shared" si="50"/>
        <v>16500</v>
      </c>
      <c r="G951" s="102">
        <f t="shared" si="51"/>
        <v>5000</v>
      </c>
      <c r="H951" s="102">
        <f t="shared" si="54"/>
        <v>58870.000000000007</v>
      </c>
      <c r="I951" s="144">
        <f t="shared" si="52"/>
        <v>370370</v>
      </c>
      <c r="J951" s="1">
        <f t="shared" si="53"/>
        <v>248147.90000000002</v>
      </c>
    </row>
    <row r="952" spans="1:10" ht="14.25">
      <c r="A952" s="118" t="s">
        <v>3431</v>
      </c>
      <c r="B952" s="118" t="s">
        <v>3429</v>
      </c>
      <c r="C952" s="119" t="str">
        <f>VLOOKUP(D952,'[3]AR China MSRP'!$D$58:$G$315,4,0)</f>
        <v xml:space="preserve"> [셋업][슬림핏] 《Lite코튼》 가먼트다잉 치노</v>
      </c>
      <c r="D952" s="103" t="s">
        <v>3400</v>
      </c>
      <c r="E952" s="103">
        <v>290000</v>
      </c>
      <c r="F952" s="102">
        <f t="shared" si="50"/>
        <v>16500</v>
      </c>
      <c r="G952" s="102">
        <f t="shared" si="51"/>
        <v>5000</v>
      </c>
      <c r="H952" s="102">
        <f t="shared" si="54"/>
        <v>58870.000000000007</v>
      </c>
      <c r="I952" s="144">
        <f t="shared" si="52"/>
        <v>370370</v>
      </c>
      <c r="J952" s="1">
        <f t="shared" si="53"/>
        <v>248147.90000000002</v>
      </c>
    </row>
    <row r="953" spans="1:10" ht="14.25">
      <c r="A953" s="118" t="s">
        <v>3431</v>
      </c>
      <c r="B953" s="118" t="s">
        <v>3429</v>
      </c>
      <c r="C953" s="119" t="str">
        <f>VLOOKUP(D953,'[3]AR China MSRP'!$D$58:$G$315,4,0)</f>
        <v>[셋업][슬림핏] 《CalmSucker》 슬랙스</v>
      </c>
      <c r="D953" s="103" t="s">
        <v>3401</v>
      </c>
      <c r="E953" s="103">
        <v>350000</v>
      </c>
      <c r="F953" s="102">
        <f t="shared" si="50"/>
        <v>16500</v>
      </c>
      <c r="G953" s="102">
        <f t="shared" si="51"/>
        <v>5000</v>
      </c>
      <c r="H953" s="102">
        <f t="shared" si="54"/>
        <v>71050</v>
      </c>
      <c r="I953" s="144">
        <f t="shared" si="52"/>
        <v>442550</v>
      </c>
      <c r="J953" s="1">
        <f t="shared" si="53"/>
        <v>296508.5</v>
      </c>
    </row>
    <row r="954" spans="1:10" ht="14.25">
      <c r="A954" s="118" t="s">
        <v>3431</v>
      </c>
      <c r="B954" s="118" t="s">
        <v>3429</v>
      </c>
      <c r="C954" s="119" t="str">
        <f>VLOOKUP(D954,'[3]AR China MSRP'!$D$58:$G$315,4,0)</f>
        <v>[셋업][슬림핏] 《RichCool》 슬랙스</v>
      </c>
      <c r="D954" s="103" t="s">
        <v>3402</v>
      </c>
      <c r="E954" s="103">
        <v>290000</v>
      </c>
      <c r="F954" s="102">
        <f t="shared" si="50"/>
        <v>16500</v>
      </c>
      <c r="G954" s="102">
        <f t="shared" si="51"/>
        <v>5000</v>
      </c>
      <c r="H954" s="102">
        <f t="shared" si="54"/>
        <v>58870.000000000007</v>
      </c>
      <c r="I954" s="144">
        <f t="shared" si="52"/>
        <v>370370</v>
      </c>
      <c r="J954" s="1">
        <f t="shared" si="53"/>
        <v>248147.90000000002</v>
      </c>
    </row>
    <row r="955" spans="1:10" ht="14.25">
      <c r="A955" s="118" t="s">
        <v>3431</v>
      </c>
      <c r="B955" s="118" t="s">
        <v>3429</v>
      </c>
      <c r="C955" s="119" t="str">
        <f>VLOOKUP(D955,'[3]AR China MSRP'!$D$58:$G$315,4,0)</f>
        <v>《스웨이드터치》 오픈카라 튜닉셔츠</v>
      </c>
      <c r="D955" s="103" t="s">
        <v>3403</v>
      </c>
      <c r="E955" s="103">
        <v>290000</v>
      </c>
      <c r="F955" s="102">
        <f t="shared" si="50"/>
        <v>16500</v>
      </c>
      <c r="G955" s="102">
        <f t="shared" si="51"/>
        <v>5000</v>
      </c>
      <c r="H955" s="102">
        <f t="shared" si="54"/>
        <v>58870.000000000007</v>
      </c>
      <c r="I955" s="144">
        <f t="shared" si="52"/>
        <v>370370</v>
      </c>
      <c r="J955" s="1">
        <f t="shared" si="53"/>
        <v>248147.90000000002</v>
      </c>
    </row>
    <row r="956" spans="1:10" ht="14.25">
      <c r="A956" s="118" t="s">
        <v>3431</v>
      </c>
      <c r="B956" s="118" t="s">
        <v>3429</v>
      </c>
      <c r="C956" s="119" t="str">
        <f>VLOOKUP(D956,'[3]AR China MSRP'!$D$58:$G$315,4,0)</f>
        <v>《AirDot》 오픈카라 셔츠</v>
      </c>
      <c r="D956" s="103" t="s">
        <v>3404</v>
      </c>
      <c r="E956" s="103">
        <v>290000</v>
      </c>
      <c r="F956" s="102">
        <f t="shared" si="50"/>
        <v>16500</v>
      </c>
      <c r="G956" s="102">
        <f t="shared" si="51"/>
        <v>5000</v>
      </c>
      <c r="H956" s="102">
        <f t="shared" si="54"/>
        <v>58870.000000000007</v>
      </c>
      <c r="I956" s="144">
        <f t="shared" si="52"/>
        <v>370370</v>
      </c>
      <c r="J956" s="1">
        <f t="shared" si="53"/>
        <v>248147.90000000002</v>
      </c>
    </row>
    <row r="957" spans="1:10" ht="14.25">
      <c r="A957" s="118" t="s">
        <v>3431</v>
      </c>
      <c r="B957" s="118" t="s">
        <v>3429</v>
      </c>
      <c r="C957" s="119" t="str">
        <f>VLOOKUP(D957,'[3]AR China MSRP'!$D$58:$G$315,4,0)</f>
        <v>《AirDot》 오픈카라 셔츠</v>
      </c>
      <c r="D957" s="103" t="s">
        <v>3405</v>
      </c>
      <c r="E957" s="103">
        <v>290000</v>
      </c>
      <c r="F957" s="102">
        <f t="shared" si="50"/>
        <v>16500</v>
      </c>
      <c r="G957" s="102">
        <f t="shared" si="51"/>
        <v>5000</v>
      </c>
      <c r="H957" s="102">
        <f t="shared" si="54"/>
        <v>58870.000000000007</v>
      </c>
      <c r="I957" s="144">
        <f t="shared" si="52"/>
        <v>370370</v>
      </c>
      <c r="J957" s="1">
        <f t="shared" si="53"/>
        <v>248147.90000000002</v>
      </c>
    </row>
    <row r="958" spans="1:10" ht="14.25">
      <c r="A958" s="118" t="s">
        <v>3431</v>
      </c>
      <c r="B958" s="118" t="s">
        <v>3429</v>
      </c>
      <c r="C958" s="119" t="str">
        <f>VLOOKUP(D958,'[3]AR China MSRP'!$D$58:$G$315,4,0)</f>
        <v>《Cozy 써커》 튜닉 셔츠</v>
      </c>
      <c r="D958" s="103" t="s">
        <v>3406</v>
      </c>
      <c r="E958" s="103">
        <v>290000</v>
      </c>
      <c r="F958" s="102">
        <f t="shared" si="50"/>
        <v>16500</v>
      </c>
      <c r="G958" s="102">
        <f t="shared" si="51"/>
        <v>5000</v>
      </c>
      <c r="H958" s="102">
        <f t="shared" si="54"/>
        <v>58870.000000000007</v>
      </c>
      <c r="I958" s="144">
        <f t="shared" si="52"/>
        <v>370370</v>
      </c>
      <c r="J958" s="1">
        <f t="shared" si="53"/>
        <v>248147.90000000002</v>
      </c>
    </row>
    <row r="959" spans="1:10" ht="14.25">
      <c r="A959" s="118" t="s">
        <v>3431</v>
      </c>
      <c r="B959" s="118" t="s">
        <v>3429</v>
      </c>
      <c r="C959" s="119" t="str">
        <f>VLOOKUP(D959,'[3]AR China MSRP'!$D$58:$G$315,4,0)</f>
        <v>《Cozy 써커》 튜닉 셔츠</v>
      </c>
      <c r="D959" s="103" t="s">
        <v>3407</v>
      </c>
      <c r="E959" s="103">
        <v>290000</v>
      </c>
      <c r="F959" s="102">
        <f t="shared" si="50"/>
        <v>16500</v>
      </c>
      <c r="G959" s="102">
        <f t="shared" si="51"/>
        <v>5000</v>
      </c>
      <c r="H959" s="102">
        <f t="shared" si="54"/>
        <v>58870.000000000007</v>
      </c>
      <c r="I959" s="144">
        <f t="shared" si="52"/>
        <v>370370</v>
      </c>
      <c r="J959" s="1">
        <f t="shared" si="53"/>
        <v>248147.90000000002</v>
      </c>
    </row>
    <row r="960" spans="1:10" ht="14.25">
      <c r="A960" s="118" t="s">
        <v>3431</v>
      </c>
      <c r="B960" s="118" t="s">
        <v>3429</v>
      </c>
      <c r="C960" s="119" t="str">
        <f>VLOOKUP(D960,'[3]AR China MSRP'!$D$58:$G$315,4,0)</f>
        <v>《가먼트다잉》 오픈카라 튜닉셔츠</v>
      </c>
      <c r="D960" s="103" t="s">
        <v>3408</v>
      </c>
      <c r="E960" s="103">
        <v>290000</v>
      </c>
      <c r="F960" s="102">
        <f t="shared" si="50"/>
        <v>16500</v>
      </c>
      <c r="G960" s="102">
        <f t="shared" si="51"/>
        <v>5000</v>
      </c>
      <c r="H960" s="102">
        <f t="shared" si="54"/>
        <v>58870.000000000007</v>
      </c>
      <c r="I960" s="144">
        <f t="shared" si="52"/>
        <v>370370</v>
      </c>
      <c r="J960" s="1">
        <f t="shared" si="53"/>
        <v>248147.90000000002</v>
      </c>
    </row>
    <row r="961" spans="1:10" ht="14.25">
      <c r="A961" s="118" t="s">
        <v>3431</v>
      </c>
      <c r="B961" s="118" t="s">
        <v>3429</v>
      </c>
      <c r="C961" s="119" t="str">
        <f>VLOOKUP(D961,'[3]AR China MSRP'!$D$58:$G$315,4,0)</f>
        <v>《가먼트다잉》 오픈카라 튜닉셔츠</v>
      </c>
      <c r="D961" s="103" t="s">
        <v>3409</v>
      </c>
      <c r="E961" s="103">
        <v>290000</v>
      </c>
      <c r="F961" s="102">
        <f t="shared" si="50"/>
        <v>16500</v>
      </c>
      <c r="G961" s="102">
        <f t="shared" si="51"/>
        <v>5000</v>
      </c>
      <c r="H961" s="102">
        <f t="shared" si="54"/>
        <v>58870.000000000007</v>
      </c>
      <c r="I961" s="144">
        <f t="shared" si="52"/>
        <v>370370</v>
      </c>
      <c r="J961" s="1">
        <f t="shared" si="53"/>
        <v>248147.90000000002</v>
      </c>
    </row>
    <row r="962" spans="1:10" ht="14.25">
      <c r="A962" s="118" t="s">
        <v>3431</v>
      </c>
      <c r="B962" s="118" t="s">
        <v>3429</v>
      </c>
      <c r="C962" s="119" t="str">
        <f>VLOOKUP(D962,'[3]AR China MSRP'!$D$58:$G$315,4,0)</f>
        <v>《가먼트다잉》 오픈카라 튜닉셔츠</v>
      </c>
      <c r="D962" s="103" t="s">
        <v>3410</v>
      </c>
      <c r="E962" s="103">
        <v>290000</v>
      </c>
      <c r="F962" s="102">
        <f t="shared" si="50"/>
        <v>16500</v>
      </c>
      <c r="G962" s="102">
        <f t="shared" si="51"/>
        <v>5000</v>
      </c>
      <c r="H962" s="102">
        <f t="shared" si="54"/>
        <v>58870.000000000007</v>
      </c>
      <c r="I962" s="144">
        <f t="shared" si="52"/>
        <v>370370</v>
      </c>
      <c r="J962" s="1">
        <f t="shared" si="53"/>
        <v>248147.90000000002</v>
      </c>
    </row>
    <row r="963" spans="1:10" ht="14.25">
      <c r="A963" s="118" t="s">
        <v>3431</v>
      </c>
      <c r="B963" s="118" t="s">
        <v>3429</v>
      </c>
      <c r="C963" s="119" t="str">
        <f>VLOOKUP(D963,'[3]AR China MSRP'!$D$58:$G$315,4,0)</f>
        <v>《가먼트다잉》 오픈카라 튜닉셔츠</v>
      </c>
      <c r="D963" s="103" t="s">
        <v>3411</v>
      </c>
      <c r="E963" s="103">
        <v>290000</v>
      </c>
      <c r="F963" s="102">
        <f t="shared" si="50"/>
        <v>16500</v>
      </c>
      <c r="G963" s="102">
        <f t="shared" si="51"/>
        <v>5000</v>
      </c>
      <c r="H963" s="102">
        <f t="shared" si="54"/>
        <v>58870.000000000007</v>
      </c>
      <c r="I963" s="144">
        <f t="shared" si="52"/>
        <v>370370</v>
      </c>
      <c r="J963" s="1">
        <f t="shared" si="53"/>
        <v>248147.90000000002</v>
      </c>
    </row>
    <row r="964" spans="1:10" ht="14.25">
      <c r="A964" s="118" t="s">
        <v>3431</v>
      </c>
      <c r="B964" s="118" t="s">
        <v>3429</v>
      </c>
      <c r="C964" s="119" t="str">
        <f>VLOOKUP(D964,'[3]AR China MSRP'!$D$58:$G$315,4,0)</f>
        <v>《린넨모달》 깅엄체크 셔츠</v>
      </c>
      <c r="D964" s="103" t="s">
        <v>3412</v>
      </c>
      <c r="E964" s="103">
        <v>290000</v>
      </c>
      <c r="F964" s="102">
        <f t="shared" si="50"/>
        <v>16500</v>
      </c>
      <c r="G964" s="102">
        <f t="shared" si="51"/>
        <v>5000</v>
      </c>
      <c r="H964" s="102">
        <f t="shared" si="54"/>
        <v>58870.000000000007</v>
      </c>
      <c r="I964" s="144">
        <f t="shared" si="52"/>
        <v>370370</v>
      </c>
      <c r="J964" s="1">
        <f t="shared" si="53"/>
        <v>248147.90000000002</v>
      </c>
    </row>
    <row r="965" spans="1:10" ht="14.25">
      <c r="A965" s="118" t="s">
        <v>3431</v>
      </c>
      <c r="B965" s="118" t="s">
        <v>3429</v>
      </c>
      <c r="C965" s="119" t="str">
        <f>VLOOKUP(D965,'[3]AR China MSRP'!$D$58:$G$315,4,0)</f>
        <v>《린넨모달》 Micro패턴 셔츠</v>
      </c>
      <c r="D965" s="103" t="s">
        <v>3413</v>
      </c>
      <c r="E965" s="103">
        <v>290000</v>
      </c>
      <c r="F965" s="102">
        <f t="shared" ref="F965:F987" si="55">IF(E965&gt;65000,16500,35000)</f>
        <v>16500</v>
      </c>
      <c r="G965" s="102">
        <f t="shared" ref="G965:G987" si="56">IF(F965=16500,5000,11500)</f>
        <v>5000</v>
      </c>
      <c r="H965" s="102">
        <f t="shared" si="54"/>
        <v>58870.000000000007</v>
      </c>
      <c r="I965" s="144">
        <f t="shared" si="52"/>
        <v>370370</v>
      </c>
      <c r="J965" s="1">
        <f t="shared" si="53"/>
        <v>248147.90000000002</v>
      </c>
    </row>
    <row r="966" spans="1:10" ht="14.25">
      <c r="A966" s="118" t="s">
        <v>3431</v>
      </c>
      <c r="B966" s="118" t="s">
        <v>3429</v>
      </c>
      <c r="C966" s="119" t="str">
        <f>VLOOKUP(D966,'[3]AR China MSRP'!$D$58:$G$315,4,0)</f>
        <v>ITALY 《Air포플린》 셔츠</v>
      </c>
      <c r="D966" s="103" t="s">
        <v>3414</v>
      </c>
      <c r="E966" s="103">
        <v>290000</v>
      </c>
      <c r="F966" s="102">
        <f t="shared" si="55"/>
        <v>16500</v>
      </c>
      <c r="G966" s="102">
        <f t="shared" si="56"/>
        <v>5000</v>
      </c>
      <c r="H966" s="102">
        <f t="shared" si="54"/>
        <v>58870.000000000007</v>
      </c>
      <c r="I966" s="144">
        <f t="shared" si="52"/>
        <v>370370</v>
      </c>
      <c r="J966" s="1">
        <f t="shared" si="53"/>
        <v>248147.90000000002</v>
      </c>
    </row>
    <row r="967" spans="1:10" ht="14.25">
      <c r="A967" s="118" t="s">
        <v>3431</v>
      </c>
      <c r="B967" s="118" t="s">
        <v>3429</v>
      </c>
      <c r="C967" s="119" t="str">
        <f>VLOOKUP(D967,'[3]AR China MSRP'!$D$58:$G$315,4,0)</f>
        <v>ITALY 《Air포플린》 셔츠</v>
      </c>
      <c r="D967" s="103" t="s">
        <v>3415</v>
      </c>
      <c r="E967" s="103">
        <v>290000</v>
      </c>
      <c r="F967" s="102">
        <f t="shared" si="55"/>
        <v>16500</v>
      </c>
      <c r="G967" s="102">
        <f t="shared" si="56"/>
        <v>5000</v>
      </c>
      <c r="H967" s="102">
        <f t="shared" si="54"/>
        <v>58870.000000000007</v>
      </c>
      <c r="I967" s="144">
        <f t="shared" si="52"/>
        <v>370370</v>
      </c>
      <c r="J967" s="1">
        <f t="shared" si="53"/>
        <v>248147.90000000002</v>
      </c>
    </row>
    <row r="968" spans="1:10" ht="14.25">
      <c r="A968" s="118" t="s">
        <v>3431</v>
      </c>
      <c r="B968" s="118" t="s">
        <v>3429</v>
      </c>
      <c r="C968" s="119" t="str">
        <f>VLOOKUP(D968,'[3]AR China MSRP'!$D$58:$G$315,4,0)</f>
        <v>ITALY 《Air포플린》 셔츠</v>
      </c>
      <c r="D968" s="103" t="s">
        <v>3416</v>
      </c>
      <c r="E968" s="103">
        <v>290000</v>
      </c>
      <c r="F968" s="102">
        <f t="shared" si="55"/>
        <v>16500</v>
      </c>
      <c r="G968" s="102">
        <f t="shared" si="56"/>
        <v>5000</v>
      </c>
      <c r="H968" s="102">
        <f t="shared" si="54"/>
        <v>58870.000000000007</v>
      </c>
      <c r="I968" s="144">
        <f t="shared" si="52"/>
        <v>370370</v>
      </c>
      <c r="J968" s="1">
        <f t="shared" si="53"/>
        <v>248147.90000000002</v>
      </c>
    </row>
    <row r="969" spans="1:10" ht="14.25">
      <c r="A969" s="118" t="s">
        <v>3431</v>
      </c>
      <c r="B969" s="118" t="s">
        <v>3429</v>
      </c>
      <c r="C969" s="119" t="str">
        <f>VLOOKUP(D969,'[3]AR China MSRP'!$D$58:$G$315,4,0)</f>
        <v>ITALY 《Air포플린》 셔츠</v>
      </c>
      <c r="D969" s="103" t="s">
        <v>3417</v>
      </c>
      <c r="E969" s="103">
        <v>290000</v>
      </c>
      <c r="F969" s="102">
        <f t="shared" si="55"/>
        <v>16500</v>
      </c>
      <c r="G969" s="102">
        <f t="shared" si="56"/>
        <v>5000</v>
      </c>
      <c r="H969" s="102">
        <f t="shared" si="54"/>
        <v>58870.000000000007</v>
      </c>
      <c r="I969" s="144">
        <f t="shared" si="52"/>
        <v>370370</v>
      </c>
      <c r="J969" s="1">
        <f t="shared" si="53"/>
        <v>248147.90000000002</v>
      </c>
    </row>
    <row r="970" spans="1:10" ht="14.25">
      <c r="A970" s="118" t="s">
        <v>3431</v>
      </c>
      <c r="B970" s="118" t="s">
        <v>3429</v>
      </c>
      <c r="C970" s="119" t="str">
        <f>VLOOKUP(D970,'[3]AR China MSRP'!$D$58:$G$315,4,0)</f>
        <v>ITALY 《DELAVE》 린넨셔츠</v>
      </c>
      <c r="D970" s="103" t="s">
        <v>3418</v>
      </c>
      <c r="E970" s="103">
        <v>350000</v>
      </c>
      <c r="F970" s="102">
        <f t="shared" si="55"/>
        <v>16500</v>
      </c>
      <c r="G970" s="102">
        <f t="shared" si="56"/>
        <v>5000</v>
      </c>
      <c r="H970" s="102">
        <f t="shared" si="54"/>
        <v>71050</v>
      </c>
      <c r="I970" s="144">
        <f t="shared" si="52"/>
        <v>442550</v>
      </c>
      <c r="J970" s="1">
        <f t="shared" si="53"/>
        <v>296508.5</v>
      </c>
    </row>
    <row r="971" spans="1:10" ht="14.25">
      <c r="A971" s="118" t="s">
        <v>3431</v>
      </c>
      <c r="B971" s="118" t="s">
        <v>3429</v>
      </c>
      <c r="C971" s="119" t="str">
        <f>VLOOKUP(D971,'[3]AR China MSRP'!$D$58:$G$315,4,0)</f>
        <v>ITALY 《DELAVE》 린넨셔츠</v>
      </c>
      <c r="D971" s="103" t="s">
        <v>3419</v>
      </c>
      <c r="E971" s="103">
        <v>350000</v>
      </c>
      <c r="F971" s="102">
        <f t="shared" si="55"/>
        <v>16500</v>
      </c>
      <c r="G971" s="102">
        <f t="shared" si="56"/>
        <v>5000</v>
      </c>
      <c r="H971" s="102">
        <f t="shared" si="54"/>
        <v>71050</v>
      </c>
      <c r="I971" s="144">
        <f t="shared" si="52"/>
        <v>442550</v>
      </c>
      <c r="J971" s="1">
        <f t="shared" si="53"/>
        <v>296508.5</v>
      </c>
    </row>
    <row r="972" spans="1:10" ht="14.25">
      <c r="A972" s="118" t="s">
        <v>3431</v>
      </c>
      <c r="B972" s="118" t="s">
        <v>3429</v>
      </c>
      <c r="C972" s="119" t="str">
        <f>VLOOKUP(D972,'[3]AR China MSRP'!$D$58:$G$315,4,0)</f>
        <v>ITALY 《DELAVE》 린넨셔츠</v>
      </c>
      <c r="D972" s="103" t="s">
        <v>3420</v>
      </c>
      <c r="E972" s="103">
        <v>350000</v>
      </c>
      <c r="F972" s="102">
        <f t="shared" si="55"/>
        <v>16500</v>
      </c>
      <c r="G972" s="102">
        <f t="shared" si="56"/>
        <v>5000</v>
      </c>
      <c r="H972" s="102">
        <f t="shared" si="54"/>
        <v>71050</v>
      </c>
      <c r="I972" s="144">
        <f t="shared" si="52"/>
        <v>442550</v>
      </c>
      <c r="J972" s="1">
        <f t="shared" si="53"/>
        <v>296508.5</v>
      </c>
    </row>
    <row r="973" spans="1:10" ht="14.25">
      <c r="A973" s="118" t="s">
        <v>3431</v>
      </c>
      <c r="B973" s="118" t="s">
        <v>3429</v>
      </c>
      <c r="C973" s="119" t="str">
        <f>VLOOKUP(D973,'[3]AR China MSRP'!$D$58:$G$315,4,0)</f>
        <v>ITALY 《DELAVE》 린넨셔츠</v>
      </c>
      <c r="D973" s="103" t="s">
        <v>3421</v>
      </c>
      <c r="E973" s="103">
        <v>350000</v>
      </c>
      <c r="F973" s="102">
        <f t="shared" si="55"/>
        <v>16500</v>
      </c>
      <c r="G973" s="102">
        <f t="shared" si="56"/>
        <v>5000</v>
      </c>
      <c r="H973" s="102">
        <f t="shared" si="54"/>
        <v>71050</v>
      </c>
      <c r="I973" s="144">
        <f t="shared" si="52"/>
        <v>442550</v>
      </c>
      <c r="J973" s="1">
        <f t="shared" si="53"/>
        <v>296508.5</v>
      </c>
    </row>
    <row r="974" spans="1:10" ht="14.25">
      <c r="A974" s="118" t="s">
        <v>3431</v>
      </c>
      <c r="B974" s="118" t="s">
        <v>3429</v>
      </c>
      <c r="C974" s="119" t="str">
        <f>VLOOKUP(D974,'[3]AR China MSRP'!$D$58:$G$315,4,0)</f>
        <v>울 스티치 더블 셔켓</v>
      </c>
      <c r="D974" s="103" t="s">
        <v>3422</v>
      </c>
      <c r="E974" s="103">
        <v>430000</v>
      </c>
      <c r="F974" s="102">
        <f t="shared" si="55"/>
        <v>16500</v>
      </c>
      <c r="G974" s="102">
        <f t="shared" si="56"/>
        <v>5000</v>
      </c>
      <c r="H974" s="102">
        <f t="shared" si="54"/>
        <v>87290</v>
      </c>
      <c r="I974" s="144">
        <f t="shared" si="52"/>
        <v>538790</v>
      </c>
      <c r="J974" s="1">
        <f t="shared" si="53"/>
        <v>360989.30000000005</v>
      </c>
    </row>
    <row r="975" spans="1:10" ht="14.25">
      <c r="A975" s="118" t="s">
        <v>3431</v>
      </c>
      <c r="B975" s="118" t="s">
        <v>3429</v>
      </c>
      <c r="C975" s="119" t="str">
        <f>VLOOKUP(D975,'[3]AR China MSRP'!$D$58:$G$315,4,0)</f>
        <v>울 스티치 더블 셔켓</v>
      </c>
      <c r="D975" s="103" t="s">
        <v>3423</v>
      </c>
      <c r="E975" s="103">
        <v>430000</v>
      </c>
      <c r="F975" s="102">
        <f t="shared" si="55"/>
        <v>16500</v>
      </c>
      <c r="G975" s="102">
        <f t="shared" si="56"/>
        <v>5000</v>
      </c>
      <c r="H975" s="102">
        <f t="shared" si="54"/>
        <v>87290</v>
      </c>
      <c r="I975" s="144">
        <f t="shared" si="52"/>
        <v>538790</v>
      </c>
      <c r="J975" s="1">
        <f t="shared" si="53"/>
        <v>360989.30000000005</v>
      </c>
    </row>
    <row r="976" spans="1:10" ht="14.25">
      <c r="A976" s="118" t="s">
        <v>3431</v>
      </c>
      <c r="B976" s="118" t="s">
        <v>3429</v>
      </c>
      <c r="C976" s="119" t="str">
        <f>VLOOKUP(D976,'[3]AR China MSRP'!$D$58:$G$315,4,0)</f>
        <v>VIAGGIO 자수 셔츠</v>
      </c>
      <c r="D976" s="103" t="s">
        <v>3424</v>
      </c>
      <c r="E976" s="103">
        <v>330000</v>
      </c>
      <c r="F976" s="102">
        <f t="shared" si="55"/>
        <v>16500</v>
      </c>
      <c r="G976" s="102">
        <f t="shared" si="56"/>
        <v>5000</v>
      </c>
      <c r="H976" s="102">
        <f t="shared" si="54"/>
        <v>66990</v>
      </c>
      <c r="I976" s="144">
        <f t="shared" si="52"/>
        <v>418490</v>
      </c>
      <c r="J976" s="1">
        <f t="shared" si="53"/>
        <v>280388.3</v>
      </c>
    </row>
    <row r="977" spans="1:10" ht="14.25">
      <c r="A977" s="118" t="s">
        <v>3431</v>
      </c>
      <c r="B977" s="118" t="s">
        <v>3429</v>
      </c>
      <c r="C977" s="119" t="str">
        <f>VLOOKUP(D977,'[3]AR China MSRP'!$D$58:$G$315,4,0)</f>
        <v>[셋업][컴포트핏]그레이쉬네이비 《AirDot》 슬랙스</v>
      </c>
      <c r="D977" s="103" t="s">
        <v>3280</v>
      </c>
      <c r="E977" s="103">
        <v>290000</v>
      </c>
      <c r="F977" s="102">
        <f t="shared" si="55"/>
        <v>16500</v>
      </c>
      <c r="G977" s="102">
        <f t="shared" si="56"/>
        <v>5000</v>
      </c>
      <c r="H977" s="102">
        <f t="shared" si="54"/>
        <v>58870.000000000007</v>
      </c>
      <c r="I977" s="144">
        <f t="shared" si="52"/>
        <v>370370</v>
      </c>
      <c r="J977" s="1">
        <f t="shared" si="53"/>
        <v>248147.90000000002</v>
      </c>
    </row>
    <row r="978" spans="1:10" ht="14.25">
      <c r="A978" s="118" t="s">
        <v>3431</v>
      </c>
      <c r="B978" s="118" t="s">
        <v>3429</v>
      </c>
      <c r="C978" s="119" t="str">
        <f>VLOOKUP(D978,'[3]AR China MSRP'!$D$58:$G$315,4,0)</f>
        <v>[셋업][Slim]블랙 《AirCrease》 슬랙스</v>
      </c>
      <c r="D978" s="103" t="s">
        <v>3281</v>
      </c>
      <c r="E978" s="103">
        <v>290000</v>
      </c>
      <c r="F978" s="102">
        <f t="shared" si="55"/>
        <v>16500</v>
      </c>
      <c r="G978" s="102">
        <f t="shared" si="56"/>
        <v>5000</v>
      </c>
      <c r="H978" s="102">
        <f t="shared" si="54"/>
        <v>58870.000000000007</v>
      </c>
      <c r="I978" s="144">
        <f t="shared" si="52"/>
        <v>370370</v>
      </c>
      <c r="J978" s="1">
        <f t="shared" si="53"/>
        <v>248147.90000000002</v>
      </c>
    </row>
    <row r="979" spans="1:10" ht="14.25">
      <c r="A979" s="118" t="s">
        <v>3431</v>
      </c>
      <c r="B979" s="118" t="s">
        <v>3429</v>
      </c>
      <c r="C979" s="119" t="str">
        <f>VLOOKUP(D979,'[3]AR China MSRP'!$D$58:$G$315,4,0)</f>
        <v>[셋업][Slim]라이트베이지 《AirCrease》 슬랙스</v>
      </c>
      <c r="D979" s="103" t="s">
        <v>3282</v>
      </c>
      <c r="E979" s="103">
        <v>290000</v>
      </c>
      <c r="F979" s="102">
        <f t="shared" si="55"/>
        <v>16500</v>
      </c>
      <c r="G979" s="102">
        <f t="shared" si="56"/>
        <v>5000</v>
      </c>
      <c r="H979" s="102">
        <f t="shared" si="54"/>
        <v>58870.000000000007</v>
      </c>
      <c r="I979" s="144">
        <f t="shared" si="52"/>
        <v>370370</v>
      </c>
      <c r="J979" s="1">
        <f t="shared" si="53"/>
        <v>248147.90000000002</v>
      </c>
    </row>
    <row r="980" spans="1:10" ht="14.25">
      <c r="A980" s="118" t="s">
        <v>3431</v>
      </c>
      <c r="B980" s="118" t="s">
        <v>3429</v>
      </c>
      <c r="C980" s="119" t="str">
        <f>VLOOKUP(D980,'[3]AR China MSRP'!$D$58:$G$315,4,0)</f>
        <v>[셋업][슬림핏]라이트그레이 《WoolySucker》 슬랙스</v>
      </c>
      <c r="D980" s="103" t="s">
        <v>3283</v>
      </c>
      <c r="E980" s="103">
        <v>290000</v>
      </c>
      <c r="F980" s="102">
        <f t="shared" si="55"/>
        <v>16500</v>
      </c>
      <c r="G980" s="102">
        <f t="shared" si="56"/>
        <v>5000</v>
      </c>
      <c r="H980" s="102">
        <f t="shared" si="54"/>
        <v>58870.000000000007</v>
      </c>
      <c r="I980" s="144">
        <f t="shared" si="52"/>
        <v>370370</v>
      </c>
      <c r="J980" s="1">
        <f t="shared" si="53"/>
        <v>248147.90000000002</v>
      </c>
    </row>
    <row r="981" spans="1:10" ht="14.25">
      <c r="A981" s="118" t="s">
        <v>3431</v>
      </c>
      <c r="B981" s="118" t="s">
        <v>3429</v>
      </c>
      <c r="C981" s="119" t="str">
        <f>VLOOKUP(D981,'[3]AR China MSRP'!$D$58:$G$315,4,0)</f>
        <v>'[셋업][컴포트핏] 《EasyCool》 슬랙스</v>
      </c>
      <c r="D981" s="103" t="s">
        <v>3284</v>
      </c>
      <c r="E981" s="103">
        <v>290000</v>
      </c>
      <c r="F981" s="102">
        <f t="shared" si="55"/>
        <v>16500</v>
      </c>
      <c r="G981" s="102">
        <f t="shared" si="56"/>
        <v>5000</v>
      </c>
      <c r="H981" s="102">
        <f t="shared" si="54"/>
        <v>58870.000000000007</v>
      </c>
      <c r="I981" s="144">
        <f t="shared" si="52"/>
        <v>370370</v>
      </c>
      <c r="J981" s="1">
        <f t="shared" si="53"/>
        <v>248147.90000000002</v>
      </c>
    </row>
    <row r="982" spans="1:10" ht="14.25">
      <c r="A982" s="118" t="s">
        <v>3431</v>
      </c>
      <c r="B982" s="118" t="s">
        <v>3429</v>
      </c>
      <c r="C982" s="119" t="str">
        <f>VLOOKUP(D982,'[3]AR China MSRP'!$D$58:$G$315,4,0)</f>
        <v>[셋업][슬림핏]다크그레이 《EasyCool》 슬랙스</v>
      </c>
      <c r="D982" s="103" t="s">
        <v>3285</v>
      </c>
      <c r="E982" s="103">
        <v>290000</v>
      </c>
      <c r="F982" s="102">
        <f t="shared" si="55"/>
        <v>16500</v>
      </c>
      <c r="G982" s="102">
        <f t="shared" si="56"/>
        <v>5000</v>
      </c>
      <c r="H982" s="102">
        <f t="shared" si="54"/>
        <v>58870.000000000007</v>
      </c>
      <c r="I982" s="144">
        <f t="shared" si="52"/>
        <v>370370</v>
      </c>
      <c r="J982" s="1">
        <f t="shared" si="53"/>
        <v>248147.90000000002</v>
      </c>
    </row>
    <row r="983" spans="1:10" ht="14.25">
      <c r="A983" s="118" t="s">
        <v>3431</v>
      </c>
      <c r="B983" s="118" t="s">
        <v>3429</v>
      </c>
      <c r="C983" s="119" t="str">
        <f>VLOOKUP(D983,'[3]AR China MSRP'!$D$58:$G$315,4,0)</f>
        <v>[셋업][슬림핏]차콜 《RichCool》 슬랙스</v>
      </c>
      <c r="D983" s="103" t="s">
        <v>3286</v>
      </c>
      <c r="E983" s="103">
        <v>290000</v>
      </c>
      <c r="F983" s="102">
        <f t="shared" si="55"/>
        <v>16500</v>
      </c>
      <c r="G983" s="102">
        <f t="shared" si="56"/>
        <v>5000</v>
      </c>
      <c r="H983" s="102">
        <f t="shared" si="54"/>
        <v>58870.000000000007</v>
      </c>
      <c r="I983" s="144">
        <f t="shared" si="52"/>
        <v>370370</v>
      </c>
      <c r="J983" s="1">
        <f t="shared" si="53"/>
        <v>248147.90000000002</v>
      </c>
    </row>
    <row r="984" spans="1:10" ht="14.25">
      <c r="A984" s="118" t="s">
        <v>3431</v>
      </c>
      <c r="B984" s="118" t="s">
        <v>3429</v>
      </c>
      <c r="C984" s="119" t="str">
        <f>VLOOKUP(D984,'[3]AR China MSRP'!$D$58:$G$315,4,0)</f>
        <v>블랙 나일론 하프 팬츠</v>
      </c>
      <c r="D984" s="103" t="s">
        <v>3425</v>
      </c>
      <c r="E984" s="103">
        <v>210000</v>
      </c>
      <c r="F984" s="102">
        <f t="shared" si="55"/>
        <v>16500</v>
      </c>
      <c r="G984" s="102">
        <f t="shared" si="56"/>
        <v>5000</v>
      </c>
      <c r="H984" s="102">
        <f t="shared" si="54"/>
        <v>42630</v>
      </c>
      <c r="I984" s="144">
        <f t="shared" si="52"/>
        <v>274130</v>
      </c>
      <c r="J984" s="1">
        <f t="shared" si="53"/>
        <v>183667.1</v>
      </c>
    </row>
    <row r="985" spans="1:10" ht="14.25">
      <c r="A985" s="118" t="s">
        <v>3431</v>
      </c>
      <c r="B985" s="118" t="s">
        <v>3429</v>
      </c>
      <c r="C985" s="119" t="str">
        <f>VLOOKUP(D985,'[3]AR China MSRP'!$D$58:$G$315,4,0)</f>
        <v>챠콜 나일론 하프 팬츠</v>
      </c>
      <c r="D985" s="103" t="s">
        <v>3426</v>
      </c>
      <c r="E985" s="103">
        <v>210000</v>
      </c>
      <c r="F985" s="102">
        <f t="shared" si="55"/>
        <v>16500</v>
      </c>
      <c r="G985" s="102">
        <f t="shared" si="56"/>
        <v>5000</v>
      </c>
      <c r="H985" s="102">
        <f t="shared" si="54"/>
        <v>42630</v>
      </c>
      <c r="I985" s="144">
        <f t="shared" ref="I985:I987" si="57">SUM(E985:H985)</f>
        <v>274130</v>
      </c>
      <c r="J985" s="1">
        <f t="shared" ref="J985:J987" si="58">I985*0.67</f>
        <v>183667.1</v>
      </c>
    </row>
    <row r="986" spans="1:10">
      <c r="A986" s="118" t="s">
        <v>3430</v>
      </c>
      <c r="B986" s="118" t="s">
        <v>3429</v>
      </c>
      <c r="D986" s="103" t="s">
        <v>3438</v>
      </c>
      <c r="E986" s="103">
        <v>290000</v>
      </c>
      <c r="F986" s="103">
        <f t="shared" si="55"/>
        <v>16500</v>
      </c>
      <c r="G986" s="103">
        <f t="shared" si="56"/>
        <v>5000</v>
      </c>
      <c r="H986" s="103">
        <f t="shared" si="54"/>
        <v>58870.000000000007</v>
      </c>
      <c r="I986" s="108">
        <f t="shared" si="57"/>
        <v>370370</v>
      </c>
      <c r="J986" s="108">
        <f t="shared" si="58"/>
        <v>248147.90000000002</v>
      </c>
    </row>
    <row r="987" spans="1:10">
      <c r="A987" s="118" t="s">
        <v>3430</v>
      </c>
      <c r="B987" s="118" t="s">
        <v>3429</v>
      </c>
      <c r="C987" s="103" t="s">
        <v>3743</v>
      </c>
      <c r="D987" s="103" t="s">
        <v>3737</v>
      </c>
      <c r="E987" s="103">
        <v>190000</v>
      </c>
      <c r="F987" s="103">
        <f t="shared" si="55"/>
        <v>16500</v>
      </c>
      <c r="G987" s="103">
        <f t="shared" si="56"/>
        <v>5000</v>
      </c>
      <c r="H987" s="103">
        <f t="shared" si="54"/>
        <v>38570</v>
      </c>
      <c r="I987" s="108">
        <f t="shared" si="57"/>
        <v>250070</v>
      </c>
      <c r="J987" s="108">
        <f t="shared" si="58"/>
        <v>167546.90000000002</v>
      </c>
    </row>
    <row r="988" spans="1:10">
      <c r="A988" s="118" t="s">
        <v>3430</v>
      </c>
      <c r="B988" s="118" t="s">
        <v>3429</v>
      </c>
      <c r="C988" s="103" t="s">
        <v>3826</v>
      </c>
      <c r="D988" s="131" t="s">
        <v>3825</v>
      </c>
      <c r="E988" s="103">
        <v>190000</v>
      </c>
      <c r="F988" s="103">
        <f t="shared" ref="F988" si="59">IF(E988&gt;65000,16500,35000)</f>
        <v>16500</v>
      </c>
      <c r="G988" s="103">
        <f t="shared" ref="G988" si="60">IF(F988=16500,5000,11500)</f>
        <v>5000</v>
      </c>
      <c r="H988" s="103">
        <f t="shared" ref="H988" si="61">E988*0.203</f>
        <v>38570</v>
      </c>
      <c r="I988" s="108">
        <f t="shared" ref="I988" si="62">SUM(E988:H988)</f>
        <v>250070</v>
      </c>
      <c r="J988" s="108">
        <f t="shared" ref="J988" si="63">I988*0.67</f>
        <v>167546.90000000002</v>
      </c>
    </row>
  </sheetData>
  <phoneticPr fontId="9" type="noConversion"/>
  <pageMargins left="0.7" right="0.7" top="0.75" bottom="0.75" header="0.3" footer="0.3"/>
  <pageSetup paperSize="9"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발주파일</vt:lpstr>
      <vt:lpstr>물류파일</vt:lpstr>
      <vt:lpstr>commodity</vt:lpstr>
      <vt:lpstr>secoo주문영문</vt:lpstr>
      <vt:lpstr>secoo주문중문</vt:lpstr>
      <vt:lpstr>마스타파일</vt:lpstr>
    </vt:vector>
  </TitlesOfParts>
  <Company>dacosystem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widehero</dc:creator>
  <cp:lastModifiedBy>821033117252</cp:lastModifiedBy>
  <dcterms:created xsi:type="dcterms:W3CDTF">2008-02-11T09:47:00Z</dcterms:created>
  <dcterms:modified xsi:type="dcterms:W3CDTF">2021-07-26T05:19:35Z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ExAnalyzer_OldName">
    <vt:lpwstr>(����)�ܺθ��ֹ�(Ƽ��).xls</vt:lpwstr>
  </property>
  <property fmtid="{D5CDD505-2E9C-101B-9397-08002B2CF9AE}" pid="3" name="KSOProductBuildVer">
    <vt:lpwstr>2052-11.1.0.9209</vt:lpwstr>
  </property>
</Properties>
</file>