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ess" sheetId="1" r:id="rId5"/>
    <sheet state="visible" name="Theorem register" sheetId="2" r:id="rId6"/>
    <sheet state="visible" name="Research queue" sheetId="3" r:id="rId7"/>
    <sheet state="visible" name="Fusion list" sheetId="4" r:id="rId8"/>
    <sheet state="visible" name="New results" sheetId="5" r:id="rId9"/>
    <sheet state="visible" name="Prior work" sheetId="6" r:id="rId10"/>
    <sheet state="visible" name="Proof sources" sheetId="7" r:id="rId11"/>
    <sheet state="visible" name="Next cycle" sheetId="8" r:id="rId12"/>
    <sheet state="visible" name="Incoming queue" sheetId="9" r:id="rId13"/>
    <sheet state="visible" name="Catalogue" sheetId="10" r:id="rId14"/>
    <sheet state="visible" name="Source comparisons" sheetId="11" r:id="rId15"/>
    <sheet state="visible" name="novelity breakthough" sheetId="12" r:id="rId16"/>
    <sheet state="visible" name="Research overview" sheetId="13" r:id="rId17"/>
  </sheets>
  <definedNames>
    <definedName hidden="1" localSheetId="11" name="_xlnm._FilterDatabase">'novelity breakthough'!$A$5:$Z$221</definedName>
    <definedName hidden="1" localSheetId="12" name="_xlnm._FilterDatabase">'Research overview'!$A$4:$Q$329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9">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E33">
      <text>
        <t xml:space="preserve">Classical resultant mechanism; printed formula/application priority unresolved.
[2026-10-10 15:35 UTC; accepted supplements] Statement-level audit: the generically sharp diagonal-pencil factorization is a specialized application of classical resultant covariance, Newton-polygon valuations and reciprocal trace polynomials. Exact-family formula priority remains unresolved; no demonstrated breakthrough or end-to-end algorithmic speedup. R15 proof closure is unchanged.
[11 October 2026; bounded C03-specific attribution reconciliation]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cell record before 2026-10-11 19:40 UTC (preserved):
Classical resultant mechanism; printed formula/application priority unresolved.
[2026-10-10 15:35 UTC; accepted supplements] Statement-level audit: the generically sharp diagonal-pencil factorization is a specialized application of classical resultant covariance, Newton-polygon valuations and reciprocal trace polynomials. Exact-family formula priority remains unresolved; no demonstrated breakthrough or end-to-end algorithmic speedup. R15 proof closure is unchanged.</t>
      </text>
    </comment>
    <comment authorId="0" ref="G29">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J31">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E25">
      <text>
        <t xml:space="preserve">[2026-10-12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t>
      </text>
    </comment>
    <comment authorId="0" ref="D22">
      <text>
        <t xml:space="preserve">[2026-10-12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E22">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J25">
      <text>
        <t xml:space="preserve">[2026-10-12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E19">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G19">
      <text>
        <t xml:space="preserve">2026-10-11 23:32 UTC; Related Q08/RS mathematical guard update only: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TH-08 fixed-degree conditioning remains degree-dependent; no uniform growing-degree stability theorem or expansion of its separately accepted bounded reference API follows.</t>
      </text>
    </comment>
    <comment authorId="0" ref="J19">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E9">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J11">
      <text>
        <t xml:space="preserve">2026-10-12 00:08 UTC; independently accepted Q31 fixed-sweep scalar obstruction.
Q31/P13 related obstruction only; the distinct FUS-08 nonlinear calibration result, Q10 limitations and all prior proof/source identities remain unchanged.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1">
      <text>
        <t xml:space="preserve">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Historical cell record before 2026-10-11 19:40 UTC (preserved):
[2026-10-11 17:20 UTC; reviewed cross-tab reconciliation]
Independent review Library libfile_f7c6e9fa6a908191bb1029ec0857171d v0; archive SHA256 a1d827ae19f49ab5429f3aef4363b80e78569c3dafb6ba73a302efe9a8984c9b. Author libfile_a2d018f1d0d881918b6a179e2f79bc85, archive SHA256 0d27bad1fbbef99ca8736f1f80fdb5f16989385895302dc75c672d1a9cb12ab7. No historical novelty claim.
Earlier history (unchanged):
[2026-10-11 16:45 UTC; final RS validator v1.1 independent review]
Review Library libfile_dbb2e1f37be88191aa578b666537c7fa v0, archive SHA256 27e6983a455d0839bcb37e2fadac84309cc62bb60fb988dd255f8b423b5c34f8. Accepted checker SHA256 7cf350bfa8037e2addb3f26454a0e047b4f8df501500158292f45b9020d8a60c. Original candidate libfile_e3e23d9f6c888191818b94e5892f79d6 v0, archive SHA256 940cbfb306f7cc358b4edae703cad7cf032858af0c4af2c53ea04f381105bd44, remains immutable; original checker f18686ac29522782269c283a042ba5d42d9e9f73bd73870cc23ebae37f9ddfae receives REPAIR. Mathematical proof 3b472a7adb4a157c52c6ad4f8da5e1d94717e360bce8326e8c4d8732cfbcc100 and review a412af68fbeffe1d6f332280a5b59e3ac74d91481c492232981319c51e0b6033 remain unchanged.
Prior dated record, preserved verbatim:
[2026-10-11; final independent finite-certificate acceptance] Author Library libfile_730b9b6c2d708191bc51cf5419553afe v0, RS_Finite_Parameter_Scope_Audit.zip, SHA256 2f2180470328e69db523339981b83918698b62f2589ad750010806b4fc8923ef. Frozen TeX 3b472a7adb4a157c52c6ad4f8da5e1d94717e360bce8326e8c4d8732cfbcc100. Independent review Library libfile_30c794c5011c819196acc7d3104d8aad v0, SHA256 b5a00e74f00f1f9d2b5ebfc1afb9479bb950efca792504d63a1c79ce6ffc3e72; review a412af68fbeffe1d6f332280a5b59e3ac74d91481c492232981319c51e0b6033. Exact Library readbacks and all 7+8 manifest payloads verified. Accepted dependency Q08 P05 Section S3 hash 02ec40df49f0585c57f98d3af7cbb9867216773f98a2998db9d51237fd69b787.
Prior dated record, preserved verbatim:
R03, R21
[2026-10-12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J37">
      <text>
        <t xml:space="preserve">[2026-10-12 12:46 UTC; bounded exact-DFT source comparison, no new mathematical result]
The accepted NF06 four-route F4 certificate is rigorous finite existence. Four inverse maps are not four scalar gates; its conditional supplied-constant upper pays 52 complex multiplications and 40 additions, with root/coefficient preparation separate. No exact finite synthesis program or efficient uniform C-tensor/dirty-scratch compilation is supplied. Earlier all-N phase-orbit existence is retained, with its potentially exponential term count.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J4">
      <text>
        <t xml:space="preserve">[2026-10-12 12:46 UTC; bounded exact-DFT source comparison, no new mathematical result]
The existing finite-word/relative-error contract and accepted resource-refusal result do not supply an all-length exact-complex-DFT exponent comparison. A target-compatible uniform C-tensor recursion, complete physical histogram, charged adapter/preparation costs and exact rate/transfer certificate remain absent. This context changes neither the accepted Q01 theorem nor its implementation limitations.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J35">
      <text>
        <t xml:space="preserve">[2026-10-12 12:46 UTC; bounded exact-DFT source comparison, no new mathematical result]
The accepted matched Good–Thomas comparator is a bounded normalized F60 dyadic-accuracy implementation, not an exact all-length asymptotic DFT improvement. Whole-call PFA widened products 576 versus reference 516 and mixed timing boundaries do not establish a practical speed advantage. The bounded algorithmic-comparator sub-obligation is complete; broader native qualification remains open.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E20">
      <text>
        <t xml:space="preserve">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Historical cell record before 2026-10-11 19:40 UTC (preserved):
Arbitrary-matrix diagonal-pencil universal factors and reciprocity now independently proved at fixed homogeneous degree.</t>
      </text>
    </comment>
    <comment authorId="0" ref="F20">
      <text>
        <t xml:space="preserve">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Specialization may increase vanishing order; generic exact order is not universal.</t>
      </text>
    </comment>
    <comment authorId="0" ref="C16">
      <text>
        <t xml:space="preserve">Bounded sparse phase-zero frontend and metered dispatcher independently ACCEPTED; manuscript v3 fidelity complete. Broader optimized production work remains open.
Historical cell record before 2026-10-11 19:40 UTC (preserved):
[2026-10-11 16:43 UTC; final bounded CHIRP implementation review]
Bounded dense-reference implementation independently ACCEPTED; mathematical proof closure unchanged. Optimized production validation remains OPEN. Top lane now audits exact recognizer prior-work interfaces.
Prior dated record, preserved verbatim:
[2026-10-11 16:24 UTC; current assignment and dependency reconciliation]
ASSIGNED, unfinished implementation stage: implement_chirp_exact_recognizer is building/checking the accepted Q13 raw-input recognizer and adversarial negative cases, with INVALID_PARAMETERS distinct from NONMEMBER and full rejection costs. Existing field and corrected bit-cost proofs remain accepted; the implementation awaits separate review.
Prior dated record, preserved verbatim:
Proof closed</t>
      </text>
    </comment>
    <comment authorId="0" ref="E16">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The cyclic-window extension is independently accepted.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Blocked common-chirp cost O(N r^(2+log₂3)+r^(2+3log₂3)); named Toeplitz and Gauss proofs are inherited dependencies.
Reviewed recognizer update (10 October 2026): Independent review on 10 October 2026 accepts the dyadic common-chirp hybrid: O(N r³ log(r+2)+r^(2+3 log₂3)) field additions/multiplications for every completed recognition attempt, including rejection and dense DFT outputs on acceptance. Domain: supplied certified prime p, N|(p−1), exact-order-N root, complete raw vector, dyadic N≥3 and 1≤r≤floor(N/3).</t>
      </text>
    </comment>
    <comment authorId="0" ref="I20">
      <text>
        <t xml:space="preserve">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cell record before 2026-10-11 19:40 UTC (preserved):
Classical resultant mechanism; printed formula/application priority unresolved.</t>
      </text>
    </comment>
    <comment authorId="0" ref="F16">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[2026-10-11 16:43 UTC; final bounded CHIRP implementation review]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[2026-10-11; bit-contract boundaries] Supplied-prime mode does not prove primality. Optional arbitrary-modulus trial division adds O(sqrt(p)B²) time and O(B) scratch, and does not discover suitable p or omega. Header/range/order failures have INVALID_INPUT/INVALID_PARAMETERS status, not signal nonmembership. The bound is for the stated bit-cost RAM and exact finite-record encoding, not a fixed hardware-word or unqualified multitape-Turing-machine result. Root discovery, optimized implementation/timing, historical priority and unrestricted FFT claims remain outside. Original author counter wording is preserved historically and qualified by the independent reviewed statement.
Prior dated record, preserved verbatim:
[2026-10-11 14:10 UTC; final independent cyclic-window acceptance]
No canonical-phase uniqueness, constant-round decision, extra raw-sample reduction, universal fast Fourier algorithm, bit-complexity theorem, numerical robustness or measured implementation speed follows. N=1 and r&gt;=N are separate trivial/dense branches, not new structured fast-transform claims. Historical priority and original-body access gaps remain unresolved; no new discovery or rank change. Integrated production Toeplitz/blocked execution is still unvalidated. The earlier exact D06 byte recovery remains valid.
Prior dated record, preserved verbatim:
No integrated production Toeplitz/blocked recognizer validated.
Reviewed recognizer update (10 October 2026): The accepted unified proof charges O(1+r⁴) scalar inversions and O(N+r⁴) stored field elements separately, with field certification, integer and bit costs explicit. Production/runtime validation is still open. D06 historical bytes remain unresolved: repository variant SHA-256 8bb0ccc144506e968df1a9999300e3e42d060dc055b9e7f6a1049e1b36753b0f differs from historical e871250b94c9a5823adacee7da26bb6d4477af0758c684aa8c8ff9e34be21f89; Gauss formulas are independently reproved in the unified report.
[2026-10-11 13:14 UTC; provenance recovery] The earlier unrecovered/unresolved-byte note is superseded. Exact historical D06 was recovered from Research-cycle-proofs-and-fusion-queue-v1.zip, Library ID libfile_8002d4c6ba148191b59499d34004d057, member dependencies/06-chirp-gauss-review.md: 13,647 bytes; SHA-256 e871250b94c9a5823adacee7da26bb6d4477af0758c684aa8c8ff9e34be21f89, matching the historical pin. This is byte-provenance recovery only, not a new mathematical acceptance or certificate replay. The repository variant remains different; existing scope and production/runtime limits remain.</t>
      </text>
    </comment>
    <comment authorId="0" ref="J20">
      <text>
        <t xml:space="preserve">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
Historical cell record before 2026-10-11 19:40 UTC (preserved):
Not applicable to abstract proof</t>
      </text>
    </comment>
    <comment authorId="0" ref="J19">
      <text>
        <t xml:space="preserve">[2026-10-12 12:46 UTC; bounded exact-DFT source comparison, no new mathematical result]
Trusted-window bucket and supplied-location companion arithmetic are bounded approximate components. Their arithmetic accuracy is distinct from interference/bias, location discovery and complete recovery. They do not establish this exact all-input, all-length complex-DFT exponent contract or a competing recursive network histogram. Full sparse-engine obligations remain open.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C11">
      <text>
        <t xml:space="preserve">All-A b=1/b=3 overlap simplicity independently accepted. Fixed-profile reference and v3 fidelity complete; broader numerical engine remains open.
Historical cell record before 2026-10-11 19:40 UTC (preserved):
[2026-10-11 17:20 UTC; reviewed cross-tab reconciliation]
SCOPED FIXED-RESIDUAL REFERENCE REVIEW COMPLETE; broader numerical engine open.
Earlier history (unchanged):
[2026-10-11 16:45 UTC; final RS validator v1.1 independent review]
Bounded exact-rational reference API independently ACCEPTED after two narrow repairs. Fixed-degree mathematical proof remains closed. Next assigned top-RS task: certify_rs_residual_example checks one nonconstant-residual example, starting (A,d,b)=(1,5,2) with guards first; that extension is provisional.
Prior dated record, preserved verbatim:
[2026-10-11 16:16 UTC; live workflow reconciliation]
ASSIGNED: implement_rs_certificate_validator is implementing/checking the already accepted finite-parameter RS certificate. Fixed-degree and finite-certificate proofs remain closed. This new implementation stage is unfinished; no growing-degree stability or production claim follows.
Prior dated record, preserved verbatim:
Proof closed</t>
      </text>
    </comment>
    <comment authorId="0" ref="G14">
      <text>
        <t xml:space="preserve">[2026-10-12 15:07 UTC; independently accepted restricted Q11 matching-support and rank-incidence lower bounds]
Construction unchanged.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E11">
      <text>
        <t xml:space="preserve">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Earlier history (unchanged):
[2026-10-11 16:45 UTC; final RS validator v1.1 independent review]
Accepted scope: separated (2,3,0), overlap (1,3,1), and capped b=0 Hermite family 1&lt;=A&lt;=16, odd 3&lt;=d&lt;=31, Ad&lt;=128. Exact rational/outward dyadic geometry, source pins, root counts, strict inequalities and annular norm envelopes are checked. CERTIFIED, REJECT, INDETERMINATE and PRECISION_EXHAUSTED remain distinct. All 30 author groups and fresh independent controls pass. No false mathematical certificate was found; version 1.1 corrects the resource description and catches non-JSON maker serialization errors.
Prior dated record, preserved verbatim:
[2026-10-11; independently accepted finite-parameter certificate] Conservative analytic remainder, root-tube, complete-separation and discriminant-truncation certificates are accepted at the frozen source hashes, with no correction. They connect the accepted F020 guarded initial forms to the existing Q08 finite-separation inverse envelope. The original fixed-degree singular-value theorem stays proof-closed; this is not a growing-degree stability theorem.
Prior dated record, preserved verbatim:
Fixed-degree full cluster singular spectrum added; constants remain degree-dependent.</t>
      </text>
    </comment>
    <comment authorId="0" ref="J16">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[2026-10-11 16:43 UTC; final bounded CHIRP implementation review]
Independent PASS for the unchanged bounded dense reference: exact cyclic filtering, Hankel/node/recurrence recovery, complete raw-coordinate verification and all positive-sign unnormalized DFT outputs on MEMBER. NONMEMBER requires rejection of every canonical phase. Exact built-in input records/list or tuple, N&gt;=2, 1&lt;=r&lt;N, supplied prime and exact-order-N root are validated. LIMIT is indeterminate and returns no representation/transform; INVALID_INPUT/PARAMETERS are distinct. 643,632 fresh differential decisions, 640,921 exhaustive vectors, 1,366 recognizer cutoffs, 802 checker cutoffs and 27 corrupt certificates passed.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Implementation pending</t>
      </text>
    </comment>
    <comment authorId="0" ref="F11">
      <text>
        <t xml:space="preserve">Simplicity for b≥5, even d/A=0/nonprimitive-root variants, general residual/overlap preparation, other embeddings, growing-degree efficiency, finite-precision engine, hard resource guarantees and exact historical priority remain open.
Historical cell record before 2026-10-11 19:40 UTC (preserved):
[2026-10-11 17:20 UTC; reviewed cross-tab reconciliation]
This fixed-profile residual milestone is complete. General residual/overlap preparation, other checker embeddings, growing-degree efficiency, floating-point engine, hard peak-memory/time and production service remain OPEN. RS manuscript v3 is a separate editorial candidate awaiting fidelity review.
Earlier history (unchanged):
[2026-10-11 16:45 UTC; final RS validator v1.1 independent review]
General residual/overlap root preparation, finite-precision RS executor, production/service readiness and efficient growing-degree stability remain OPEN. The checked arithmetic bit budget is an admission limit, not a hard peak-allocation or wall-time guarantee; being within parameter caps does not assure certification. A non-JSON error envelope is explicitly not a decision certificate. The unchanged source's historical PENDING_INDEPENDENT_REVIEW self-label is superseded only by this external exact-hash acceptance.
Prior dated record, preserved verbatim:
[2026-10-11; remaining finite-parameter and growing-degree obligations] The explicit sufficient tests apply only under the original separated or simple-overlap guards and give conservative finite radii. They supply Q08 inputs when passed; they do not establish useful degree-uniform conditioning, growing-degree stability, efficient certified root/enclosure preparation, charged arithmetic complexity, finite-precision implementation, optimal constants or historical priority. Fixed-degree accepted scope remains intact.
Prior dated record, preserved verbatim:
Does not give a uniform growing-degree stability theorem.</t>
      </text>
    </comment>
    <comment authorId="0" ref="I14">
      <text>
        <t xml:space="preserve">[2026-10-12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t>
      </text>
    </comment>
    <comment authorId="0" ref="J14">
      <text>
        <t xml:space="preserve">[2026-10-12 12:46 UTC; bounded exact-DFT source comparison, no new mathematical result]
The accepted fixed five-dimensional Cq is not F5, and increasing q does not produce all ambient outputs. The accepted growing q=483^m full B_N upper pays O(N²) and targets (F_N^(-1)+A_N)^(-1), not a faster uniform DFT. It supplies no target-compatible efficient C-tensor transfer or better exponent. Existing minimum-three and restricted-obstruction results remain accepted in their own models.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L16">
      <text>
        <t xml:space="preserve">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[2026-10-11 17:20 UTC; reviewed cross-tab reconciliation]
Author Library libfile_68163fef2fe08191bfe157e7abca1bc2, SHA256 94996424d3869a8fcb648b2e983106dd39d9264c520d98762f622acdcd86ad1e; independent comparison review libfile_8d3df32de6fc8191b6dedc3a5bc22a69, SHA256 bbb5abaeb3fd940aedb58ac9ebd8322b640000e106ae06dbe2e87fec5d2699c3. Comparison acceptance does not promote novelty or optimized implementation.
Earlier history (unchanged):
[2026-10-11 16:43 UTC; final bounded CHIRP implementation review]
Author libfile_bf879c07b8208191a33e55429d9675ca v1, archive SHA256 f0f6ab4c1601a2875d48aa61c48fd347154357b95f21cf41e0de351d0a61c9db. Independent review libfile_bdc15bd8232881919496a838a30f85b5 v0, SHA256 0f90f725ab1a2952929f0332e30f04a9dd9ea135c16352e136cc9cfd9fc084af. Accepted code 7d263f616526bd1123658771afc73bb44fc15282ef8ee0131e48ade0b59d18b7; checker 556337c6bc1f4215d1782f82fb63bfd67771152a442af1688bf91080f763699f.
Prior dated record, preserved verbatim:
[2026-10-11; final corrected bit-contract review] Author Library libfile_eb7943666d008191b021f29608c3e836 v0; archive SHA256 253a0ecaf023e4fa841d6ea07e4a6ea8a480b9c5f3a75bf9e022e7ad07ec1878. Independent review Library libfile_c09f8a0efb3881918b338dad9ad395b1 v0; archive SHA256 9d86d3ca005b62119566f5e9426900cc0d63eeb4f0ca80b74d693012b438fa03. ACCEPT_WITH_PRECISION_CORRECTION; REVIEWED_STATEMENT.md controls publication wording. Exact Library readbacks and all 23+12 manifest payloads reverified. Original author and accepted field archives unchanged.
Prior dated record, preserved verbatim: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R24</t>
      </text>
    </comment>
    <comment authorId="0" ref="I11">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L14">
      <text>
        <t xml:space="preserve">[2026-10-12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3">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H15">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E11">
      <text>
        <t xml:space="preserve">2026-10-12 00:08 UTC; independently accepted Q31 fixed-sweep scalar obstruction.
Q31/P13 related obstruction only; the distinct FUS-08 nonlinear calibration result, Q10 limitations and all prior proof/source identities remain unchanged.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t>
      </text>
    </comment>
    <comment authorId="0" ref="H13">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H12">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F9">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H9">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9">
      <text>
        <t xml:space="preserve">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Historical cell record before 2026-10-11 19:40 UTC (preserved):
For prime p≥5, E=2p²+2p−2−(p−1)W(p−1), with W(n)=Σ over primes r of v_r(n)(1−1/r). This is an exact separately colored edge ledger. Along an unconditional prime-divisor sequence, the saving from 2p²+p is Ω(p log log p). For every finite abelian group G of order n, max Σ_j(|Stab(T_j)|−1)=n W(n), over all element orderings and all nonempty prefixes. Maximizers are exactly recursive prime-index subgroup coset blocks with independently maximizing block orders; the top subgroup is unique. Their labeled count satisfies A(G)=Σ over maximal K of [G:K]! A(K)^[G:K], A({0})=1. The Fourier count is optimal only within the fixed sine-difference single-chain coefficient family, not among all aggregate graphs.
[2026-10-10 18:41 UTC; independently accepted continuation] The prefix-stabilizer optimum |G|W(|G|), recursive right-coset-block equality characterization, unique top subgroup for nontrivial G, and labeled counting recurrence extend to every finite group whose subgroups pairwise permute and, separately, to every finite p-group. For S3 the optimum remains 7, but 360 labeled optimizers include 144 outside the recursive hierarchy; 216 are hierarchical. Thus the unrestricted equality/counting extension fails, while the numerical value is unchanged. All 10 independently reconstructed group maxima/counts, 209696 identity-first DP states and 81360 full labeled permutations pass. No arbitrary-finite-group upper bound, FFT runtime or historical-priority conclusion. Source: nonabelian_review/REVIEW_RECEIPT.json, SHA-256 17c30945191fb0628b5fd52beff91f2c14210ba109e8397b5e66e5b3312808f1.</t>
      </text>
    </comment>
    <comment authorId="0" ref="E19">
      <text>
        <t xml:space="preserve">Three-prime/general nilpotent extensions, sharp escape bounds and historical priority remain open. Earlier stronger cyclic bounds are retained; no general FFT or speedup claim.
Historical cell record before 2026-10-11 19:40 UTC (preserved):
Dense A=F keeps Θ(p²) construction/evaluation. Ordering optimality is confined to the fixed sine-difference single-chain coefficient family. No unrestricted aggregate minimum, bounded-weight or FFT-speedup claim.</t>
      </text>
    </comment>
    <comment authorId="0" ref="H4">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G19">
      <text>
        <t xml:space="preserve">2026-10-12 11:28 UTC; correct inherited unrelated SCHUR queue cross-link.
No dedicated PREFIX queue ID; NEW-16 remains the result anchor.
Prior displayed cell, preserved verbatim:
SCHUR-V28</t>
      </text>
    </comment>
    <comment authorId="0" ref="H19">
      <text>
        <t xml:space="preserve">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Historical cell record before 2026-10-11 19:40 UTC (preserved):
1735 aggregate review; 1744 prefix-optimality independent acceptance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5">
      <text>
        <t xml:space="preserve">[11 October 2026; C03-specific bounded comparison]
BM: https://arxiv.org/pdf/cs/0612050 — §2.1.1 Remark 2.1 pp.3-4; §2.1.2 equation (2.2), p.5
Baker: https://arxiv.org/html/2309.02512v2#A2 — Proposition B.1 p.8; Remark B.2 p.9; excluded comparator Proposition 2.3 p.3
Sturmfels1994: https://www.maths.tcd.ie/EMIS/journals/JACO/Volume3_2/m4496732732u7744.fulltext.pdf — Theorems 2.1 p.213 and 4.1 p.220; Proposition 4.2 p.223
ElKahoui2003: https://www.researchgate.net/publication/220160919_An_elementary_approach_to_subresultants_theory — §3, Lemma 3.1 p.285; §3.2 p.285; Proposition 5.1 p.290
Nart: https://arxiv.org/pdf/1205.1340 — §3 p.14 scaling rule; §3.1 Definition 3.1 p.16
Barnett: https://arxiv.org/html/1011.1760#S3 — Proposition 3.4, manuscript pp.3-4; Proposition 2.2
CurgusDijksma: https://arxiv.org/pdf/1208.2385 — Equations (7)-(9), pp.3-4; §5 equation (12), p.5
UteshevBaravy: https://arxiv.org/html/1603.08752#S6 — Theorem 6.2, equations (6.6)-(6.7)
MuldersStorjohann: https://cs.uwaterloo.ca/~astorjoh/jscpopov.pdf — Figure 5; Theorem 4.2 manuscript p.9, proof p.10
LabahnNeigerZhou: https://cs.uwaterloo.ca/~glabahn/Papers/HermiteDeterminantPaper.pdf — Theorem 7 p.6; Algorithm 2 and Proposition 17 p.13
Historical comparison retained:
Current review: Lubinsky–Saff 1987 mathematical body compared at the 10:57 UTC checkpoint. See Source comparisons for exact claims and hashes.
Earlier source notes (historical, before this review):
https://www.maths.tcd.ie/EMIS/journals/JACO/Volume3_2/m4496732732u7744.fulltext.pdf
https://arxiv.org/pdf/1205.1340
https://arxiv.org/html/1603.08752
https://archive.mpim-bonn.mpg.de/id/eprint/2068/1/preprint_1990_10.pdf
Historical cell record before 2026-10-11 19:40 UTC (preserved):
Current review: Lubinsky–Saff 1987 mathematical body compared at the 10:57 UTC checkpoint. See Source comparisons for exact claims and hashes.
Earlier source notes (historical, before this review):
https://www.maths.tcd.ie/EMIS/journals/JACO/Volume3_2/m4496732732u7744.fulltext.pdf
https://arxiv.org/pdf/1205.1340
https://arxiv.org/html/1603.08752
https://archive.mpim-bonn.mpg.de/id/eprint/2068/1/preprint_1990_10.pdf</t>
      </text>
    </comment>
    <comment authorId="0" ref="C15">
      <text>
        <t xml:space="preserve">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cell record before 2026-10-11 19:40 UTC (preserved):
PRIMARY-THETA. Classical overlap: No matching statement in this source; no novelty inference. Retained: Universal arbitrary-pencil factorization remains supporting explicit formula candidate with classical mechanism; source gives no exact match and does not clear priority.</t>
      </text>
    </comment>
    <comment authorId="0" ref="D15">
      <text>
        <t xml:space="preserve">Exact-family printed match remains unestablished.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PRIMARY-THETA: journal reference page360 and citations9–36 if pursuing earlier attribution Zhedanov1997 fulltext comparison broader exact local-discriminant and arithmetic priority review all-composite half-order simplicity repeated-prime extension uniform unramified content support</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
      <text>
        <t xml:space="preserve">General common-chirp min(B,H), optimized blocked/Toeplitz kernels beyond the accepted phase-zero path, complete production resource accounting/integration, optimized FFT comparisons and full-interface historical priority remain open.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[2026-10-11 16:43 UTC; final bounded CHIRP implementation review]
Bounded reference milestone met, no source repair required.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[2026-10-11 16:16 UTC; live workflow reconciliation]
CURRENT REMAINDER: production/raw-input recognizer implementation, full rejection and validation behavior, and measured execution remain open. The scoped unified recognizer proof is already accepted. Exact historical D06 bytes were recovered at SHA256 e871250b94c9a5823adacee7da26bb6d4477af0758c684aa8c8ff9e34be21f89; that provenance question is closed. Q13 also has a separately accepted corrected bit-cost RAM corollary. Neither closes numerical robustness, optimized runtime or historical priority; do not requeue the already closed proof/byte questions.
Prior dated record, preserved verbatim:
Unified stated model and min-cost recognizer theorem after algebra branch acceptance.
Reviewed recognizer update (10 October 2026): The unified stated-model and cost/rejection proof stopping condition is met by the independently accepted report and review preserved in this archive. Separate production, bit/numerical, priority and D06 historical-byte questions remain open. This draft appends evidence only; any categorical status replacement requires an expressly authorized later edit.</t>
      </text>
    </comment>
    <comment authorId="0" ref="D11">
      <text>
        <t xml:space="preserve">Accepted fixed bases {3,7,11,15,19,23,75}, each with original guards, are already integrated; base 75 and family 75p for p≡1 mod4, p≠5 accepted. General augmented-content support and repeated-prime cases remain open.
Historical cell record before 2026-10-11 19:40 UTC (preserved):
Later independently reviewed work is outside the 10:57 UTC checkpoint and awaits its next in-place update. No finding from it is claimed here.
[2026-10-10 12:13:36 UTC; updated status] Five fixed bases accepted; additional 15p and 19p families with stated prime exclusions.
[2026-10-10; independently reviewed bounded update] The exact s=23 certificate and independent review are now integrated at Q29 and NF-09. The current accepted bases are 3,7,11,15,19,23, with each original prime/field hypothesis retained. See the s=23 receipt recorded at Q29.</t>
      </text>
    </comment>
    <comment authorId="0" ref="D10">
      <text>
        <t xml:space="preserve">N=5 characteristic-zero signed-bank exact minimum five is already accepted and integrated. Larger-size sharp minima, singular/positive-characteristic classification, compact weights and improved shared evaluation remain open.
Historical cell record before 2026-10-11 19:40 UTC (preserved):
Later independently reviewed work is outside the 10:57 UTC checkpoint and awaits its next in-place update. No finding from it is claimed here.
[2026-10-10 12:13:36 UTC; updated status] Support and growing-bank results accepted; N5 four-bank characteristic-zero exclusion now accepted.
[2026-10-10 12:20 UTC] N5 exact minimum five is accepted. Preserve the four-bank odd-size classification. Larger-size sharp minima, singular five-bank classification, positive characteristic, and improved shared evaluation remain open.</t>
      </text>
    </comment>
    <comment authorId="0" ref="C8">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F11">
      <text>
        <t xml:space="preserve">Accepted fixed bases {3,7,11,15,19,23,75}, each with original guards, are already integrated; base 75 and family 75p for p≡1 mod4, p≠5 accepted. General augmented-content support and repeated-prime cases remain open.
Historical cell record before 2026-10-11 19:40 UTC (preserved):
Integrate the later review at its exact source hash, preserving its scope and open cases.
[2026-10-10 12:13:36 UTC; updated status] General content support, arbitrary composite and repeated-prime extensions remain open.
[2026-10-10; independently reviewed bounded update] The s=23 fixed-base integration is complete. The remaining stopping condition is a reviewed general augmented-content support theorem or a separate repeated-prime bridge; neither follows from this finite certificate.</t>
      </text>
    </comment>
    <comment authorId="0" ref="F10">
      <text>
        <t xml:space="preserve">N=5 characteristic-zero signed-bank exact minimum five is already accepted and integrated. Larger-size sharp minima, singular/positive-characteristic classification, compact weights and improved shared evaluation remain open.
Historical cell record before 2026-10-11 19:40 UTC (preserved):
Integrate the later review at its exact source hash, preserving its scope and open cases.
[2026-10-10 12:13:36 UTC; updated status] Sharp enlarged-bank minima, compact weights and improved shared evaluator remain open.</t>
      </text>
    </comment>
    <comment authorId="0" ref="C5">
      <text>
        <t xml:space="preserve">Bounded reference, sparse phase-zero frontend, metered dispatcher and manuscript v3 fidelity complete; broader optimized production and priority open.
Historical cell record before 2026-10-11 19:40 UTC (preserved):
[2026-10-11 17:20 UTC; reviewed cross-tab reconciliation]
Bounded dense reference already accepted; subsequent nine-source comparison review complete with F6 wording repair. Optimized kernels, production and global priority remain OPEN. CHIRP v3 implementation/prior-art manuscript integration is in editorial preparation, not yet a cleared release.
Earlier history (unchanged):
[2026-10-11 16:43 UTC; final bounded CHIRP implementation review]
SCOPED PROOF AND BOUNDED DENSE REFERENCE ACCEPTED; optimized production validation OPEN. The reference milestone is independently complete. The accepted fast cost ledgers have not been implemented by this dense source.
Prior dated record, preserved verbatim:
[2026-10-11 16:24 UTC; current assignment and dependency reconciliation]
SCOPED PROOF COMPLETE; implementation now ASSIGNED to implement_chirp_exact_recognizer through Q13. Raw-input validity/rejection, complete output and paid execution are being checked. Existing theorem/D06 provenance/bit-contract acceptances remain intact; production validation remains unfinished.
Prior dated record, preserved verbatim:
Scoped proof complete; production validation open
[2026-10-10 reconciliation] Earlier Candidate state preserved as history. The unified theorem stopping condition is met; no implementation or novelty promotion.</t>
      </text>
    </comment>
    <comment authorId="0" ref="F8">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D5">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[2026-10-11 16:43 UTC; final bounded CHIRP implementation review]
Independent PASS for the unchanged bounded dense reference: exact cyclic filtering, Hankel/node/recurrence recovery, complete raw-coordinate verification and all positive-sign unnormalized DFT outputs on MEMBER. NONMEMBER requires rejection of every canonical phase. Exact built-in input records/list or tuple, N&gt;=2, 1&lt;=r&lt;N, supplied prime and exact-order-N root are validated. LIMIT is indeterminate and returns no representation/transform; INVALID_INPUT/PARAMETERS are distinct. 643,632 fresh differential decisions, 640,921 exhaustive vectors, 1,366 recognizer cutoffs, 802 checker cutoffs and 27 corrupt certificates passed. Author libfile_bf879c07b8208191a33e55429d9675ca v1, archive SHA256 f0f6ab4c1601a2875d48aa61c48fd347154357b95f21cf41e0de351d0a61c9db. Independent review libfile_bdc15bd8232881919496a838a30f85b5 v0, SHA256 0f90f725ab1a2952929f0332e30f04a9dd9ea135c16352e136cc9cfd9fc084af. Accepted code 7d263f616526bd1123658771afc73bb44fc15282ef8ee0131e48ade0b59d18b7; checker 556337c6bc1f4215d1782f82fb63bfd67771152a442af1688bf91080f763699f.
Prior dated record, preserved verbatim:
Piecewise exact supplied-root recognizer using dyadic pruning where available and separately proved blocked all-length scans otherwise, with full rejection ledger.
Reviewed recognizer update (10 October 2026): Independently reviewed scoped integration: dyadic sparse acceptance costs O(N log(t+2)+t²); after sparse rejection pay that attempt plus min(B,H), where B and H decide the same common-chirp family. Non-dyadic inputs retain the all-length blocked B bound; H=O(N r³ log(r+2)+r^(2+3 log₂3)) applies only to dyadic N. Dense accepted outputs, paid rejection and separate fallback/operator ledgers are included.</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8">
      <text>
        <t xml:space="preserve">[2026-10-11; historical review-byte recovery]
HERO1 Phase37 support-adaptive online minimum: 65685bb591307cdbe7bd00baf460eac1902f55578561dd66cd4e4cd834796ed4; 15235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E26">
      <text>
        <t xml:space="preserve">2026-10-12 02:44 UTC; evidence-wording correction: recorded controls, no separate cold replay.
[2026-10-12 02:36 UTC; independently accepted common-bipartition restricted obstruction]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Independent recorded controls passed without executing original or author programs. No separately evidenced sealed-extraction cold replay is claimed.
Earlier dated history (preserved):
Distinct intake prepared 2026-10-10 UTC; outside completed 178 Catalogue. Source-dated 2026-10-11. Continuation of HERO0-PHASE21-MIXED-HESSIAN row 13 and Phase23 continuation, but the permutation-template scope is a distinct new Phase26 claim.
Exact provenance: fft_hero0_phase26_permutation_bridge_2026-10-11.zip | 819702 bytes | libfile_b49f6a4d940c81919ede76bfcfa8e8b8 | file_00000000b7548211b54a85f2d1b4071d | v0 | SHA256 c790508658a55ca935f694451f7927a5da7d8acdefcb6371100569f49e54ebee
Review completed 2026-10-10 22:54 UTC. Source archive and all 13 inner entries verified. Fresh reviewer code passed 113826 exact crossing-rank checks, all 7 saved finite-field witnesses, all 9 saved approximation floors and new complex controls at sides 8/16. The final 15-file review seal was independently rechecked. Uploaded programs and inherited Phase25 tests were not executed. Review SHA256 d72f4e6fa390f39e7365ef26ee8ef703ade3f3cb5ddf520bb2a42ce3d9a51a8c.
Prior displayed cell, preserved verbatim:
[2026-10-12 02:36 UTC; independently accepted common-bipartition restricted obstruction]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Final cold review passed without executing original or author programs.
Earlier dated history (preserved):
Distinct intake prepared 2026-10-10 UTC; outside completed 178 Catalogue. Source-dated 2026-10-11. Continuation of HERO0-PHASE21-MIXED-HESSIAN row 13 and Phase23 continuation, but the permutation-template scope is a distinct new Phase26 claim.
Exact provenance: fft_hero0_phase26_permutation_bridge_2026-10-11.zip | 819702 bytes | libfile_b49f6a4d940c81919ede76bfcfa8e8b8 | file_00000000b7548211b54a85f2d1b4071d | v0 | SHA256 c790508658a55ca935f694451f7927a5da7d8acdefcb6371100569f49e54ebee
Review completed 2026-10-10 22:54 UTC. Source archive and all 13 inner entries verified. Fresh reviewer code passed 113826 exact crossing-rank checks, all 7 saved finite-field witnesses, all 9 saved approximation floors and new complex controls at sides 8/16. The final 15-file review seal was independently rechecked. Uploaded programs and inherited Phase25 tests were not executed. Review SHA256 d72f4e6fa390f39e7365ef26ee8ef703ade3f3cb5ddf520bb2a42ce3d9a51a8c.</t>
      </text>
    </comment>
    <comment authorId="0" ref="F27">
      <text>
        <t xml:space="preserve">[2026-10-11; historical review-byte recovery]
HERO17 Phase27 common-modulation fast path: d1d3b17db49a9afd869de2f59893062b71a6af3bc0c220face3e270bb0511f65; 17579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F26">
      <text>
        <t xml:space="preserve">[2026-10-11; historical review-byte recovery]
HERO0 Phase26 global-template obstruction: d72f4e6fa390f39e7365ef26ee8ef703ade3f3cb5ddf520bb2a42ce3d9a51a8c; 17081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F25">
      <text>
        <t xml:space="preserve">[2026-10-11; historical review-byte recovery]
Phase-defect rank and arbitrary-monomial correction: 7a7bcbebd605268cb9cd7b396ac880d06e91b044ace9e39ad5709f01701b320b; 15462 bytes; reconstructed by reinstating only omitted provenance identifiers from the preserved intake record; exact historical SHA-256 and reverse-redaction roundtrip verified.
Phase-defect bounded prior-art comparison: 69733be3085bfc56c7a7609a6c79dcaa803a8270ba6a0feb1cb758140934887a; 15407 bytes; recovered unchanged from the preserved review archive.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F24">
      <text>
        <t xml:space="preserve">[2026-10-11; historical review-byte recovery]
N256 determinant and solver saturation: 4ccb987e5b2ea4ce78e2a4e600808b2a0ed358f879e90a15c2f3553e9037786c; 14383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D20">
      <text>
        <t xml:space="preserve">[2026-10-11; independent bounded SRCR HIGH review] ACCEPTED: exact nonempty N64 HIGH witness T6 -&gt; F8 direct_sum F8, recursive mass 16, and the schedule-specific Theta(N log N) cost obstruction for its classical radix-2 continuation. The literal direct-child verifier receipt is corrected here from H(R-1) to HR additions; candidate kernel bytes are unchanged. The uniform O(N)-overhead joint-macro existence gate remains OPEN. No arbitrary-input speedup or general impossibility is established.
Historical cell record before 2026-10-11 19:40 UTC (preserved):
[2026-10-11 16:18 UTC; historical intake label reconciliation]
CONDITIONAL REVIEW COMPLETE; high-conductor macro construction remains OPEN. The 22:38 “Pending independent review” wording below is historical. The corrected recurrence implication and its guards were reviewed at 22:54; no uniformly generated macro or arbitrary-input speedup exists in this record.
Prior dated record, preserved verbatim:
Pending independent review at intake cutoff (2026-10-10 22:38 UTC) — explicit conjecture. Source claims only; not an accepted proof or speedup.
2026-10-10 22:54 UTC: Independently reviewed conditional proposal; explicit conjecture remains OPEN. No high-conductor macro or arbitrary-input speedup is established. The earlier pending text is the preserved intake-cutoff record.</t>
      </text>
    </comment>
    <comment authorId="0" ref="F22">
      <text>
        <t xml:space="preserve">[2026-10-11; historical review-byte recovery]
Phase43 arc-rank and four-row interpolation: de3213ac9c2eb1e055773f27c54b208309390a96775d5f5a8378a401764557bc; 18287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E20">
      <text>
        <t xml:space="preserve">Independent review libfile_9cad9d0ad190819199ce30e751ae0f75 v0; archive SHA256 8c4614057eac6b2ed71fbc8830296cb91b6d618429c69390c54d0da1b08e743f. Independent bounded review SHA256 c627f262645423104ef4ffec38be611e2da006b9b2e87fbceb8d8155d447990a. Candidate ZIP SHA256 928bcf553a34ed1c84b8129d9194cc346cf29c932673ed76312191fa8eb142d6; original manuscript independently byte-verified, SHA256 096851f9be08ff96d6e8ca8a871fd3ceda6bf00f71216739a7bc9ab7ecec8f0f. Fresh candidate controls were inspected and replayed byte-identically; fresh reviewer controls were executed. Original uploaded research programs remained inert. No inherited historical review was claimed as reproduced.
Historical cell record before 2026-10-11 19:40 UTC (preserved):
Distinct intake prepared 2026-10-10 UTC; outside completed 178 Catalogue. Source-dated 2026-10-11. Related to CFGL row 19 and HERO1 conductor work, but it asks for a different local-in-scale macro theorem. Do not replace CFGL or inherit its accepted status.
Exact provenance: SRCR_Fourier_Theory_2026-10-11.md | 11181 bytes | libfile_6defd520a71c81918d214363c06807d1 | file_00000000d99c821194034387f4b0bc7c | v0 | SHA256 096851f9be08ff96d6e8ca8a871fd3ceda6bf00f71216739a7bc9ab7ecec8f0f
Review completed 2026-10-10 22:54 UTC. Fresh exact reviewer checks verified reduction direction, conductor dimensions, HIGH cutoffs, recurrence countermodels, and Green determinant conditions; no uploaded program was executed. Inherited full Haar/project archives and external FFT-frontier/priority comparisons were not independently re-proved. Review SHA256 c38c80cc53eefe4c2426f5c542da9aa8592ad0d20aef3e29a95666aa53ac4fc2.</t>
      </text>
    </comment>
    <comment authorId="0" ref="F20">
      <text>
        <t xml:space="preserve">Construct a genuinely different uniform O(N)-overhead joint macro with paid preparation, legal inverses, all-row identities, supported roots, recursive mass and residual/readout charges. General SRCR construction remains open; no arbitrary-input speedup or general impossibility.
Independent exact characteristic-zero controls checked all 83200 HIGH matrix entries for N=64,128,256,512, including 51200 cross-packet zeros; independent dense N64 A T6 B construction; dense polynomial, inverse and depth-three routing controls through N=1024; and H/W/mass boundaries through t=512. With h=ceil(t/2), R=2^h, L=t-h-2, H=N-2R(L+2), W=(L-2)N+(2L+8)R, the specified macro costs W additions and W/2+2H root multiplications, and W=Theta(N log N). Its unchanged direct-child reference code costs HR additions and HR multiplications; complete direct HIGH control costs W+HR additions and W/2+2H+HR multiplications. The old conditional-review body remains unrecovered; full Haar/LOW/principal runtime integration is not claimed. Next: a genuinely different uniform O(N) joint macro with paid preparation, legal inverses, all-row identity, supported roots, recursive mass and residual/readout charges.
Historical cell record before 2026-10-11 19:40 UTC (preserved):
Construct and prove the exact high-bundle macro identity, including valid application/reconstruction directions, all required inverses and residual blocks; charge preparation, Haar/Green maps, routing, recursive mass and complete readout. A finite fit is not a uniform construction. Audit the stronger Section 15 complexity statements separately.
Scope limits: No proved fast macro, no accepted O(N log log N) or O(N) algorithm, no priority claim. The current dense fallback remains FFT-scale. Its external comparator statement was not reverified in this intake.
Completed 2026-10-10 22:54 UTC: Corrections: A G B=Q requires G=A^(-1) Q B^(-1), with inverse existence and costs proved. Fixed mass inflation c&gt;1 gives an upper bound O(N(log N)^(log_2 c)), not an automatic Omega(N log N) lower bound; an almost-N child is likewise insufficient. Polylogarithmic children generically give O(N(1+log* N)), not O(N). The N=16/32 proposed tests have empty HIGH bundles. Next gate: an explicit nonempty HIGH macro, full legal computation and mass ledger, all-row Fourier identity, then a uniform rule. Keep separate from CMLGC and CFGL.</t>
      </text>
    </comment>
    <comment authorId="0" ref="F19">
      <text>
        <t xml:space="preserve">[2026-10-11; historical review-byte recovery]
CFGL conductor and Fourier equivalence: 9af367d0a5a0462af40fe16fba9987a824af44d98d583b06b33ec99174c0c027; 13600 bytes; recovered unchanged from the preserved review archive.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E16">
      <text>
        <t xml:space="preserve">[2026-10-11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text>
    </comment>
    <comment authorId="0" ref="E15">
      <text>
        <t xml:space="preserve">[2026-10-11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text>
    </comment>
    <comment authorId="0" ref="E14">
      <text>
        <t xml:space="preserve">[2026-10-11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text>
    </comment>
    <comment authorId="0" ref="F8">
      <text>
        <t xml:space="preserve">2026-10-11 23:44 UTC; independently accepted later F11 v40 exact-support exclusion.
F11 continuation component only; the distinct Schur treewidth/planar realization theorem and all its other obligations are unchanged.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t>
      </text>
    </comment>
    <comment authorId="0" ref="B36">
      <text>
        <t xml:space="preserve">2026-10-12 02:02 UTC; independently accepted remaining Phase56 finite certificates.
Phase56 two-stage complex Green Fourier certificates, N5/N7/N8/N11/N13
Prior displayed cell, preserved verbatim:
Phase56 two-stage complex Green Fourier certificates, N5 and N8</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U17">
      <text>
        <t xml:space="preserve">[2026-10-12 20:45 UTC; corrected classical factorization and prior compiler cross-reference]
The q-Pascal/Newton factorization remains classical. OpenAI’s pinned 8 October formal source already supplies exact-width O(log² r), polynomial preparation and the two-bank route. The exponent is prior; no new asymptotic improvement follows. Historical originality of the narrower one-bank regularized implementation remains unestablished. This is a note-only annotation; the historical displayed blank is preserved.</t>
      </text>
    </comment>
    <comment authorId="0" ref="U174">
      <text>
        <t xml:space="preserve">2026-10-11 bounded cross-tab evidence reconciliation. Fills a blank current-priority overlay using an exact same-ID recorded assessment and its scoped current evidence, without inventing a review or numeric rank.
Sources: Catalogue!T179:V179; novelity breakthough!I216:T216
Prior displayed cell, preserved verbatim:
</t>
      </text>
    </comment>
    <comment authorId="0" ref="U9">
      <text>
        <t xml:space="preserve">2026-10-11 bounded cross-tab evidence reconciliation. Fills a blank current-priority overlay using an exact same-ID recorded assessment and its scoped current evidence, without inventing a review or numeric rank.
Sources: Catalogue!T35:V35; novelity breakthough!I27:T27
Prior displayed cell, preserved verbatim:
</t>
      </text>
    </comment>
    <comment authorId="0" ref="Y13">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T100">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V5">
      <text>
        <t xml:space="preserve">2026-10-11 bounded cross-tab evidence reconciliation. Makes the practical blocker actionable instead of merely saying implementation pending.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Q16: Ideal HIKP arithmetic. No relative-l2 guarantee or finite-word sparse-engine certificate. Implementation: Finite-word engine certification pending</t>
      </text>
    </comment>
    <comment authorId="0" ref="Z9">
      <text>
        <t xml:space="preserve">[2026-10-11; independent author-byte provenance re-verification] Fresh original outer-to-nested archive extraction independently re-verifies the recovery recorded on 10 October: CORRECTION_COMPATIBLE_SEPARATOR_THEOREM.md is exactly 6,329 bytes, SHA-256 79a5f64c11c47e39eb1fe90f7f6d51743dc9e4f1a9d89a5c505ce17835a86c0f. The precise archive/member chain and complete CRC/manifest checks are recorded in the independent provenance review, SHA-256 3a8373eca8d57f8d17ebe1a8fbaf36a688e90da8cb1b2ad9a3e8c120012ac59d. The adjacent historical review export is 703 bytes, SHA-256 ac60fadc696be34bdea08f521b59714b2137d1a4e3874fe763578cfa062d0dfd, and explicitly binds this author hash with scoped proof-level PASS. The separately recorded canonical review remains 710 bytes, SHA-256 eba23a76dd87fef48f9c5006bb416ee1756745874de212d83099ab1bc6af2b74, and was not recovered in the inspected source chain. Attribution normalization is declared by the historical ledger; its original-to-export transformation was not independently compared. No theorem controls were rerun. Mathematical scope and acceptance/status, priority, ranking, discovery count and implementation status remain unchanged. Earlier notes remain dated historical snapshots. Independent acceptance ZIP SHA256 968e8e21380419a91763d5d3e593681c636953c25b67f67b220d4831ee6cecc7.</t>
      </text>
    </comment>
    <comment authorId="0" ref="Z5">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Z100">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T158">
      <text>
        <t xml:space="preserve">Q17: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Historical cell record before 2026-10-11 19:40 UTC (preserved):
Q17: Proof closed. Arbitrary-matrix diagonal-pencil universal factors and reciprocity now independently proved at fixed homogeneous degree.</t>
      </text>
    </comment>
    <comment authorId="0" ref="U158">
      <text>
        <t xml:space="preserve">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unrelated-source comparison retained in Prior work / Source comparisons; it does not decide C03 priority.
Historical cell record before 2026-10-11 19:40 UTC (preserved):
Q17: Classical resultant mechanism; printed formula/application priority unresolved.
Exact source comparison: PRIMARY-THETA. Classical overlap: No matching theorem identified; no novelty inference. Retained: Universal arbitrary-pencil factorization remains supporting explicit formula candidate with classical mechanism; source gives no exact match and does not clear priority. Remaining: journal reference page360 and citations9–36 if pursuing earlier attribution Zhedanov1997 fulltext comparison broader exact local-discriminant and arithmetic priority review all-composite half-order simplicity repeated-prime extension uniform unramified content support</t>
      </text>
    </comment>
    <comment authorId="0" ref="V158">
      <text>
        <t xml:space="preserve">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
Historical cell record before 2026-10-11 19:40 UTC (preserved):
Q17: Specialization may increase vanishing order; generic exact order is not universal. Implementation: Not applicable to abstract proof</t>
      </text>
    </comment>
    <comment authorId="0" ref="Z162">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Y92">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U179">
      <text>
        <t xml:space="preserve">2026-10-11 bounded cross-tab evidence reconciliation. Fills a blank current-priority overlay using an exact same-ID recorded assessment and its scoped current evidence, without inventing a review or numeric rank.
Sources: Catalogue!T174:V174; novelity breakthough!I214:T214
Prior displayed cell, preserved verbatim:
</t>
      </text>
    </comment>
    <comment authorId="0" ref="Z22">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U175">
      <text>
        <t xml:space="preserve">2026-10-11 bounded cross-tab evidence reconciliation. The existing macro-compiler attribution is not a precise current assessment of this canonical lower-bound-input row.
Sources: Catalogue!T180; fft_target_models_1601/packet/INDEPENDENT_SCOPE_REVIEW.txt; Library libfile_f3f150b6bdb881919bf568fa32b389e0; archive SHA256 9887536c1b968e698b9ceb7ddf371d269cec1f0d5577c4e2e97c23ec5fa1c2c2; novelity breakthough!I51
Prior displayed cell, preserved verbatim:
Q06: Classical perturbation, balancing and tabulation synthesis.</t>
      </text>
    </comment>
    <comment authorId="0" ref="Y179">
      <text>
        <t xml:space="preserve">[2026-10-12 16:52 UTC; independently reviewed stacked-word source blocker; underlying HOLD]
Independent HOLD archive SHA256 2546cc6d104376fa768e55dca4428348562e677d8332a20ce53e0d197ac4c600 binds final candidate 42c87707ecc26a973d6205bc4cc5022195d826853cdbc7fd50df255e20e9295f (superseding the earlier draft). Seven inert source captures are pinned to CrocSwap/integer-mult-bounds commit 56b66d58297deca1d7dd130247d720e960f77a37. The reviewer corroborates the fixed 1567-archive member-name inventory only, without renamed/content/recursive search or nonexistence inference. Fresh synthetic XOR controls distinguish dirty scratch, erased scratch, complete record bits, forward/reverse maps and chronological order; their finite validity is diagnostic, not actual h23/h25 qualification. Original absent h23 gzip 4629d45d5074f87706db46be3aa3cd369071cd215bc6560d641115aadcce54a0, expanded bd0cbf73756f2e4f8d3879ec6c7a194990eb9ec40aaf3580bdded6994798d920; h25 gzip 1094276c9ee901e4e5c23062775aad2f50bb5a85a67e64e685d79babcf5b8ecb, expanded 634d3cc0fa8e4f592b1924c141bc953524ea08bf683059e18d8ad0c2f26785ec. These identify obligations, not successful retrieval/replay. Only the newly authored reviewer diagnostic was executed; historical/candidate programs remained inert.</t>
      </text>
    </comment>
    <comment authorId="0" ref="V175">
      <text>
        <t xml:space="preserve">2026-10-11 bounded cross-tab evidence reconciliation. Separates the row's actual model-transfer obligation from a broad associated-task overlay.
Sources: Catalogue!T180; fft_target_models_1601/packet/INDEPENDENT_SCOPE_REVIEW.txt; Library libfile_f3f150b6bdb881919bf568fa32b389e0; archive SHA256 9887536c1b968e698b9ceb7ddf371d269cec1f0d5577c4e2e97c23ec5fa1c2c2
Prior displayed cell, preserved verbatim:
Q06: Need a concrete non-Fourier family with paid envelopes and scaled-template budget. Implementation: Implementation pending</t>
      </text>
    </comment>
    <comment authorId="0" ref="U97">
      <text>
        <t xml:space="preserve">[2026-10-12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t>
      </text>
    </comment>
    <comment authorId="0" ref="U60">
      <text>
        <t xml:space="preserve">2026-10-11 bounded cross-tab evidence reconciliation. Fills a blank current-priority overlay using an exact same-ID recorded assessment and its scoped current evidence, without inventing a review or numeric rank.
Sources: Catalogue!T83:V83; novelity breakthough!I122:T122
Prior displayed cell, preserved verbatim:
</t>
      </text>
    </comment>
    <comment authorId="0" ref="Z97">
      <text>
        <t xml:space="preserve">[2026-10-12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Y93">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U23">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Z23">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T11">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Independently accepted cyclic-window extension with no mathematical repair.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Q13: Proof closed. Blocked common-chirp cost O(N r^(2+log₂3)+r^(2+3log₂3)); named Toeplitz and Gauss proofs are inherited dependencies.</t>
      </text>
    </comment>
    <comment authorId="0" ref="V11">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Q13: No integrated production Toeplitz/blocked recognizer validated. Implementation: Implementation pending</t>
      </text>
    </comment>
    <comment authorId="0" ref="P3">
      <text>
        <t xml:space="preserve">2026-10-11 bounded cross-tab evidence reconciliation. Historical snapshot column: blanks mean no earlier-cycle record was supplied for this claim in that source snapshot. Do not infer no proof, a failed review, or a current status. Exactly two claims have populated P:S history; preserve those original records. Current evidence is in T:Z.
Sources: Catalogue!P4:S181; table_gap_audit_1928/AUDIT_RECEIPT_PREWRITE.json</t>
      </text>
    </comment>
    <comment authorId="0" ref="Y172">
      <text>
        <t xml:space="preserve">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Q3">
      <text>
        <t xml:space="preserve">2026-10-11 bounded cross-tab evidence reconciliation. Historical snapshot column: blanks mean no earlier-cycle record was supplied for this claim in that source snapshot. Do not infer no proof, a failed review, or a current status. Exactly two claims have populated P:S history; preserve those original records. Current evidence is in T:Z.
Sources: Catalogue!P4:S181; table_gap_audit_1928/AUDIT_RECEIPT_PREWRITE.json</t>
      </text>
    </comment>
    <comment authorId="0" ref="U7">
      <text>
        <t xml:space="preserve">2026-10-11 bounded cross-tab evidence reconciliation. Fills a blank current-priority overlay using an exact same-ID recorded assessment and its scoped current evidence, without inventing a review or numeric rank.
Sources: Catalogue!T33:V33; novelity breakthough!I28:T28
Prior displayed cell, preserved verbatim:
</t>
      </text>
    </comment>
    <comment authorId="0" ref="T102">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Z172">
      <text>
        <t xml:space="preserve">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R3">
      <text>
        <t xml:space="preserve">2026-10-11 bounded cross-tab evidence reconciliation. Historical snapshot column: blanks mean no earlier-cycle record was supplied for this claim in that source snapshot. Do not infer no proof, a failed review, or a current status. Exactly two claims have populated P:S history; preserve those original records. Current evidence is in T:Z.
Sources: Catalogue!P4:S181; table_gap_audit_1928/AUDIT_RECEIPT_PREWRITE.json</t>
      </text>
    </comment>
    <comment authorId="0" ref="S3">
      <text>
        <t xml:space="preserve">2026-10-11 bounded cross-tab evidence reconciliation. Historical snapshot column: blanks mean no earlier-cycle record was supplied for this claim in that source snapshot. Do not infer no proof, a failed review, or a current status. Exactly two claims have populated P:S history; preserve those original records. Current evidence is in T:Z.
Sources: Catalogue!P4:S181; table_gap_audit_1928/AUDIT_RECEIPT_PREWRITE.json</t>
      </text>
    </comment>
    <comment authorId="0" ref="U3">
      <text>
        <t xml:space="preserve">2026-10-11 bounded cross-tab evidence reconciliation. A blank current-priority overlay means no later claim-specific priority verdict has been recorded here. It is not a proof failure and not an invitation to assign a rank. Historical assessment stays in K; exact same-ID current screening and its depth are in novelty I/T. Only specific source-backed updates belong in U.
Sources: Catalogue!K4:U181; novelity breakthough!C6:T221</t>
      </text>
    </comment>
    <comment authorId="0" ref="Z102">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U160">
      <text>
        <t xml:space="preserve">2026-10-11 bounded cross-tab evidence reconciliation. Fills a blank current-priority overlay using an exact same-ID recorded assessment and its scoped current evidence, without inventing a review or numeric rank.
Sources: Catalogue!T17:V17; novelity breakthough!I17:T17
Prior displayed cell, preserved verbatim:
</t>
      </text>
    </comment>
    <comment authorId="0" ref="Y32">
      <text>
        <t xml:space="preserve">2026-10-11 23:59 UTC; independently accepted uniform abelian 2-group endpoint minimax.
Related Q05 minimax cross-reference only; the C07 moving-interface/matching oracle statement and all its remaining obligations are unchanged.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t>
      </text>
    </comment>
    <comment authorId="0" ref="U86">
      <text>
        <t xml:space="preserve">2026-10-11 bounded cross-tab evidence reconciliation. Fills a blank current-priority overlay using an exact same-ID recorded assessment and its scoped current evidence, without inventing a review or numeric rank.
Sources: Catalogue!T162:V162; novelity breakthough!I86:T86
Prior displayed cell, preserved verbatim:
</t>
      </text>
    </comment>
    <comment authorId="0" ref="Y90">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Z90">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T16">
      <text>
        <t xml:space="preserve">2026-10-11 bounded cross-tab evidence reconciliation. Existing proof closure is retained; current overlay omitted the separate accepted comparator and the rejected stronger substitution.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Q14: Proof closed. Original F015 cap and aggregate theorems freshly reread and independently accepted with fresh exact controls and all guarded Green-domain assumptions.</t>
      </text>
    </comment>
    <comment authorId="0" ref="U16">
      <text>
        <t xml:space="preserve">2026-10-11 bounded cross-tab evidence reconciliation. Replaces the blanket unresolved interface label with the actual completed bounded comparison and surviving priority question.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Q14: Classical transform ingredients; exact intermediate-fiber/rejection interface remains unresolved.</t>
      </text>
    </comment>
    <comment authorId="0" ref="V16">
      <text>
        <t xml:space="preserve">2026-10-11 bounded cross-tab evidence reconciliation. Closes the already completed comparison stage without claiming that the remaining interface or numerical tasks are complete.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Q14: Resolve exact intermediate-fiber and rejection-interface priority; any bounded-word implementation requires its own complete contract. Implementation: Fresh exact controls independently reviewed; bit complexity, numerical stability and production validation remain separate.</t>
      </text>
    </comment>
    <comment authorId="0" ref="T12">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Q13: Proof closed. Blocked common-chirp cost O(N r^(2+log₂3)+r^(2+3log₂3)); named Toeplitz and Gauss proofs are inherited dependencies.</t>
      </text>
    </comment>
    <comment authorId="0" ref="Y16">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V12">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Q13: No integrated production Toeplitz/blocked recognizer validated. Implementation: Implementation pending</t>
      </text>
    </comment>
    <comment authorId="0" ref="Z16">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U74">
      <text>
        <t xml:space="preserve">2026-10-11 bounded cross-tab evidence reconciliation. Fills a blank current-priority overlay using an exact same-ID recorded assessment and its scoped current evidence, without inventing a review or numeric rank.
Sources: Catalogue!T109:V109; novelity breakthough!I74:T74
Prior displayed cell, preserved verbatim:
</t>
      </text>
    </comment>
    <comment authorId="0" ref="U136">
      <text>
        <t xml:space="preserve">2026-10-11 bounded cross-tab evidence reconciliation. Fills a blank current-priority overlay using an exact same-ID recorded assessment and its scoped current evidence, without inventing a review or numeric rank.
Sources: Catalogue!T133:V133; novelity breakthough!I151:T151
Prior displayed cell, preserved verbatim:
</t>
      </text>
    </comment>
    <comment authorId="0" ref="T4">
      <text>
        <t xml:space="preserve">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[2026-10-11 14:04 UTC; final independent scope]
F020 all-A implication proof independently accepted at exact author SHA256 8ca570c7e7c41c50827b1dea3feb931cbcfe0fdab3c3a2016c6e7d0989126abc. It derives the existing guarded separated and one-simple-overlap initial forms and complete ordinary-discriminant coefficients from the finite q-binomial identity with proved all-order block and first-derivative arguments. Characteristic zero, odd d and every stated residual/simplicity guard are retained; no new general arithmetic transfer follows.
Prior dated record, preserved verbatim:
Q02: Proof closed. Hermite disk exclusion and half-order guard removal retained. Composite residual squarefreeness remains a guard.
Q08: Proof closed. Fixed-degree full cluster singular spectrum added; constants remain degree-dependent.</t>
      </text>
    </comment>
    <comment authorId="0" ref="U4">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V4">
      <text>
        <t xml:space="preserve">Simplicity for b≥5, even d/A=0/nonprimitive-root variants, general residual/overlap preparation, other embeddings, growing-degree efficiency, finite-precision engine, hard resource guarantees and exact historical priority remain open.
Historical cell record before 2026-10-11 19:40 UTC (preserved):
Q02: See Q29 for the broader composite extension. Implementation: Not applicable to abstract proof
Q08: Does not give a uniform growing-degree stability theorem. Implementation: Implementation pending</t>
      </text>
    </comment>
    <comment authorId="0" ref="Y70">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Z70">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Z4">
      <text>
        <t xml:space="preserve">[2026-10-12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T29">
      <text>
        <t xml:space="preserve">2026-10-11 bounded cross-tab evidence reconciliation. Replaces existence-only overlay with the accepted, separately scoped constructive follow-on; does not replace the original theorem.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Q20: Proof closed. Even N=2h ≥4 admits at most h+1 legal nonzero distinct poles; complete pencil proof accepted.</t>
      </text>
    </comment>
    <comment authorId="0" ref="U29">
      <text>
        <t xml:space="preserve">2026-10-11 bounded cross-tab evidence reconciliation. Current priority must not mistake the accepted implementation contract for a new general moment theorem.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novelity breakthough!I63
Prior displayed cell, preserved verbatim:
Q20: Chirp Hankel determinant is row-reversed Lubinsky–Saff Theorem 3.2. Accepted h&lt;=Q&lt;=h+1 legal extra-pole construction remains a scoped application; no new general moment theory or h-pole optimum.
Exact source comparison: PRIMARY-THETA. Classical overlap: chirp Hankel determinant is row-reversed Theorem3.2 Retained: Accepted h≤Q≤h+1 legal construction; no h-pole optimum or new general moment theory. Remaining: journal reference page360 and citations9–36 if pursuing earlier attribution Zhedanov1997 fulltext comparison broader exact local-discriminant and arithmetic priority review all-composite half-order simplicity repeated-prime extension uniform unramified content support</t>
      </text>
    </comment>
    <comment authorId="0" ref="V29">
      <text>
        <t xml:space="preserve">2026-10-11 bounded cross-tab evidence reconciliation. The old generic implementation-pending text omits what is proved and what remains practically open.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Q20: Exact h-pole optimum and universal parameter t=1 remain open. Implementation: Implementation pending</t>
      </text>
    </comment>
    <comment authorId="0" ref="Z161">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Y91">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4">
      <text>
        <t xml:space="preserve">[2026-10-12 13:26 UTC; accepted-baseline comparison addendum]
Later accepted Q11 update: the growing q=483^m full B_N now has a 20q+1 legal zero-edge Green upper, O(N) compressed preparation and Theta(Nq)=Theta(N^1.5) direct application. This improves the earlier quadratic Green baseline recorded in this dated comparison, while the accepted two-DFT O(N log N) evaluator remains faster. It supplies no target-compatible dirty-scratch C-tensor transfer or improved exact-DFT exponent. Earlier comparison source bytes and all other conclusions are retained. Independent review ZIP SHA256 604a419f89bd0cb79e53448d39a37798bbef05e01bccc3d3421c98a2beec6a32.
[2026-10-12 15:07 UTC; restricted model comparison]
Later restricted Q11 evidence: the fixed-partition matching model needs at least 5q branches; Model R additionally bounds directed cross-block ranks/orientations and needs 20q−12. Against the fully paid 20q+1 upper this leaves 13, without determining the minimum. The literal separate-row executor needs at least N(5q−1) visits, but shared/fused and two-DFT computations are outside that executor. No arbitrary-cycle, FFT or bit-complexity lower follows; no improvement of the exact-DFT comparison exponent is established. ZIP SHA256 7bfdc4108aaccfb8ebf12bfa6812b632a82b07565fe73304fe2da7b26a351a74.
[2026-10-12 15:26 UTC; accepted coloring upper comparison]
Later accepted Q11 update: exceptional-block coloring reduces the fully paid Model R upper from 20q+1 to 20q−7, eight branches saved, with lower 20q−12 and gap five. O(N) field setup now has additional O(s³) integer-word coloring and O(s²) integer storage; application remains Theta(Nq). The earlier linear-total-preparation baseline and its reproducer are preserved. The two-DFT O(N log N) evaluator remains asymptotically faster. This supplies no target-compatible efficient C-tensor/dirty-scratch transfer or improved exact-DFT exponent. Review ZIP SHA256 f9f9c9f35fb14710faa1780b1e1b7145688b0029165d6fc3bb0ab95ab3b8e300.
[2026-10-12 17:45 UTC; independently accepted Q11 shared character-bank evaluator]
Later Q11 shared-evaluator acceptance: the same legal matching sum admits O(N log q) fused field/word evaluation and O(N) cold setup/storage via its closed-form20q+1 witness, matching the known two-DFT asymptotic rate. This replaces the separate-branch execution cost only; branch interval[20q−12,20q−7], cold coloring O(s³) and expanded-output Theta(Nq) remain. It provides no improved exact-DFT exponent or target-compatible uniform C-tensor/dirty-scratch compilation.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 No improved finite-network exact-DFT exponent or target-compatible dirty-scratch C-tensor compiler is supplied.</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[2026-10-11; final corrected bit-contract review] Author Library libfile_eb7943666d008191b021f29608c3e836 v0; archive SHA256 253a0ecaf023e4fa841d6ea07e4a6ea8a480b9c5f3a75bf9e022e7ad07ec1878. Independent review Library libfile_c09f8a0efb3881918b338dad9ad395b1 v0; archive SHA256 9d86d3ca005b62119566f5e9426900cc0d63eeb4f0ca80b74d693012b438fa03. ACCEPT_WITH_PRECISION_CORRECTION; REVIEWED_STATEMENT.md controls publication wording. Exact Library readbacks and all 23+12 manifest payloads reverified. Original author and accepted field archives unchanged.
Prior dated record, preserved verbatim: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https://github.com/AgentSlop-Si/research/blob/main/math/archive/objects/e8/e871250b94c9a5823adacee7da26bb6d4477af0758c684aa8c8ff9e34be21f89__06-chirp-gauss-review.md | export SHA256 8bb0ccc144506e968df1a9999300e3e42d060dc055b9e7f6a1049e1b36753b0f
https://github.com/AgentSlop-Si/research/blob/main/math/archive/objects/50/50581a8a03f18a31e845953936a8cd56d3c7acaa17297eda2c8a40ebf14b6373__05-toeplitz-eliminant.md | export SHA256 50581a8a03f18a31e845953936a8cd56d3c7acaa17297eda2c8a40ebf14b6373
https://github.com/AgentSlop-Si/research/blob/main/math/archive/objects/65/65775d95bd006ba0c7e6cd88ffe2aaf6b4952b67408252e101b4521cc3d2b3db__REVIEW.md | export SHA256 65775d95bd006ba0c7e6cd88ffe2aaf6b4952b67408252e101b4521cc3d2b3db
Q13 current accepted scope: https://docs.google.com/spreadsheets/d/1BHaGJHkXxf_UfZdyTKF2zrWNFzIP4IvhaqFMj-83BjU/edit#gid=1877766156&amp;range=A16:V16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text>
    </comment>
    <comment authorId="0" ref="N46">
      <text>
        <t xml:space="preserve">2026-10-11 bounded cross-tab evidence reconciliation. Old existence-only limitations miss the proved quantitative family and its severe condition number.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Does not settle uniform h-pole optimum or claim t=1 always works. Requires paid pole selection/root/residue preparation; independently applying h+1 N-length solves is quadratic.
Q20: Exact h-pole optimum and universal parameter t=1 remain open. Implementation: Implementation pending</t>
      </text>
    </comment>
    <comment authorId="0" ref="O46">
      <text>
        <t xml:space="preserve">2026-10-11 bounded cross-tab evidence reconciliation. Supplies the real next gate instead of a generic family-wide literature task.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Compare legal nonzero/nonresonant-node restrictions and forced diagonal/minimum classification against q-moment/Padé literature after applying the exact Lubinsky–Saff substitution.</t>
      </text>
    </comment>
    <comment authorId="0" ref="Q112">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Q46">
      <text>
        <t xml:space="preserve">2026-10-11 bounded cross-tab evidence reconciliation. Adds an exact accepted review binding without discarding the original source locators.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https://github.com/AgentSlop-Si/research/blob/main/math/archive/objects/d6/d6f5ac8d0cbd7f48cf928139dd60d275c79ad7b566d3c772795bb91d0d3a4861__d6f5ac8d0cbd7f48cf92__PROOF_OR_OBSTRUCTION.md | export SHA256 d6f5ac8d0cbd7f48cf928139dd60d275c79ad7b566d3c772795bb91d0d3a4861
Q20 current accepted scope: https://docs.google.com/spreadsheets/d/1BHaGJHkXxf_UfZdyTKF2zrWNFzIP4IvhaqFMj-83BjU/edit#gid=1877766156&amp;range=A23:V23</t>
      </text>
    </comment>
    <comment authorId="0" ref="J166">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T46">
      <text>
        <t xml:space="preserve">2026-10-11 bounded cross-tab evidence reconciliation. Prevents the obsolete screened-only label from hiding the accepted correctness review while keeping novelty separate.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SCREENED ONLY: exact statement/status checked; external historical novelty unassessed for this row in this pass</t>
      </text>
    </comment>
    <comment authorId="0" ref="Q38">
      <text>
        <t xml:space="preserve">2026-10-11 23:59 UTC; independently accepted uniform abelian 2-group endpoint minimax.
Related Q05 minimax cross-reference only; the C07 moving-interface/matching oracle statement and all its remaining obligations are unchanged.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t>
      </text>
    </comment>
    <comment authorId="0" ref="Q166">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J18">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Historical cell record before 2026-10-11 19:40 UTC (preserved):
Fixed-r theorem independently accepted; polynomial construction and growing-r corollary separately checked.
Related current status (scope, not blanket theorem equivalence): Q13: Proof closed. Blocked common-chirp cost O(N r^(2+log₂3)+r^(2+3log₂3)); named Toeplitz and Gauss proofs are inherited dependencies.</t>
      </text>
    </comment>
    <comment authorId="0" ref="N18">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Raw verification mandatory; reject outside union, not output arbitrary-input transform. Shipped earlier dispatcher retained factorial eliminant, so growing-r bound is not automatically shipped implementation behavior. No robust floating Prony theorem.
Q13: No integrated production Toeplitz/blocked recognizer validated. Implementation: Implementation pending</t>
      </text>
    </comment>
    <comment authorId="0" ref="Q18">
      <text>
        <t xml:space="preserve">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https://github.com/AgentSlop-Si/research/blob/main/math/archive/objects/e8/e871250b94c9a5823adacee7da26bb6d4477af0758c684aa8c8ff9e34be21f89__06-chirp-gauss-review.md | export SHA256 8bb0ccc144506e968df1a9999300e3e42d060dc055b9e7f6a1049e1b36753b0f
https://github.com/AgentSlop-Si/research/blob/main/math/archive/objects/7c/7c9c837d283d85f0d74dd1f201e174d4c8aec70cfdbb847bdae569b30d81249b__GROWING_RANK_CHIRP_COROLLARY.md | export SHA256 7c9c837d283d85f0d74dd1f201e174d4c8aec70cfdbb847bdae569b30d81249b
https://github.com/AgentSlop-Si/research/blob/main/math/archive/objects/50/50581a8a03f18a31e845953936a8cd56d3c7acaa17297eda2c8a40ebf14b6373__05-toeplitz-eliminant.md | export SHA256 50581a8a03f18a31e845953936a8cd56d3c7acaa17297eda2c8a40ebf14b6373
Q13 current accepted scope: https://docs.google.com/spreadsheets/d/1BHaGJHkXxf_UfZdyTKF2zrWNFzIP4IvhaqFMj-83BjU/edit#gid=1877766156&amp;range=A16:V16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text>
    </comment>
    <comment authorId="0" ref="Q113">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J200">
      <text>
        <t xml:space="preserve">2026-10-11 bounded cross-tab evidence reconciliation. Propagates a current source-backed model clarification missing from the novelty view.
Sources: Catalogue!T180; fft_target_models_1601/packet/INDEPENDENT_SCOPE_REVIEW.txt; Library libfile_f3f150b6bdb881919bf568fa32b389e0; archive SHA256 9887536c1b968e698b9ceb7ddf371d269cec1f0d5577c4e2e97c23ec5fa1c2c2
Prior displayed cell, preserved verbatim:
Independent audit accepts scoped classical tolls and field counts.
Related current status (scope, not blanket theorem equivalence): Q06: Proof closed. Macro compiler retained; paid dyadic prefix balancing added in S1.</t>
      </text>
    </comment>
    <comment authorId="0" ref="J6">
      <text>
        <t xml:space="preserve">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Historical cell record before 2026-10-11 19:40 UTC (preserved):
[2026-10-11 16:43 UTC; final noncyclic PREFIX independent acceptance]
ACCEPT without mathematical repair: (A) maximum value for H×P with arbitrary finite q-group H and p-group P, p!=q, including axes/singleton; (B) full optimizer hierarchy, unique top, labeled count and sufficient escape gap for H×(C_p×C_p); (C) the direction-switch diagnostic. General arbitrary-P optimizer classification is not accepted by A. Previously accepted cyclic all-b results remain intact.
Prior dated record, preserved verbatim:
[2026-10-11 16:00 UTC; final all-b independent acceptance]
CURRENT: Independent ACCEPT as written, with no mathematical correction, for G=H×C_(p^b), |H|=q^a, integers a,b≥0 and primes p≠q. Accepted exact value, every recursive maximal-subgroup right-coset optimizer, unique top B for nontrivial G, labeled recurrence and sufficient mixed escape gap p^(b−1)(p−1). Earlier specialized results and stronger D8 gaps remain preserved.
Prior dated record, preserved verbatim:
[2026-10-11 15:45 UTC; final independent scope acceptance]
CURRENT: Independent ACCEPT, no mathematical correction, for H×C_(p²), |H|=q^a, a≥0, primes p≠q. Accepted exact maximum, every recursive maximal-subgroup right-coset optimizer, unique top B, labeled recurrence, and sufficient escape gap p(p−1) for a≥1. Earlier H×C_p and stronger specialized D8 statements remain accepted.
Prior dated record, preserved verbatim:
[2026-10-11 14:47 UTC; final H×C_p acceptance and bounded prior-work comparison]
CURRENT: Independent ACCEPT with no mathematical correction for H×C_p, H any finite q-group of order q^a, a≥0, and p≠q prime, including p=2&lt;q. Accepted exact value, every recursive maximal-subgroup right-coset optimizer, unique top B, labeled recurrence and sufficient escape gap p−1 for a≥1. Existing accepted classes and the stronger D8-specific bound are preserved.
Prior dated record, preserved verbatim:
[2026-10-11 14:25 UTC; final independent uniform-family acceptance]
CURRENT: The uniform family D8 x C_p is independently accepted for every odd prime p, with no correction to the submitted family theorem. Maximum 20p-8; every optimizer is a recursive maximal-subgroup right-coset ordering and uniquely determines its top subgroup. General nontrivial nilpotent escape remains open.
Prior dated record, preserved verbatim:
[2026-10-11 14:04 UTC; final independent scope]
CURRENT: Independent ACCEPT WITH CORRECTION for the bounded D8 x C3 result and conditional nilpotent reduction. The escape statement must range over NONTRIVIAL finite nilpotent groups; the raw singleton case is false. Existing general PREFIX theorem classes are unchanged.
Prior dated record, preserved verbatim:
Proof closed (scoped)</t>
      </text>
    </comment>
    <comment authorId="0" ref="Q109">
      <text>
        <t xml:space="preserve">
[2026-10-12 01:08 UTC; explicit stable extraction evidence]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t>
      </text>
    </comment>
    <comment authorId="0" ref="K6">
      <text>
        <t xml:space="preserve">Independent arbitrary-P structure review ACCEPT, with exact source bindings; earlier manuscript fidelity remains valid for its own scope.
Historical cell record before 2026-10-11 19:40 UTC (preserved):
[2026-10-11 17:20 UTC; reviewed cross-tab reconciliation]
PREFIX noncyclic manuscript v3 fidelity review PASS: 19 pages,35 package payloads and25 source bindings verified; original versions unchanged. This is editorial clearance only, reusing previously accepted mathematics. PDF libfile_897f4a67c3208191a0d19390c327a815; LaTeX libfile_d7d7303e5c9c81919c5afc900a2c3cb7; package libfile_75c45b3c283481919678c2e256e48f2c.
Earlier history (unchanged):
[2026-10-11 16:43 UTC; final noncyclic PREFIX independent acceptance]
Final independent project mathematical review accepts A/B/diagnostic, bound to unchanged proof SHA256 148ddbc0f0d95ad5d0bde66acd901b4cf2fd69c79283e9c243e7ede0e13d22e0; symbolic arguments and separate exact controls are recorded. Thirty-eight review payloads and Library readback verified. This is not external human/journal or proof-assistant certification. Earlier 14-page all-b v2 fidelity PASS is preserved; the noncyclic v3 manuscript is being prepared.
Prior dated record, preserved verbatim:
[2026-10-11 16:24 UTC; current assignment and dependency reconciliation]
Document integration is now final PASS for the 14-page all-b Version 2 manuscript. Independent visual/rebuild/Library checks verified the PDF, LaTeX, all 28 source-package payloads and 19 source bindings with no correction; the earlier 11-page note is preserved. Fidelity review Library libfile_96a64feaf8788191b33c7b4c221ed855 v0, archive SHA256 f0cb76e9c4a6a8735ca32634db216b78edf5b5806d05583b85662643ad047ab2, review SHA256 d36ee63f2332dfeea9c6252279d12c289cb5b2e34de833e4a5660fc0e922b7e3. This closes document integration only, not independent human review, priority or any noncyclic extension.
Prior dated record, preserved verbatim:
[2026-10-11 16:00 UTC; final all-b independent acceptance]
Complete independent all-b symbolic proof review: every enclosing checkpoint clip retained, whole-gap densification, exact quotient identity, preserved top-endpoint deficits, and well-founded induction on a+b through both maximal-subgroup types. Separate fresh corroboration: 1,015 hierarchies, 1,011 quotient identities, 15,582 gap comparisons, 155,520 outer edges, and direct stabilizers for 170 orders. Exhaustive C24 checks cover 16,777,216 subsets and give maximum 52 with 2,044,231,680 optimizers; this is a finite control, not the basis of the all-b proof. The delivered H×C_p manuscript is a separately verified earlier document and does not silently include this extension. No external peer review or proof-assistant certification is claimed.
Prior dated record, preserved verbatim:
[2026-10-11 15:45 UTC; final independent scope acceptance]
The frozen prime-square proof has a separate complete independent symbolic review: clipped whole-gap densification, exact outer potential, strict escape, equality trapping, closed induction and labeled recurrence. Fresh controls check 59,173 clipped gaps, 189,271 coefficient checks, 1,101,188 outer edges, 930 actual group orders, and 1,315,358 small cyclic subset states. Finite controls corroborate the proof; they do not establish the general theorem by extrapolation. The already delivered 11-page H×C_p manuscript and its fidelity PASS remain separate; the new p² extension has not yet been integrated into that manuscript. No external human/journal review or priority clearance is implied.
Prior dated record, preserved verbatim:
[2026-10-11; publication-readiness reconciliation] The exact 11-page H×C_p working-note PDF, LaTeX source and package have a separate source/PDF fidelity PASS, including a pixel-identical independent rebuild. The proof ACCEPT and bounded prior-work comparison remain distinct. No external human specialist or journal review is documented in the available evidence; independent agent checks are distinct from external peer review.
Prior dated record, preserved verbatim:
[2026-10-11 14:47 UTC; final H×C_p acceptance and bounded prior-work comparison]
Independent complete proof audit of the symbolic q-adic identity, interval counts, equality trapping, recursive optimizer structure and count. Fresh controls: 415,758 affine edges, 5,598 rank paths, 11,200 arithmetic interval counts, and 50,873,422 full-subset states across 11 groups, including nonabelian p=2 cases. Source bytes and final author theorem are bound. A separate bounded primary-body comparison narrows novelty language; it is not a worldwide-priority certificate.
Prior dated record, preserved verbatim:
[2026-10-11 14:25 UTC; final independent uniform-family acceptance]
Final independent review checks the uniform proof for every odd prime p, all 36 affine checkpoint edges and all 128 checkpoint paths, plus independently written finite group/count controls. This is an all-p proof, not extrapolation from the earlier p=3 finite result. The immutable candidate theorem and prior singleton correction are explicitly bound. No new primary-source comparison or historical-priority clearance.
Prior dated record, preserved verbatim:
[2026-10-11 14:04 UTC; final independent scope]
Independent proof review of the corrected class-wide equivalence and fresh exhaustive direct-translation DP on all 8,388,608 identity-first D8 x C3 subset states. Maximum 52; identity-first optimizer count 8,460,308,480; labeled count 203,047,403,520, equal to an independently computed hierarchy count. All bounded-case optimizers are therefore hierarchical. Candidate programs were not executed. No new EFK source body was inspected.
Prior dated record, preserved verbatim:
[2026-10-11; primary-source comparison advanced] EFK Theorem 2.1 and its main double-counting step are now read from indexed primary-PDF text, not full rendered pages. The natural regular-action empty-base substitution fails its hypothesis on an optimal C8 order (12 &gt; 8). Intersecting-chain, fixed-flag and necklace-chain reductions were tested with explicit countercontrols; cyclic prime-power counting reduces exactly to rooted-tree automorphisms. This is an originality comparison, not a new manuscript correctness audit.
[Earlier record preserved below]
R2 follow-up reconciliation: P2102 claim-level comparison read; subgroup-chain and factorial/product antecedents attributed. EFK full mathematical body remains unrecovered. No new proof audit or exhaustive priority clearance.</t>
      </text>
    </comment>
    <comment authorId="0" ref="L6">
      <text>
        <t xml:space="preserve">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Historical cell record before 2026-10-11 19:40 UTC (preserved):
[2026-10-11 16:43 UTC; final noncyclic PREFIX independent acceptance]
For |H|=q^a and |P|=p^b, max Z=q^a p^b[a(1−1/q)+b(1−1/p)] for every finite pair of distinct-prime Sylow factors, even if both are nonabelian. A recursive maximal-subgroup coset order attains it. For P=C_p×C_p, exactly the recursive maximal-subgroup right-coset orders maximize; B generated by proper-prefix stabilizers uniquely gives the top subgroup. For a&gt;=1, B=G implies deficit at least p−1. Labeled count A(H×C_p²)=(p+1)p! A(H×C_p)^p+q! sum_(M maximal H) A(M×C_p²)^q, with A(1)=1 and empty q-sum if H=1. Here C_p² means the elementary-abelian product, distinct from cyclic C_(p²).
Prior dated record, preserved verbatim:
[2026-10-11 16:00 UTC; final all-b independent acceptance]
For |H|=n=q^a and G=H×C_(p^b), a,b≥0, p≠q primes, Z sums |S_j|−1 over all nonempty prefixes while B is generated by proper-prefix stabilizers only. Exact maximum: np^b[a(1−1/q)+b(1−1/p)]. Exactly recursive maximal-subgroup right-coset orders attain it; each nontrivial optimizer has unique top B. For b≥1, A(H×C_(p^b))=p!A(H×C_(p^(b−1)))^p+q!Σ_{M maximal in H}A(M×C_(p^b))^q. For b=0,H≠1 use A(H)=q!Σ_M A(M)^q; A(1)=1. For a,b≥1 and B=G, Z≤maximum−p^(b−1)(p−1). No translation/automorphism quotient or representative multiplicity.
Prior dated record, preserved verbatim:
[2026-10-11 15:45 UTC; final independent scope acceptance]
For |H|=n=q^a, G=H×C_(p²), p≠q prime and a≥0, Z sums |S_j|−1 over all nonempty prefixes and B is generated by proper-prefix stabilizers only. Exact maximum: np²[a(1−1/q)+2(1−1/p)]. All and only maximizers are recursive maximal-subgroup right-coset orders; B uniquely recovers their top subgroup. With A(1)=1, A(H×C_(p²))=p!A(H×C_p)^p+q!Σ_{M maximal in H}A(M×C_(p²))^q. The sum is empty for H=1, giving A(C_(p²))=p!(p!)^p and top C_p. For a≥1, B=G implies Z≤maximum−p(p−1). No translation/automorphism quotient or representative multiplicity is taken.
Prior dated record, preserved verbatim:
[2026-10-11 14:47 UTC; final H×C_p acceptance and bounded prior-work comparison]
Let |H|=q^a, G=H×C_p, p≠q prime and a≥0. For T_j={x_1,…,x_j}, S_j={g:gT_j=T_j}, let Z=Σ_{j=1}^{|G|}(|S_j|−1) and B=⟨S_1,…,S_{|G|−1}⟩. The exact maximum is |G|[a(1−1/q)+1−1/p]. All and only maximizers recursively order consecutive right cosets of maximal subgroups, independently inside each coset; B uniquely identifies the top subgroup. With A(1)=1, A(H×C_p)=p!A(H)^p+q!Σ_{M maximal in H}A(M×C_p)^q; the sum is empty for H=1. For a≥1, B=G implies Z≤maximum−(p−1). No extra translation or representative factor enters the labeled count.
Prior dated record, preserved verbatim:
[2026-10-11 14:25 UTC; final independent uniform-family acceptance]
For every odd prime p and G=D8 x C_p (D8 of order eight), Z sums |H_j|-1 over all 8p nonempty prefixes, while B is generated by proper-prefix stabilizers only. If B=G, then Z&lt;=18p-7&lt;20p-8. The exact maximum is 20p-8; every optimizer is a recursive maximal-subgroup right-coset ordering, and B uniquely recovers its top subgroup. With f=p!, T=f*2^p+2f^2, U=f*8^p+2T^2, V=f*24^p+6T^2, the labeled optimizer count is f*2432^p+2U^2+4V^2. There is no quotient by translations/automorphisms or extra representative factor. At p=3 this recovers maximum 52 and 203,047,403,520 labeled optimizers.
Prior dated record, preserved verbatim:
[2026-10-11 14:04 UTC; final independent scope]
New accepted bounded extension: for D8 of order 8 times C3 of order 3, the maximum prefix score is 52 and all 203,047,403,520 labeled optimizers are hierarchical. The complete value/equality/unique-top/labeled-count package for all finite nilpotent groups is proved equivalent to the strict top-escape condition restricted to nontrivial groups; the escape condition itself remains open. This is a conditional reduction plus one finite group, not an unconditional all-nilpotent theorem.
Prior dated record, preserved verbatim:
For every finite abelian group, extended to all finite quasihamiltonian groups (groups whose subgroups pairwise permute) and, separately, all finite p-groups: exact prefix-stabilizer maximum, every optimizer, unique top subgroup and labeled-count recurrence. S3 sharply limits a broader structural extension.</t>
      </text>
    </comment>
    <comment authorId="0" ref="N200">
      <text>
        <t xml:space="preserve">2026-10-11 bounded cross-tab evidence reconciliation. Makes the exact model boundary visible and removes the unrelated compiler next-action from limitations.
Sources: Catalogue!T180; fft_target_models_1601/packet/INDEPENDENT_SCOPE_REVIEW.txt; Library libfile_f3f150b6bdb881919bf568fa32b389e0; archive SHA256 9887536c1b968e698b9ceb7ddf371d269cec1f0d5577c4e2e97c23ec5fa1c2c2
Prior displayed cell, preserved verbatim:
No finite-field transfer of magnitude lower bounds, no unrestricted arithmetic lower bound, no reason arbitrary growing-arity Fourier gate costs one scalar operation.
Q06: Need a concrete non-Fourier family with paid envelopes and scaled-template budget. Implementation: Implementation pending</t>
      </text>
    </comment>
    <comment authorId="0" ref="Q10">
      <text>
        <t xml:space="preserve">[2026-10-11; independent author-byte provenance re-verification] Fresh original outer-to-nested archive extraction independently re-verifies the recovery recorded on 10 October: CORRECTION_COMPATIBLE_SEPARATOR_THEOREM.md is exactly 6,329 bytes, SHA-256 79a5f64c11c47e39eb1fe90f7f6d51743dc9e4f1a9d89a5c505ce17835a86c0f. The precise archive/member chain and complete CRC/manifest checks are recorded in the independent provenance review, SHA-256 3a8373eca8d57f8d17ebe1a8fbaf36a688e90da8cb1b2ad9a3e8c120012ac59d. The adjacent historical review export is 703 bytes, SHA-256 ac60fadc696be34bdea08f521b59714b2137d1a4e3874fe763578cfa062d0dfd, and explicitly binds this author hash with scoped proof-level PASS. The separately recorded canonical review remains 710 bytes, SHA-256 eba23a76dd87fef48f9c5006bb416ee1756745874de212d83099ab1bc6af2b74, and was not recovered in the inspected source chain. Attribution normalization is declared by the historical ledger; its original-to-export transformation was not independently compared. No theorem controls were rerun. Mathematical scope and acceptance/status, priority, ranking, discovery count and implementation status remain unchanged. Earlier notes remain dated historical snapshots. Independent acceptance ZIP SHA256 968e8e21380419a91763d5d3e593681c636953c25b67f67b220d4831ee6cecc7.</t>
      </text>
    </comment>
    <comment authorId="0" ref="O200">
      <text>
        <t xml:space="preserve">2026-10-11 bounded cross-tab evidence reconciliation. Replaces a generic same-model instruction with the audited missing hypothesis checklist.
Sources: Catalogue!T180; fft_target_models_1601/packet/INDEPENDENT_SCOPE_REVIEW.txt; Library libfile_f3f150b6bdb881919bf568fa32b389e0; archive SHA256 9887536c1b968e698b9ceb7ddf371d269cec1f0d5577c4e2e97c23ec5fa1c2c2
Prior displayed cell, preserved verbatim:
Derive a full same-model comparison with bit-packed FFT and word-RAM multiplication results, especially Chan et al. Appendix B: input representation, precision, norm, preparation and output costs must all match.</t>
      </text>
    </comment>
    <comment authorId="0" ref="N6">
      <text>
        <t xml:space="preserve">Three-prime/general nilpotent extensions, sharp escape bounds and historical priority remain open. Earlier stronger cyclic bounds are retained; no general FFT or speedup claim.
Historical cell record before 2026-10-11 19:40 UTC (preserved):
[2026-10-11 17:20 UTC; reviewed cross-tab reconciliation]
Noncyclic v3 manuscript integration is now COMPLETE. Current p^3 structural extension is a new independent-review candidate and is not promoted here. Arbitrary noncyclic optimizer classification, three-prime/general nilpotent scope, sharp gaps and priority remain open.
Earlier history (unchanged):
[2026-10-11 16:43 UTC; final noncyclic PREFIX independent acceptance]
OPEN: optimizer classification/unique top/count/escape for arbitrary noncyclic P beyond the accepted elementary-abelian rank-two case; three-prime and general nilpotent families; sharp escape values; worldwide priority and the remaining EFK source-comparison gap. The explicit D8×C3² order has Z113 versus maximum204, cap194, B=G, zero top deficit and no proper full-P checkpoint; it refutes that transferred cyclic proof step, not the accepted theorems. New v3 manuscript integration is assigned and not yet editorially cleared.
Prior dated record, preserved verbatim:
[2026-10-11 16:26 UTC; noncyclic candidate awaiting independent review]
CURRENT ACCEPTED SCOPE remains H×C_(p^b) with cyclic second factor, all b≥0. The new noncyclic-factor candidate (first D8×(C3)^2) is author-complete and awaiting review_prefix_noncyclic_extension. Candidate Library libfile_b790b12b821c8191b50ec98836c8c6c0 v0, SHA256 b1b5b8c2fd41d2a7f2334eba82984abe596bc7f10b8c8cfff1335f3ff00994c4, is NOT accepted here. It separately proposes a two-Sylow-factor maximum-only result and an H×(C_p)^2 optimizer/count extension; no general second-factor optimizer or three-prime claim is promoted. Distinguish elementary-abelian (C_p)^2 from the already accepted cyclic C_(p²). Historical priority remains open.
Prior dated record, preserved verbatim:
[2026-10-11 16:00 UTC; final all-b independent acceptance]
Arbitrary cyclic p-power exponents are now accepted, superseding the earlier p²-only boundary. A noncyclic second p-group factor, three distinct primes and general finite nilpotent groups remain outside the accepted scope. The mixed escape gap is sufficient, not asserted sharp. The singleton has score zero and one ordering, no top subgroup and no strict escape assertion. Historical priority and specifically recorded EFK access/rendering gaps remain unresolved. No new family rank, band or discovery count; no Fourier-executor consequence.
Prior dated record, preserved verbatim:
[2026-10-11 15:45 UTC; final independent scope acceptance]
The accepted second factor is exactly cyclic C_p or C_(p²); no b&gt;2 cyclic exponent, noncyclic second Sylow factor, three-prime or all-nilpotent theorem follows. The p(p−1) gap is sufficient, not asserted sharp. The general escape condition remains restricted to nontrivial groups; the singleton is only the recursion base and has no top subgroup. Historical priority and the specifically recorded EFK access/rendering gaps remain open. No rank, band or discovery-count change.
Prior dated record, preserved verbatim:
[2026-10-11 14:47 UTC; final H×C_p acceptance and bounded prior-work comparison]
This extension covers one q-group factor times a distinct prime cyclic factor. It proves no general H×C_{p^b} result for b&gt;1, noncyclic second Sylow factor, three-prime result, or all-nilpotent theorem. The escape gap p−1 is sufficient, not claimed sharp; the accepted D8×C_p loss 2p−1 remains stronger for odd p. Preserve the nontrivial-only general escape condition and singleton base case. EFK Theorem 2.1 and its main double count have been read from indexed primary text; full definitions/Lemma 2.1, remaining §4, Proposition 5.1 proof, complete Corollary 6.1/§6 ending and page-render verification remain open. No rank or discovery-count increment.
Prior dated record, preserved verbatim:
[2026-10-11 14:25 UTC; final independent uniform-family acceptance]
The accepted D8 x C_p theorem is uniform only for odd primes p. An explicit escaping order scores 18p-8, so the review does not decide whether the escaping maximum is 18p-8 or 18p-7; sharpness at 18p-7 is not claimed. General strict escape for NONTRIVIAL finite nilpotent groups remains unproved. The singleton is a recursive base case with score 0 and count 1, not a strict-escape or top-subgroup case. Existing other accepted group classes, historical-priority uncertainty and EFK gaps remain unchanged; no additional discovery/rank increment.
Prior dated record, preserved verbatim:
[2026-10-11 14:04 UTC; final independent scope]
General nilpotent strict top-escape remains OPEN. Required correction: quantify over nontrivial finite nilpotent groups; the singleton has B=G and 0&lt;0 is false. Explicit D8 and D8 x C3 orders refute unconditional accumulated-coset containment/properness. Earlier accepted group classes, historical-priority uncertainty and EFK body-access gaps are unchanged.
Prior dated record, preserved verbatim:
No upper bound for all finite groups, all solvable groups or mixed-order nilpotent groups. The related Fourier edge-count application still constructs/evaluates a dense Fourier stage in quadratic work.</t>
      </text>
    </comment>
    <comment authorId="0" ref="Q200">
      <text>
        <t xml:space="preserve">2026-10-11 bounded cross-tab evidence reconciliation. Binds the later exact model clarification to its reviewed artifact.
Sources: Catalogue!T180; fft_target_models_1601/packet/INDEPENDENT_SCOPE_REVIEW.txt; Library libfile_f3f150b6bdb881919bf568fa32b389e0; archive SHA256 9887536c1b968e698b9ceb7ddf371d269cec1f0d5577c4e2e97c23ec5fa1c2c2
Prior displayed cell, preserved verbatim:
https://github.com/AgentSlop-Si/research/blob/main/math/archive/objects/e2/e202748f566af1087dad79fe096d3f7db940b1a8a26c1e4e3474258191b41394__THEOREM.md | export SHA256 e202748f566af1087dad79fe096d3f7db940b1a8a26c1e4e3474258191b41394
https://github.com/AgentSlop-Si/research/blob/main/math/archive/objects/45/452abe0aa0377541d69bbf20be87f55b8b80370f536e5daa88829b665a1a7a22__PHASE26_AUDIT.md | export SHA256 1d4fe6597ac67101e1ece15c6e2b95748b0b667ddddceb6dc18cbd661ff36ddb
Q06 current accepted scope: https://docs.google.com/spreadsheets/d/1BHaGJHkXxf_UfZdyTKF2zrWNFzIP4IvhaqFMj-83BjU/edit#gid=1877766156&amp;range=A9:V9</t>
      </text>
    </comment>
    <comment authorId="0" ref="Q6">
      <text>
        <t xml:space="preserve">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Historical cell record before 2026-10-11 19:40 UTC (preserved):
[2026-10-11 17:20 UTC; reviewed cross-tab reconciliation]
Final fidelity review libfile_52c4ec3566d081919a0567e9ce18f1e3, SHA256 837b12335651c02cf3cdfc1446c5aa4d15848a3a92430d02b08de9b9514db13e. Cleared package SHA256 d536859456ce517d69dd193a9790ad8ff170c51b65fb78e93db90f862d4dac2a; PDF SHA256 9191fb11fb2e9c04fa69fe67bff200a624f7b6ff3fb561a0e57a70b8ceffe627.
Earlier history (unchanged):
[2026-10-11 16:43 UTC; final noncyclic PREFIX independent acceptance]
Author libfile_b790b12b821c8191b50ec98836c8c6c0 v0, SHA256 b1b5b8c2fd41d2a7f2334eba82984abe596bc7f10b8c8cfff1335f3ff00994c4. Review libfile_6b306a62e6348191a2f106e3b19a8e44 v0, SHA256 be001a5b8ea0d2e0f546cdb7967f5155e0a2362935d29456a16150f1ac90f76f; accepted statement SHA256 53bfca42e5e9f22fee822424e398d4b3b4a01a3a1d0efc99ad6c77f7ba98e39b. Immutable earlier author/review/manuscript archives retained.
Prior dated record, preserved verbatim:
[2026-10-11 16:24 UTC; current assignment and dependency reconciliation]
Cleared all-b Version 2: PDF libfile_6ac21ef7a368819183882483ff5eacb4 v0 SHA256 aef2c3201b84afb60604299aba4b167e5c14d61e3ee65f0d33ae56cb9579606f; editable LaTeX libfile_fc51b0ce608c81919a9ec0d80f71422a v0 SHA256 e316918613769298adba4af02ba088ded68062ad961bc505afdd41ac5563ffb8; immutable package libfile_61bf9935ca148191b1777fbc24e73447 v0 SHA256 0ba2dcd864e054ee1b89a8672354aba87ee7b438fae98b735da6f3102fbbae3b. Final fidelity review libfile_96a64feaf8788191b33c7b4c221ed855; exact Library readbacks and 28+15 package payload hashes rechecked. The later known-bound implication stress report remains a separate artifact.
Prior dated record, preserved verbatim:
[2026-10-11 16:05 UTC; bounded all-b known-bound comparison]
All-b bounded implication comparison: Library libfile_5f9f8e18ac9c8191b7719d6428bddf23 v0, Prefix_All_b_Known_Bound_Implication_Comparison_2026-10-11.zip, SHA256 20d8af204945f115fc5958d5f8991601b6ca3b7513136b55666bc3e331f9a453; REVIEW.md SHA256 fe8b5084ca8d1c98ac3788e46494c572de839a0b16f37d30f98a9c36e3ddea85. Exact Library roundtrip and all six payload hashes verified. Target remains unchanged theorem SHA256 e13674de3c970bc3a18417d9f6e01630b388a0632571637e97674c526f56afd9. This comparison is separate from the all-b correctness verdict.
Prior dated record, preserved verbatim:
[2026-10-11 16:00 UTC; final all-b independent acceptance]
All-b review: Library libfile_672d090b20a4819198c511cd125dd489 v0, Prefix_Cyclic_Prime_Power_Independent_Acceptance_2026-10-11.zip, SHA256 efddb76d4d402aebedf75e1c095ed7c22776ab90142966c0a3a64049cb94f62d; review body 05443fa967c2eee7694c64fd1dc8719bfe3fbe9c9c3bad21b897cfc56a262066; accepted statement eceb8796e9f1018c44d596dc8024cce6d6abf34211800259a63d9537d3e037a9. Immutable author: libfile_1dae9a88f5108191a048f86017d447d6 v0, archive SHA256 f41867be27ab0f77376b6745adff35575aa3af5044ce4f29d201f60179858d3e; THEOREM.md SHA256 e13674de3c970bc3a18417d9f6e01630b388a0632571637e97674c526f56afd9. Exact Library roundtrips and all 14 author/26 review payloads verified. Prior one-level and prime-square archives remain unchanged.
Prior dated record, preserved verbatim:
[2026-10-11 15:45 UTC; final independent scope acceptance]
Prime-square independent review: Library libfile_94111718b2e0819186e6bcb972f91964 v0, Prefix_Prime_Square_Nested_Independent_Acceptance_2026-10-11.zip, SHA256 20088b606c65e5e0e78a166be543d720746cc01583b2b74e64d6b1efd37b45b0; review body fa80acc33dd38ab581e60d30780bb19e28b0c757d8f1bcaad04811a8b8ea02be; accepted statement df7428363314fa8b64b3bc4623cb9029cc2c85ffd107158fe9e1fa1f7215124f. Unchanged author: libfile_f49f5958ad448191baf0e68cd8084d2d v0, ZIP SHA256 2b8eb21569f8e5bb13ffef5214726629254e42a058d780cfbe7852f09f31ff60; THEOREM.md SHA256 45ec81a9f6ccb2b050d5c709644c480e77a0ae3ee6605a2fe697be2e378657aa. Both Library roundtrips verified; 18 author and 22 review payload hashes independently rechecked during consolidation.
Prior dated record, preserved verbatim:
[2026-10-11 14:47 UTC; final H×C_p acceptance and bounded prior-work comparison]
Independent acceptance: Library libfile_c0c6044d21ec81919e9086451f65ff24 v0, Prefix_QGroup_Prime_Independent_Acceptance_2026-10-11.zip, SHA256 8a3394d996903c49dc5a58732fc6e6a293b771019fa893b8959db011eccfb52a. Immutable author: libfile_38c2907665a88191a9f2a8d6aff48a09 v0, archive SHA256 57ff2f6d35bc41e0bb8f827fa478866d5b6c990fae8ac7d283759c94a0c1a9fe; theorem SHA256 290e120fd40a464144c2b92ce23576a21b6aed4c5d0f70603125bba7b9d346b1. Separate bounded comparison: libfile_07a6103f05bc8191bb3dde2b717f4fc7 v0, SHA256 f6bffb4b177ba1cb067ce09765af64ff8c853f3fdebd59f3653354c9abd37ada. Exact Library readbacks reported and all 18+25+5 source-manifest payloads reverified in consolidation; original archives unchanged.
Prior dated record, preserved verbatim:
[2026-10-11 14:25 UTC; final independent uniform-family acceptance]
Later uniform-family acceptance: Library libfile_7c2ad36526d4819180e99bb9975b79f9 v0, Prefix_D8_Uniform_Family_Independent_Acceptance_2026-10-11.zip; SHA256 2ac9509ec7ceb16df5dd54e7cffb537b450094deb6fa221841abb1df080667c0. Accepted statement ae73e86395f62d9131910333c8b7bd2a9f3fbbb3d02a0b2217be82c80d6d00f7; review 7bd6566ccd6c1efe83d0f81bd0aa41d9c1680999808aae9d8788997f896572b3. Bound immutable author: Library libfile_9551b0f569f8819188b1b69b68315f44 v0; ZIP SHA256 1ff417248d5b230a2abc96d694a25db15468acd0132cbd2ceb6ea487294b0e6a; THEOREM.md d94c822c2895903dde924969454519ce82f4ba8ec878702883929a630abc60e8. Final Library copies are byte-verified and all source/archive manifest entries rechecked. This later acceptance is separate from the earlier combined packet's correctly dated exclusion of the then-provisional family.
Prior dated record, preserved verbatim:
[2026-10-11 14:04 UTC; final independent scope]
Final corrective independent review: Library libfile_c3d57d4ddf4c8191bd40163ef658f040 v0, Prefix_Nilpotent_Boundary_Independent_Review_2026-10-11.zip; SHA256 e8a03e01edad74c8a579be04aa7519140369090d978a45982055c453fcd57834. REVIEW.md SHA256 482a6f6275451899576761ff738d064446635edb8cd2f97c3fa40b53c46a2c5b; ACCEPTANCE.json SHA256 ca53dad668bf50f6407deaa6ae32145b84d3de4ca936e67e48408d5d6eed5114. Immutable candidate: Library libfile_29b83a99a3608191a9e0850eacac899e v0; SHA256 9a9bb08f935948e2c797758af02cf7c5df592728500cad5bdd713191519397c6. Both Library copies byte-verified; both archives and all 7 candidate/9 review manifest payloads freshly rechecked. The corrective review governs the unchanged candidate.
Prior dated record, preserved verbatim:
[2026-10-11; scoped originality audit sources]
research_cycle_0019/prefix_originality/AUDIT.md; SHA256 5b147e8833f0a45308d2d8f36e0cf9058cf7eac66dd2c1431ebba7121b9f5e21.
VERDICT.json; SHA256 d42826e4be084f39babe3e0ac24f4e8d36d506ddb43a9b7a671a860449dafd55.
SOURCE_STATUS.json; SHA256 1d9733ba2b666941c1a7fa91e73cb61edbc01b6c126acb1fbd8508f53e5771e7.
COMPARISON_CONTROLS.json; SHA256 86692de79c4df7eb7c085ecc98a4075afa95ded0628d47771dba0abbd4b3168e. All four files are in research_cycle_0019/prefix_originality/. Indexed EFK primary source: https://real.mtak.hu/9932/1/ElpFaigleKern-CPC92.pdf
[Earlier record preserved below]
Audit artifact PRIORITY_UPDATE.md; SHA256 3daef14867fabe12205feb24d9fa72573799fb0654fc3dad61f4827b67d45eb0
Audit artifact INDEPENDENT_REVIEW.md; SHA256 7ffe21d226e064ade292354f1cf1028e5d85811be1ec44810fbdd82ea0b0260b
Audit artifact NONABELIAN_PREFIX_BOUNDARY.md; SHA256 27f5c535771658c35d04c2f76bf9bf782eb60c2700c33cf296d93b004d3852cc
https://docs.google.com/spreadsheets/d/1BHaGJHkXxf_UfZdyTKF2zrWNFzIP4IvhaqFMj-83BjU/edit#gid=627764102&amp;range=A19:V19
Follow-up novelty audit: research_cycle_2102/prefix_priority_followup/PRIMARY_COMPARISON.md | SHA256 5f3871db972a794aeae57599bc895c42ba22ef8a87e9711f450053f1db3b30a2
Primary source ledger: research_cycle_2102/prefix_priority_followup/PRIMARY_SOURCES.json | SHA256 b80eba948d007ae86ac19c2a0e2468aa74b48cc7468470b39ed06882761134eb</t>
      </text>
    </comment>
    <comment authorId="0" ref="Q68">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I23">
      <text>
        <t xml:space="preserve">2026-10-11 bounded cross-tab evidence reconciliation. The older candidate-mechanism label fails to reflect the independently reviewed alternative classical derivation.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Potentially useful interface/budget synthesis; Prony, CRT and sparse FFT ingredients known. External priority unresolved.</t>
      </text>
    </comment>
    <comment authorId="0" ref="J23">
      <text>
        <t xml:space="preserve">2026-10-11 bounded cross-tab evidence reconciliation. Retains the original proof and distinguishes the accepted repaired comparator from the unaccepted sharper plug-in.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Accepted all-size theorem; recovered companion consistent under documented contracts.
Related current status (scope, not blanket theorem equivalence): Q14: Proof closed. Original F015 cap and aggregate theorems freshly reread and independently accepted with fresh exact controls and all guarded Green-domain assumptions.</t>
      </text>
    </comment>
    <comment authorId="0" ref="K23">
      <text>
        <t xml:space="preserve">2026-10-11 bounded cross-tab evidence reconciliation. Replaces R1-only screening with the already documented deeper review.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R1: exact catalogue statement, proof/status qualifiers and current related overlays screened; full proof and model-matched external novelty unassessed for this row in this pass</t>
      </text>
    </comment>
    <comment authorId="0" ref="N23">
      <text>
        <t xml:space="preserve">2026-10-11 bounded cross-tab evidence reconciliation. Adds the actual RIP-preprocessing distinction and preserves model/speed limits.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Structured family only. Ordinary fallback restores O(N log N) worst case. Green solver requires every local diagonal and closure denominator nonzero, stronger than invertibility alone. Largest independently counted profile: 7,516,160 vs 7,340,032 operations (2.4% more), no measured speed win.
Q14: Resolve exact intermediate-fiber and rejection-interface priority; any bounded-word implementation requires its own complete contract. Implementation: Fresh exact controls independently reviewed; bit complexity, numerical stability and production validation remain separate.</t>
      </text>
    </comment>
    <comment authorId="0" ref="O23">
      <text>
        <t xml:space="preserve">2026-10-11 bounded cross-tab evidence reconciliation. Replaces a generic comparison task with the exact missing prerequisite identified by independent review.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Compare model-matched raw-vector sparse interpolation and pruned transforms at intermediate fiber budgets, including all negative-instance work and supplied-root costs.</t>
      </text>
    </comment>
    <comment authorId="0" ref="Q23">
      <text>
        <t xml:space="preserve">2026-10-11 bounded cross-tab evidence reconciliation. Binds the stronger review to a stable artifact while preserving original proof and audit links.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https://github.com/AgentSlop-Si/research/blob/main/math/archive/objects/e9/e948b168f957e95cb2a6c19c2f664ad9c38162ddb7b1df7bef4e84551a0e1a0b__F015-historical-companion-review.md | export SHA256 5d2386ab836be693fa14ca310d06d2e750966f2c09d3f40f760a72b49cf031ae
Q14 current accepted scope: https://docs.google.com/spreadsheets/d/1BHaGJHkXxf_UfZdyTKF2zrWNFzIP4IvhaqFMj-83BjU/edit#gid=1877766156&amp;range=A17:V17</t>
      </text>
    </comment>
    <comment authorId="0" ref="Q213">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T23">
      <text>
        <t xml:space="preserve">2026-10-11 bounded cross-tab evidence reconciliation. The previous screened-only external-review label is stale.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SCREENED ONLY: exact statement/status checked; external historical novelty unassessed for this row in this pass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L110">
      <text>
        <t xml:space="preserve">2026-10-11 23:44 UTC; independently accepted later F11 v40 exact-support exclusion.
F11 continuation component only; the distinct Schur treewidth/planar realization theorem and all its other obligations are unchanged.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t>
      </text>
    </comment>
    <comment authorId="0" ref="Q114">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I7">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J7">
      <text>
        <t xml:space="preserve">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Earlier history (unchanged):
[2026-10-11; independently accepted finite-parameter certificate] Conservative analytic remainder, root-tube, complete-separation and discriminant-truncation certificates are accepted at the frozen source hashes, with no correction. They connect the accepted F020 guarded initial forms to the existing Q08 finite-separation inverse envelope. The original fixed-degree singular-value theorem stays proof-closed; this is not a growing-degree stability theorem.
Prior dated record, preserved verbatim:
Both separated and overlap theorems were accepted in saved independent audits. This catalogue re-read the proofs and qualifications, but did not repeat their computations or create a fresh independent correctness audit.
Related current status (scope, not blanket theorem equivalence): Q02: Proof closed. Hermite disk exclusion and half-order guard removal retained. Composite residual squarefreeness remains a guard.
Q08: Proof closed. Fixed-degree full cluster singular spectrum added; constants remain degree-dependent.</t>
      </text>
    </comment>
    <comment authorId="0" ref="I36">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I164">
      <text>
        <t xml:space="preserve">[2026-10-12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t>
      </text>
    </comment>
    <comment authorId="0" ref="N7">
      <text>
        <t xml:space="preserve">Simplicity for b≥5, even d/A=0/nonprimitive-root variants, general residual/overlap preparation, other embeddings, growing-degree efficiency, finite-precision engine, hard resource guarantees and exact historical priority remain open.
Historical cell record before 2026-10-11 19:40 UTC (preserved):
[2026-10-11 17:20 UTC; reviewed cross-tab reconciliation]
This fixed-profile residual milestone is complete. General residual/overlap preparation, other checker embeddings, growing-degree efficiency, floating-point engine, hard peak-memory/time and production service remain OPEN. RS manuscript v3 is a separate editorial candidate awaiting fidelity review.
Earlier history (unchanged):
[2026-10-11; remaining finite-parameter and growing-degree obligations] The explicit sufficient tests apply only under the original separated or simple-overlap guards and give conservative finite radii. They supply Q08 inputs when passed; they do not establish useful degree-uniform conditioning, growing-degree stability, efficient certified root/enclosure preparation, charged arithmetic complexity, finite-precision implementation, optimal constants or historical priority. Fixed-degree accepted scope remains intact.
Prior dated record, preserved verbatim:
Only separated or exactly one simple shared residual root at −1. Nonzero residual discriminant/resultant and Disc J are essential. No arbitrary-overlap, repeated-p, all-composite, or globally cleared novelty theorem.
Q02: See Q29 for the broader composite extension. Implementation: Not applicable to abstract proof
Q08: Does not give a uniform growing-degree stability theorem. Implementation: Implementation pending</t>
      </text>
    </comment>
    <comment authorId="0" ref="T44">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K131">
      <text>
        <t xml:space="preserve">2026-10-11 bounded cross-tab evidence reconciliation. The existing screened-only review-depth cell omits the completed independent numerical blocker audit.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R1: exact catalogue/current statements and inherited priority notes screened; original proof and historical novelty unassessed in this pass</t>
      </text>
    </comment>
    <comment authorId="0" ref="Q201">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Q7">
      <text>
        <t xml:space="preserve">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Historical cell record before 2026-10-11 19:40 UTC (preserved):
[2026-10-11 17:20 UTC; reviewed cross-tab reconciliation]
Independent review Library libfile_f7c6e9fa6a908191bb1029ec0857171d v0; archive SHA256 a1d827ae19f49ab5429f3aef4363b80e78569c3dafb6ba73a302efe9a8984c9b. Author libfile_a2d018f1d0d881918b6a179e2f79bc85, archive SHA256 0d27bad1fbbef99ca8736f1f80fdb5f16989385895302dc75c672d1a9cb12ab7. No historical novelty claim.
Earlier history (unchanged):
[2026-10-11; final independent finite-certificate acceptance] Author Library libfile_730b9b6c2d708191bc51cf5419553afe v0, RS_Finite_Parameter_Scope_Audit.zip, SHA256 2f2180470328e69db523339981b83918698b62f2589ad750010806b4fc8923ef. Frozen TeX 3b472a7adb4a157c52c6ad4f8da5e1d94717e360bce8326e8c4d8732cfbcc100. Independent review Library libfile_30c794c5011c819196acc7d3104d8aad v0, SHA256 b5a00e74f00f1f9d2b5ebfc1afb9479bb950efca792504d63a1c79ce6ffc3e72; review a412af68fbeffe1d6f332280a5b59e3ac74d91481c492232981319c51e0b6033. Exact Library readbacks and all 7+8 manifest payloads verified. Accepted dependency Q08 P05 Section S3 hash 02ec40df49f0585c57f98d3af7cbb9867216773f98a2998db9d51237fd69b787.
Prior dated record, preserved verbatim:
[2026-10-11 14:28 UTC; bounded original-source inspection update]
Final bounded primary-source access review: Library libfile_9229876a4a1881919a6dc541f062fabd v0, F020_Primary_Source_Access_Review.zip; SHA256 22ffae4e981e086f78bc6b7bd5b883c2bd995ea95354625de80cc2f14bd0a6e0. The consolidator independently materialized the final Library copy: 1,994,573 bytes, byte-identical local/readback archives and all 18 manifest members verified. Unchanged uploaded 76.pdf: Library libfile_b4ae763aa1b0819197aca39308634cb5 v0; SHA256 034c2af8f6b6696d90d2f744e2932740f9fe1696b3a937b984fd7faca4f39b56. Selected page images and the complete page-header inventory are preserved. This changes source inspection depth only; proof acceptance, provisional rank and unresolved publication priority are unchanged.
Prior dated record, preserved verbatim:
[2026-10-11 14:04 UTC; final independent scope]
Final independent all-A review: Library libfile_770d307623188191a6408f4915be0687 v0, F020_All_Order_Independent_Review.zip; SHA256 45671b26ad19d741ca9a8b08da11db23d946a60f6758f18b98544b2a1a8f860e. Report SHA256 aa6fab3492f265fca7a667a213f57f1453dcfb280d94280ce74b330b353bffd3; verdict SHA256 6ec38a89cbfc13a23cd0662464189aacf33e0c9b553859b8c5a30915c9a7756b. Bound immutable author: Library libfile_f90f326d1b0c8191a838d4cb2e7fab76 v0; SHA256 79273ecedccd68bf0d174c843eb5cecc9d32cbb596b115519d26da11352b9ffd; proof SHA256 8ca570c7e7c41c50827b1dea3feb931cbcfe0fdab3c3a2016c6e7d0989126abc. Both Library copies byte-verified and all 7 author/6 review manifest payloads rechecked. Recovered separated audit bytes f093175f18d1941a99a605a5d816b1db31e5b2c4161ee7df4bf29291ff8eff3c remain distinct from the separately recorded export hash 4b86b3078bbdf644a3317e67449a974c356e8b2dd8a9f66a393df71341d3e8d9.
Prior dated record, preserved verbatim:
https://github.com/AgentSlop-Si/research/blob/main/math/archive/objects/47/473ff7c3b3031f3cf9d4ef772a41caa574259cc4299c09c91bb629cdb4307c34__RESEARCH_REPORT.md | export SHA256 473ff7c3b3031f3cf9d4ef772a41caa574259cc4299c09c91bb629cdb4307c34
https://github.com/AgentSlop-Si/research/blob/main/math/archive/objects/f0/f093175f18d1941a99a605a5d816b1db31e5b2c4161ee7df4bf29291ff8eff3c__INDEPENDENT_AUDIT.md | export SHA256 4b86b3078bbdf644a3317e67449a974c356e8b2dd8a9f66a393df71341d3e8d9
https://github.com/AgentSlop-Si/research/blob/main/math/archive/objects/88/886e05ae5a65e8d6516000f90c3821d8a54ca0812167487148b66bbb148cab79__RESEARCH_REPORT.md | export SHA256 886e05ae5a65e8d6516000f90c3821d8a54ca0812167487148b66bbb148cab79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https://github.com/AgentSlop-Si/research/blob/main/math/archive/objects/fe/febe207594ae34bd304a3c3baacba7e58c24b550cd39716b9188af44e6d20ab5__DECISION_MEMO.md | export SHA256 febe207594ae34bd304a3c3baacba7e58c24b550cd39716b9188af44e6d20ab5
https://github.com/AgentSlop-Si/research/blob/main/math/archive/objects/a8/a82db572a9327b297579202e4482a0dd0ffdc5c7a868800643bb8bf3aa3bedcd__PRIMARY_REDUCTIONS.md | export SHA256 a82db572a9327b297579202e4482a0dd0ffdc5c7a868800643bb8bf3aa3bedcd
Q02 current accepted scope: https://docs.google.com/spreadsheets/d/1BHaGJHkXxf_UfZdyTKF2zrWNFzIP4IvhaqFMj-83BjU/edit#gid=1877766156&amp;range=A5:V5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
[2026-10-11; bounded prior-art implication audit]
Current bounded prior-art audit: research_cycle_0104/discriminant_priority/IMPLICATION_AUDIT.md ; SHA256 804f9503f02b43f49f519af53e70f04a6dfc5ec10814995311482841dc8a80c1. Scope receipt: research_cycle_0104/discriminant_priority/RESULT_RECEIPT.json ; SHA256 237c92bff1814797a0126962cfecf474b23132fdca7730f7f953c75334d4f1e0. Primary-source ledger: research_cycle_0104/discriminant_priority/SOURCE_LEDGER.json ; SHA256 66c06631e851f3f07d8bf9fd07f11b8244310573fe01d38d49ae332e6e7e9697. Existing manuscript proof acceptance is unchanged; these records do not assert a new full independent correctness audit or historical priority.
[2026-10-12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N131">
      <text>
        <t xml:space="preserve">2026-10-11 bounded cross-tab evidence reconciliation. Identifies the earliest missing numerical contract while preserving the ideal theorem.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Ideal HIKP arithmetic. No relative-l2 guarantee or finite-word sparse-engine certificate.</t>
      </text>
    </comment>
    <comment authorId="0" ref="O131">
      <text>
        <t xml:space="preserve">2026-10-11 bounded cross-tab evidence reconciliation. Separates novelty comparison from the concrete first implementation blocker.
Sources: Next cycle!C4:F4; review_sparse_numerics_1624/REVIEW_REPORT.txt; SHA256 641a3c4bc5c74210afa05dc49764b8a862892ceaf4a4c0118bee714e21bf152c; Library libfile_fff234eac5e081918fa126ed306fb891 v0; archive SHA256 e9f4e2c2b4f973cde28f28eb203994d6f358bf31990a1352630e9a6212bbabfb; novelity breakthough!I135
Prior displayed cell, preserved verbatim:
Compare the exact error norm and scale with sparse Fourier recovery, sampling and rank barriers; a sublinear per-bin scale need not imply meaningful relative-l2 accuracy.</t>
      </text>
    </comment>
    <comment authorId="0" ref="Q36">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Q164">
      <text>
        <t xml:space="preserve">[2026-10-12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Q131">
      <text>
        <t xml:space="preserve">2026-10-11 bounded cross-tab evidence reconciliation. Adds the accepted source-bound blocker evidence to the view.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https://docs.google.com/spreadsheets/d/1BHaGJHkXxf_UfZdyTKF2zrWNFzIP4IvhaqFMj-83BjU/edit#gid=627764102&amp;range=A4:V4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J218">
      <text>
        <t xml:space="preserve">2026-10-11 bounded cross-tab evidence reconciliation. The generic retained-engineering status obscures the precise accepted and unaccepted conditional-exponent components.
Sources: Catalogue!T174:V174; novelity breakthough!K214:Q214
Prior displayed cell, preserved verbatim:
Retained finite exact/conditional engineering results; broad novelty not claimed.</t>
      </text>
    </comment>
    <comment authorId="0" ref="J185">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O218">
      <text>
        <t xml:space="preserve">2026-10-11 bounded cross-tab evidence reconciliation. Replaces a generic benchmark suggestion with the actual proof gate identified by the scoped audit.
Sources: Catalogue!V174; novelity breakthough!N214:Q214
Prior displayed cell, preserved verbatim:
Benchmark an end-to-end reproducible implementation against an appropriate tuned baseline; do not treat caching, bilinearity, Good–Thomas or real FFT packing as new mathematics.</t>
      </text>
    </comment>
    <comment authorId="0" ref="Q218">
      <text>
        <t xml:space="preserve">[2026-10-12 16:52 UTC; independently reviewed stacked-word source blocker; underlying HOLD]
Independent HOLD archive SHA256 2546cc6d104376fa768e55dca4428348562e677d8332a20ce53e0d197ac4c600 binds final candidate 42c87707ecc26a973d6205bc4cc5022195d826853cdbc7fd50df255e20e9295f (superseding the earlier draft). Seven inert source captures are pinned to CrocSwap/integer-mult-bounds commit 56b66d58297deca1d7dd130247d720e960f77a37. The reviewer corroborates the fixed 1567-archive member-name inventory only, without renamed/content/recursive search or nonexistence inference. Fresh synthetic XOR controls distinguish dirty scratch, erased scratch, complete record bits, forward/reverse maps and chronological order; their finite validity is diagnostic, not actual h23/h25 qualification. Original absent h23 gzip 4629d45d5074f87706db46be3aa3cd369071cd215bc6560d641115aadcce54a0, expanded bd0cbf73756f2e4f8d3879ec6c7a194990eb9ec40aaf3580bdded6994798d920; h25 gzip 1094276c9ee901e4e5c23062775aad2f50bb5a85a67e64e685d79babcf5b8ecb, expanded 634d3cc0fa8e4f592b1924c141bc953524ea08bf683059e18d8ad0c2f26785ec. These identify obligations, not successful retrieval/replay. Only the newly authored reviewer diagnostic was executed; historical/candidate programs remained inert.</t>
      </text>
    </comment>
    <comment authorId="0" ref="Q185">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K210">
      <text>
        <t xml:space="preserve">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A4">
      <text>
        <t xml:space="preserve">2026-10-11 bounded cross-tab evidence reconciliation. Adds a single visible interpretation of rank blanks instead of 151 artificial values.
Sources: novelity breakthough!A5:T221
Prior displayed cell, preserved verbatim:
Family rank is provisional; members are not necessarily equivalent. Review depth and limitations are part of every assessment.</t>
      </text>
    </comment>
    <comment authorId="0" ref="Q20">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Q210">
      <text>
        <t xml:space="preserve">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K8">
      <text>
        <t xml:space="preserve">2026-10-11 bounded cross-tab evidence reconciliation. The existing screened-only review-depth cell omits the completed independent numerical blocker audit.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R1: exact catalogue statement, proof/status qualifiers and current related overlays screened; full proof and model-matched external novelty unassessed for this row in this pass</t>
      </text>
    </comment>
    <comment authorId="0" ref="J198">
      <text>
        <t xml:space="preserve">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Historical cell record before 2026-10-11 19:40 UTC (preserved):
Adjacent-Hankel theorem accepted by Phase21 independent audit. General-pencil extension is a checked direct derivation in a publication assessment, expressly not a separate independently accepted audit package.
Related current status (scope, not blanket theorem equivalence): Q17: Proof closed. Arbitrary-matrix diagonal-pencil universal factors and reciprocity now independently proved at fixed homogeneous degree.</t>
      </text>
    </comment>
    <comment authorId="0" ref="N8">
      <text>
        <t xml:space="preserve">2026-10-11 bounded cross-tab evidence reconciliation. Identifies the earliest missing numerical contract while preserving the ideal theorem.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Tolerance exceeds typical dense-spectrum bin scale by N^(1/2−alpha). No endpoint alpha=1/2, no relative per-bin/l2 approximation. Prototype fixed seed is not fresh randomness; sampler repair is theoretical; overflow/NaN and rounding guards incomplete.
Q16: Ideal HIKP arithmetic. No relative-l2 guarantee or finite-word sparse-engine certificate. Implementation: Finite-word engine certification pending</t>
      </text>
    </comment>
    <comment authorId="0" ref="O8">
      <text>
        <t xml:space="preserve">2026-10-11 bounded cross-tab evidence reconciliation. Separates novelty comparison from the concrete first implementation blocker.
Sources: Next cycle!C4:F4; review_sparse_numerics_1624/REVIEW_REPORT.txt; SHA256 641a3c4bc5c74210afa05dc49764b8a862892ceaf4a4c0118bee714e21bf152c; Library libfile_fff234eac5e081918fa126ed306fb891 v0; archive SHA256 e9f4e2c2b4f973cde28f28eb203994d6f358bf31990a1352630e9a6212bbabfb; novelity breakthough!I96
Prior displayed cell, preserved verbatim:
Compare the exact error norm and scale with sparse Fourier recovery, sampling and rank barriers; a sublinear per-bin scale need not imply meaningful relative-l2 accuracy.</t>
      </text>
    </comment>
    <comment authorId="0" ref="T45">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M198">
      <text>
        <t xml:space="preserve">Current accepted P02/R15 scope: fixed formal degree, arbitrary commutative rings; field evaluator claims separately guarded.
Historical cell record before 2026-10-11 19:40 UTC (preserved):
Integral polynomial identities under fixed formal degree. General arbitrary-matrix extension has an assessment-level proof; Hankel specialization has a separate accepted audit.</t>
      </text>
    </comment>
    <comment authorId="0" ref="N198">
      <text>
        <t xml:space="preserve">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Cannot call factors exact after every specialization; cannot infer candidate sufficiency from zero homogeneous resultant. Sparse recovery requires nonzero probes/resultant, linear gcd and global invertibility/cyclic certification. Old benchmark counters and executable domain are separately qualified.
Q17: Specialization may increase vanishing order; generic exact order is not universal. Implementation: Not applicable to abstract proof</t>
      </text>
    </comment>
    <comment authorId="0" ref="Q8">
      <text>
        <t xml:space="preserve">2026-10-11 bounded cross-tab evidence reconciliation. Adds the accepted source-bound blocker evidence to the view.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
https://github.com/AgentSlop-Si/research/blob/main/math/archive/objects/91/912610166b4c74a0e3e77a076560f1f1ef7edf854ec6fbfd879920692d75a94e__REVIEW_REPORT.md | export SHA256 912610166b4c74a0e3e77a076560f1f1ef7edf854ec6fbfd879920692d75a94e
Q16 current accepted scope: https://docs.google.com/spreadsheets/d/1BHaGJHkXxf_UfZdyTKF2zrWNFzIP4IvhaqFMj-83BjU/edit#gid=1877766156&amp;range=A19:V19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O198">
      <text>
        <t xml:space="preserve">Compare exact-family attribution and establish a stronger application; retain singular, degree-drop and characteristic-2 guards.
Historical cell record before 2026-10-11 19:40 UTC (preserved):
Compare the exact nonzero eliminant with unknown-common-width Gaussian Prony methods, full 2009 chirp sensing algorithms and structured Toeplitz determinant literature; match field, grid and rejection contracts.</t>
      </text>
    </comment>
    <comment authorId="0" ref="Q198">
      <text>
        <t xml:space="preserve">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Historical cell record before 2026-10-11 19:40 UTC (preserved):
https://github.com/AgentSlop-Si/research/blob/main/math/archive/objects/f7/f7aef958bb7f1d226391c3873609c6b1c577003e166f3b30234dc0f6a95c6d1d__PROOF_ALGEBRA.md | export SHA256 f7aef958bb7f1d226391c3873609c6b1c577003e166f3b30234dc0f6a95c6d1d
https://github.com/AgentSlop-Si/research/blob/main/math/archive/objects/e0/e02483286cfb595cfdff19b976d4360ede9c3ec55759fd6123e765ba1b266f43__PHASE21_AUDIT.md | export SHA256 c39f51b938c1e90c504400bd3269e9b976ebaa46fee4a9dfae1657c9a425bb76
https://github.com/AgentSlop-Si/research/blob/main/math/archive/objects/70/70ac2e66f4060804eea0cad59cb35328557bff58585c16c0bb5fe492a8634a97__ADDENDUM_20261010_0149.md | export SHA256 70ac2e66f4060804eea0cad59cb35328557bff58585c16c0bb5fe492a8634a97
Q17 current accepted scope: https://docs.google.com/spreadsheets/d/1BHaGJHkXxf_UfZdyTKF2zrWNFzIP4IvhaqFMj-83BjU/edit#gid=1877766156&amp;range=A20:V20</t>
      </text>
    </comment>
    <comment authorId="0" ref="J116">
      <text>
        <t xml:space="preserve">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Historical cell record before 2026-10-11 19:40 UTC (preserved):
Proof closed</t>
      </text>
    </comment>
    <comment authorId="0" ref="J17">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Historical cell record before 2026-10-11 19:40 UTC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PASS_SCOPED_CYCLIC_WINDOW_EXTENSION. N&gt;=3r/interior witness replaced by 1&lt;=r&lt;N/arbitrary nonzero cyclic center; exact full-vector acceptance/rejection and stated paid bounds independently accepted.
Prior dated record, preserved verbatim:
Accepted independent audit of the full recognition theorem; polynomial proof uses unique extremal determinant terms, not fitted degrees. Catalogue has inspected theorem/audit text; no source program executed.
Related current status (scope, not blanket theorem equivalence): Q13: Proof closed. Blocked common-chirp cost O(N r^(2+log₂3)+r^(2+3log₂3)); named Toeplitz and Gauss proofs are inherited dependencies.</t>
      </text>
    </comment>
    <comment authorId="0" ref="M116">
      <text>
        <t xml:space="preserve">Current accepted P02/R15 scope: fixed formal degree, arbitrary commutative rings; field evaluator claims separately guarded.
Historical cell record before 2026-10-11 19:40 UTC (preserved):
Exact source model and guards preserved in linked canonical record</t>
      </text>
    </comment>
    <comment authorId="0" ref="N116">
      <text>
        <t xml:space="preserve">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Specialization may increase vanishing order; generic exact order is not universal.</t>
      </text>
    </comment>
    <comment authorId="0" ref="O116">
      <text>
        <t xml:space="preserve">Compare exact-family attribution and establish a stronger application; retain singular, degree-drop and characteristic-2 guards.
Historical cell record before 2026-10-11 19:40 UTC (preserved):
Compare the exact nonzero eliminant with unknown-common-width Gaussian Prony methods, full 2009 chirp sensing algorithms and structured Toeplitz determinant literature; match field, grid and rejection contracts.</t>
      </text>
    </comment>
    <comment authorId="0" ref="A5">
      <text>
        <t xml:space="preserve">2026-10-11 bounded cross-tab evidence reconciliation. Ranks 1–14 are provisional family priorities, shared by 65 views; they are not independent theorem scores or evidence of worldwide novelty. The 151 unranked views comprise 64 specialized B records, 65 supporting/refinement C records, 19 known/engineering D records, and 3 open/failed O records. B/C absences mean no family priority was assigned; D/O are not ranked as established discoveries. Each record's evidence/review limitations remain in I/K/T. No ranks were created in this audit.
Sources: novelity breakthough!A6:T221</t>
      </text>
    </comment>
    <comment authorId="0" ref="J46">
      <text>
        <t xml:space="preserve">2026-10-11 bounded cross-tab evidence reconciliation. Current attributed correctness omits the completed NF-03 independent review.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Saved self-contained extension proof read directly. Coprimality via nonsingular moment recurrence, nonzero degree-(2h−1) Wronskian with leading coefficient2, finite bad-parameter count and moment propagation check out as algebraic implications. Saved fresh finite controls were not rerun; no separate full independent audit specifically for this extension located in this pass.
Related current status (scope, not blanket theorem equivalence): Q20: Proof closed. Even N=2h ≥4 admits at most h+1 legal nonzero distinct poles; complete pencil proof accepted.</t>
      </text>
    </comment>
    <comment authorId="0" ref="N17">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[2026-10-11; bit-contract boundaries] Supplied-prime mode does not prove primality. Optional arbitrary-modulus trial division adds O(sqrt(p)B²) time and O(B) scratch, and does not discover suitable p or omega. Header/range/order failures have INVALID_INPUT/INVALID_PARAMETERS status, not signal nonmembership. The bound is for the stated bit-cost RAM and exact finite-record encoding, not a fixed hardware-word or unqualified multitape-Turing-machine result. Root discovery, optimized implementation/timing, historical priority and unrestricted FFT claims remain outside. Original author counter wording is preserved historically and qualified by the independent reviewed statement.
Prior dated record, preserved verbatim:
[2026-10-11 14:10 UTC; final independent cyclic-window acceptance]
No canonical-phase uniqueness, constant-round decision, extra raw-sample reduction, universal fast Fourier algorithm, bit-complexity theorem, numerical robustness or measured implementation speed follows. N=1 and r&gt;=N are separate trivial/dense branches, not new structured fast-transform claims. Historical priority and original-body access gaps remain unresolved; no new discovery or rank change.
Prior dated record, preserved verbatim:
Degree is an upper bound and can drop. Vanishing supplies candidates, not membership; full-input verification is essential. No representation uniqueness, robust floating-point recovery, or arbitrary-input fast DFT.
Q13: No integrated production Toeplitz/blocked recognizer validated. Implementation: Implementation pending</t>
      </text>
    </comment>
    <comment authorId="0" ref="K46">
      <text>
        <t xml:space="preserve">2026-10-11 bounded cross-tab evidence reconciliation. Distinguishes accepted review depth from finite controls and avoids claiming that this consolidation reran the proof.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R1: exact catalogue statement, proof/status qualifiers and current related overlays screened; full proof and model-matched external novelty unassessed for this row in this pass</t>
      </text>
    </comment>
    <comment authorId="0" ref="Q116">
      <text>
        <t xml:space="preserve">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Historical cell record before 2026-10-11 19:40 UTC (preserved):
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https://docs.google.com/spreadsheets/d/1BHaGJHkXxf_UfZdyTKF2zrWNFzIP4IvhaqFMj-83BjU/edit#gid=627764102&amp;range=A9:V9</t>
      </text>
    </comment>
    <comment authorId="0" ref="L46">
      <text>
        <t xml:space="preserve">2026-10-11 bounded cross-tab evidence reconciliation. Keeps the original h-to-h+1 statement and makes the later related scope discoverable without redefining the canonical theorem.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For every even N=2h≥4, the chirp moments c_m=q^(m(m−1)/2), 0≤m&lt;N, admit ≤h+1 distinct nonzero exponential nodes avoiding α^N=−1, while the common-Weyl pole lower bound is h. With monic consecutive moment polynomials P_h,P_(h−1), B_t=zP_h+tP_(h−1) has a legal choice among integers t=1,...,4h: ≤2h−1 repeated-root parameters plus ≤2h forbidden-node parameters cannot cover the 4h choices. Thus h≤Qmin≤h+1 in the fixed T^N=−I common-Weyl grammar.</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65">
      <text>
        <t xml:space="preserve">All exact source anchors:
NF-08 | Fusion list row23 | https://docs.google.com/spreadsheets/d/1BHaGJHkXxf_UfZdyTKF2zrWNFzIP4IvhaqFMj-83BjU/edit#gid=1242754826&amp;range=A23:V23</t>
      </text>
    </comment>
    <comment authorId="0" ref="F133">
      <text>
        <t xml:space="preserve">Accepted result at cited scope; recorded follow-up open</t>
      </text>
    </comment>
    <comment authorId="0" ref="J265">
      <text>
        <t xml:space="preserve">2026-10-12 00:14 UTC; independently accepted bounded NF08 whole-target scalar resources.
Independent NF08 review ZIP SHA256 ed44daf865016f5ff7b9bb0d136afa1b32001d80761d38bbac866fd0a89fe3c7; candidate 411adcebb02cf76af7293b19464cac6bfc5eb8e78534b2d7c6a078072920f783. Fresh symbolic reconstruction of all nine Green branches and F3, independent 18x18 coefficient solve, scalar-wire event ledger, 189 rank-factorization cases, 24 reused higher-field circuits and shared-vs-independent-input controls. Candidate and historical executables inert. The one-nonbase-gate F3 formula has 7 additions and no Green solves; compiling arbitrary representations into it is a separate unproved-cost question. Primary historical records/abstracts do not establish theorem-level novelty; no new discovery/rank or unrestricted complexity claim.
Prior displayed cell, preserved verbatim:
P06, SP10
Prior note, preserved verbatim:
P06, SP10</t>
      </text>
    </comment>
    <comment authorId="0" ref="G133">
      <text>
        <t xml:space="preserve">Construction and independent escape audit accepted within stated interfaces.</t>
      </text>
    </comment>
    <comment authorId="0" ref="I133">
      <text>
        <t xml:space="preserve">All exact source anchors:
ALG-043 | Catalogue: ALG-043 | https://docs.google.com/spreadsheets/d/1BHaGJHkXxf_UfZdyTKF2zrWNFzIP4IvhaqFMj-83BjU/edit#gid=214001001&amp;range=A144:AF144
ALG-043 | novelity breakthough: ALG-043 | https://docs.google.com/spreadsheets/d/1BHaGJHkXxf_UfZdyTKF2zrWNFzIP4IvhaqFMj-83BjU/edit#gid=214001003&amp;range=A154:Z154</t>
      </text>
    </comment>
    <comment authorId="0" ref="J133">
      <text>
        <t xml:space="preserve">https://github.com/AgentSlop-Si/research/blob/main/math/archive/objects/73/73ecbac161e81d64951d26f86806cbfa03238425c6adae956922a7f3a8d35279__SELECTED_CONVOLUTION_CONSTRUCTION.md | export SHA256 0dde3943e7c5bd0ac34a8132690e568ffa2487e24f044f43cca13debbb66c210
https://github.com/AgentSlop-Si/research/blob/main/math/archive/objects/b9/b9b9ca77e51c47fbc587f698877dbdad92c1152eb5322b1019dd8e7254c53f67__RESEARCH_REPORT.md | export SHA256 b9b9ca77e51c47fbc587f698877dbdad92c1152eb5322b1019dd8e7254c53f67
https://github.com/AgentSlop-Si/research/blob/main/math/archive/objects/b4/b47096a66e18fedca9d7488d7d028c5dff1df63c9fb64dcabc05dc01973dbc0c__INDEPENDENT_AUDIT.md | export SHA256 b47096a66e18fedca9d7488d7d028c5dff1df63c9fb64dcabc05dc01973dbc0c</t>
      </text>
    </comment>
    <comment authorId="0" ref="A266">
      <text>
        <t xml:space="preserve">Unranked source record; stable-ID order; open work before closed stages
Rank is workflow priority, not a breakthrough score.</t>
      </text>
    </comment>
    <comment authorId="0" ref="B266">
      <text>
        <t xml:space="preserve">Kinds: Fusion workflow
Explicit aliases: </t>
      </text>
    </comment>
    <comment authorId="0" ref="C266">
      <text>
        <t xml:space="preserve">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Prior displayed cell, preserved verbatim:
Resolve general augmented-content prime support and exact application priority. Existing resonance and scalar-bank model unchanged; not all composite or repeated-prime d.
Prior note, preserved verbatim:
Resolve general augmented-content prime support and exact application priority.
Existing resonance and scalar-bank model unchanged; not all composite or repeated-prime d.</t>
      </text>
    </comment>
    <comment authorId="0" ref="A134">
      <text>
        <t xml:space="preserve">Unranked source record; stable-ID order; open work before closed stages
Rank is workflow priority, not a breakthrough score.</t>
      </text>
    </comment>
    <comment authorId="0" ref="B134">
      <text>
        <t xml:space="preserve">Kinds: Canonical claim, Canonical catalogue claim
Explicit aliases: </t>
      </text>
    </comment>
    <comment authorId="0" ref="F266">
      <text>
        <t xml:space="preserve">2026-10-11 23:44 UTC; independently accepted Q29 fixed-base27 augmented support.
Base27 and every27p with prime p congruent to1 modulo4 are independently accepted. General augmented support and repeated-prime transfer remain OPEN; existing scalar-bank/priority boundaries unchanged.
Prior displayed cell, preserved verbatim:
Accepted result at cited scope; recorded follow-up open
Prior note, preserved verbatim:
Accepted result at cited scope; recorded follow-up open</t>
      </text>
    </comment>
    <comment authorId="0" ref="C134">
      <text>
        <t xml:space="preserve">Some root packet sums collapse to one O(N) stride solve, but not Fourier. Approximation support-t gate is eta sqrt(max(0,1−t/N)), eta=(1−|a|^r)/(1+|a|^r), in operator and normalized Frobenius norms.
No new current closure; historical limitations remain.
Next comparison: Compare classical volume, uncertainty, Schur and selected-output tools under the exact source/retained-state interface; account for normalization and information dimension.</t>
      </text>
    </comment>
    <comment authorId="0" ref="G266">
      <text>
        <t xml:space="preserve">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Prior displayed cell, preserved verbatim:
All-A half-order overlap guards now close for d=sp, s in {3,7,11}, every prime p=1 mod4. Reviewed update: Accepted parity-complete inverse Hermite pairing with its exact exception, augmented same-component criterion, and unconditional composite families d=sp for s in {3,7,11},…
Prior note, preserved verbatim:
All-A half-order overlap guards now close for d=sp, s in {3,7,11}, every prime p=1 mod4.
Reviewed update: Accepted parity-complete inverse Hermite pairing with its exact exception, augmented same-component criterion, and unconditional composite families d=sp for s in {3,7,11}, every prime p=1 mod4.
[2026-10-10T12:13:36Z] Accepted fixed-base family now includes s=15,19 with p not dividing s; general support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All-local-index overlap follows from the accepted resonance and parameter-disk results; the fixed-cycle scalar-bank m+1 minimum is unchanged. Independent receipt SHA-256: 2f84fdea7f6e0d0b1a90d1bb5e2c87bb0254650c5a495bdb8b8a8f3a1ab7ff86.</t>
      </text>
    </comment>
    <comment authorId="0" ref="I266">
      <text>
        <t xml:space="preserve">All exact source anchors:
NF-09 | Fusion list row24 | https://docs.google.com/spreadsheets/d/1BHaGJHkXxf_UfZdyTKF2zrWNFzIP4IvhaqFMj-83BjU/edit#gid=1242754826&amp;range=A24:V24</t>
      </text>
    </comment>
    <comment authorId="0" ref="F134">
      <text>
        <t xml:space="preserve">2026-10-12 21:00 UTC; scoped review label clarification, research remains open.
Guarded root-packet identities and scoped bounds reviewed; general arithmetic complexity remains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66">
      <text>
        <t xml:space="preserve">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Prior displayed cell, preserved verbatim:
H02, P04, SP02
Prior note, preserved verbatim:
H02, P04, SP02</t>
      </text>
    </comment>
    <comment authorId="0" ref="G134">
      <text>
        <t xml:space="preserve">Independent audit supports exact identity and scoped rank/uncertainty gates.</t>
      </text>
    </comment>
    <comment authorId="0" ref="I134">
      <text>
        <t xml:space="preserve">All exact source anchors:
ALG-044 | Catalogue: ALG-044 | https://docs.google.com/spreadsheets/d/1BHaGJHkXxf_UfZdyTKF2zrWNFzIP4IvhaqFMj-83BjU/edit#gid=214001001&amp;range=A145:AF145
ALG-044 | novelity breakthough: ALG-044 | https://docs.google.com/spreadsheets/d/1BHaGJHkXxf_UfZdyTKF2zrWNFzIP4IvhaqFMj-83BjU/edit#gid=214001003&amp;range=A155:Z155</t>
      </text>
    </comment>
    <comment authorId="0" ref="J134">
      <text>
        <t xml:space="preserve">https://github.com/AgentSlop-Si/research/blob/main/math/archive/objects/79/797d92887fac2f37e758a91d82586584336aefac1c3fc33d63d9d8f28f8cbdbf__SEALED_RESEARCH.md | export SHA256 797d92887fac2f37e758a91d82586584336aefac1c3fc33d63d9d8f28f8cbdbf
https://github.com/AgentSlop-Si/research/blob/main/math/archive/objects/6f/6f110c9cd45917d4104d41350b02985582edff34456abd222c6066c6bda1de0d__AUDIT.md | export SHA256 6f110c9cd45917d4104d41350b02985582edff34456abd222c6066c6bda1de0d</t>
      </text>
    </comment>
    <comment authorId="0" ref="A267">
      <text>
        <t xml:space="preserve">Unranked source record; stable-ID order; open work before closed stages
Rank is workflow priority, not a breakthrough score.</t>
      </text>
    </comment>
    <comment authorId="0" ref="B267">
      <text>
        <t xml:space="preserve">Kinds: Fusion workflow
Explicit aliases: </t>
      </text>
    </comment>
    <comment authorId="0" ref="C267">
      <text>
        <t xml:space="preserve">2026-10-11 23:59 UTC; independently accepted complete Q30 superlinear baseline.
Q30 component only; all other NF-10 components retain their accepted statements and outstanding obligations.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This does not turn the general two-transform inverse-transfer route into an unconditional acceleration theorem.
Prior displayed cell, preserved verbatim:
CURRENT: This inverse-transfer route remains conditional. The later Q30 work has accepted all-b canonical odd-grid minima, all-length first-order preparation with explicit b-dependent costs, nonchirp recurrence stability, and the fixed b=1 full-Q inverse/residual contract.…
Prior note, preserved verbatim:
CURRENT: This inverse-transfer route remains conditional. The later Q30 work has accepted all-b canonical odd-grid minima, all-length first-order preparation with explicit b-dependent costs, nonchirp recurrence stability, and the fixed b=1 full-Q inverse/residual contract. These supersede the earlier b=1/b=2-only preparation summary for those precise canonical scopes. Uniform useful growing-b linear work, an independent P/product executor, complete Fourier composition and production/priority claims remain open.</t>
      </text>
    </comment>
    <comment authorId="0" ref="A135">
      <text>
        <t xml:space="preserve">Unranked source record; stable-ID order; open work before closed stages
Rank is workflow priority, not a breakthrough score.</t>
      </text>
    </comment>
    <comment authorId="0" ref="B135">
      <text>
        <t xml:space="preserve">Kinds: Canonical claim, Canonical catalogue claim
Explicit aliases: </t>
      </text>
    </comment>
    <comment authorId="0" ref="F267">
      <text>
        <t xml:space="preserve">2026-10-11 23:59 UTC; independently accepted complete Q30 superlinear baseline.
Q30 component only; all other NF-10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This does not turn the general two-transform inverse-transfer route into an unconditional acceleration theorem.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Accepted result at cited scope; recorded follow-up open
Prior note, preserved verbatim:
Accepted result at cited scope; recorded follow-up open</t>
      </text>
    </comment>
    <comment authorId="0" ref="C135">
      <text>
        <t xml:space="preserve">Necessary normal form, not unrestricted converse or cheap application. Supplied action arrays are genuine side information.
No new current closure; historical limitations remain.
Next comparison: Attribute Heisenberg/Weil/Bruhat and character-table theory; isolate only a precise extra interface, degeneracy or cost theorem for any further novelty search.</t>
      </text>
    </comment>
    <comment authorId="0" ref="G267">
      <text>
        <t xml:space="preserve">2026-10-11 23:59 UTC; independently accepted complete Q30 superlinear baseline.
Q30 component only; all other NF-10 components retain their accepted statements and outstanding obligations.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This does not turn the general two-transform inverse-transfer route into an unconditional acceleration theorem.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Conditional two-transform inverse transfer gains an explicit full nondegenerate quadratic-chirp preparation route. Reviewed update: Accepted conditional inverse transfer, corrected full-chirp bounded-word sup-norm preparation, exact-field boundary recurrence and root-specific…
Prior note, preserved verbatim:
Conditional two-transform inverse transfer gains an explicit full nondegenerate quadratic-chirp preparation route.
Reviewed update: Accepted conditional inverse transfer, corrected full-chirp bounded-word sup-norm preparation, exact-field boundary recurrence and root-specific singularity countercontrols. General bounded-word magnetic inverse preparation remains open.
[2026-10-10; independently reviewed bounded update] Accepted non-chirp subclass: odd N≥5, canonical complex root, b=1, a=(N−3)/2, n=ceil(log2(N+1)) and 2≤t≤n. The exact spectral floor is 2sin(π/N), maximum 4cos(π/N)cos(π/(2N)), and condition number Θ(N). Precision p=t+3n+10 yields uniform reciprocal error &lt;2^(-t)/256. Charged preparation costs O(N+(n+t)^12), hence asymptotically O(N), on the specified 64n-bit multiplication/division RAM. Independent receipt SHA-256: c5beccf0bcb5d21bcf9fd92cd194da9172988afc8c702740b5b138ad3a03fcfc.
[2026-10-10; independently accepted b=2 boundary update] Accepted second non-chirp fixed boundary: odd N&gt;=7, b=2, a=(N-5)/2 and canonical complex q=exp(-2*pi*i/N). The exact spectral floor is 4sin(pi/N)sin(3pi/N), attained exactly at k=(N-1)/2, (N+1)/2, (N+3)/2 modulo N. Conditioning is Theta(N^2), with kappa/N^2 -&gt; 4/(3pi^2); no exact maximum formula is claimed. For n=ceil(log2(N+1)) and integer 2&lt;=t&lt;=n, p=t+5n+10 gives reciprocal sup error &lt;2^(-t)/256. Fully charged preparation costs O(N+(n+t)^12) word operations and O(N+(n+t)^4) words on the specified 64n-bit integer multiplication/division RAM. Author report SHA-256: 94b5bd00508700a07bfdd92b0f42382c561fad4000db34c5fa8101a02c82fd26. Independent acceptance receipt SHA-256: 558da190b4591ddb3dcb1b4a52e18b9ac3261b242f1ae7ba589335b0b16635b8.</t>
      </text>
    </comment>
    <comment authorId="0" ref="I267">
      <text>
        <t xml:space="preserve">All exact source anchors:
NF-10 | Fusion list row25 | https://docs.google.com/spreadsheets/d/1BHaGJHkXxf_UfZdyTKF2zrWNFzIP4IvhaqFMj-83BjU/edit#gid=1242754826&amp;range=A25:V25</t>
      </text>
    </comment>
    <comment authorId="0" ref="F135">
      <text>
        <t xml:space="preserve">Accepted result at cited scope; recorded follow-up open</t>
      </text>
    </comment>
    <comment authorId="0" ref="J267">
      <text>
        <t xml:space="preserve">2026-10-11 23:59 UTC; independently accepted complete Q30 superlinear baseline.
Q30 component only; all other NF-10 components retain their accepted statements and outstanding obligations.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This does not turn the general two-transform inverse-transfer route into an unconditional acceleration theorem.
Prior displayed cell, preserved verbatim:
P01, H01, SP03, SP07
Prior note, preserved verbatim:
P01, H01, SP03, SP07</t>
      </text>
    </comment>
    <comment authorId="0" ref="G135">
      <text>
        <t xml:space="preserve">Accepted classification/constructor with orientation corrections.</t>
      </text>
    </comment>
    <comment authorId="0" ref="I135">
      <text>
        <t xml:space="preserve">All exact source anchors:
ALG-045 | Catalogue: ALG-045 | https://docs.google.com/spreadsheets/d/1BHaGJHkXxf_UfZdyTKF2zrWNFzIP4IvhaqFMj-83BjU/edit#gid=214001001&amp;range=A166:AF166
ALG-045 | novelity breakthough: ALG-045 | https://docs.google.com/spreadsheets/d/1BHaGJHkXxf_UfZdyTKF2zrWNFzIP4IvhaqFMj-83BjU/edit#gid=214001003&amp;range=A204:Z204</t>
      </text>
    </comment>
    <comment authorId="0" ref="J135">
      <text>
        <t xml:space="preserve">https://github.com/AgentSlop-Si/research/blob/main/math/archive/objects/e8/e8883d45965fab036f8caf136bac4176d41cdceced99da8049969b2e82359b46__WEYL_CLASSIFICATION_AUDIT.md | export SHA256 e8883d45965fab036f8caf136bac4176d41cdceced99da8049969b2e82359b46</t>
      </text>
    </comment>
    <comment authorId="0" ref="A268">
      <text>
        <t xml:space="preserve">Unranked source record; stable-ID order; open work before closed stages
Rank is workflow priority, not a breakthrough score.</t>
      </text>
    </comment>
    <comment authorId="0" ref="B268">
      <text>
        <t xml:space="preserve">Kinds: Intake workflow
Explicit aliases: </t>
      </text>
    </comment>
    <comment authorId="0" ref="C268">
      <text>
        <t xml:space="preserve">2026-10-12 00:42 UTC; independently accepted exact C8 phase-defect optimum.
C8 exact rank-only case is closed. Remaining separate work: general finite-group exact optima, positive-error minimax, and any Green application requiring one jointly real aggregate reference with compatible nonsingular interfaces. Do not repeat the completed named C8 case or restore the superseded arbitrary-magnitude conditioning caveat.
Prior displayed cell, preserved verbatim:
A named finite-N rank optimum and a compatible jointly real Green reference remain open. Retain rank-only/external-error hypotheses and the bounded classical comparison; do not infer a full Green factorization or unrestricted runtime improvement.
Prior note, preserved verbatim:
2026-10-11 21:56 UTC; source-pinned current-view reconciliation.
A named finite-N rank optimum and a compatible jointly real Green reference remain open. Retain rank-only/external-error hypotheses and the bounded classical comparison; do not infer a full Green factorization or unrestricted runtime improvement.
Prior displayed cell, preserved verbatim:
Independently verify removal of positive gauge magnitudes, the rank-pairing construction and inherited sharp-realification norm bound, exact/approximate rank inequalities, finite-abelian extension, and the jointly-real-reference requirement in Green applications. Scope limits:…
Prior note, preserved verbatim:
Independently verify removal of positive gauge magnitudes, the rank-pairing construction and inherited sharp-realification norm bound, exact/approximate rank inequalities, finite-abelian extension, and the jointly-real-reference requirement in Green applications.
Scope limits: Finite-N exact minimum generally remains unresolved. Approximation bound does not allow arbitrarily ill-conditioned outer diagonals. This is a representation/rank result, not an arithmetic runtime lower bound or O(N) FFT. Realification is inherited.
Completed 2026-10-10 22:54 UTC: Supersedes the intake/source unitary-only approximation caveat above: ill-conditioned outer magnitudes do not weaken this bound when B is unrestricted real, E has only a rank constraint and error is measured externally. Extra pre-gauge structure/norm restrictions require separate analysis. Green applications still require simultaneously real aggregate reference matrices and compatible interfaces with all resolvents nonsingular; separate branch realifications do not suffice. General finite-N phase minimization remains open. The abelian N/4 asymptotic requires |G[2]|=o(N); Walsh/symplectic characteristic-two tables have rho=0. This is representation rank, not arithmetic complexity.
Prior-art assessment (2026-10-10 23:16 UTC): The rank inequality and exact pairing converse are elementary; the fixed-gauge operator-norm identity is a direct truncated-SVD corollary. Arbitrary-monomial gauge absorption is exact feasible-set invariance under the unrestricted-real-core, rank-only, external-error contract. For N=|G| and g=|G[2]|, the phase-energy minimum (N-sqrt(Ng))/2 follows by reducing the doubled character table to C_(2G) tensor J_g and applying Gilbert–Rzeszotnik (2010), Theorems 2.1/4.7 (Fourier norms and biunimodular existence). This is a derivation from prior results, not a verified prior publication of the whole theorem. Historical priority of the complete formulation remains unresolved; the bounded audit supports a useful synthesis/correction, not established novelty. Proof status and rankings are unchanged.</t>
      </text>
    </comment>
    <comment authorId="0" ref="A136">
      <text>
        <t xml:space="preserve">Unranked source record; stable-ID order; open work before closed stages
Rank is workflow priority, not a breakthrough score.</t>
      </text>
    </comment>
    <comment authorId="0" ref="B136">
      <text>
        <t xml:space="preserve">Kinds: Canonical claim, Canonical catalogue claim
Explicit aliases: </t>
      </text>
    </comment>
    <comment authorId="0" ref="F268">
      <text>
        <t xml:space="preserve">2026-10-12 00:42 UTC; independently accepted exact C8 phase-defect optimum.
The named C8 exact rank-only case is complete. Existing general rank/gauge theorem and arbitrary-magnitude stability correction remain accepted. General finite-group exact optima, nonzero-error phase minimax and a compatible jointly real Green reference remain open; no uniform arithmetic/FFT cost or historical novelty conclusion.
Prior displayed cell, preserved verbatim:
Accepted result at cited scope; recorded follow-up open
Prior note, preserved verbatim:
Accepted result at cited scope; recorded follow-up open</t>
      </text>
    </comment>
    <comment authorId="0" ref="C136">
      <text>
        <t xml:space="preserve">Does not make the remaining Fourier cheap or show every matrix has this grammar.
No new current closure; historical limitations remain.
Next comparison: Attribute Heisenberg/Weil/Bruhat and character-table theory; isolate only a precise extra interface, degeneracy or cost theorem for any further novelty search.</t>
      </text>
    </comment>
    <comment authorId="0" ref="G268">
      <text>
        <t xml:space="preserve">2026-10-12 00:42 UTC; independently accepted exact C8 phase-defect optimum.
Exact C8 rank-only optimum independently accepted: for the normalized negative-sign Fourier matrix F8, min over diagonal unitary P,Q of rank_R Im(P F8 Q)=3, and the minimum complex correction rank rho(F8)=2. The model is exact external operator error zero, unrestricted real core B, and arbitrary invertible complex monomial outer gauges with unrestricted nonzero magnitudes. Universal continuous-phase lower proof matches the exact rank-two correction witness.
Prior displayed cell, preserved verbatim:
Rank/variational statements and the stated monomial-gauge extension are accepted under the rank-only/external-error model. The later bounded classical comparison is complete; no new novelty or runtime conclusion is added.
Prior note, preserved verbatim:
2026-10-11 21:56 UTC; source-pinned current-view reconciliation.
Rank/variational statements and the stated monomial-gauge extension are accepted under the rank-only/external-error model. The later bounded classical comparison is complete; no new novelty or runtime conclusion is added.
Prior displayed cell, preserved verbatim:
SCOPED REVIEW COMPLETE WITH STRENGTHENING CORRECTION. Exact rank/variational statements and the stated monomial-gauge extension are accepted under their rank-only/external-error model. The later bounded comparison derives the phase-energy minimum from classical results; no…
Prior note, preserved verbatim:
SCOPED REVIEW COMPLETE WITH STRENGTHENING CORRECTION. Exact rank/variational statements and the stated monomial-gauge extension are accepted under their rank-only/external-error model. The later bounded comparison derives the phase-energy minimum from classical results; no runtime, novelty or worldwide-priority promotion. The original pending label is historical.</t>
      </text>
    </comment>
    <comment authorId="0" ref="I268">
      <text>
        <t xml:space="preserve">All exact source anchors:
PHASE-DEFECT-RANK-20261011 | Incoming queue row25 | https://docs.google.com/spreadsheets/d/1BHaGJHkXxf_UfZdyTKF2zrWNFzIP4IvhaqFMj-83BjU/edit#gid=1395216284&amp;range=A25:V25</t>
      </text>
    </comment>
    <comment authorId="0" ref="F136">
      <text>
        <t xml:space="preserve">Accepted result at cited scope; recorded follow-up open</t>
      </text>
    </comment>
    <comment authorId="0" ref="J268">
      <text>
        <t xml:space="preserve">2026-10-12 00:42 UTC; independently accepted exact C8 phase-defect optimum.
Independent C8 acceptance ZIP SHA256 dd93eb6af2131b6c4d5c5cde7d723bfb6d1c412d4825e036453929d1c9e435d7; REVIEW.md 5e157faa626093f4af5a9e3c1c377a7fee87ea74a2aa8b9b644a6188463984e1. Candidate ZIP da65362dbac1c4ba507d743982446f29b0b80a70530ed75f635193c7ece2dc82; theorem daca55e396aa6c913f3d29aa6403e1c574a7677631c471791584ee2acd599357. Independent analytic/symbolic equality rigidity, full block identity, both opposite-real cases with all128 sign choices, exact rank/witness reconstruction, adversarial controls and cold replay passed. No finite phase search or numerical-rank premise; historical priority was not newly searched.
Prior displayed cell, preserved verbatim:
Distinct intake prepared 2026-10-10 UTC; outside completed 178 Catalogue. Source-dated 2026-10-11. Related to GRAM-REALIFICATION row 17, whose sharp Frobenius identity is explicitly inherited. Register only the new phase-defect synthesis as…
Prior note, preserved verbatim:
Distinct intake prepared 2026-10-10 UTC; outside completed 178 Catalogue. Source-dated 2026-10-11. Related to GRAM-REALIFICATION row 17, whose sharp Frobenius identity is explicitly inherited. Register only the new phase-defect synthesis as pending, without recounting the inherited identity.
Exact provenance: THEOREM(20261010-215704).md | 9518 bytes | libfile_8f576f7c97e88191905736402ad304dd | file_000000007db08211807977f8c15e9dc2 | v0 | SHA256 d72716f4b1e49dfa5ce4918d9ed64f35c2050fef12d628a44b638c8c0f67579d; FFT_PHASE_DEFECT_RANK_THEORY_2026-10-11.zip | 18435 bytes | libfile_2c8457d3f2b881918907b6ed2fbd5403 | file_00000000fe2c8211b05b4a9d7e4a5289 | v0 | SHA256 7dd86e87dd1a754b006556e2494a99b5eca8878ee4b3872be14377e9a33899dc
Review completed 2026-10-10 22:54 UTC. Fresh reviewer code checked exact pairing ranks 0..8, six exact cyclic cases, symbolic arbitrary-positive-scale absorption, a non-affine Green identity and Walsh/symplectic controls; separate numerical controls covered 15 sizes, 180 rephasings and 9 abelian tensor cases. A narrow parent algebraic scope check independently confirmed gauge absorption and the fixed-gauge SVD characterization; it was not a second full replay. No uploaded code ran. Review SHA256 7a7bcbebd605268cb9cd7b396ac880d06e91b044ace9e39ad5709f01701b320b.
Prior-art comparison completed 2026-10-10 23:10 UTC; recorded 2026-10-10 23:16 UTC. PRIOR_ART_AUDIT.md: 15407 bytes; SHA256 69733be3085bfc56c7a7609a6c79dcaa803a8270ba6a0feb1cb758140934887a (receipt/hash rechecked). Bounded search: 33 queries, 9 primary research texts inspected. Gilbert–Rzeszotnik (2010), Theorems 2.1 and 4.7: https://www.numdam.org/article/AIF_2010__60_4_1317_0.pdf . Spectral low-rank antecedent: Halko–Martinsson–Tropp, section 10.2 following Theorem 10.6, https://arxiv.org/pdf/0909.4061#page=57 .</t>
      </text>
    </comment>
    <comment authorId="0" ref="G136">
      <text>
        <t xml:space="preserve">Accepted classical normal form with paid word read and scalar.</t>
      </text>
    </comment>
    <comment authorId="0" ref="I136">
      <text>
        <t xml:space="preserve">All exact source anchors:
ALG-046 | Catalogue: ALG-046 | https://docs.google.com/spreadsheets/d/1BHaGJHkXxf_UfZdyTKF2zrWNFzIP4IvhaqFMj-83BjU/edit#gid=214001001&amp;range=A167:AF167
ALG-046 | novelity breakthough: ALG-046 | https://docs.google.com/spreadsheets/d/1BHaGJHkXxf_UfZdyTKF2zrWNFzIP4IvhaqFMj-83BjU/edit#gid=214001003&amp;range=A205:Z205</t>
      </text>
    </comment>
    <comment authorId="0" ref="J136">
      <text>
        <t xml:space="preserve">https://github.com/AgentSlop-Si/research/blob/main/math/archive/objects/c0/c06d430e42954fabf35d2791dda691f3a728f32b124bd620623f8cc7381c7bd1__REVIEW.md | export SHA256 4c94a086dd99d934a807814fd7505bfd297b3a414674135d59affb824c44661c</t>
      </text>
    </comment>
    <comment authorId="0" ref="A269">
      <text>
        <t xml:space="preserve">Unranked source record; stable-ID order; open work before closed stages
Rank is workflow priority, not a breakthrough score.</t>
      </text>
    </comment>
    <comment authorId="0" ref="B269">
      <text>
        <t xml:space="preserve">Kinds: Intake workflow
Explicit aliases: </t>
      </text>
    </comment>
    <comment authorId="0" ref="C269">
      <text>
        <t xml:space="preserve">2026-10-12 02:20 UTC; independently accepted saved N32 four-row certificate and same-box exclusion.
The bounded saved-center certificate has no remaining analytic/review gate. A full DFT requires a genuinely different region/model and an all-row guarded certificate; this box is excluded. Preserve accepted N8/N16 evidence and corrected N16 radius5e−13, inherited one-layer obstruction without product transfer, and the submersion-versus-target distinction. All-length synthesis, uniform parameter generation, numerical stability/bit costs, FFT speed and historical priority remain open.
Prior displayed cell, preserved verbatim:
Rigorously certify the saved N32 numerical candidate and its exact claimed rows with all Green/interval guards. Accepted N8/N16 four-row certificates do not establish a fifth row, full Fourier target or all-length construction. The one-layer bound is inherited from M-ROUTED-FIELD.
Prior note, preserved verbatim:
2026-10-11 21:56 UTC; source-pinned current-view reconciliation.
Rigorously certify the saved N32 numerical candidate and its exact claimed rows with all Green/interval guards. Accepted N8/N16 four-row certificates do not establish a fifth row, full Fourier target or all-length construction. The one-layer bound is inherited from M-ROUTED-FIELD.
Prior displayed cell, preserved verbatim:
Independently audit the arc-signature/Vandermonde proof with nonzero-gain hypotheses; verify the gauge/complex-amplitude distinction; independently reconstruct modular Jacobians and rigorously validate every interval enclosure, denominator and fifth-row certificate before…
Prior note, preserved verbatim:
Independently audit the arc-signature/Vandermonde proof with nonzero-gain hypotheses; verify the gauge/complex-amplitude distinction; independently reconstruct modular Jacobians and rigorously validate every interval enclosure, denominator and fifth-row certificate before promoting those claims.
Scope limits: One-layer obstruction does not exclude products. Local submersion does not imply Fourier attainment. Four-row interpolation is not a full DFT; neither certificate is a universal speedup.
Completed 2026-10-10 22:44 UTC: one-layer proof, model/gauge distinction, modular ranks and exact four-row interval existence. Correction required in original source metadata: N=16 JSON suggested_radius=1e-10 is stale; the theorem and successful independent certificate use 5e-13. The larger box is not certified. Original source bytes were preserved. Fifth-row cross-ratio modulus excludes any full-DFT outer-monomial equivalence within both certified boxes. N=32 target fit remains numerical; all-length synthesis and unrestricted Fourier complexity remain open.</t>
      </text>
    </comment>
    <comment authorId="0" ref="A137">
      <text>
        <t xml:space="preserve">Unranked source record; stable-ID order; open work before closed stages
Rank is workflow priority, not a breakthrough score.</t>
      </text>
    </comment>
    <comment authorId="0" ref="B137">
      <text>
        <t xml:space="preserve">Kinds: Canonical claim, Canonical catalogue claim
Explicit aliases: </t>
      </text>
    </comment>
    <comment authorId="0" ref="F269">
      <text>
        <t xml:space="preserve">2026-10-12 02:20 UTC; independently accepted saved N32 four-row certificate and same-box exclusion.
Only PHASE43::N32-certificate is closed. The same entire box excludes every full-DFT outer-monomial equivalence: the cross-ratio modulus |M[4,1]M[0,0]/(M[0,1]M[4,0])| lies strictly in (0.773632,0.773633), whereas any full Fourier matrix under arbitrary row/column permutations and nonzero diagonal scalings has unit-modulus cross ratios. Four-row success is not full-transform success. |D[1]|&gt;2.53 throughout, so this is not an original unit-D or unit-modulus interstage solution.
Prior displayed cell, preserved verbatim:
Scoped result recorded; follow-up remains
Prior note, preserved verbatim:
Scoped result recorded; follow-up remains</t>
      </text>
    </comment>
    <comment authorId="0" ref="C137">
      <text>
        <t xml:space="preserve">Growing strength, arbitrary magnitude diagonals, changed primitives or fused execution escape. No universal Fourier lower bound.
No new current closure; historical limitations remain.
Next comparison: Compare the exact grammar and endpoint freedoms with uncertainty, quasiseparable, displacement and graph-induced rank results; scope-specific novelty remains unassessed.</t>
      </text>
    </comment>
    <comment authorId="0" ref="G269">
      <text>
        <t xml:space="preserve">2026-10-12 02:20 UTC; independently accepted saved N32 four-row certificate and same-box exclusion.
Independent bounded ACCEPT: the exact saved N32 center has a componentwise guarded fixed-slice certificate for all columns of calibrated negative-sign unnormalized Fourier rows 0,1,2,3. There are 186 selected real coordinates and six exactly frozen source values; all 192 decimal tokens and radii are preserved. Two stages each sum three unit-edge Green branches with coefficient1, with expanded arbitrary nonzero complex interstage D. A fresh directed-path interval checker proves contraction q&lt;0.104 and normalized self-map&lt;0.529. This proves a unique exact root only within that slice/box, not exact equality of the printed center.
Prior displayed cell, preserved verbatim:
Relative gauge, modular ranks and corrected N8/N16 four-row interval certificates are already reviewed. The one-layer bound is inherited from M-ROUTED-FIELD. N32 target existence remains numerical, and full Fourier/all-length gates remain open.
Prior note, preserved verbatim:
2026-10-11 21:56 UTC; source-pinned current-view reconciliation.
Relative gauge, modular ranks and corrected N8/N16 four-row interval certificates are already reviewed. The one-layer bound is inherited from M-ROUTED-FIELD. N32 target existence remains numerical, and full Fourier/all-length gates remain open.
Prior displayed cell, preserved verbatim:
SCOPED REVIEW COMPLETE. Relative gauge, modular ranks and the corrected N=8/16 four-row interval certificates were reviewed; the one-layer bound is inherited from M-ROUTED-FIELD, not another discovery. N=32 target existence is numerical only; full Fourier/all-length…
Prior note, preserved verbatim:
SCOPED REVIEW COMPLETE. Relative gauge, modular ranks and the corrected N=8/16 four-row interval certificates were reviewed; the one-layer bound is inherited from M-ROUTED-FIELD, not another discovery. N=32 target existence is numerical only; full Fourier/all-length construction remains open. The earlier pending/progress label is historical.</t>
      </text>
    </comment>
    <comment authorId="0" ref="A5">
      <text>
        <t xml:space="preserve">Workflow placement using existing family priority and current task scope (1); open work before closed stages
Rank is workflow priority, not a breakthrough score.</t>
      </text>
    </comment>
    <comment authorId="0" ref="I269">
      <text>
        <t xml:space="preserve">All exact source anchors:
PHASE43-GREEN-20261011 | Incoming queue row22 | https://docs.google.com/spreadsheets/d/1BHaGJHkXxf_UfZdyTKF2zrWNFzIP4IvhaqFMj-83BjU/edit#gid=1395216284&amp;range=A22:V22</t>
      </text>
    </comment>
    <comment authorId="0" ref="B5">
      <text>
        <t xml:space="preserve">Kinds: Current new-result view (not a new-discovery count), Result view
Explicit aliases: </t>
      </text>
    </comment>
    <comment authorId="0" ref="F137">
      <text>
        <t xml:space="preserve">Accepted result at cited scope; recorded follow-up open</t>
      </text>
    </comment>
    <comment authorId="0" ref="J269">
      <text>
        <t xml:space="preserve">2026-10-12 02:20 UTC; independently accepted saved N32 four-row certificate and same-box exclusion.
Independent review ZIP SHA256 f5b1e40ad95a2ba9d4c53b5384431e014581e51501695c77db398ab968329929; INDEPENDENT_REVIEW.md 268eceaf82ff766a85b5fdcd240ad662dfa3698b037127d9f3dcd2282e93c54b; candidate e1fb5f77cd06f30aa4594b2a24989e93fc6fe47db86ef170ce582950fcbcfdd5; saved center4f3abfe82126ba7742352478b237f134df5494c5557e4b9f45b1262ee6661fe7. Fresh 70-digit directed-path outward intervals give q&lt;0.104/self-map&lt;0.529; separately cold-replayed author resolvent derivatives support the tighter q&lt;0.1/self-map&lt;0.53. These bounds are not conflated. All six pole guards, endpoint guards and1,024 nonzero entries pass;393,216 exact derivative comparisons and8 mutated-proof rejections pass. No original program, center refit, phase reduction or frozen-coordinate change. Earlier radius1e−12 box is excluded by its correction bound; radius1e−10 test is only inconclusive.
Prior displayed cell, preserved verbatim:
Distinct intake prepared 2026-10-10 UTC; outside completed 178 Catalogue. Source-dated 2026-10-11. Continuation of Phase 41 family IN-01, but a distinct Phase 43 source. The ZIP embeds older Phase 41/42 material that must not be counted as new…
Prior note, preserved verbatim:
Distinct intake prepared 2026-10-10 UTC; outside completed 178 Catalogue. Source-dated 2026-10-11. Continuation of Phase 41 family IN-01, but a distinct Phase 43 source. The ZIP embeds older Phase 41/42 material that must not be counted as new arrivals.
Exact provenance: FFT_Phase43_Theorems.md | 13938 bytes | libfile_9f797bb3ade88191bae021d144cd465d | file_00000000e82c821188b1cb3d47af50d1 | v1 | SHA256 437dbfe52526e4d7a69aa7b21a3ce3e6968ce4a7ffdf65ea39f236a829655fbe; fft_green_research_phase43_2026-10-11.zip | 6161221 bytes | libfile_52e2d8a2f69481919227e7dbcd290d77 | file_00000000192082118230a285bd5885a2 | v1 | SHA256 d75fca27f2492cc64cebb4fe316e17caf615c9fe6c56d2be20fac14204992e74
Review completed 2026-10-10 22:44 UTC. Fresh code replayed exact arc checks, all 12 modular ranks and outward-interval certificates, denominator guards and fifth-row failure at N=8/16. Uploaded programs were not executed.
Review SHA256 de3213ac9c2eb1e055773f27c54b208309390a96775d5f5a8378a401764557bc; deliverable manifest SHA256 323e75be5354808fc06e86fddfc6779a63cd0f046249203eae5be503d03ac410.
Phase43.1 comparison pins: current report SHA256 437dbfe52526e4d7a69aa7b21a3ce3e6968ce4a7ffdf65ea39f236a829655fbe; current ZIP d75fca27f2492cc64cebb4fe316e17caf615c9fe6c56d2be20fac14204992e74. Prior M-ROUTED-FIELD SEALED_PROOF SHA256 7a060b6147f4b715356c87f12440fab280ccbc9c7d473309ddb92035e41fa07c, original model/directions/endpoint/Fourier proof at lines 23-187; EXTENSION_AUDIT SHA256 7ef7364cca61807c2eec8a69404f80c998a7564109e54e552f45ef22e25bd0ba. Both prior originals match their pinned historical bytes. Comparison REPORT SHA256 ed6a8ed175c626ffdf22c93a9bd5b56710417ff8f2b424c84189037d5a8954c7. No new certificate replay or external write in this comparison.</t>
      </text>
    </comment>
    <comment authorId="0" ref="G137">
      <text>
        <t xml:space="preserve">Accepted model-specific norm arguments.</t>
      </text>
    </comment>
    <comment authorId="0" ref="C5">
      <text>
        <t xml:space="preserve">2026-10-12 17:13 UTC; independently accepted uniform p11 PREFIX slice.
NEW-16 remains progressed/open. After the p=11 family, both-prime-variable matching bounds for 13&lt;=p&lt;r remain open, as do full-escape optimizer classification and counts even for accepted slices. Larger exponents, broader nonabelian three-prime and all finite nilpotent groups remain open. EFK remaining-body/equality source gaps and historical priority remain unresolved. No new canonical identity, rank/band/count promotion, cryptographic decoder, generic algorithmic method or physical/asymptotic speed conclusion. No dedicated PREFIX queue ID exists; NEW-16 remains the result anchor, with unrelated SCHUR-V28/SPARSE-PREFIX untouched.
Prior displayed cell, preserved verbatim:
NEW-16 remains progressed/open. After accepted p=3,5,7 uniform slices, both-prime-variable upper bounds remain open for 11&lt;=p&lt;r. Full-escape optimizer classification/count remains open even for the accepted slices. Larger exponents, arbitrary nonabelian three-prime groups, all finite nilpotent groups, the EFK remaining-body/equality comparison and historical priority remain open. No broad gate retirement, novelty/rank/band or canonical-count change.
Prior note, preserved verbatim:
2026-10-12 13:03 UTC; independently accepted p=7 uniform PREFIX extension.
NEW-16 remains progressed/open. After accepted p=3,5,7 uniform slices, both-prime-variable upper bounds remain open for 11&lt;=p&lt;r. Full-escape optimizer classification/count remains open even for the accepted slices. Larger exponents, arbitrary nonabelian three-prime groups, all finite nilpotent groups, the EFK remaining-body/equality comparison and historical priority remain open. No broad gate retirement, novelty/rank/band or canonical-count change.
Prior displayed cell, preserved verbatim:
After the accepted p=3 and p=5 uniform slices, NEW-16 remains progressed/open for both variable primes 7&lt;=p&lt;r. Complete full-escape optimizer classification/count, broader nonabelian three-prime groups, larger exponents and all finite nilpotent groups remain open. Preserve the partial EFK comparison and its remaining full-body/equality and historical-priority questions. No extrapolation from finite cases or new novelty/count/rank credit.
Prior note, preserved verbatim:
2026-10-12 12:08 UTC; independently accepted uniform p5 PREFIX slice.
After the accepted p=3 and p=5 uniform slices, NEW-16 remains progressed/open for both variable primes 7&lt;=p&lt;r. Complete full-escape optimizer classification/count, broader nonabelian three-prime groups, larger exponents and all finite nilpotent groups remain open. Preserve the partial EFK comparison and its remaining full-body/equality and historical-priority questions. No extrapolation from finite cases or new novelty/count/rank credit.
Prior displayed cell, preserved verbatim:
NEW-16 remains progressed/open. After the accepted p=3 family and finite pair (5,7), uniform matching upper bounds for other distinct odd primes 5&lt;=p&lt;r and complete full-escape optimizer/count classification remain open. Next bounded target: p=5 for all primes r&gt;5, or another named pair. Larger exponents, arbitrary nonabelian three-prime and general nilpotent groups remain open. Retain the separate classical-signature comparison, partially read EFK body/equality gap and unresolved historical priority.
Prior note, preserved verbatim:
2026-10-12 11:18 UTC; independently accepted D8 C5 C7 finite PREFIX case.
NEW-16 remains progressed/open. After the accepted p=3 family and finite pair (5,7), uniform matching upper bounds for other distinct odd primes 5&lt;=p&lt;r and complete full-escape optimizer/count classification remain open. Next bounded target: p=5 for all primes r&gt;5, or another named pair. Larger exponents, arbitrary nonabelian three-prime and general nilpotent groups remain open. Retain the separate classical-signature comparison, partially read EFK body/equality gap and unresolved historical priority.
Prior displayed cell, preserved verbatim: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Prior note, preserved verbatim:
2026-10-12 01:35 UTC; independently accepted bounded uniform PREFIX source comparison.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Prior displayed cell, preserved verbatim:
The p=3 slice is closed uniformly, including symmetric labeling. Remaining distinct odd-prime family after reordering: D8×Cp×Cr with5&lt;=p&lt;r. Broader nonabelian three-prime, larger-exponent three-prime and all-nilpotent cases remain open. Full-escape attainment and value do not classify/count every escaping maximizer. Historical priority and complete external/EFK comparison gaps remain. Earlier all-abelian, pairwise-permutable/quasihamiltonian, p-group and arbitrary-two-Sylow scopes retain their existing credit.
Prior note, preserved verbatim:
2026-10-11 23:34 UTC; independently accepted uniform p3 mixed-prime slice.
The p=3 slice is closed uniformly, including symmetric labeling. Remaining distinct odd-prime family after reordering: D8×Cp×Cr with5&lt;=p&lt;r. Broader nonabelian three-prime, larger-exponent three-prime and all-nilpotent cases remain open. Full-escape attainment and value do not classify/count every escaping maximizer. Historical priority and complete external/EFK comparison gaps remain. Earlier all-abelian, pairwise-permutable/quasihamiltonian, p-group and arbitrary-two-Sylow scopes retain their existing credit.
Prior displayed cell, preserved verbatim:
Uniform upper bounds for variable distinct odd primes p,r and a uniform branch/stronger-constraint certificate family remain open. The fractional-cover gap is a method obstruction, not a counterexample to the conjectured escape formula. Arbitrary nonabelian three-prime/all-nilpotent scope, external historical priority and retained source-comparison gaps remain open.
Prior note, preserved verbatim:
2026-10-11 21:27 UTC; independently accepted order-168 extension.
Uniform upper bounds for variable distinct odd primes p,r and a uniform branch/stronger-constraint certificate family remain open. The fractional-cover gap is a method obstruction, not a counterexample to the conjectured escape formula. Arbitrary nonabelian three-prime/all-nilpotent scope, external historical priority and retained source-comparison gaps remain open.
Prior displayed cell, preserved verbatim:
Prove a uniform sharp bound for D8 x C_p x C_r or arbitrary nonabelian three-Sylow/nilpotent groups, beyond this single order-120 certificate. Products with multiple nonabelian Sylow factors, historical priority and existing external-source gaps remain open. No general FFT/speedup claim.
Prior note, preserved verbatim:
2026-10-11 21:07 UTC; independently accepted bounded result.
Prove a uniform sharp bound for D8 x C_p x C_r or arbitrary nonabelian three-Sylow/nilpotent groups, beyond this single order-120 certificate. Products with multiple nonabelian Sylow factors, historical priority and existing external-source gaps remain open. No general FFT/speedup claim.
Prior displayed cell, preserved verbatim:
Arbitrary nonabelian three-Sylow/general nilpotent extensions outside the accepted classes, sharp escape bounds and historical priority remain open. Preserve earlier stronger cyclic bounds. No new discovery count, ranking or general FFT/speedup claim.
Prior note, preserved verbatim:
2026-10-11 20:59 UTC; source-bound accepted-result addendum.
Arbitrary nonabelian three-Sylow/general nilpotent extensions outside the accepted classes, sharp escape bounds and historical priority remain open. Preserve earlier stronger cyclic bounds. No new discovery count, ranking or general FFT/speedup claim.
Prior displayed cell, preserved verbatim:
Three-prime/general nilpotent extensions, sharp escape bounds and historical priority remain open. Earlier stronger cyclic bounds are retained; no general FFT or speedup claim.
Prior note, preserved verbatim:
Three-prime/general nilpotent extensions, sharp escape bounds and historical priority remain open. Earlier stronger cyclic bounds are retained; no general FFT or speedup claim.
Historical cell record before 2026-10-11 19:40 UTC (preserved):
General noncyclic P optimizer/count/escape beyond accepted order-p³ scope; three-prime/general nilpotent extension, sharp bounds and historical priority remain open.</t>
      </text>
    </comment>
    <comment authorId="0" ref="I137">
      <text>
        <t xml:space="preserve">All exact source anchors:
ALG-048 | Catalogue: ALG-048 | https://docs.google.com/spreadsheets/d/1BHaGJHkXxf_UfZdyTKF2zrWNFzIP4IvhaqFMj-83BjU/edit#gid=214001001&amp;range=A82:AF82
ALG-048 | novelity breakthough: ALG-048 | https://docs.google.com/spreadsheets/d/1BHaGJHkXxf_UfZdyTKF2zrWNFzIP4IvhaqFMj-83BjU/edit#gid=214001003&amp;range=A59:Z59</t>
      </text>
    </comment>
    <comment authorId="0" ref="F5">
      <text>
        <t xml:space="preserve">2026-10-12 17:13 UTC; independently accepted uniform p11 PREFIX slice.
The score includes all nonempty left prefixes and the full prefix once; B is generated only by proper-prefix stabilizers. Full escape excludes maximal stabilizer orders 44r,8r,88. The independent-set upper bound is 190r−87; reverse graph realizability is not required. Uniform affine proof covers all 40 reduced residues modulo 88 with t&gt;=9 and 8&lt;=n&lt;=t; 133 prime bases 13..787 cover the remainder. Classification and count apply only to unrestricted maximizers, not full-escape maximizers. The earlier n=4,t&gt;=5 residue 1 fit fails at band 16 by 8845&gt;8839; this rejects that particular invariant, not every shorter certificate. Exact-period conflicts and endpoint asymmetry are retained. Classical transversal/signature/coset/factorial ingredients keep attribution; no new literature/priority clearance.
Prior displayed cell, preserved verbatim:
Actual labeled group orders and left stabilizers: all 56r nonempty prefixes are scored; the full prefix contributes 56r−1 once and is excluded from B. Full escape means proper-prefix stabilizers generate G. The graph bound 118r−55 is proved by a uniform affine cone certificate plus all finite bases, not extrapolated from samples. Only unrestricted equality cases/count are classified; exact escape value is distinct. The rejected shorter-domain fit remains rejected at 3464&gt;3463.
Prior note, preserved verbatim:
2026-10-12 13:03 UTC; independently accepted p=7 uniform PREFIX extension.
Actual labeled group orders and left stabilizers: all 56r nonempty prefixes are scored; the full prefix contributes 56r−1 once and is excluded from B. Full escape means proper-prefix stabilizers generate G. The graph bound 118r−55 is proved by a uniform affine cone certificate plus all finite bases, not extrapolated from samples. Only unrestricted equality cases/count are classified; exact escape value is distinct. The rejected shorter-domain fit remains rejected at 3464&gt;3463.
Prior displayed cell, preserved verbatim:
Uniform p=5 values and unrestricted optimizer/count classification accepted for every prime r&gt;5. The score counts each nonempty prefix once, including the full prefix; escape B is generated only by proper-prefix stabilizers. Orders are permutations of actual labeled elements, without translation/automorphism quotient. Fixed ordered type (2,2,2,5,r), left-to-right products and last-coordinate-fast flattening retain prior conventions. All-escape classification/count and p&gt;=7 upper bounds remain open.
Prior note, preserved verbatim:
2026-10-12 12:08 UTC; independently accepted uniform p5 PREFIX slice.
Uniform p=5 values and unrestricted optimizer/count classification accepted for every prime r&gt;5. The score counts each nonempty prefix once, including the full prefix; escape B is generated only by proper-prefix stabilizers. Orders are permutations of actual labeled elements, without translation/automorphism quotient. Fixed ordered type (2,2,2,5,r), left-to-right products and last-coordinate-fast flattening retain prior conventions. All-escape classification/count and p&gt;=7 upper bounds remain open.
Prior displayed cell, preserved verbatim:
Accepted finite (p,r)=(5,7) theorem and unrestricted optimizer/count classification only. Full prefix contributes 279 once; escape subgroup uses proper prefixes. Actual labeled elements, ordered type (2,2,2,5,7), left-to-right product and last-coordinate-fast flattening are fixed. No finite extrapolation, all-escape classification, novelty, speed, rank or discovery-count promotion.
Prior note, preserved verbatim:
2026-10-12 11:18 UTC; independently accepted D8 C5 C7 finite PREFIX case.
Accepted finite (p,r)=(5,7) theorem and unrestricted optimizer/count classification only. Full prefix contributes 279 once; escape subgroup uses proper prefixes. Actual labeled elements, ordered type (2,2,2,5,7), left-to-right product and last-coordinate-fast flattening are fixed. No finite extrapolation, all-escape classification, novelty, speed, rank or discovery-count promotion.
Prior displayed cell, preserved verbatim:
Bounded source comparison accepted. CHS01 normal-factor hypotheses fail for the displayed nonabelian signatures; Sands08 concerns finite abelian groups and a different subgroup-recovery object. No exact classical derivation was established by the inspected statements. This does not establish historical novelty or absence from the literature; ranks, bands and canonical counts remain unchanged.
Prior note, preserved verbatim:
2026-10-12 01:35 UTC; independently accepted bounded uniform PREFIX source comparison.
Bounded source comparison accepted. CHS01 normal-factor hypotheses fail for the displayed nonabelian signatures; Sands08 concerns finite abelian groups and a different subgroup-recovery object. No exact classical derivation was established by the inspected statements. This does not establish historical novelty or absence from the literature; ranks, bands and canonical counts remain unchanged.
Prior displayed cell, preserved verbatim:
Uniform D8×C3×Cr, every prime r&gt;=5, independently accepted at maximum, sharp escape, unrestricted optimizer classification/unique-top/labeled-count scope. General5&lt;=p&lt;r and broader nilpotent gates remain OPEN. Old r5/r7 cases are special cases, not new discoveries; their905/3 fractional-cover method obstruction remains valid.
Prior note, preserved verbatim:
2026-10-11 23:34 UTC; independently accepted uniform p3 mixed-prime slice.
Uniform D8×C3×Cr, every prime r&gt;=5, independently accepted at maximum, sharp escape, unrestricted optimizer classification/unique-top/labeled-count scope. General5&lt;=p&lt;r and broader nilpotent gates remain OPEN. Old r5/r7 cases are special cases, not new discoveries; their905/3 fractional-cover method obstruction remains valid.
Prior displayed cell, preserved verbatim:
Concrete nonabelian orders 120 and 168 accepted; uniform lower constructions accepted; uniform upper bounds and broader groups open.
Prior note, preserved verbatim:
2026-10-11 21:27 UTC; independently accepted order-168 extension.
Concrete nonabelian orders 120 and 168 accepted; uniform lower constructions accepted; uniform upper bounds and broader groups open.
Prior displayed cell, preserved verbatim:
Concrete nonabelian order-120 gate accepted; earlier permutable/p-group/two-Sylow scopes retained; uniform broader scope open.
Prior note, preserved verbatim:
2026-10-11 21:07 UTC; independently accepted bounded result.
Concrete nonabelian order-120 gate accepted; earlier permutable/p-group/two-Sylow scopes retained; uniform broader scope open.
Prior displayed cell, preserved verbatim:
Earlier all-abelian/pairwise-permutable, all p-group and separate arbitrary two-Sylow scopes accepted; broader nonabelian scope and priority open.
Prior note, preserved verbatim:
2026-10-11 20:59 UTC; source-bound accepted-result addendum.
Earlier all-abelian/pairwise-permutable, all p-group and separate arbitrary two-Sylow scopes accepted; broader nonabelian scope and priority open.
Prior displayed cell, preserved verbatim:
Arbitrary two-Sylow structure/count/escape proof closed; broader scope and priority open
Prior note, preserved verbatim:
Arbitrary two-Sylow structure/count/escape proof closed; broader scope and priority open
Historical cell record before 2026-10-11 19:40 UTC (preserved):
Two-Sylow and order-p³ scopes accepted; broader structure open</t>
      </text>
    </comment>
    <comment authorId="0" ref="J137">
      <text>
        <t xml:space="preserve">https://github.com/AgentSlop-Si/research/blob/main/math/archive/objects/c0/c0f726bac9b539db9eb642a223584e7cbc5345597dd76cba0d498b25357465d3__012_c0f726bac9b539db.md | export SHA256 c0f726bac9b539db9eb642a223584e7cbc5345597dd76cba0d498b25357465d3
https://github.com/AgentSlop-Si/research/blob/main/math/archive/objects/a2/a225972f7ad1fc75050588293f2b7a7c5b9670e208c7c1b6a63fcdc27a20420a__045_a225972f7ad1fc75.inert.txt | export SHA256 a225972f7ad1fc75050588293f2b7a7c5b9670e208c7c1b6a63fcdc27a20420a</t>
      </text>
    </comment>
    <comment authorId="0" ref="G5">
      <text>
        <t xml:space="preserve">2026-10-12 17:13 UTC; independently accepted uniform p11 PREFIX slice.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
Prior displayed cell, preserved verbatim: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Prior note, preserved verbatim:
2026-10-12 13:03 UTC; independently accepted p=7 uniform PREFIX extension.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Prior displayed cell, preserved verbatim: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Prior note, preserved verbatim:
2026-10-12 12:08 UTC; independently accepted uniform p5 PREFIX slice.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Prior displayed cell, preserved verbatim: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Prior note, preserved verbatim:
2026-10-12 11:18 UTC; independently accepted D8 C5 C7 finite PREFIX case.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Prior displayed cell, preserved verbatim: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Prior note, preserved verbatim:
2026-10-11 23:34 UTC; independently accepted uniform p3 mixed-prime slice.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Prior displayed cell, preserved verbatim:
Independent ACCEPT adds D8 x C3 x C7, order 168: max Z=508, sharp full-escape max 466 (deficit 42), recursive optimizer classification, unique top B and exact labeled count. A 53-record binary partition with 27 exact leaf covers and actual attaining orders proves the bound. For distinct odd primes p,r, explicit constructions attain 28pr-8p-8r unrestricted and 26pr-8p-8r with full escape; these are lower bounds only. Pure unbranched weighted-clique covers on the specified order 168 graph have optimum 905/3&gt;299 and cannot prove its sharp integral target. Earlier order 120 (356/326), abelian/permutable, p-group and two-Sylow scopes remain accepted.
Prior note, preserved verbatim:
2026-10-11 21:27 UTC; independently accepted order-168 extension.
Independent ACCEPT adds D8 x C3 x C7, order 168: max Z=508, sharp full-escape max 466 (deficit 42), recursive optimizer classification, unique top B and exact labeled count. A 53-record binary partition with 27 exact leaf covers and actual attaining orders proves the bound. For distinct odd primes p,r, explicit constructions attain 28pr-8p-8r unrestricted and 26pr-8p-8r with full escape; these are lower bounds only. Pure unbranched weighted-clique covers on the specified order 168 graph have optimum 905/3&gt;299 and cannot prove its sharp integral target. Earlier order 120 (356/326), abelian/permutable, p-group and two-Sylow scopes remain accepted.
Prior displayed cell, preserved verbatim:
Independent project ACCEPT for G=D8 x C3 x C5 (order 120): max Z=356; sharp full-escape max=326 (deficit 30); complete recursive maximal-subgroup right-coset optimizer classification, unique top B, and exact labeled recurrence/count. Exact finite clique certificates and actual attaining orders establish this bounded theorem. This is a genuine separate finite nonabelian three-prime case; earlier abelian/permutable scope receives no new credit.
Prior note, preserved verbatim:
2026-10-11 21:07 UTC; independently accepted bounded result.
Independent project ACCEPT for G=D8 x C3 x C5 (order 120): max Z=356; sharp full-escape max=326 (deficit 30); complete recursive maximal-subgroup right-coset optimizer classification, unique top B, and exact labeled recurrence/count. Exact finite clique certificates and actual attaining orders establish this bounded theorem. This is a genuine separate finite nonabelian three-prime case; earlier abelian/permutable scope receives no new credit.
Prior displayed cell, preserved verbatim:
The finite-abelian theorem is a recovered specialization and reproof of the earlier accepted pairwise-permutable (quasihamiltonian) theorem, not a new extension. Retain the union of that scope, all finite p-groups, and the separately accepted arbitrary two-Sylow result. The extremum, recursive optimizer classification, unique top and labeled recurrence are unchanged. Fresh C30 and 25-group finite checks corroborate the recovered proof.
Prior note, preserved verbatim:
2026-10-11 20:59 UTC; source-bound accepted-result addendum.
The finite-abelian theorem is a recovered specialization and reproof of the earlier accepted pairwise-permutable (quasihamiltonian) theorem, not a new extension. Retain the union of that scope, all finite p-groups, and the separately accepted arbitrary two-Sylow result. The extremum, recursive optimizer classification, unique top and labeled recurrence are unchanged. Fresh C30 and 25-group finite checks corroborate the recovered proof.
Prior displayed cell, preserved verbatim: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Prior note, preserved verbatim: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Historical cell record before 2026-10-11 19:40 UTC (preserved):
Value theorem for arbitrary two Sylow factors; optimizer/count/escape extension for every group of order p³ independently accepted. Noncyclic manuscript v3 fidelity PASS,19 pages.</t>
      </text>
    </comment>
    <comment authorId="0" ref="I5">
      <text>
        <t xml:space="preserve">All exact source anchors:
NEW-16 | novelity breakthough row6 | https://docs.google.com/spreadsheets/d/1BHaGJHkXxf_UfZdyTKF2zrWNFzIP4IvhaqFMj-83BjU/edit#gid=214001003&amp;range=A6:T6
NEW-16 | New results row19 | https://docs.google.com/spreadsheets/d/1BHaGJHkXxf_UfZdyTKF2zrWNFzIP4IvhaqFMj-83BjU/edit#gid=627764102&amp;range=A19:V19
NEW-16 | Source comparisons row23 | https://docs.google.com/spreadsheets/d/1BHaGJHkXxf_UfZdyTKF2zrWNFzIP4IvhaqFMj-83BjU/edit#gid=214001002&amp;range=A23:V23</t>
      </text>
    </comment>
    <comment authorId="0" ref="J5">
      <text>
        <t xml:space="preserve">2026-10-12 17:13 UTC; independently accepted uniform p11 PREFIX slice.
Independent p11 acceptance ZIP SHA256 67f5bec95025b529d01f6120a2b97b8cb18d44ff2831ba27dfef3e6e123ca001; candidate 6929b9ae8327a78c71314089218042231432a6df5b40e1d9b0564324e16679cc; manuscript 4a99c1ae7bf188859d2171a18f7fb220436ae589957bc7b0f08d7845012c355b. All 116 author manifest entries and 40 certificate-file hashes match independently checked data. Final accepted review archive readback and full portable cold replay pass, with source files preserved. Reviewer full source/report/statement bindings are verified; inherited mathematical premises are distinct inert evidence, not newly executed historical proofs.
Prior displayed cell, preserved verbatim:
Independent p=7 uniform acceptance ZIP SHA256 9c961899ef302f0952d17353f25ab26e5827136eaecae8700c702658b944c9ce (11,282,218 bytes, 20 members). Candidate 541841f2a296763462a57edcd1bc12327ba79cf4da5a548336ae0b63da36d013; theorem 0970354a3b7b01abf18453a6bd1690af89ba232199d8ecdfdedd2559327575c3; affine certificate ad3e2fa8e06970bba9114cc996469ee7e9031a768ccaf2b19c10bef6e9e248f7. Independent review and final portable cold PASS bind these bytes. Classical signature/transversal/coset/count mechanisms and accepted antecedents retain their attribution; no new literature or priority clearance.
Prior note, preserved verbatim:
2026-10-12 13:03 UTC; independently accepted p=7 uniform PREFIX extension.
Independent p=7 uniform acceptance ZIP SHA256 9c961899ef302f0952d17353f25ab26e5827136eaecae8700c702658b944c9ce (11,282,218 bytes, 20 members). Candidate 541841f2a296763462a57edcd1bc12327ba79cf4da5a548336ae0b63da36d013; theorem 0970354a3b7b01abf18453a6bd1690af89ba232199d8ecdfdedd2559327575c3; affine certificate ad3e2fa8e06970bba9114cc996469ee7e9031a768ccaf2b19c10bef6e9e248f7. Independent review and final portable cold PASS bind these bytes. Classical signature/transversal/coset/count mechanisms and accepted antecedents retain their attribution; no new literature or priority clearance.
Prior displayed cell, preserved verbatim:
Independent uniform p5 review ZIP SHA256 de2134bfac2056c01f8eaa6c239b9be6df4e47aa94ac684eaf4770429ab6d33f; candidate1593b8f7d5e2b172699f95437b036dc7791b3013f458581b76a02c36b8e11260. Reviewer cold receipt fc514a9fbd9fe07b148e72812b866bf9cdebf63ef6889c2d9f13bff9cbf275ac. Prior p3 affine-frontier architecture, classical signature/transversal constructions and factorial counting retain attribution; EFK/priority remain unresolved. Mathematical objective Z is separate from certificate verification/preparation/runtime costs; no speed or production claim.
Prior note, preserved verbatim:
2026-10-12 12:08 UTC; independently accepted uniform p5 PREFIX slice.
Independent uniform p5 review ZIP SHA256 de2134bfac2056c01f8eaa6c239b9be6df4e47aa94ac684eaf4770429ab6d33f; candidate1593b8f7d5e2b172699f95437b036dc7791b3013f458581b76a02c36b8e11260. Reviewer cold receipt fc514a9fbd9fe07b148e72812b866bf9cdebf63ef6889c2d9f13bff9cbf275ac. Prior p3 affine-frontier architecture, classical signature/transversal constructions and factorial counting retain attribution; EFK/priority remain unresolved. Mathematical objective Z is separate from certificate verification/preparation/runtime costs; no speed or production claim.
Prior displayed cell, preserved verbatim:
Independent acceptance ZIP SHA256 45e673a931d6ec288c73f1e0bb94b1271329261b4845829e45d500a42c153145; accepted statement f54f86a2e88ec074d4e7dadde503e889345b89b577e69aaf6457bb6aa3c3a6b4; candidate archive dc5faf8c56d94e2eb0993318e3a6faf77dfac59dbfd686f91ed25710e842b5b7. Source-bound mathematical review and recorded reviewer cold replay verified; original source packets unchanged.
Prior note, preserved verbatim:
2026-10-12 11:18 UTC; independently accepted D8 C5 C7 finite PREFIX case.
Independent acceptance ZIP SHA256 45e673a931d6ec288c73f1e0bb94b1271329261b4845829e45d500a42c153145; accepted statement f54f86a2e88ec074d4e7dadde503e889345b89b577e69aaf6457bb6aa3c3a6b4; candidate archive dc5faf8c56d94e2eb0993318e3a6faf77dfac59dbfd686f91ed25710e842b5b7. Source-bound mathematical review and recorded reviewer cold replay verified; original source packets unchanged.
Prior displayed cell, preserved verbatim:
Independent review ZIP SHA256 5b2581c2c545be792db0a027f1327f05b15996435a83bf07177ec997bae7f680; REPORT.md ae11e20fca0d89595b233c854b64808e6410d54c2a619d5014c11f4106e41179. Candidate3a1a5d18045ff3f84229caa168c697a408f0188459c07336dee3acc81cfdbda3. Symbolic product identity Z(H×K)=|H|Z(K)+|K|Z(H), B=B(H)×K and exact affine coefficients independently verified. Prior uniform theorem archivee7c6b2feb2d5d044fccfce0dbcd854820e17fc5585921f83db4323ba0c15de21 remains unchanged. No old graph search or all-optimizer certificate was rerun. The weighted-cap deficit is176r−100−Z; separate rank caps alone do not prove required compatibility.
Prior note, preserved verbatim:
2026-10-12 01:35 UTC; independently accepted bounded uniform PREFIX source comparison.
Independent review ZIP SHA256 5b2581c2c545be792db0a027f1327f05b15996435a83bf07177ec997bae7f680; REPORT.md ae11e20fca0d89595b233c854b64808e6410d54c2a619d5014c11f4106e41179. Candidate3a1a5d18045ff3f84229caa168c697a408f0188459c07336dee3acc81cfdbda3. Symbolic product identity Z(H×K)=|H|Z(K)+|K|Z(H), B=B(H)×K and exact affine coefficients independently verified. Prior uniform theorem archivee7c6b2feb2d5d044fccfce0dbcd854820e17fc5585921f83db4323ba0c15de21 remains unchanged. No old graph search or all-optimizer certificate was rerun. The weighted-cap deficit is176r−100−Z; separate rank caps alone do not prove required compatibility.
Prior displayed cell, preserved verbatim:
Independent uniform review ZIP SHA256 e7c6b2feb2d5d044fccfce0dbcd854820e17fc5585921f83db4323ba0c15de21; accepted statement 160249458b37b8940e28d983054587ddcd1c39e90fcb54871f3e7b7d4ae2994a; review 226e12117926e3610b55b6eb934087efe308d61c9ebe13d3f0b5b2cf569832b9; unchanged author ZIP 66e0877a9ff9102da63e577e1e8e1fcde1bd7212221b5ba5daa2a0613db3676c; affine certificate dde499117489b1adec9d5ba360015ba142bf1756e8c1b348235f1ab5102b05f7.46 review payloads verified;22 author payloads and7 inert dependency snapshots source-bound. Distance24 low–low edges and four negative controls checked. Candidate/inherited mathematical programs were not executed by the reviewer. Old maxima356/508 and escapes326/466 remain unchanged;905/3&gt;299 is still a valid fractional-cover obstruction.
Prior note, preserved verbatim:
2026-10-11 23:34 UTC; independently accepted uniform p3 mixed-prime slice.
Independent uniform review ZIP SHA256 e7c6b2feb2d5d044fccfce0dbcd854820e17fc5585921f83db4323ba0c15de21; accepted statement 160249458b37b8940e28d983054587ddcd1c39e90fcb54871f3e7b7d4ae2994a; review 226e12117926e3610b55b6eb934087efe308d61c9ebe13d3f0b5b2cf569832b9; unchanged author ZIP 66e0877a9ff9102da63e577e1e8e1fcde1bd7212221b5ba5daa2a0613db3676c; affine certificate dde499117489b1adec9d5ba360015ba142bf1756e8c1b348235f1ab5102b05f7.46 review payloads verified;22 author payloads and7 inert dependency snapshots source-bound. Distance24 low–low edges and four negative controls checked. Candidate/inherited mathematical programs were not executed by the reviewer. Old maxima356/508 and escapes326/466 remain unchanged;905/3&gt;299 is still a valid fractional-cover obstruction.
Prior displayed cell, preserved verbatim: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Prior note, preserved verbatim:
2026-10-11 21:27 UTC; independently accepted order-168 extension.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Prior displayed cell, preserved verbatim:
Sealed independent review: Prefix_D8_C3_C5_Independent_Acceptance_2026-10-11.zip; SHA256 5103f1b09203755f811032418ccdc7295b2250b9cd271b9c9161cb9560550c20. Accepted theorem SHA256 683ade7bb67695bc6a968e3bd1eed442a18249f5b949a39413baf4b87a022603. Exact upper certificates dad27b6ece5b7e5a5b4d5e50e427a130bea4f26762a4a32bc6494a6c644a3df5 and 7cec2a42d3887d555e1b2d89498b07c15b5202dd836f58893d64302afda79c9e.
Prior note, preserved verbatim:
2026-10-11 21:07 UTC; independently accepted bounded result.
Sealed independent review: Prefix_D8_C3_C5_Independent_Acceptance_2026-10-11.zip; SHA256 5103f1b09203755f811032418ccdc7295b2250b9cd271b9c9161cb9560550c20. Accepted theorem SHA256 683ade7bb67695bc6a968e3bd1eed442a18249f5b949a39413baf4b87a022603. Exact upper certificates dad27b6ece5b7e5a5b4d5e50e427a130bea4f26762a4a32bc6494a6c644a3df5 and 7cec2a42d3887d555e1b2d89498b07c15b5202dd836f58893d64302afda79c9e.
Prior displayed cell, preserved verbatim:
https://github.com/AgentSlop-Si/research/blob/a5e6b606623578230194e6f9e459e5e68c39043d/math/reviewed_rounds/2026-10-11-proof-review-followup/prefix/INDEPENDENT_REVIEW.md ; independent review archive SHA256 dabbcafe34def4474d7207839e94a480837e3d2b6281b7238fb882ea07ef8ae0. Original all-abelian proof SHA256 32c0159a008be1075b5b0b682e6df46ece71c763320998bdaf60cc7e34b44ca4; original acceptance bd15d243e51d9deb09d694a1502a7b685de33d2efcccc75e87e02a24281128f6.
Prior note, preserved verbatim:
2026-10-11 20:59 UTC; source-bound accepted-result addendum.
https://github.com/AgentSlop-Si/research/blob/a5e6b606623578230194e6f9e459e5e68c39043d/math/reviewed_rounds/2026-10-11-proof-review-followup/prefix/INDEPENDENT_REVIEW.md ; independent review archive SHA256 dabbcafe34def4474d7207839e94a480837e3d2b6281b7238fb882ea07ef8ae0. Original all-abelian proof SHA256 32c0159a008be1075b5b0b682e6df46ece71c763320998bdaf60cc7e34b44ca4; original acceptance bd15d243e51d9deb09d694a1502a7b685de33d2efcccc75e87e02a24281128f6.
Prior displayed cell, preserved verbatim:
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Prior note, preserved verbatim:
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Historical cell record before 2026-10-11 19:40 UTC (preserved):
p³ review libfile_948c6d7a48288191a3645a2e3174895c; SHA256 ea5298da2cdae0f75141add6a064c18b86b43372abd6a640d8f1da9a0f899f45. v3 fidelity libfile_52c4ec3566d081919a0567e9ce18f1e3.</t>
      </text>
    </comment>
    <comment authorId="0" ref="K5">
      <text>
        <t xml:space="preserve">2026-10-11 21:27 UTC; independently accepted order-168 extension.
2026-10-11 21:27 UTC
Prior displayed cell, preserved verbatim:
2026-10-11 21:07 UTC
Prior note, preserved verbatim:
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70">
      <text>
        <t xml:space="preserve">Unranked source record; stable-ID order; open work before closed stages
Rank is workflow priority, not a breakthrough score.</t>
      </text>
    </comment>
    <comment authorId="0" ref="B270">
      <text>
        <t xml:space="preserve">Kinds: Intake workflow
Explicit aliases: </t>
      </text>
    </comment>
    <comment authorId="0" ref="C270">
      <text>
        <t xml:space="preserve">2026-10-11 22:02 UTC; independently reviewed direct compiler obstruction.
Obtain authorized full Huhtanen2008 and Schmid2000 texts, verify theorem numbers/internal pages, and test an exact global implication preserving four stages, three equal Green terms, unit internal gains, fixed orders/common-tree gauge and nonzero complex diagonal boundaries. Multiple stages per factor, whole-factorization restructuring/cancellation and full global implication remain open. No transfer to the broader Phase56 model, F8-alone minimum depth, full-F16 membership, speedup or worldwide novelty.
Prior displayed cell, preserved verbatim:
Recover authorized full bodies of Huhtanen 2008 and Schmid 2000 and test exact compilation into this constrained architecture. Corollary uses 79 real parameters at depth 3 versus a 98-real-dimensional quotient; certified depth 4 gives local full rank. Arbitrary nonzero complex…
Prior note, preserved verbatim:
Recover authorized full bodies of Huhtanen 2008 and Schmid 2000 and test exact compilation into this constrained architecture. Corollary uses 79 real parameters at depth 3 versus a 98-real-dimensional quotient; certified depth 4 gives local full rank. Arbitrary nonzero complex interstage diagonals and one common tree per stage are essential. Minimum for F8 alone, global universality and useful quantitative neighborhood radius remain unproved. No rank or count change.</t>
      </text>
    </comment>
    <comment authorId="0" ref="A138">
      <text>
        <t xml:space="preserve">Unranked source record; stable-ID order; open work before closed stages
Rank is workflow priority, not a breakthrough score.</t>
      </text>
    </comment>
    <comment authorId="0" ref="B138">
      <text>
        <t xml:space="preserve">Kinds: Canonical claim, Canonical catalogue claim
Explicit aliases: </t>
      </text>
    </comment>
    <comment authorId="0" ref="F270">
      <text>
        <t xml:space="preserve">2026-10-11 22:02 UTC; independently reviewed direct compiler obstruction.
Direct one-circulant/one-stage substitution is excluded at the reviewed scope. Full-F8 interval existence and local depth-four expressivity remain accepted. Eight historical source comparisons are retained; Huhtanen2008 and Schmid2000 bodies remain unread, with zero new primary-body comparisons.
Prior displayed cell, preserved verbatim:
Scoped result recorded; follow-up remains
Prior note, preserved verbatim:
Scoped result recorded; follow-up remains</t>
      </text>
    </comment>
    <comment authorId="0" ref="C138">
      <text>
        <t xml:space="preserve">Long mixed words need not decompose into locally unitary pairs. Arbitrary gains, global cancellation or fusion beyond grammar not excluded. Literal one fixed commuting operator cannot be flat at any depth; broader phase-rotated case has its separate short-word gate.
No new current closure; historical limitations remain.
Next comparison: Compare the exact grammar and endpoint freedoms with uncertainty, quasiseparable, displacement and graph-induced rank results; scope-specific novelty remains unassessed.</t>
      </text>
    </comment>
    <comment authorId="0" ref="G270">
      <text>
        <t xml:space="preserve">2026-10-11 22:02 UTC; independently reviewed direct compiler obstruction.
Independent scoped ACCEPT excludes a universal direct substitution of an arbitrary circulant by one equal-three-Green unit-edge Hamiltonian Phase44 stage, even with arbitrary invertible complex diagonal masks. Each stage has S+S*=3I and constant nonzero diagonal; constant target diagonal forces scalar similarity and collinear spectrum. Invertible2I+X8, determinant255, is a counterexample. Arbitrary cycle orders and simultaneous permutation similarity are allowed; independent left/right permutations are outside this proof. This is not a global four-stage obstruction or an F8-alone minimum-depth result.
Prior displayed cell, preserved verbatim:
. No F8-alone minimum-depth, speedup, global universality or worldwide-first claim.
Prior note, preserved verbatim:
. No F8-alone minimum-depth, speedup, global universality or worldwide-first claim.</t>
      </text>
    </comment>
    <comment authorId="0" ref="A6">
      <text>
        <t xml:space="preserve">Workflow placement using existing family priority and current task scope (2); open work before closed stages
Rank is workflow priority, not a breakthrough score.</t>
      </text>
    </comment>
    <comment authorId="0" ref="I270">
      <text>
        <t xml:space="preserve">All exact source anchors:
PHASE44-FULL-F8-20261011 | Incoming queue row30 | https://docs.google.com/spreadsheets/d/1BHaGJHkXxf_UfZdyTKF2zrWNFzIP4IvhaqFMj-83BjU/edit#gid=1395216284&amp;range=A30:V30</t>
      </text>
    </comment>
    <comment authorId="0" ref="B6">
      <text>
        <t xml:space="preserve">Kinds: Canonical claim, Canonical catalogue claim, Theorem view
Explicit aliases: </t>
      </text>
    </comment>
    <comment authorId="0" ref="F138">
      <text>
        <t xml:space="preserve">Accepted result at cited scope; recorded follow-up open</t>
      </text>
    </comment>
    <comment authorId="0" ref="J270">
      <text>
        <t xml:space="preserve">2026-10-11 22:02 UTC; independently reviewed direct compiler obstruction.
Independent report phase44_compiler_review_2153/REVIEW.md SHA256466bd452430ddc36c47684ecc132cfa37d7a0b7d3da57d77a48801e0782abcaa; receipt 5da830265ea33d92df50078fad65269675f88b84fab92caf677ba7bb21187950; manifest 44dbaa381dbb8907bb99ff0e1702961d017d0287b56a4ecaf4f75c4940eb0409; exact controls 07ed01a1f06c9be386d98ed8a36036d86f4c52a39d63b5d3b9d85f8f24288761. Candidate report7b0931603089f260a149471705b4e8fc29dcc455db8ad75cdd87f43c3abd85f6; candidate manifest0078fc745eb9907659a77d9f6e7c971a1bb35e6e60a0816939998af45b760285. Fresh reviewer24 cycles/8 stages via direct exact inversions; no original upload or candidate-verifier execution, no interval rerun. Candidate27 cycles/9 stages are separate inherited controls. Saved Library response hashes identify readback records, not the historical original report bytes. Earlier accepted-certificate/corollary pins remain preserved.
Prior displayed cell, preserved verbatim:
Originality report: research_cycle_0015/phase44_originality/REPORT.md; SHA256 d79f836fb83c9d410ef1307b4bc6ab2b37358dbaaaa9499284abf9dc4434f2c1. Independent local-expressivity review: research_cycle_0024/phase44_corollary_review/REVIEW.md; SHA256…
Prior note, preserved verbatim:
Originality report: research_cycle_0015/phase44_originality/REPORT.md; SHA256 d79f836fb83c9d410ef1307b4bc6ab2b37358dbaaaa9499284abf9dc4434f2c1.
Independent local-expressivity review: research_cycle_0024/phase44_corollary_review/REVIEW.md; SHA256 10eae9d5eeba08b271fcd8e9140bde0bfc102bda8fb55cf5f836107425f3b787.
Receipt: research_cycle_0024/phase44_corollary_review/RECEIPT.json; SHA256 fb79bb7343877706f240d30e737671d2b0a1b35aea3cf500c1b6ecb4e18e7037. Dimension plus inverse-function argument; existing accepted interval certificate used as premise, no new interval rerun.</t>
      </text>
    </comment>
    <comment authorId="0" ref="G138">
      <text>
        <t xml:space="preserve">Accepted classification/spectral argument with N=2 exception.</t>
      </text>
    </comment>
    <comment authorId="0" ref="C6">
      <text>
        <t xml:space="preserve">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Prior displayed cell, preserved verbatim: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Prior note, preserved verbatim: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Prior displayed cell, preserved verbatim: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Prior note, preserved verbatim: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Prior displayed cell, preserved verbatim: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Prior note, preserved verbatim: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Prior displayed cell, preserved verbatim: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Prior note, preserved verbatim: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Prior displayed cell, preserved verbatim: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Prior note, preserved verbatim: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Prior displayed cell, preserved verbatim: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Prior note, preserved verbatim: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Prior displayed cell, preserved verbatim: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Prior note, preserved verbatim: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Prior displayed cell, preserved verbatim: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Prior note, preserved verbatim: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Prior displayed cell, preserved verbatim: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Prior note, preserved verbatim: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Prior displayed cell, preserved verbatim: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Prior note, preserved verbatim: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Prior displayed cell, preserved verbatim: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Prior note, preserved verbatim: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Prior displayed cell, preserved verbatim: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Prior note, preserved verbatim:
2026-10-11 21:15 UTC; independently accepted complete b=7 family.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Prior displayed cell, preserved verbatim: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Prior note, preserved verbatim:
2026-10-11 21:10 UTC; independently accepted general odd guards.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Prior displayed cell, preserved verbatim: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Prior note, preserved verbatim:
2026-10-11 20:59 UTC; source-bound accepted-result addendum.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Prior displayed cell, preserved verbatim:
Simplicity for b≥5, even d/A=0/nonprimitive-root variants, general residual/overlap preparation, other embeddings, growing-degree efficiency, finite-precision engine, hard resource guarantees and exact historical priority remain open.
Prior note, preserved verbatim:
Simplicity for b≥5, even d/A=0/nonprimitive-root variants, general residual/overlap preparation, other embeddings, growing-degree efficiency, finite-precision engine, hard resource guarantees and exact historical priority remain open.
Historical cell record before 2026-10-11 19:40 UTC (preserved):
General residual/overlap preparation, other embeddings, growing-degree efficiency, finite-precision executor, hard resource guarantees and priority remain open.</t>
      </text>
    </comment>
    <comment authorId="0" ref="K270">
      <text>
        <t xml:space="preserve">2026-10-11 22:02 UTC; independently reviewed direct compiler obstruction.
2026-10-11 22:02 UTC
Prior displayed cell, preserved verbatim:
2026-10-11 17:24–17:31 UTC</t>
      </text>
    </comment>
    <comment authorId="0" ref="I138">
      <text>
        <t xml:space="preserve">All exact source anchors:
ALG-049 | Catalogue: ALG-049 | https://docs.google.com/spreadsheets/d/1BHaGJHkXxf_UfZdyTKF2zrWNFzIP4IvhaqFMj-83BjU/edit#gid=214001001&amp;range=A83:AF83
ALG-049 | novelity breakthough: ALG-049 | https://docs.google.com/spreadsheets/d/1BHaGJHkXxf_UfZdyTKF2zrWNFzIP4IvhaqFMj-83BjU/edit#gid=214001003&amp;range=A60:Z60</t>
      </text>
    </comment>
    <comment authorId="0" ref="F6">
      <text>
        <t xml:space="preserve">2026-10-12 18:46 UTC; independently accepted full b25 overlap family.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
Prior displayed cell, preserved verbatim: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Prior note, preserved verbatim:
2026-10-12 18:24 UTC; independently accepted full b23 overlap family.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Prior displayed cell, preserved verbatim: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Prior note, preserved verbatim:
2026-10-12 17:01 UTC; independently accepted full b21 overlap family.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Prior displayed cell, preserved verbatim: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Prior note, preserved verbatim:
2026-10-12 16:03 UTC; independently accepted b19 ramified completion.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Prior displayed cell, preserved verbatim: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Prior note, preserved verbatim:
2026-10-12 15:40 UTC; independently accepted bounded b19 unramified middle overlap.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Prior displayed cell, preserved verbatim: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Prior note, preserved verbatim:
2026-10-12 14:06 UTC; independently accepted full b=17 overlap family.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Prior displayed cell, preserved verbatim: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Prior note, preserved verbatim:
2026-10-12 13:50 UTC; independently accepted existential-prime criterion and b=17 unramified overlap.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Prior displayed cell, preserved verbatim: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Prior note, preserved verbatim:
2026-10-12 13:05 UTC; independently accepted b=15 all-A overlap extension.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Prior displayed cell, preserved verbatim: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Prior note, preserved verbatim:
2026-10-12 12:10 UTC; independently accepted b13 all-A middle overlap.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Prior displayed cell, preserved verbatim: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Prior note, preserved verbatim:
2026-10-12 11:18 UTC; independently accepted degree11 all-A middle overlap.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Prior displayed cell, preserved verbatim: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Prior note, preserved verbatim:
2026-10-11 23:32 UTC; independently accepted b9 overlap and sharper general tail.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Prior displayed cell, preserved verbatim: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Prior note, preserved verbatim:
2026-10-11 21:51 UTC; independently accepted ordinary squarefreeness extension.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Prior displayed cell, preserved verbatim:
Full b=1/3/5/7 all-A odd-d guards accepted; general odd g/separation/nonreality retained; b&gt;=9 residual/overlap gaps and numerical work open.
Prior note, preserved verbatim:
2026-10-11 21:15 UTC; independently accepted complete b=7 family.
Full b=1/3/5/7 all-A odd-d guards accepted; general odd g/separation/nonreality retained; b&gt;=9 residual/overlap gaps and numerical work open.
Prior displayed cell, preserved verbatim:
General odd residual g/separation/nonreal-parameter guards accepted; overlap accepted outside the stated middle strip; broader discriminant/numerical scope open.
Prior note, preserved verbatim:
2026-10-11 21:10 UTC; independently accepted general odd guards.
General odd residual g/separation/nonreal-parameter guards accepted; overlap accepted outside the stated middle strip; broader discriminant/numerical scope open.
Prior displayed cell, preserved verbatim:
b=1/b=3/b=5 all-A overlap simplicity accepted at their stated odd-d scopes; broader residual/numerical work open.
Prior note, preserved verbatim:
2026-10-11 20:59 UTC; source-bound accepted-result addendum.
b=1/b=3/b=5 all-A overlap simplicity accepted at their stated odd-d scopes; broader residual/numerical work open.
Prior displayed cell, preserved verbatim:
b=1/b=3 all-A overlap proof and bounded reference closed; broader numerical work open
Prior note, preserved verbatim:
b=1/b=3 all-A overlap proof and bounded reference closed; broader numerical work open
Historical cell record before 2026-10-11 19:40 UTC (preserved):
Fixed residual reference and v3 editorial review complete; general engine open</t>
      </text>
    </comment>
    <comment authorId="0" ref="J138">
      <text>
        <t xml:space="preserve">https://github.com/AgentSlop-Si/research/blob/main/math/archive/objects/aa/aa82845b36e8cc426ff17b5991d2efdf4d58ccd3dbcdfcd759a23d4b6c08710b__004_aa82845b36e8cc42.md | export SHA256 aa82845b36e8cc426ff17b5991d2efdf4d58ccd3dbcdfcd759a23d4b6c08710b
https://github.com/AgentSlop-Si/research/blob/main/math/archive/objects/83/835aed3aa27f776bfd5dbd59e54b097486be3070ce4946bb15ec2874284f7d18__065_835aed3aa27f776b.inert.txt | export SHA256 835aed3aa27f776bfd5dbd59e54b097486be3070ce4946bb15ec2874284f7d18
https://github.com/AgentSlop-Si/research/blob/main/math/archive/objects/a5/a5c04a070bc64a35ce4cf1bae0ac3038718cabde7b902bb11533c5a631640b76__104_a5c04a070bc64a35.md | export SHA256 a5c04a070bc64a35ce4cf1bae0ac3038718cabde7b902bb11533c5a631640b76
https://github.com/AgentSlop-Si/research/blob/main/math/archive/objects/61/61e336a53621c85f6663161aa3496650758a10613d56b31f5c676cd4b1591f6a__95_61e336a53621c85f.md | export SHA256 61e336a53621c85f6663161aa3496650758a10613d56b31f5c676cd4b1591f6a</t>
      </text>
    </comment>
    <comment authorId="0" ref="G6">
      <text>
        <t xml:space="preserve">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Prior displayed cell, preserved verbatim: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Prior note, preserved verbatim: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Prior displayed cell, preserved verbatim: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Prior note, preserved verbatim: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Prior displayed cell, preserved verbatim: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Prior note, preserved verbatim: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Prior displayed cell, preserved verbatim: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Prior note, preserved verbatim: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Prior displayed cell, preserved verbatim: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Prior note, preserved verbatim: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Prior displayed cell, preserved verbatim: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Prior note, preserved verbatim: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Prior displayed cell, preserved verbatim: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Prior note, preserved verbatim: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Prior displayed cell, preserved verbatim: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Prior note, preserved verbatim: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Prior displayed cell, preserved verbatim: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Prior note, preserved verbatim: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Prior displayed cell, preserved verbatim: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Prior note, preserved verbatim: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Prior displayed cell, preserved verbatim: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Prior note, preserved verbatim: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Prior displayed cell, preserved verbatim: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Prior note, preserved verbatim:
2026-10-11 21:15 UTC; independently accepted complete b=7 family.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Prior displayed cell, preserved verbatim: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Prior note, preserved verbatim:
2026-10-11 21:10 UTC; independently accepted general odd guards.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Prior displayed cell, preserved verbatim: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Prior note, preserved verbatim:
2026-10-11 20:59 UTC; source-bound accepted-result addendum.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Prior displayed cell, preserved verbatim: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Prior note, preserved verbatim: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Fixed residual(1,5,2), embedding1, independently accepted. RS manuscript v3 fidelity PASS. Existing guarded finite-parameter theorems preserved.</t>
      </text>
    </comment>
    <comment authorId="0" ref="I6">
      <text>
        <t xml:space="preserve">All exact source anchors:
F020 | Catalogue row4 | https://docs.google.com/spreadsheets/d/1BHaGJHkXxf_UfZdyTKF2zrWNFzIP4IvhaqFMj-83BjU/edit#gid=214001001&amp;range=A4:V4
F020 | novelity breakthough row7 | https://docs.google.com/spreadsheets/d/1BHaGJHkXxf_UfZdyTKF2zrWNFzIP4IvhaqFMj-83BjU/edit#gid=214001003&amp;range=A7:T7
F020 | Theorem register row22 | https://docs.google.com/spreadsheets/d/1BHaGJHkXxf_UfZdyTKF2zrWNFzIP4IvhaqFMj-83BjU/edit#gid=404576783&amp;range=A22:V22
F020 | Prior work row4 | https://docs.google.com/spreadsheets/d/1BHaGJHkXxf_UfZdyTKF2zrWNFzIP4IvhaqFMj-83BjU/edit#gid=562593543&amp;range=A4:V4
F020 | Source comparisons row15 | https://docs.google.com/spreadsheets/d/1BHaGJHkXxf_UfZdyTKF2zrWNFzIP4IvhaqFMj-83BjU/edit#gid=214001002&amp;range=A15:V15</t>
      </text>
    </comment>
    <comment authorId="0" ref="J6">
      <text>
        <t xml:space="preserve">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Prior displayed cell, preserved verbatim: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Prior note, preserved verbatim: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Prior displayed cell, preserved verbatim: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Prior note, preserved verbatim: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Prior displayed cell, preserved verbatim: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Prior note, preserved verbatim: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Prior displayed cell, preserved verbatim: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Prior note, preserved verbatim: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Prior displayed cell, preserved verbatim: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Prior note, preserved verbatim: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Prior displayed cell, preserved verbatim: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Prior note, preserved verbatim: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Prior displayed cell, preserved verbatim: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Prior note, preserved verbatim: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Prior displayed cell, preserved verbatim: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Prior note, preserved verbatim: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Prior displayed cell, preserved verbatim: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Prior note, preserved verbatim: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Prior displayed cell, preserved verbatim: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Prior note, preserved verbatim:
2026-10-11 23:32 UTC; independently accepted b9 overlap and sharper general tail.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Prior displayed cell, preserved verbatim: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Prior note, preserved verbatim:
2026-10-11 21:51 UTC; independently accepted ordinary squarefreeness extension.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Prior displayed cell, preserved verbatim: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Prior note, preserved verbatim:
2026-10-11 21:15 UTC; independently accepted complete b=7 family.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Prior displayed cell, preserved verbatim: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Prior note, preserved verbatim:
2026-10-11 21:10 UTC; independently accepted general odd guards.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Prior displayed cell, preserved verbatim: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Prior note, preserved verbatim:
2026-10-11 20:59 UTC; source-bound accepted-result addendum.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Prior displayed cell, preserved verbatim: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Prior note, preserved verbatim: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Historical cell record before 2026-10-11 19:40 UTC (preserved):
Residual review libfile_f7c6e9fa6a908191bb1029ec0857171d; RSv3 fidelity libfile_a270ebd76dd08191a723d2001355cc6c, SHA256 4965db218669ddba5170522a3e6c3c576503b7f98185be017bfff4a346402281.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K6">
      <text>
        <t xml:space="preserve">2026-10-11 21:51 UTC; independently accepted ordinary squarefreeness extension.
2026-10-11 21:51 UTC
Prior displayed cell, preserved verbatim:
2026-10-11 21:15 UTC
Prior note, preserved verbatim:
2026-10-11 21:15 UTC; independently accepted complete b=7 family.
2026-10-11 21:15 UTC
Prior displayed cell, preserved verbatim:
2026-10-11 21:10 UTC
Prior note, preserved verbatim:
2026-10-11 21:10 UTC; independently accepted general odd guards.
2026-10-11 21:10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71">
      <text>
        <t xml:space="preserve">Unranked source record; stable-ID order; open work before closed stages
Rank is workflow priority, not a breakthrough score.</t>
      </text>
    </comment>
    <comment authorId="0" ref="B271">
      <text>
        <t xml:space="preserve">Kinds: Intake workflow
Explicit aliases: </t>
      </text>
    </comment>
    <comment authorId="0" ref="C271">
      <text>
        <t xml:space="preserve">Bounded experiment complete. Rebuild-per-call direct lookup8 loses its warm edge at N=4096 and 16384. Fixed-radix/lookup fusion stays Theta(N log N); split radix leaves Green solve volume 2Nlog2 N unchanged. A future faster dense-Green executor needs a new fully charged identity/compiler. Odd N&gt;=23 is a separate signed-bank-count theorem, not a faster transform. External priority and production performance remain unestablished.</t>
      </text>
    </comment>
    <comment authorId="0" ref="A139">
      <text>
        <t xml:space="preserve">Unranked source record; stable-ID order; open work before closed stages
Rank is workflow priority, not a breakthrough score.</t>
      </text>
    </comment>
    <comment authorId="0" ref="B139">
      <text>
        <t xml:space="preserve">Kinds: Canonical claim, Canonical catalogue claim
Explicit aliases: </t>
      </text>
    </comment>
    <comment authorId="0" ref="F271">
      <text>
        <t xml:space="preserve">Scoped result recorded; follow-up remains</t>
      </text>
    </comment>
    <comment authorId="0" ref="C139">
      <text>
        <t xml:space="preserve">Changing geometry/nonlocal auxiliary ports or uncharged retained transcripts escape the rational model. Full-array pass charging required for time conclusions.
No new current closure; historical limitations remain.
Next comparison: Compare the exact grammar and endpoint freedoms with uncertainty, quasiseparable, displacement and graph-induced rank results; scope-specific novelty remains unassessed.</t>
      </text>
    </comment>
    <comment authorId="0" ref="G271">
      <text>
        <t xml:space="preserve">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
Explicit all-power-of-two radix-2 FFT realization: each matching is (I+G-Gswap)R, with two actual stable Green solves per stage, k=log2 N stages and O(N) working memory. Binary lookup8 in a DIT orientation removes three initial levels. Both remain Theta(N log N).</t>
      </text>
    </comment>
    <comment authorId="0" ref="A7">
      <text>
        <t xml:space="preserve">Workflow placement using existing family priority and current task scope (3); open work before closed stages
Rank is workflow priority, not a breakthrough score.</t>
      </text>
    </comment>
    <comment authorId="0" ref="I271">
      <text>
        <t xml:space="preserve">All exact source anchors:
PHASE45-GREEN-FUSION-20261011 | Incoming queue row34 | https://docs.google.com/spreadsheets/d/1BHaGJHkXxf_UfZdyTKF2zrWNFzIP4IvhaqFMj-83BjU/edit#gid=1395216284&amp;range=A34:V34</t>
      </text>
    </comment>
    <comment authorId="0" ref="B7">
      <text>
        <t xml:space="preserve">Kinds: Canonical claim, Canonical catalogue claim
Explicit aliases: </t>
      </text>
    </comment>
    <comment authorId="0" ref="F139">
      <text>
        <t xml:space="preserve">Accepted result at cited scope; recorded follow-up open</t>
      </text>
    </comment>
    <comment authorId="0" ref="J271">
      <text>
        <t xml:space="preserve">Completed 2026-10-11. Fresh exact full-matrix/field controls, roundoff controls, 110 exact fusion cases (74 binary leaf cases), 240 numerical transform comparisons and 165 rebuild-per-call validations. Sealed 22-file Library ZIP: libfile_c6eb012eea688191a87729c8307cef17; SHA256 9471b769492ddf51f35b88ad076b6eb902f66468306a97f3659abe440cf9dd37; download bytes verified. Source theorem SHA256 e0c91c2d7638a21956d06634d36dc232947b537c36a7458a7c82964dabce276b. GitHub tree creation was explicitly cancelled; no publication claimed.</t>
      </text>
    </comment>
    <comment authorId="0" ref="G139">
      <text>
        <t xml:space="preserve">Accepted scoped whole-word and routed sequential-state obstructions.</t>
      </text>
    </comment>
    <comment authorId="0" ref="C7">
      <text>
        <t xml:space="preserve">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displayed cell, preserved verbatim: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note, preserved verbatim:
2026-10-11 20:59 UTC; source-bound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displayed cell, preserved verbatim:
General common-chirp min(B,H), optimized blocked/Toeplitz kernels beyond the accepted phase-zero path, complete production resource accounting/integration, optimized FFT comparisons and full-interface historical priority remain open.
Prior note, preserved verbatim:
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Optimized Toeplitz/blocked/dyadic kernels, production validation, complete resource accounting, full historical priority and optimized dyadic frontend remain open. Manuscriptv3 fidelity is now complete.</t>
      </text>
    </comment>
    <comment authorId="0" ref="I139">
      <text>
        <t xml:space="preserve">All exact source anchors:
ALG-050 | Catalogue: ALG-050 | https://docs.google.com/spreadsheets/d/1BHaGJHkXxf_UfZdyTKF2zrWNFzIP4IvhaqFMj-83BjU/edit#gid=214001001&amp;range=A84:AF84
ALG-050 | novelity breakthough: ALG-050 | https://docs.google.com/spreadsheets/d/1BHaGJHkXxf_UfZdyTKF2zrWNFzIP4IvhaqFMj-83BjU/edit#gid=214001003&amp;range=A61:Z61</t>
      </text>
    </comment>
    <comment authorId="0" ref="F7">
      <text>
        <t xml:space="preserve">2026-10-11 21:07 UTC; independently accepted bounded result.
Bounded one-supplied-odd-phase recognizer and output lemma accepted; unknown-phase discovery and broader production open.
Prior displayed cell, preserved verbatim:
Bounded phase-zero/phase-one sparse frontend, Gauss output and metered fallback accepted; broader production/priority open.
Prior note, preserved verbatim:
2026-10-11 20:59 UTC; source-bound accepted-result addendum.
Bounded phase-zero/phase-one sparse frontend, Gauss output and metered fallback accepted; broader production/priority open.
Prior displayed cell, preserved verbatim:
Proof/reference and bounded sparse/dispatch implementations closed; broader production/priority open
Prior note, preserved verbatim:
Proof/reference and bounded sparse/dispatch implementations closed; broader production/priority open
Historical cell record before 2026-10-11 19:40 UTC (preserved):
Bounded reference and nine-source comparison accepted; optimized execution open</t>
      </text>
    </comment>
    <comment authorId="0" ref="J139">
      <text>
        <t xml:space="preserve">https://github.com/AgentSlop-Si/research/blob/main/math/archive/objects/a4/a4dcf5c622230ed614612fe214e8e5c274be773c8494b49cd77d9d5aed9732d8__a4dcf5c622230ed61461__PROOF.md | export SHA256 a4dcf5c622230ed614612fe214e8e5c274be773c8494b49cd77d9d5aed9732d8
https://github.com/AgentSlop-Si/research/blob/main/math/archive/objects/e9/e97269eb8788d5949019e4e809c78e31e868b7a34bb0bbee90c0eaa9dc60fad4__53_e97269eb8788d594.md | export SHA256 e97269eb8788d5949019e4e809c78e31e868b7a34bb0bbee90c0eaa9dc60fad4</t>
      </text>
    </comment>
    <comment authorId="0" ref="G7">
      <text>
        <t xml:space="preserve">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displayed cell, preserved verbatim: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note, preserved verbatim:
2026-10-11 20:59 UTC; source-bound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displayed cell,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Prior note,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Bounded exact dense recognizer independently accepted. Nine antecedent comparisons accepted; F6 degree is at most binom(r+2,3), sharp worst case. Classical model/alias/Prony ingredients attributed.</t>
      </text>
    </comment>
    <comment authorId="0" ref="I7">
      <text>
        <t xml:space="preserve">All exact source anchors:
ALG-CHIRP-ELIM | Catalogue: ALG-CHIRP-ELIM | https://docs.google.com/spreadsheets/d/1BHaGJHkXxf_UfZdyTKF2zrWNFzIP4IvhaqFMj-83BjU/edit#gid=214001001&amp;range=A11:AF11
ALG-CHIRP-ELIM | novelity breakthough: ALG-CHIRP-ELIM | https://docs.google.com/spreadsheets/d/1BHaGJHkXxf_UfZdyTKF2zrWNFzIP4IvhaqFMj-83BjU/edit#gid=214001003&amp;range=A17:Z17</t>
      </text>
    </comment>
    <comment authorId="0" ref="J7">
      <text>
        <t xml:space="preserve">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displayed cell, preserved verbatim: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note, preserved verbatim:
2026-10-11 20:59 UTC; source-bound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displayed cell,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Prior note,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Comparison review libfile_8d3df32de6fc8191b6dedc3a5bc22a69; SHA256 bbb5abaeb3fd940aedb58ac9ebd8322b640000e106ae06dbe2e87fec5d2699c3.</t>
      </text>
    </comment>
    <comment authorId="0" ref="K7">
      <text>
        <t xml:space="preserve">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72">
      <text>
        <t xml:space="preserve">Unranked source record; stable-ID order; open work before closed stages
Rank is workflow priority, not a breakthrough score.</t>
      </text>
    </comment>
    <comment authorId="0" ref="B272">
      <text>
        <t xml:space="preserve">Kinds: Research workflow
Explicit aliases: </t>
      </text>
    </comment>
    <comment authorId="0" ref="C272">
      <text>
        <t xml:space="preserve">2026-10-12 16:17 UTC; independently accepted bounded ternary raw Weyl interface.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Prior displayed cell, preserved verbatim: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Exact field with supplied primitive roots and complete rejection verification. Classical Prony/pruning synthesis; interface priority unresolved. Implementation pending
Prior note, preserved verbatim:
Exact field with supplied primitive roots and complete rejection verification.
Classical Prony/pruning synthesis; interface priority unresolved.
Implementation pending</t>
      </text>
    </comment>
    <comment authorId="0" ref="A140">
      <text>
        <t xml:space="preserve">Unranked source record; stable-ID order; open work before closed stages
Rank is workflow priority, not a breakthrough score.</t>
      </text>
    </comment>
    <comment authorId="0" ref="B140">
      <text>
        <t xml:space="preserve">Kinds: Canonical claim, Canonical catalogue claim
Explicit aliases: </t>
      </text>
    </comment>
    <comment authorId="0" ref="F272">
      <text>
        <t xml:space="preserve">2026-10-12 16:17 UTC; independently accepted bounded ternary raw Weyl interface.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https://docs.google.com/spreadsheets/d/1BHaGJHkXxf_UfZdyTKF2zrWNFzIP4IvhaqFMj-83BjU/edit#gid=1877766156&amp;range=A10:V10
Prior overview wording: Scoped result recorded; follow-up remains</t>
      </text>
    </comment>
    <comment authorId="0" ref="C140">
      <text>
        <t xml:space="preserve">Higher-degree/rational decoders, direct raw input, exact integer coefficients or stronger side information remain outside measured-information lower bound.
No new current closure; historical limitations remain.
Next comparison: Compare classical volume, uncertainty, Schur and selected-output tools under the exact source/retained-state interface; account for normalization and information dimension.</t>
      </text>
    </comment>
    <comment authorId="0" ref="G272">
      <text>
        <t xml:space="preserve">2026-10-12 16:17 UTC; independently accepted bounded ternary raw Weyl interface.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Raw short-mode recognition strengthened on dyadic grids to O(N log(t+2)+t²). Application remains O(Nr). Reviewed recognizer update (10 October 2026): Independent review on 10 October 2026 accepts the unified supplied-prime-field dispatcher. Sparse acceptance returns all N…
Prior note, preserved verbatim:
Raw short-mode recognition strengthened on dyadic grids to O(N log(t+2)+t²). Application remains O(Nr).
Reviewed recognizer update (10 October 2026): Independent review on 10 October 2026 accepts the unified supplied-prime-field dispatcher. Sparse acceptance returns all N positive-sign unnormalized DFT values by scatter after O(N log(t+2)+t²) recognition. Fresh-vector operator application remains separately O(N(s+1)); this application bound is not transferred to common chirps.</t>
      </text>
    </comment>
    <comment authorId="0" ref="A8">
      <text>
        <t xml:space="preserve">Workflow placement using existing family priority and current task scope (3); open work before closed stages
Rank is workflow priority, not a breakthrough score.</t>
      </text>
    </comment>
    <comment authorId="0" ref="I272">
      <text>
        <t xml:space="preserve">All exact source anchors:
Q07 | Research queue row10 | https://docs.google.com/spreadsheets/d/1BHaGJHkXxf_UfZdyTKF2zrWNFzIP4IvhaqFMj-83BjU/edit#gid=1877766156&amp;range=A10:V10</t>
      </text>
    </comment>
    <comment authorId="0" ref="B8">
      <text>
        <t xml:space="preserve">Kinds: Canonical claim, Canonical catalogue claim, Theorem view
Explicit aliases: </t>
      </text>
    </comment>
    <comment authorId="0" ref="F140">
      <text>
        <t xml:space="preserve">Accepted result at cited scope; recorded follow-up open</t>
      </text>
    </comment>
    <comment authorId="0" ref="J272">
      <text>
        <t xml:space="preserve">2026-10-12 16:17 UTC; independently accepted bounded ternary raw Weyl interface.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Prior displayed cell, preserved verbatim: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R04, R20
Prior note, preserved verbatim:
R04, R20</t>
      </text>
    </comment>
    <comment authorId="0" ref="G140">
      <text>
        <t xml:space="preserve">Accepted scoped algebraic/rank and stability gates; finite examples not asymptotic proof.</t>
      </text>
    </comment>
    <comment authorId="0" ref="C8">
      <text>
        <t xml:space="preserve">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displayed cell, preserved verbatim: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note, preserved verbatim:
2026-10-11 20:59 UTC; source-bound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displayed cell, preserved verbatim:
General common-chirp min(B,H), optimized blocked/Toeplitz kernels beyond the accepted phase-zero path, complete production resource accounting/integration, optimized FFT comparisons and full-interface historical priority remain open.
Prior note, preserved verbatim:
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Optimized Toeplitz/blocked/dyadic kernels, production validation, complete resource accounting, full historical priority and optimized dyadic frontend remain open. Manuscriptv3 fidelity is now complete.</t>
      </text>
    </comment>
    <comment authorId="0" ref="I140">
      <text>
        <t xml:space="preserve">All exact source anchors:
ALG-052 | Catalogue: ALG-052 | https://docs.google.com/spreadsheets/d/1BHaGJHkXxf_UfZdyTKF2zrWNFzIP4IvhaqFMj-83BjU/edit#gid=214001001&amp;range=A147:AF147
ALG-052 | novelity breakthough: ALG-052 | https://docs.google.com/spreadsheets/d/1BHaGJHkXxf_UfZdyTKF2zrWNFzIP4IvhaqFMj-83BjU/edit#gid=214001003&amp;range=A156:Z156</t>
      </text>
    </comment>
    <comment authorId="0" ref="F8">
      <text>
        <t xml:space="preserve">2026-10-11 21:07 UTC; independently accepted bounded result.
Bounded one-supplied-odd-phase recognizer and output lemma accepted; unknown-phase discovery and broader production open.
Prior displayed cell, preserved verbatim:
Bounded phase-zero/phase-one sparse frontend, Gauss output and metered fallback accepted; broader production/priority open.
Prior note, preserved verbatim:
2026-10-11 20:59 UTC; source-bound accepted-result addendum.
Bounded phase-zero/phase-one sparse frontend, Gauss output and metered fallback accepted; broader production/priority open.
Prior displayed cell, preserved verbatim:
Proof/reference and bounded sparse/dispatch implementations closed; broader production/priority open
Prior note, preserved verbatim:
Proof/reference and bounded sparse/dispatch implementations closed; broader production/priority open
Historical cell record before 2026-10-11 19:40 UTC (preserved):
Bounded reference and nine-source comparison accepted; optimized execution open</t>
      </text>
    </comment>
    <comment authorId="0" ref="J140">
      <text>
        <t xml:space="preserve">https://github.com/AgentSlop-Si/research/blob/main/math/archive/objects/28/282f1c330f664e66fbf41945ac67f45716db1aa342ffc2facc35291b93fe7761__282f1c330f664e66fbf41945ac67f45716db1aa342ffc2facc35291b93fe7761__RESEARCH.md | export SHA256 282f1c330f664e66fbf41945ac67f45716db1aa342ffc2facc35291b93fe7761
https://github.com/AgentSlop-Si/research/blob/main/math/archive/objects/8b/8b25ef43c7ee33d985293571679372f83a1f08f0ae74d0c281b468a9a9a2c280__8b25ef43c7ee33d985293571679372f83a1f08f0ae74d0c281b468a9a9a2c280__RESEARCH.md | export SHA256 8b25ef43c7ee33d985293571679372f83a1f08f0ae74d0c281b468a9a9a2c280
https://github.com/AgentSlop-Si/research/blob/main/math/archive/objects/dd/dddb9e4c155cc7f3e2479c49e7fbe2725b01c1be59b06f8fdc1e8bc033058f44__dddb9e4c155cc7f3e2479c49e7fbe2725b01c1be59b06f8fdc1e8bc033058f44__RESEARCH.md | export SHA256 dddb9e4c155cc7f3e2479c49e7fbe2725b01c1be59b06f8fdc1e8bc033058f44
https://github.com/AgentSlop-Si/research/blob/main/math/archive/objects/84/84a85c85284c20fab80f925a6caee19db4c1521673deb412b80613b2574cc8df__015_84a85c85284c20fa.md | export SHA256 84a85c85284c20fab80f925a6caee19db4c1521673deb412b80613b2574cc8df</t>
      </text>
    </comment>
    <comment authorId="0" ref="G8">
      <text>
        <t xml:space="preserve">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displayed cell, preserved verbatim: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note, preserved verbatim:
2026-10-11 20:59 UTC; source-bound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displayed cell,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Prior note,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Bounded exact dense recognizer independently accepted. Nine antecedent comparisons accepted; F6 degree is at most binom(r+2,3), sharp worst case. Classical model/alias/Prony ingredients attributed.</t>
      </text>
    </comment>
    <comment authorId="0" ref="I8">
      <text>
        <t xml:space="preserve">All exact source anchors:
C06 | Catalogue: C06 | https://docs.google.com/spreadsheets/d/1BHaGJHkXxf_UfZdyTKF2zrWNFzIP4IvhaqFMj-83BjU/edit#gid=214001001&amp;range=A12:AF12
C06 | novelity breakthough: C06 | https://docs.google.com/spreadsheets/d/1BHaGJHkXxf_UfZdyTKF2zrWNFzIP4IvhaqFMj-83BjU/edit#gid=214001003&amp;range=A18:Z18
C06 | Theorem register row28 | https://docs.google.com/spreadsheets/d/1BHaGJHkXxf_UfZdyTKF2zrWNFzIP4IvhaqFMj-83BjU/edit#gid=404576783&amp;range=A28:V28
C06 | Prior work row10 | https://docs.google.com/spreadsheets/d/1BHaGJHkXxf_UfZdyTKF2zrWNFzIP4IvhaqFMj-83BjU/edit#gid=562593543&amp;range=A10:V10</t>
      </text>
    </comment>
    <comment authorId="0" ref="J8">
      <text>
        <t xml:space="preserve">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displayed cell, preserved verbatim: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note, preserved verbatim:
2026-10-11 20:59 UTC; source-bound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displayed cell,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Prior note,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Comparison review libfile_8d3df32de6fc8191b6dedc3a5bc22a69; SHA256 bbb5abaeb3fd940aedb58ac9ebd8322b640000e106ae06dbe2e87fec5d2699c3.</t>
      </text>
    </comment>
    <comment authorId="0" ref="K8">
      <text>
        <t xml:space="preserve">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73">
      <text>
        <t xml:space="preserve">Unranked source record; stable-ID order; open work before closed stages
Rank is workflow priority, not a breakthrough score.</t>
      </text>
    </comment>
    <comment authorId="0" ref="B273">
      <text>
        <t xml:space="preserve">Kinds: Research workflow
Explicit aliases: </t>
      </text>
    </comment>
    <comment authorId="0" ref="C273">
      <text>
        <t xml:space="preserve">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Prior displayed cell, preserved verbatim: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Prior note, preserved verbatim: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Prior displayed cell, preserved verbatim: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Prior note, preserved verbatim: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Prior displayed cell, preserved verbatim: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Prior note, preserved verbatim: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Prior displayed cell, preserved verbatim: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Prior note, preserved verbatim: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Prior displayed cell, preserved verbatim: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Prior note, preserved verbatim: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Prior displayed cell, preserved verbatim: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Prior note, preserved verbatim: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Prior displayed cell, preserved verbatim:
Base-field-only length three remains unproved as well as a growing-dimensional full-B upper construction. The accepted displayed upper uses a genuine quadratic extension. Fixed-dimensional polynomial-in-log-q exact preparation remains accepted; production and numerical…
Prior note, preserved verbatim:
Base-field-only length three remains unproved as well as a growing-dimensional full-B upper construction. The accepted displayed upper uses a genuine quadratic extension. Fixed-dimensional polynomial-in-log-q exact preparation remains accepted; production and numerical validation are separate.</t>
      </text>
    </comment>
    <comment authorId="0" ref="A141">
      <text>
        <t xml:space="preserve">Unranked source record; stable-ID order; open work before closed stages
Rank is workflow priority, not a breakthrough score.</t>
      </text>
    </comment>
    <comment authorId="0" ref="B141">
      <text>
        <t xml:space="preserve">Kinds: Canonical claim, Canonical catalogue claim
Explicit aliases: </t>
      </text>
    </comment>
    <comment authorId="0" ref="F273">
      <text>
        <t xml:space="preserve">2026-10-12 17:45 UTC; independently accepted Q11 shared character-bank evaluator.
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Checking a supplied O(s²) coloring certificate is O(N) word work, but constructing the 20q−7 witness cold still costs O(s³); the free-block-diagonal relaxation remains separate. Sparse evaluator factors are not asserted to be Green summands. Characteristic-zero noncancellation follows from G²=N&gt;1; finite images require separate guard/nonvanishing checks.
Prior displayed cell, preserved verbatim: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Prior note, preserved verbatim:
2026-10-12 15:26 UTC; independently accepted Q11 eight-branch coloring improvement.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Prior displayed cell, preserved verbatim: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Prior note, preserved verbatim:
2026-10-12 15:07 UTC; independently accepted restricted Q11 matching-support and rank-incidence lower bounds.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Prior displayed cell, preserved verbatim: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Prior note, preserved verbatim:
2026-10-12 13:26 UTC; independently accepted Q11 subquadratic matching Green baseline.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Prior displayed cell, preserved verbatim: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Prior note, preserved verbatim:
2026-10-12 12:10 UTC; independently accepted growing Q11 baseline and restricted-rank obstruction.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Prior displayed cell, preserved verbatim: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Prior note, preserved verbatim:
2026-10-12 11:18 UTC; independently accepted Q11 distinct-cycle base-field three upper.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Prior displayed cell, preserved verbatim:
Common-cycle two-Green-plus-diagonal base-field architecture excluded for the eligible q family. The broader base-field-three and growing full-B upper gates remain OPEN; accepted quadratic-extension upper retained. Eligible family throughout: q positive odd, gcd(q,5)=1, q congruent to1 modulo241; eta is primitive of order5.
Prior note, preserved verbatim:
2026-10-11 23:44 UTC; independently accepted Q11 common-cycle base-field obstruction.
Common-cycle two-Green-plus-diagonal base-field architecture excluded for the eligible q family. The broader base-field-three and growing full-B upper gates remain OPEN; accepted quadratic-extension upper retained. Eligible family throughout: q positive odd, gcd(q,5)=1, q congruent to1 modulo241; eta is primitive of order5.
Prior displayed cell, preserved verbatim:
Accepted result at cited scope; recorded follow-up open
Prior note, preserved verbatim:
Accepted result at cited scope; recorded follow-up open</t>
      </text>
    </comment>
    <comment authorId="0" ref="C141">
      <text>
        <t xml:space="preserve">Late impulse can pass prefix; R sampled checks have explicit field failure probability and cannot be called exact deterministic membership. Capacity q^(2d), not a bijection onto all streams. Finite root setup omissions remain implementation caveats.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73">
      <text>
        <t xml:space="preserve">2026-10-12 18:03 UTC; independently accepted two-call shortening of prior Q11 reverse schedule.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Prior displayed cell, preserved verbatim: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Prior note, preserved verbatim:
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Prior displayed cell, preserved verbatim: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Prior note, preserved verbatim: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Prior displayed cell, preserved verbatim: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Prior note, preserved verbatim: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Prior displayed cell, preserved verbatim: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Prior note, preserved verbatim: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Prior displayed cell, preserved verbatim: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Prior note, preserved verbatim: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Prior displayed cell, preserved verbatim: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Prior note, preserved verbatim: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Prior displayed cell, preserved verbatim: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Prior note, preserved verbatim: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Prior displayed cell, preserved verbatim:
SP11 evidence/SP11.md is SHA-256 4aed4e38953ac9266f8dbe8995dae1d61046f02972f11c5434c018681eac8df5 in Library libfile_c587a06594ac8191b9479f3c402f42db. The accepted source is explicitly bound to supplement_v3/H01-H05; its ledger is…
Prior note, preserved verbatim:
SP11 evidence/SP11.md is SHA-256 4aed4e38953ac9266f8dbe8995dae1d61046f02972f11c5434c018681eac8df5 in Library libfile_c587a06594ac8191b9479f3c402f42db. The accepted source is explicitly bound to supplement_v3/H01-H05; its ledger is b7480082c457ab4a906dbbca4ca52967e452157bba88f70c72a4d994381a335b. The earlier no-replay note describes the earlier P10/primary-comparison exercise only. The later independent SP11 reconstruction is already accepted; this coverage check did not replay it again.</t>
      </text>
    </comment>
    <comment authorId="0" ref="A9">
      <text>
        <t xml:space="preserve">Workflow placement using existing family priority and current task scope (3); open work before closed stages
Rank is workflow priority, not a breakthrough score.</t>
      </text>
    </comment>
    <comment authorId="0" ref="I273">
      <text>
        <t xml:space="preserve">All exact source anchors:
Q11 | Research queue row14 | https://docs.google.com/spreadsheets/d/1BHaGJHkXxf_UfZdyTKF2zrWNFzIP4IvhaqFMj-83BjU/edit#gid=1877766156&amp;range=A14:V14</t>
      </text>
    </comment>
    <comment authorId="0" ref="B9">
      <text>
        <t xml:space="preserve">Kinds: Research workflow
Explicit aliases: </t>
      </text>
    </comment>
    <comment authorId="0" ref="F141">
      <text>
        <t xml:space="preserve">Accepted result at cited scope; recorded follow-up open</t>
      </text>
    </comment>
    <comment authorId="0" ref="J273">
      <text>
        <t xml:space="preserve">2026-10-12 18:03 UTC; independently accepted two-call shortening of prior Q11 reverse schedule.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
Prior displayed cell, preserved verbatim: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Prior note, preserved verbatim:
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Prior displayed cell, preserved verbatim: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Prior note, preserved verbatim: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Prior displayed cell, preserved verbatim: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Prior note, preserved verbatim: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Prior displayed cell, preserved verbatim: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Prior note, preserved verbatim: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Prior displayed cell, preserved verbatim: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Prior note, preserved verbatim: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Prior displayed cell, preserved verbatim: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Prior note, preserved verbatim: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Prior displayed cell, preserved verbatim: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Prior note, preserved verbatim: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Prior displayed cell, preserved verbatim:
Fully qualified review verdicts: supplement_v3/H01-H05 ACCEPT; supplement_v3/H12 REJECTS generic FFT/runtime promotion; supplement_v3/H13-H15 OPEN for broader upper constructions, production/numerical scope and priority. These H review labels are…
Prior note, preserved verbatim:
Fully qualified review verdicts: supplement_v3/H01-H05 ACCEPT; supplement_v3/H12 REJECTS generic FFT/runtime promotion; supplement_v3/H13-H15 OPEN for broader upper constructions, production/numerical scope and priority. These H review labels are not baseline proof IDs. New coverage audit Library libfile_a24e0def940c8191afbc98b1d06d2821 v0, SHA256 0099f6e8c4738b33b770f1236612f0da5398ba6a741d199cefcc2efa02caa054; exact Library readback and 23 manifest payloads verified.
[2026-10-12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
[2026-10-12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t>
      </text>
    </comment>
    <comment authorId="0" ref="G141">
      <text>
        <t xml:space="preserve">Accepted promised recurrence synthesis; randomized verification is not deterministic certification.</t>
      </text>
    </comment>
    <comment authorId="0" ref="C9">
      <text>
        <t xml:space="preserve">2026-10-12 01:03 UTC; independently accepted bounded unknown-phase rank-one executor.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
Prior displayed cell, preserved verbatim: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note, preserved verbatim:
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displayed cell, preserved verbatim: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note, preserved verbatim:
2026-10-11 20:59 UTC; source-bound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displayed cell, preserved verbatim:
General common-chirp min(B,H), optimized blocked/Toeplitz kernels beyond the accepted phase-zero path, complete production resource accounting/integration, optimized FFT comparisons and full-interface historical priority remain open.
Prior note, preserved verbatim:
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Optimized Toeplitz/blocked/dyadic kernels, production validation, complete resource accounting, full historical priority and optimized dyadic frontend remain open. Manuscriptv3 fidelity is now complete.</t>
      </text>
    </comment>
    <comment authorId="0" ref="I141">
      <text>
        <t xml:space="preserve">All exact source anchors:
ALG-053 | Catalogue: ALG-053 | https://docs.google.com/spreadsheets/d/1BHaGJHkXxf_UfZdyTKF2zrWNFzIP4IvhaqFMj-83BjU/edit#gid=214001001&amp;range=A148:AF148
ALG-053 | novelity breakthough: ALG-053 | https://docs.google.com/spreadsheets/d/1BHaGJHkXxf_UfZdyTKF2zrWNFzIP4IvhaqFMj-83BjU/edit#gid=214001003&amp;range=A157:Z157</t>
      </text>
    </comment>
    <comment authorId="0" ref="F9">
      <text>
        <t xml:space="preserve">2026-10-12 01:03 UTC; independently accepted bounded unknown-phase rank-one executor.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
Prior displayed cell, preserved verbatim:
Bounded one-supplied-odd-phase recognizer and output lemma accepted; unknown-phase discovery and broader production open.
Prior note, preserved verbatim:
2026-10-11 21:07 UTC; independently accepted bounded result.
Bounded one-supplied-odd-phase recognizer and output lemma accepted; unknown-phase discovery and broader production open.
Prior displayed cell, preserved verbatim:
Bounded phase-zero/phase-one sparse frontend, Gauss output and metered fallback accepted; broader production/priority open.
Prior note, preserved verbatim:
2026-10-11 20:59 UTC; source-bound accepted-result addendum.
Bounded phase-zero/phase-one sparse frontend, Gauss output and metered fallback accepted; broader production/priority open.
Prior displayed cell, preserved verbatim:
Proof/reference and bounded sparse/dispatch implementations closed; broader production/priority open
Prior note, preserved verbatim:
Proof/reference and bounded sparse/dispatch implementations closed; broader production/priority open
Historical cell record before 2026-10-11 19:40 UTC (preserved):
Bounded reference and nine-source comparison accepted; optimized execution open</t>
      </text>
    </comment>
    <comment authorId="0" ref="J141">
      <text>
        <t xml:space="preserve">https://github.com/AgentSlop-Si/research/blob/main/math/archive/objects/1f/1f9dd1faecb9925200df1ce5b7163f3edccf6734d92a71155d610e003ff4b336__1f9dd1faecb9925200df1ce5b7163f3edccf6734d92a71155d610e003ff4b336__SOURCE_REVIEW.md | export SHA256 06f4a52bf0d4ff6ab141237baa297821de3ecb09001e80b9329222091bf22255</t>
      </text>
    </comment>
    <comment authorId="0" ref="G9">
      <text>
        <t xml:space="preserve">2026-10-12 01:03 UTC; independently accepted bounded unknown-phase rank-one executor.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
Prior displayed cell, preserved verbatim: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note, preserved verbatim:
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displayed cell, preserved verbatim: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note, preserved verbatim:
2026-10-11 20:59 UTC; source-bound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displayed cell,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Prior note,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Bounded exact dense recognizer independently accepted. Nine antecedent comparisons accepted; F6 degree is at most binom(r+2,3), sharp worst case. Classical model/alias/Prony ingredients attributed.</t>
      </text>
    </comment>
    <comment authorId="0" ref="I9">
      <text>
        <t xml:space="preserve">All exact source anchors:
Q13 | Research queue row16 | https://docs.google.com/spreadsheets/d/1BHaGJHkXxf_UfZdyTKF2zrWNFzIP4IvhaqFMj-83BjU/edit#gid=1877766156&amp;range=A16:V16</t>
      </text>
    </comment>
    <comment authorId="0" ref="J9">
      <text>
        <t xml:space="preserve">2026-10-12 01:03 UTC; independently accepted bounded unknown-phase rank-one executor.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
Prior displayed cell, preserved verbatim: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note, preserved verbatim:
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displayed cell, preserved verbatim: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note, preserved verbatim:
2026-10-11 20:59 UTC; source-bound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displayed cell,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Prior note,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Comparison review libfile_8d3df32de6fc8191b6dedc3a5bc22a69; SHA256 bbb5abaeb3fd940aedb58ac9ebd8322b640000e106ae06dbe2e87fec5d2699c3.</t>
      </text>
    </comment>
    <comment authorId="0" ref="K9">
      <text>
        <t xml:space="preserve">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74">
      <text>
        <t xml:space="preserve">Unranked source record; stable-ID order; open work before closed stages
Rank is workflow priority, not a breakthrough score.</t>
      </text>
    </comment>
    <comment authorId="0" ref="B274">
      <text>
        <t xml:space="preserve">Kinds: Research workflow
Explicit aliases: </t>
      </text>
    </comment>
    <comment authorId="0" ref="C274">
      <text>
        <t xml:space="preserve">Final proof keeps one affine endpoint, or complex prime length for two arbitrary endpoints. No arbitrary-depth/approximate extension.
Final Delvaux–Van Barel 2008 comparison complete. rank discrepancy bridge distinct relative to DV2008 final; worldwide unresolved. Classical overlap: Prime arbitrary-minor full spark is classical Theorem 4, pp.1592-1593.
Not applicable to abstract proof</t>
      </text>
    </comment>
    <comment authorId="0" ref="A142">
      <text>
        <t xml:space="preserve">Unranked source record; stable-ID order; open work before closed stages
Rank is workflow priority, not a breakthrough score.</t>
      </text>
    </comment>
    <comment authorId="0" ref="B142">
      <text>
        <t xml:space="preserve">Kinds: Canonical claim, Canonical catalogue claim
Explicit aliases: </t>
      </text>
    </comment>
    <comment authorId="0" ref="F274">
      <text>
        <t xml:space="preserve">Proof closed at cited scope; recorded follow-up open
Source: https://docs.google.com/spreadsheets/d/1BHaGJHkXxf_UfZdyTKF2zrWNFzIP4IvhaqFMj-83BjU/edit#gid=1877766156&amp;range=A15:V15
Prior overview wording: Scoped result recorded; follow-up remains</t>
      </text>
    </comment>
    <comment authorId="0" ref="C142">
      <text>
        <t xml:space="preserve">Original odd-k m&lt;q regime is not proved by square/fixed-radix extension. Cannot replace missing first P call by cached data.
No new current closure; historical limitations remain.
Next comparison: Compare classical volume, uncertainty, Schur and selected-output tools under the exact source/retained-state interface; account for normalization and information dimension.</t>
      </text>
    </comment>
    <comment authorId="0" ref="G274">
      <text>
        <t xml:space="preserve">C04 three-stage discrepancy proof reconstructed with endpoint restrictions explicit.</t>
      </text>
    </comment>
    <comment authorId="0" ref="A10">
      <text>
        <t xml:space="preserve">Workflow placement using existing family priority and current task scope (2); open work before closed stages
Rank is workflow priority, not a breakthrough score.</t>
      </text>
    </comment>
    <comment authorId="0" ref="I274">
      <text>
        <t xml:space="preserve">All exact source anchors:
Q12 | Research queue row15 | https://docs.google.com/spreadsheets/d/1BHaGJHkXxf_UfZdyTKF2zrWNFzIP4IvhaqFMj-83BjU/edit#gid=1877766156&amp;range=A15:V15</t>
      </text>
    </comment>
    <comment authorId="0" ref="B10">
      <text>
        <t xml:space="preserve">Kinds: Canonical claim, Canonical catalogue claim
Explicit aliases: </t>
      </text>
    </comment>
    <comment authorId="0" ref="F142">
      <text>
        <t xml:space="preserve">Accepted result at cited scope; recorded follow-up open</t>
      </text>
    </comment>
    <comment authorId="0" ref="J274">
      <text>
        <t xml:space="preserve">R31</t>
      </text>
    </comment>
    <comment authorId="0" ref="G142">
      <text>
        <t xml:space="preserve">Accepted within stated bank geometry.</t>
      </text>
    </comment>
    <comment authorId="0" ref="C10">
      <text>
        <t xml:space="preserve">No inference from Φ_N nondivisibility to gcd(Φ_N,R)=1. Field construction/factor search charged separately; no all-composite proof.
Q29: Prove augmented-content prime support and lower guards for general s; repeated-prime cases need separate analysis. Resonance at -1 and legal scalar-bank minima are unchanged. Implementation: Abstract theorem with independent exact reduced-content and adverse-component controls.
Next comparison: Compare exact local ordinary-discriminant leading terms and valuation formulas, not static factorization, against Lubinsky–Saff, root-of-unity q-polynomial literature and citations of the quasi-orthogonal discriminant papers.</t>
      </text>
    </comment>
    <comment authorId="0" ref="I142">
      <text>
        <t xml:space="preserve">All exact source anchors:
ALG-056 | Catalogue: ALG-056 | https://docs.google.com/spreadsheets/d/1BHaGJHkXxf_UfZdyTKF2zrWNFzIP4IvhaqFMj-83BjU/edit#gid=214001001&amp;range=A149:AF149
ALG-056 | novelity breakthough: ALG-056 | https://docs.google.com/spreadsheets/d/1BHaGJHkXxf_UfZdyTKF2zrWNFzIP4IvhaqFMj-83BjU/edit#gid=214001003&amp;range=A158:Z158</t>
      </text>
    </comment>
    <comment authorId="0" ref="F10">
      <text>
        <t xml:space="preserve">Accepted result at cited scope; recorded follow-up open</t>
      </text>
    </comment>
    <comment authorId="0" ref="J142">
      <text>
        <t xml:space="preserve">https://github.com/AgentSlop-Si/research/blob/main/math/archive/objects/25/25714db4a29fb0d86f50cd18d252904482c68088ae45c3b91f9d38dd8efc77aa__INTEGRATED_RESULTS.md | export SHA256 25714db4a29fb0d86f50cd18d252904482c68088ae45c3b91f9d38dd8efc77aa</t>
      </text>
    </comment>
    <comment authorId="0" ref="G10">
      <text>
        <t xml:space="preserve">All identities and logical equivalences independently accepted; only reduction, not uniform target nonvanishing.
Related current status (scope, not blanket theorem equivalence): Q29: Guarded proof closed. Accepted parity-complete inverse Hermite pairing with its exact exception, augmented same-component criterion, and unconditional composite families d=sp for s in {3,7,11}, every prime p=1 mod4.</t>
      </text>
    </comment>
    <comment authorId="0" ref="I10">
      <text>
        <t xml:space="preserve">All exact source anchors:
ALG-CHAR2-CONTRACTION | Catalogue: ALG-CHAR2-CONTRACTION | https://docs.google.com/spreadsheets/d/1BHaGJHkXxf_UfZdyTKF2zrWNFzIP4IvhaqFMj-83BjU/edit#gid=214001001&amp;range=A93:AF93
ALG-CHAR2-CONTRACTION | novelity breakthough: ALG-CHAR2-CONTRACTION | https://docs.google.com/spreadsheets/d/1BHaGJHkXxf_UfZdyTKF2zrWNFzIP4IvhaqFMj-83BjU/edit#gid=214001003&amp;range=A112:Z112</t>
      </text>
    </comment>
    <comment authorId="0" ref="J10">
      <text>
        <t xml:space="preserve">https://github.com/AgentSlop-Si/research/blob/main/math/archive/objects/0d/0d5e6b3af233fc34b64eda0f0d05b1eefe7b400807c07f08eaaba20dfe865557__RESEARCH_REPORT.md | export SHA256 0d5e6b3af233fc34b64eda0f0d05b1eefe7b400807c07f08eaaba20dfe865557
https://github.com/AgentSlop-Si/research/blob/main/math/archive/objects/50/50cb43cfd3da58c0850cdc5dd1f58b15d1047e6c9217091d42e13deb1ea8fb39__INDEPENDENT_IDENTITIES_AUDIT.md | export SHA256 339f593863c12df613fa43db16b0a8ebba989024745050ba15e1b7776e4e60de
Q29 current accepted scope: https://docs.google.com/spreadsheets/d/1BHaGJHkXxf_UfZdyTKF2zrWNFzIP4IvhaqFMj-83BjU/edit#gid=1877766156&amp;range=A32:V32
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A275">
      <text>
        <t xml:space="preserve">Unranked source record; stable-ID order; open work before closed stages
Rank is workflow priority, not a breakthrough score.</t>
      </text>
    </comment>
    <comment authorId="0" ref="B275">
      <text>
        <t xml:space="preserve">Kinds: Research workflow
Explicit aliases: </t>
      </text>
    </comment>
    <comment authorId="0" ref="C275">
      <text>
        <t xml:space="preserve">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Prior displayed cell, preserved verbatim: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Prior note, preserved verbatim: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Prior displayed cell, preserved verbatim: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Prior note, preserved verbatim: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Prior displayed cell, preserved verbatim: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Prior note, preserved verbatim: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Prior displayed cell, preserved verbatim: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Prior note, preserved verbatim: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Prior displayed cell, preserved verbatim: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Prior note, preserved verbatim: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Prior displayed cell, preserved verbatim: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Prior note, preserved verbatim: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Prior displayed cell, preserved verbatim: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Prior note, preserved verbatim: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Prior displayed cell, preserved verbatim: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Prior note, preserved verbatim: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Prior displayed cell, preserved verbatim: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Prior note, preserved verbatim:
2026-10-12 01:08 UTC; independently accepted HIKP coefficient/response component with explicit erratum.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Prior displayed cell, preserved verbatim:
Accepted local certificate review isolates the first missing HIKP flat-window/response numerical contract. Required next: source-pinned constructor and bucket implementation, certified denominator and range bounds, perturbed location/estimation analysis, fresh unbiased…
Prior note, preserved verbatim:
Accepted local certificate review isolates the first missing HIKP flat-window/response numerical contract. Required next: source-pinned constructor and bucket implementation, certified denominator and range bounds, perturbed location/estimation analysis, fresh unbiased randomness, abort probabilities and paid preparation/bit costs. A bounded archive scan is not a global absence proof.</t>
      </text>
    </comment>
    <comment authorId="0" ref="A143">
      <text>
        <t xml:space="preserve">Unranked source record; stable-ID order; open work before closed stages
Rank is workflow priority, not a breakthrough score.</t>
      </text>
    </comment>
    <comment authorId="0" ref="B143">
      <text>
        <t xml:space="preserve">Kinds: Canonical claim, Canonical catalogue claim
Explicit aliases: </t>
      </text>
    </comment>
    <comment authorId="0" ref="F275">
      <text>
        <t xml:space="preserve">2026-10-12 18:19 UTC; independently accepted bounded admitted Q16 backend execution.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Prior displayed cell, preserved verbatim: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Prior note, preserved verbatim:
2026-10-12 17:45 UTC; independently accepted bounded Q16 whole-output theorem and callback contract.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Prior displayed cell, preserved verbatim: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Prior note, preserved verbatim:
2026-10-12 14:54 UTC; independently accepted restricted one-sparse pruning repair and API baseline.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Prior displayed cell, preserved verbatim: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Prior note, preserved verbatim:
2026-10-12 14:30 UTC; independently accepted Q16 single fixed-target trial composition.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Prior displayed cell, preserved verbatim: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Prior note, preserved verbatim:
2026-10-12 14:06 UTC; independently accepted Q16 collision, true-filter moments and crowding components.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Prior displayed cell, preserved verbatim: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Prior note, preserved verbatim:
2026-10-12 13:50 UTC; independently accepted classical dyadic affine parameter sampler.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Prior displayed cell, preserved verbatim: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Prior note, preserved verbatim:
2026-10-12 13:27 UTC; independently accepted bounded Q16 perturbed ranking and location fibers.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Prior displayed cell, preserved verbatim: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Prior note, preserved verbatim:
2026-10-12 12:12 UTC; independently accepted supplied-location companion amplitude arithmetic.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Prior displayed cell, preserved verbatim: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Prior note, preserved verbatim:
2026-10-12 11:27 UTC; independently accepted bounded HIKP bucket arithmetic.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Prior displayed cell, preserved verbatim: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Prior note, preserved verbatim:
2026-10-12 01:08 UTC; independently accepted HIKP coefficient/response component with explicit erratum.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https://docs.google.com/spreadsheets/d/1BHaGJHkXxf_UfZdyTKF2zrWNFzIP4IvhaqFMj-83BjU/edit#gid=1877766156&amp;range=A19:V19
Prior overview wording: Scoped result recorded; follow-up remains</t>
      </text>
    </comment>
    <comment authorId="0" ref="C143">
      <text>
        <t xml:space="preserve">Original-source-generated jets have only N independent inputs and are not the arbitrary-jet interface. No finite-field, nonlinear, packed-word, unbounded-coefficient or general FFT lower bound.
No new current closure; historical limitations remain.
Next comparison: Compare classical volume, uncertainty, Schur and selected-output tools under the exact source/retained-state interface; account for normalization and information dimension.</t>
      </text>
    </comment>
    <comment authorId="0" ref="G275">
      <text>
        <t xml:space="preserve">2026-10-12 18:19 UTC; independently accepted bounded admitted Q16 backend execution.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Prior displayed cell, preserved verbatim: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Prior note, preserved verbatim:
2026-10-12 17:45 UTC; independently accepted bounded Q16 whole-output theorem and callback contract.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Prior displayed cell, preserved verbatim: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Prior note, preserved verbatim:
2026-10-12 14:54 UTC; independently accepted restricted one-sparse pruning repair and API baseline.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Prior displayed cell, preserved verbatim: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Prior note, preserved verbatim:
2026-10-12 14:30 UTC; independently accepted Q16 single fixed-target trial composition.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Prior displayed cell, preserved verbatim: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Prior note, preserved verbatim:
2026-10-12 14:06 UTC; independently accepted Q16 collision, true-filter moments and crowding components.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Prior displayed cell, preserved verbatim: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Prior note, preserved verbatim:
2026-10-12 13:50 UTC; independently accepted classical dyadic affine parameter sampler.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Prior displayed cell, preserved verbatim: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Prior note, preserved verbatim:
2026-10-12 13:27 UTC; independently accepted bounded Q16 perturbed ranking and location fibers.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Prior displayed cell, preserved verbatim: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Prior note, preserved verbatim:
2026-10-12 12:12 UTC; independently accepted supplied-location companion amplitude arithmetic.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Prior displayed cell, preserved verbatim: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Prior note, preserved verbatim:
2026-10-12 11:27 UTC; independently accepted bounded HIKP bucket arithmetic.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Prior displayed cell, preserved verbatim: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Prior note, preserved verbatim:
2026-10-12 01:08 UTC; independently accepted HIKP coefficient/response component with explicit erratum.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Prior displayed cell, preserved verbatim:
For fixed 0&lt;α&lt;1/2 and c&gt;0, all-length O(N) dense output has ||error||∞ ≤ Cα N^(−α)||x||₂ with probability ≥1−N^(−c), using fresh randomness per fixed input.
Prior note, preserved verbatim:
For fixed 0&lt;α&lt;1/2 and c&gt;0, all-length O(N) dense output has ||error||∞ ≤ Cα N^(−α)||x||₂ with probability ≥1−N^(−c), using fresh randomness per fixed input.</t>
      </text>
    </comment>
    <comment authorId="0" ref="A11">
      <text>
        <t xml:space="preserve">Workflow placement using existing family priority and current task scope (2); open work before closed stages
Rank is workflow priority, not a breakthrough score.</t>
      </text>
    </comment>
    <comment authorId="0" ref="I275">
      <text>
        <t xml:space="preserve">All exact source anchors:
Q16 | Research queue row19 | https://docs.google.com/spreadsheets/d/1BHaGJHkXxf_UfZdyTKF2zrWNFzIP4IvhaqFMj-83BjU/edit#gid=1877766156&amp;range=A19:V19</t>
      </text>
    </comment>
    <comment authorId="0" ref="B11">
      <text>
        <t xml:space="preserve">Kinds: Canonical claim, Canonical catalogue claim
Explicit aliases: </t>
      </text>
    </comment>
    <comment authorId="0" ref="F143">
      <text>
        <t xml:space="preserve">2026-10-12 21:00 UTC; scoped review label clarification, research remains open.
Independent arbitrary-jet component theorem reviewed; original-input and general FFT lower bounds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75">
      <text>
        <t xml:space="preserve">2026-10-12 18:19 UTC; independently accepted bounded admitted Q16 backend execution.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
Prior displayed cell, preserved verbatim: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Prior note, preserved verbatim:
2026-10-12 17:45 UTC; independently accepted bounded Q16 whole-output theorem and callback contract.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Prior displayed cell, preserved verbatim: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Prior note, preserved verbatim:
2026-10-12 14:54 UTC; independently accepted restricted one-sparse pruning repair and API baseline.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Prior displayed cell, preserved verbatim: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Prior note, preserved verbatim:
2026-10-12 14:30 UTC; independently accepted Q16 single fixed-target trial composition.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Prior displayed cell, preserved verbatim: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Prior note, preserved verbatim:
2026-10-12 14:06 UTC; independently accepted Q16 collision, true-filter moments and crowding components.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Prior displayed cell, preserved verbatim: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Prior note, preserved verbatim:
2026-10-12 13:50 UTC; independently accepted classical dyadic affine parameter sampler.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Prior displayed cell, preserved verbatim: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Prior note, preserved verbatim:
2026-10-12 13:27 UTC; independently accepted bounded Q16 perturbed ranking and location fibers.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Prior displayed cell, preserved verbatim: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Prior note, preserved verbatim:
2026-10-12 12:12 UTC; independently accepted supplied-location companion amplitude arithmetic.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Prior displayed cell, preserved verbatim: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Prior note, preserved verbatim:
2026-10-12 11:27 UTC; independently accepted bounded HIKP bucket arithmetic.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Prior displayed cell, preserved verbatim: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Prior note, preserved verbatim:
2026-10-12 01:08 UTC; independently accepted HIKP coefficient/response component with explicit erratum.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Prior displayed cell, preserved verbatim:
Author Library libfile_c66f9fa6a6f481918fb485926da971da v1, SHA256 b48cb04558995f8ca9988e6ffbcacc6779935c7db8932fa14c54b4dac6f49284. Independent review libfile_fff234eac5e081918fa126ed306fb891 v0, SHA256…
Prior note, preserved verbatim:
Author Library libfile_c66f9fa6a6f481918fb485926da971da v1, SHA256 b48cb04558995f8ca9988e6ffbcacc6779935c7db8932fa14c54b4dac6f49284. Independent review libfile_fff234eac5e081918fa126ed306fb891 v0, SHA256 e9f4e2c2b4f973cde28f28eb203994d6f358bf31990a1352630e9a6212bbabfb. The original P05/R18 proof binding remains unchanged.</t>
      </text>
    </comment>
    <comment authorId="0" ref="G143">
      <text>
        <t xml:space="preserve">Independent audit accepts all-size component theorem.</t>
      </text>
    </comment>
    <comment authorId="0" ref="C11">
      <text>
        <t xml:space="preserve">Prior existence of each ingredient does not alone show the complete fixed-root local coefficient/application is old.
No new current closure; historical limitations remain.
Next comparison: Recover the missing Lubinsky–Saff bibliography page 360 and Zhedanov 1997 through authorized copies, then trace exact fixed-root moving-variable ordinary-discriminant results. Compare the complex-parameter disk and inverse-pair application separately; their priority is not cleared.</t>
      </text>
    </comment>
    <comment authorId="0" ref="I143">
      <text>
        <t xml:space="preserve">All exact source anchors:
ALG-057 | Catalogue: ALG-057 | https://docs.google.com/spreadsheets/d/1BHaGJHkXxf_UfZdyTKF2zrWNFzIP4IvhaqFMj-83BjU/edit#gid=214001001&amp;range=A150:AF150
ALG-057 | novelity breakthough: ALG-057 | https://docs.google.com/spreadsheets/d/1BHaGJHkXxf_UfZdyTKF2zrWNFzIP4IvhaqFMj-83BjU/edit#gid=214001003&amp;range=A159:Z159</t>
      </text>
    </comment>
    <comment authorId="0" ref="F11">
      <text>
        <t xml:space="preserve">2026-10-12 21:00 UTC; scoped review label clarification, research remains open.
Recorded classical reductions; missing primary pages and exact application comparison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43">
      <text>
        <t xml:space="preserve">https://github.com/AgentSlop-Si/research/blob/main/math/archive/objects/0c/0c7ac6b5c481ba34d3bf6abb6bc97f6f1bdea49396d81f7414d63fe2b50b3a0e__YOUNG_FEEDBACK_BATCH_OBSTRUCTION.md | export SHA256 f8c8e8323458777c3b44e7925c837bf9e9d1fde4f6d64ed5350fecdf0331c10f
https://github.com/AgentSlop-Si/research/blob/main/math/archive/objects/12/12b18138bdb5e8255e503c3fae6a7a098065411e389e7029de0b895210000ccd__INDEPENDENT_YOUNG_FEEDBACK_AUDIT.md | export SHA256 7db039c22656c9eb6e9eef8ecff9a2171ef2372c0217d85a456461fc65cdf1e4</t>
      </text>
    </comment>
    <comment authorId="0" ref="G11">
      <text>
        <t xml:space="preserve">Exact reductions documented in saved primary comparison; primary source sections reopened during this catalogue pass.</t>
      </text>
    </comment>
    <comment authorId="0" ref="I11">
      <text>
        <t xml:space="preserve">All exact source anchors:
ALG-CLASSICAL-RS-INPUTS | Catalogue: ALG-CLASSICAL-RS-INPUTS | https://docs.google.com/spreadsheets/d/1BHaGJHkXxf_UfZdyTKF2zrWNFzIP4IvhaqFMj-83BjU/edit#gid=214001001&amp;range=A160:AF160
ALG-CLASSICAL-RS-INPUTS | novelity breakthough: ALG-CLASSICAL-RS-INPUTS | https://docs.google.com/spreadsheets/d/1BHaGJHkXxf_UfZdyTKF2zrWNFzIP4IvhaqFMj-83BjU/edit#gid=214001003&amp;range=A196:Z196</t>
      </text>
    </comment>
    <comment authorId="0" ref="J11">
      <text>
        <t xml:space="preserve">https://github.com/AgentSlop-Si/research/blob/main/math/archive/objects/a8/a82db572a9327b297579202e4482a0dd0ffdc5c7a868800643bb8bf3aa3bedcd__PRIMARY_REDUCTIONS.md | export SHA256 a82db572a9327b297579202e4482a0dd0ffdc5c7a868800643bb8bf3aa3bedcd
https://github.com/AgentSlop-Si/research/blob/main/math/archive/objects/fe/febe207594ae34bd304a3c3baacba7e58c24b550cd39716b9188af44e6d20ab5__DECISION_MEMO.md | export SHA256 febe207594ae34bd304a3c3baacba7e58c24b550cd39716b9188af44e6d20ab5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text>
    </comment>
    <comment authorId="0" ref="A276">
      <text>
        <t xml:space="preserve">Unranked source record; stable-ID order; open work before closed stages
Rank is workflow priority, not a breakthrough score.</t>
      </text>
    </comment>
    <comment authorId="0" ref="B276">
      <text>
        <t xml:space="preserve">Kinds: Research workflow
Explicit aliases: </t>
      </text>
    </comment>
    <comment authorId="0" ref="C276">
      <text>
        <t xml:space="preserve">2026-10-11 22:05 UTC; independently accepted bounded Weil convention/API.
The fresh bounded convention gate is complete. Any patch to historical v25 or execution of original exhaustive suites is a separate source-pinned task. Hardened service validation, numerical production, primality/root preparation, bit costs and wider domains remain separate; no faster FFT, unrestricted arithmetic lower bound or novelty claim.
Prior displayed cell, preserved verbatim:
Correct source U(E) association to F⁻¹ C_(-E) F before claiming a coherent supplied implementation. Source suite was not executed. Tadej's Fourier-table classification subsumes the additive-versus-cyclic obstruction. Exact support/cost synthesis priority unresolved. Source sign…
Prior note, preserved verbatim:
Correct source U(E) association to F⁻¹ C_(-E) F before claiming a coherent supplied implementation. Source suite was not executed.
Tadej's Fourier-table classification subsumes the additive-versus-cyclic obstruction. Exact support/cost synthesis priority unresolved.
Source sign correction and numerical implementation pending</t>
      </text>
    </comment>
    <comment authorId="0" ref="A144">
      <text>
        <t xml:space="preserve">Unranked source record; stable-ID order; open work before closed stages
Rank is workflow priority, not a breakthrough score.</t>
      </text>
    </comment>
    <comment authorId="0" ref="B144">
      <text>
        <t xml:space="preserve">Kinds: Canonical claim, Canonical catalogue claim
Explicit aliases: </t>
      </text>
    </comment>
    <comment authorId="0" ref="F276">
      <text>
        <t xml:space="preserve">2026-10-11 22:05 UTC; independently accepted bounded Weil convention/API.
Bounded fresh negative-chirp convention/API independently accepted; historical v25 remains unpatched and original exhaustive suites unrun.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https://docs.google.com/spreadsheets/d/1BHaGJHkXxf_UfZdyTKF2zrWNFzIP4IvhaqFMj-83BjU/edit#gid=1877766156&amp;range=A21:V21
Prior overview wording: Scoped result recorded; follow-up remains</t>
      </text>
    </comment>
    <comment authorId="0" ref="C144">
      <text>
        <t xml:space="preserve">Cheap G does not imply cheap bank conjugate. Finite full-bank N=16 construction not scalable solution. Different arbitrary input residues still require separate child applications.
No new current closure; historical limitations remain.
Next comparison: Compare classical volume, uncertainty, Schur and selected-output tools under the exact source/retained-state interface; account for normalization and information dimension.</t>
      </text>
    </comment>
    <comment authorId="0" ref="G276">
      <text>
        <t xml:space="preserve">2026-10-11 22:05 UTC; independently accepted bounded Weil convention/API.
Independent ACCEPT of the fresh bounded corrected Weil convention/API: U(E)=F^-1 C_(-E) F. Exact covariance, |im B| row/column support, dense Bruhat proportionality up to nonzero scalar, identity and valuation controls pass. This is a documented typed-input exact audit API with default dense dimension cap125; preparation and caller overrides remain charged. Existing P11 proof/priority scope is unchanged.
Prior displayed cell, preserved verbatim:
Corrected v26 theorem: exact row support |im B|, dense kernel, valuation profile and scoped Weil-word exclusions. Printed upper-shear sign is rejected and repaired.
Prior note, preserved verbatim:
Corrected v26 theorem: exact row support |im B|, dense kernel, valuation profile and scoped Weil-word exclusions. Printed upper-shear sign is rejected and repaired.</t>
      </text>
    </comment>
    <comment authorId="0" ref="A12">
      <text>
        <t xml:space="preserve">Workflow placement using existing family priority and current task scope (2); open work before closed stages
Rank is workflow priority, not a breakthrough score.</t>
      </text>
    </comment>
    <comment authorId="0" ref="I276">
      <text>
        <t xml:space="preserve">All exact source anchors:
Q18 | Research queue row21 | https://docs.google.com/spreadsheets/d/1BHaGJHkXxf_UfZdyTKF2zrWNFzIP4IvhaqFMj-83BjU/edit#gid=1877766156&amp;range=A21:V21
Q18 | Prior work row19 | https://docs.google.com/spreadsheets/d/1BHaGJHkXxf_UfZdyTKF2zrWNFzIP4IvhaqFMj-83BjU/edit#gid=562593543&amp;range=A19:V19</t>
      </text>
    </comment>
    <comment authorId="0" ref="B12">
      <text>
        <t xml:space="preserve">Kinds: Canonical claim, Canonical catalogue claim
Explicit aliases: </t>
      </text>
    </comment>
    <comment authorId="0" ref="F144">
      <text>
        <t xml:space="preserve">2026-10-12 21:00 UTC; scoped review label clarification, research remains open.
Bank-gauge identities and finite N16 control reviewed; uniform scalable construction remains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76">
      <text>
        <t xml:space="preserve">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Prior displayed cell, preserved verbatim:
R27, R28
Prior note, preserved verbatim:
R27, R28</t>
      </text>
    </comment>
    <comment authorId="0" ref="G144">
      <text>
        <t xml:space="preserve">Audits accept identities, finite N=16 zero-mask control and original-orientation distinctions.</t>
      </text>
    </comment>
    <comment authorId="0" ref="C12">
      <text>
        <t xml:space="preserve">Not a target counterexample. Ptilde does not preserve the full q-Pascal/three-term Gaussian recurrence.
Q29: Prove augmented-content prime support and lower guards for general s; repeated-prime cases need separate analysis. Resonance at -1 and legal scalar-bank minima are unchanged. Implementation: Abstract theorem with independent exact reduced-content and adverse-component controls.
Next comparison: Compare exact local ordinary-discriminant leading terms and valuation formulas, not static factorization, against Lubinsky–Saff, root-of-unity q-polynomial literature and citations of the quasi-orthogonal discriminant papers.</t>
      </text>
    </comment>
    <comment authorId="0" ref="K276">
      <text>
        <t xml:space="preserve">2026-10-11 22:05 UTC; independently accepted bounded Weil convention/API.
2026-10-11 22:05 UTC
Prior displayed cell, preserved verbatim:
2026-10-11 17:24–17:31 UTC</t>
      </text>
    </comment>
    <comment authorId="0" ref="I144">
      <text>
        <t xml:space="preserve">All exact source anchors:
ALG-058 | Catalogue: ALG-058 | https://docs.google.com/spreadsheets/d/1BHaGJHkXxf_UfZdyTKF2zrWNFzIP4IvhaqFMj-83BjU/edit#gid=214001001&amp;range=A151:AF151
ALG-058 | novelity breakthough: ALG-058 | https://docs.google.com/spreadsheets/d/1BHaGJHkXxf_UfZdyTKF2zrWNFzIP4IvhaqFMj-83BjU/edit#gid=214001003&amp;range=A160:Z160</t>
      </text>
    </comment>
    <comment authorId="0" ref="F12">
      <text>
        <t xml:space="preserve">Accepted result at cited scope; recorded follow-up open</t>
      </text>
    </comment>
    <comment authorId="0" ref="J144">
      <text>
        <t xml:space="preserve">https://github.com/AgentSlop-Si/research/blob/main/math/archive/objects/7f/7f7eecb76c30038eb9e67417613e381793a83a75ee0d40c1471d158a8fe77e50__REVIEW.md | export SHA256 7f7eecb76c30038eb9e67417613e381793a83a75ee0d40c1471d158a8fe77e50
https://github.com/AgentSlop-Si/research/blob/main/math/archive/objects/bc/bc18b7d9be50ed6bfe0c08538047271469a77fd3109422c0ff3f9fe159f013ce__CONSTRUCTOR_SNAPSHOT.md | export SHA256 bc18b7d9be50ed6bfe0c08538047271469a77fd3109422c0ff3f9fe159f013ce
https://github.com/AgentSlop-Si/research/blob/main/math/archive/objects/cb/cbf695f7219252875b64f2f03d08a2d42cf0a1a1266ae9384f450b7ceb4b8789__REVIEW.md | export SHA256 cbf695f7219252875b64f2f03d08a2d42cf0a1a1266ae9384f450b7ceb4b8789
https://github.com/AgentSlop-Si/research/blob/main/math/archive/objects/e7/e7baea9679e2a684e6188c36771f895e480f0ff68d8e64f321ada513eb96d5ef__INDEPENDENT_REVIEW.md | export SHA256 e7baea9679e2a684e6188c36771f895e480f0ff68d8e64f321ada513eb96d5ef
https://github.com/AgentSlop-Si/research/blob/main/math/archive/objects/30/301f089da8d5cc40ef12d015eaee9ad0d426066e2a20168b911845f01268363f__INDEPENDENT_REVIEW.md | export SHA256 301f089da8d5cc40ef12d015eaee9ad0d426066e2a20168b911845f01268363f</t>
      </text>
    </comment>
    <comment authorId="0" ref="G12">
      <text>
        <t xml:space="preserve">Saved parent proof review and fresh controls, not separate full independent audit.
Related current status (scope, not blanket theorem equivalence): Q29: Guarded proof closed. Accepted parity-complete inverse Hermite pairing with its exact exception, augmented same-component criterion, and unconditional composite families d=sp for s in {3,7,11}, every prime p=1 mod4.</t>
      </text>
    </comment>
    <comment authorId="0" ref="I12">
      <text>
        <t xml:space="preserve">All exact source anchors:
ALG-CONTENT-OBSTRUCTIONS | Catalogue: ALG-CONTENT-OBSTRUCTIONS | https://docs.google.com/spreadsheets/d/1BHaGJHkXxf_UfZdyTKF2zrWNFzIP4IvhaqFMj-83BjU/edit#gid=214001001&amp;range=A92:AF92
ALG-CONTENT-OBSTRUCTIONS | novelity breakthough: ALG-CONTENT-OBSTRUCTIONS | https://docs.google.com/spreadsheets/d/1BHaGJHkXxf_UfZdyTKF2zrWNFzIP4IvhaqFMj-83BjU/edit#gid=214001003&amp;range=A113:Z113</t>
      </text>
    </comment>
    <comment authorId="0" ref="J12">
      <text>
        <t xml:space="preserve">https://github.com/AgentSlop-Si/research/blob/main/math/archive/objects/24/24c66a2a80f71903f198af3837952688095d6ade5f88c2d23e567c131580e8ab__RESEARCH_REPORT.md | export SHA256 24c66a2a80f71903f198af3837952688095d6ade5f88c2d23e567c131580e8ab
Q29 current accepted scope: https://docs.google.com/spreadsheets/d/1BHaGJHkXxf_UfZdyTKF2zrWNFzIP4IvhaqFMj-83BjU/edit#gid=1877766156&amp;range=A32:V32
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A277">
      <text>
        <t xml:space="preserve">Unranked source record; stable-ID order; open work before closed stages
Rank is workflow priority, not a breakthrough score.</t>
      </text>
    </comment>
    <comment authorId="0" ref="B277">
      <text>
        <t xml:space="preserve">Kinds: Research workflow
Explicit aliases: </t>
      </text>
    </comment>
    <comment authorId="0" ref="C277">
      <text>
        <t xml:space="preserve">2026-10-12 14:54 UTC; independently accepted bounded Q19 common phase arcs.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Prior displayed cell, preserved verbatim:
Uncertain topology or reference gauges, arbitrary endpoint-gauge uncertainty, original NumPy certification, optimized/streaming production integration and physical-resource guarantees remain open. Phase-cone, projective-equivalence and primitive-holonomy certification are separate claims. Successful-output correctness does not guarantee completion: zero is inconclusive and resource exhaustion/refusal carries no Fourier decision.
Prior note, preserved verbatim:
2026-10-11 22:49 UTC; independently accepted bounded rational-box implementation.
Uncertain topology or reference gauges, arbitrary endpoint-gauge uncertainty, original NumPy certification, optimized/streaming production integration and physical-resource guarantees remain open. Phase-cone, projective-equivalence and primitive-holonomy certification are separate claims. Successful-output correctness does not guarantee completion: zero is inconclusive and resource exhaustion/refusal carries no Fourier decision.
Prior displayed cell, preserved verbatim:
The original NumPy diagnostic remains uncertified. Uncertain-input certification, optimized/streaming production implementation, practical performance and physical-resource guarantees remain open. The bounded exact reference does not create a new theorem, change novelty/rank/canonical counts, or certify distinct phase-cone/projective claims.
Prior note, preserved verbatim:
2026-10-11 21:30 UTC; independently accepted bounded rational certifier.
The original NumPy diagnostic remains uncertified. Uncertain-input certification, optimized/streaming production implementation, practical performance and physical-resource guarantees remain open. The bounded exact reference does not create a new theorem, change novelty/rank/canonical counts, or certify distinct phase-cone/projective claims.
Prior displayed cell, preserved verbatim:
O(E) exact-scalar diagnostic requires supplied references and paid norm certificates. Source floating-point tests do not give outward-rounded certification. Specific quantitative synthesis unresolved; classical gauge/switching and spectral mechanisms explicit. Certified…
Prior note, preserved verbatim:
O(E) exact-scalar diagnostic requires supplied references and paid norm certificates. Source floating-point tests do not give outward-rounded certification.
Specific quantitative synthesis unresolved; classical gauge/switching and spectral mechanisms explicit.
Certified finite-precision implementation pending</t>
      </text>
    </comment>
    <comment authorId="0" ref="A145">
      <text>
        <t xml:space="preserve">Unranked source record; stable-ID order; open work before closed stages
Rank is workflow priority, not a breakthrough score.</t>
      </text>
    </comment>
    <comment authorId="0" ref="B145">
      <text>
        <t xml:space="preserve">Kinds: Canonical claim, Canonical catalogue claim
Explicit aliases: </t>
      </text>
    </comment>
    <comment authorId="0" ref="F277">
      <text>
        <t xml:space="preserve">2026-10-12 14:54 UTC; independently accepted bounded Q19 common phase arcs.
Trusted-object exact reference only: s=4,6,8, N=s², 1–4 nonempty layers, at most 8 occurrences, 64-bit written rational components, precision 0–128. Shared phases, exact routes/constants, beta ceilings and strict damping rho&lt;1 are checked; equality at the rho ceiling is allowed. Cayley charts omit −u at finite parameters. Positive floors uniformly reject; zero is inconclusive and refusal provides no floor or feasibility conclusion. O(E+N+m) rational/index operations excludes additional integer/gcd/bit work; parsed input and enclosure arrays are retained. No stored-rational budget, hostile parser, fixed-word/streaming or physical-resource guarantee. Reviewer 3/16 is a different fixed-residual validation fixture, not an improvement of the author interval-residual 1/8 family. Independent occurrence gauges break the stated common commutant, with squared commutator 34816/50625; this does not exclude every possible gauge.
Prior displayed cell, preserved verbatim:
Bounded Q19 rational-box coefficient/weight uncertainty reference independently accepted; exact-input predecessor retained. Broader structural uncertainty and production/streaming gates remain OPEN.
Prior note, preserved verbatim:
2026-10-11 22:49 UTC; independently accepted bounded rational-box implementation.
Bounded Q19 rational-box coefficient/weight uncertainty reference independently accepted; exact-input predecessor retained. Broader structural uncertainty and production/streaming gates remain OPEN.
Prior displayed cell, preserved verbatim:
Bounded exact-rational reference certifier accepted for existing P11 section 2.7; broader uncertainty/production certification open.
Prior note, preserved verbatim:
2026-10-11 21:30 UTC; independently accepted bounded rational certifier.
Bounded exact-rational reference certifier accepted for existing P11 section 2.7; broader uncertainty/production certification open.
Prior displayed cell, preserved verbatim:
Accepted result at cited scope; recorded follow-up open
Prior note, preserved verbatim:
Accepted result at cited scope; recorded follow-up open</t>
      </text>
    </comment>
    <comment authorId="0" ref="C145">
      <text>
        <t xml:space="preserve">Filtered time-domain vector is not full spectrum. Correction rank does not imply scalar cost lower bound. Binary-mask-only label recovery needs &gt;=log2N masks and explicitly materialized outputs NlogN, not general complexity.
No new current closure; historical limitations remain.
Next comparison: Compare classical volume, uncertainty, Schur and selected-output tools under the exact source/retained-state interface; account for normalization and information dimension.</t>
      </text>
    </comment>
    <comment authorId="0" ref="G277">
      <text>
        <t xml:space="preserve">2026-10-12 14:54 UTC; independently accepted bounded Q19 common phase arcs.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Prior displayed cell, preserved verbatim:
Independent bounded ACCEPT extends the existing Q19 reference certifier to rational-endpoint complex coefficient/weight rectangles, uniformly for every simultaneous real-coordinate selection, including irrational interior values. Successful output gives a common rigorous lower bound on operator error and relative Frobenius error against the normalized complex Fourier target, using outward energy floors and midpoint perturbation. Common reference phases/constants and routes remain exact singletons; unit phases, commuting permutations, beta bounds and strict damping are checked. The accepted exact-input predecessor is retained byte-for-byte. This is a bounded implementation extension of existing P11 identities; no new theorem, novelty/rank or canonical-count change.
Prior note, preserved verbatim:
2026-10-11 22:49 UTC; independently accepted bounded rational-box implementation.
Independent bounded ACCEPT extends the existing Q19 reference certifier to rational-endpoint complex coefficient/weight rectangles, uniformly for every simultaneous real-coordinate selection, including irrational interior values. Successful output gives a common rigorous lower bound on operator error and relative Frobenius error against the normalized complex Fourier target, using outward energy floors and midpoint perturbation. Common reference phases/constants and routes remain exact singletons; unit phases, commuting permutations, beta bounds and strict damping are checked. The accepted exact-input predecessor is retained byte-for-byte. This is a bounded implementation extension of existing P11 identities; no new theorem, novelty/rank or canonical-count change.
Prior displayed cell, preserved verbatim:
Independent ACCEPT for the repaired exact-rational reference at source 2a1c13756fc7ba0ea4cd3deb0b0ec70a2232c6d80b6fb3459501fcdfd2ac6760. Exact rational complex data; even 4&lt;=s&lt;=32, N=s^2; 1..8 nonempty layers and &lt;=64 occurrences; common exact unit phases, checked commuting routes and strict damping; p&lt;=256. Successful completion within the 4,096-bit stored-rational budget yields rigorous dyadic bounds on operator and relative-Frobenius error. Valid inputs may instead return resource_exhausted with no Fourier decision. This implements the already accepted P11 section 2.7 theorem.
Prior note, preserved verbatim:
2026-10-11 21:30 UTC; independently accepted bounded rational certifier.
Independent ACCEPT for the repaired exact-rational reference at source 2a1c13756fc7ba0ea4cd3deb0b0ec70a2232c6d80b6fb3459501fcdfd2ac6760. Exact rational complex data; even 4&lt;=s&lt;=32, N=s^2; 1..8 nonempty layers and &lt;=64 occurrences; common exact unit phases, checked commuting routes and strict damping; p&lt;=256. Successful completion within the 4,096-bit stored-rational budget yields rigorous dyadic bounds on operator and relative-Frobenius error. Valid inputs may instead return resource_exhausted with no Fourier decision. This implements the already accepted P11 section 2.7 theorem.
Prior displayed cell, preserved verbatim:
Baseline P11/R29 accepts the Phase18 curvature/holonomy theorem at SHA-256 9be4a2795988244f0658fc9e90c0e7181d5d02a0325a738ee2045e3b4377ddfa. The separate phase-cone addendum is accepted in math-update-2026-10-10-1340-public.zip (Library…
Prior note, preserved verbatim:
Baseline P11/R29 accepts the Phase18 curvature/holonomy theorem at SHA-256 9be4a2795988244f0658fc9e90c0e7181d5d02a0325a738ee2045e3b4377ddfa. The separate phase-cone addendum is accepted in math-update-2026-10-10-1340-public.zip (Library libfile_1f28e1476ed08191929ab0029a0e4203), reviews/03_phase_cone.md, public-review SHA-256 06caeaf44b5dfbdea31cc45ed62bea26ba78529c3545a5bf114850b39119cadb. Its acceptance receipt maps original review SHA-256 f591dd311d86f64f6cda23246255ba3b215eaf6e41cd790f01f3dca02ec8dd6c; the exact original theorem SHA-256 62fac4ad0add32886b77c54329bd590eda9f3a61d439478e4353d12c1acfeb64 is recovered from original Library libfile_ce97f23b4b988191b774751d637b4861. The public review and theorem are declared textual exports, not byte-identical originals. For N&gt;=2 and c=cos(W/2), the normalized complex operator-error floor is max(0,(sqrt(N)c-1)/(sqrt(N)c+1)); a positive rejection requires a strict threshold, and equality is inconclusive. The common-cone, effective-mask and damped jointly dephasable Green guards, separate certification costs and unresolved priority remain. This is provenance reconciliation, not a new theorem or extension of R29. Coverage packet: Library libfile_816abc6d265c81918f7cd2b8319fd903 v1; SHA256 1a46b418931d63614c2e9d62358569f1aafa175104e1ea76561e9a34d9255ffb. Exact readback and 39 manifest payloads verified.</t>
      </text>
    </comment>
    <comment authorId="0" ref="A13">
      <text>
        <t xml:space="preserve">Workflow placement using existing family priority and current task scope (2); open work before closed stages
Rank is workflow priority, not a breakthrough score.</t>
      </text>
    </comment>
    <comment authorId="0" ref="I277">
      <text>
        <t xml:space="preserve">All exact source anchors:
Q19 | Research queue row22 | https://docs.google.com/spreadsheets/d/1BHaGJHkXxf_UfZdyTKF2zrWNFzIP4IvhaqFMj-83BjU/edit#gid=1877766156&amp;range=A22:V22</t>
      </text>
    </comment>
    <comment authorId="0" ref="B13">
      <text>
        <t xml:space="preserve">Kinds: Canonical claim, Canonical catalogue claim
Explicit aliases: </t>
      </text>
    </comment>
    <comment authorId="0" ref="F145">
      <text>
        <t xml:space="preserve">2026-10-12 21:00 UTC; scoped review label clarification, research remains open.
CRT/filter identities reviewed; numerical stability and practical speedup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77">
      <text>
        <t xml:space="preserve">2026-10-12 14:54 UTC; independently accepted bounded Q19 common phase arcs.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
Prior displayed cell, preserved verbatim:
Independent Q19 uncertainty review ZIP SHA256 dd00eab8a66d5d342db8416f9b29a9508fabf5e6c95e3389adc755c4d5127fcb; review e5dfd49aa2534c92204d3a549a13a22d99d061b8f6a2bb365785046a032b0c5d; candidate archive 4ec5d5f5e23fe4c7a6e9e164da9b6cc6e1476b35777da5d38f6dc1d3ccd13bbf; candidate source 9aa83f98e3bb8e4e86f77ddc7201ca97741b2dfce2b197f836f268deec95c096. 69 review payloads and 33 candidate payload entries source-bound. Fresh106 certificate recomputations,37 singleton regressions,600 corner/dependency cases,3000 independent radical checks plus318 certificate roots,47 refusal controls,15 CLI cases,63 exact inverse checks,12 matrix-inequality triples, exact PSD/commutation checks and4 genuinely irrational networks. Cold reviewer and author-result replays byte-identical. Zero-beta late validation and denominator-growth exhaustion pass; predecessor2a1c13756fc7ba0ea4cd3deb0b0ec70a2232c6d80b6fb3459501fcdfd2ac6760 unchanged. These are source pins, not a new external delivery claim.
Prior note, preserved verbatim:
2026-10-11 22:49 UTC; independently accepted bounded rational-box implementation.
Independent Q19 uncertainty review ZIP SHA256 dd00eab8a66d5d342db8416f9b29a9508fabf5e6c95e3389adc755c4d5127fcb; review e5dfd49aa2534c92204d3a549a13a22d99d061b8f6a2bb365785046a032b0c5d; candidate archive 4ec5d5f5e23fe4c7a6e9e164da9b6cc6e1476b35777da5d38f6dc1d3ccd13bbf; candidate source 9aa83f98e3bb8e4e86f77ddc7201ca97741b2dfce2b197f836f268deec95c096. 69 review payloads and 33 candidate payload entries source-bound. Fresh106 certificate recomputations,37 singleton regressions,600 corner/dependency cases,3000 independent radical checks plus318 certificate roots,47 refusal controls,15 CLI cases,63 exact inverse checks,12 matrix-inequality triples, exact PSD/commutation checks and4 genuinely irrational networks. Cold reviewer and author-result replays byte-identical. Zero-beta late validation and denominator-growth exhaustion pass; predecessor2a1c13756fc7ba0ea4cd3deb0b0ec70a2232c6d80b6fb3459501fcdfd2ac6760 unchanged. These are source pins, not a new external delivery claim.
Prior displayed cell, preserved verbatim:
Q19_Exact_Rational_Certifier_Independent_Review_2026-10-11.zip SHA256 e425303862a72004fba841d64cc18b6ae2972be00c4698cec41e1b94d1edd405. Review a0e9a0de8a3efd78bae44299652ed8d86cdbcd2d8f8d6b288f642e10ed24aa59; accepted source 2a1c13756fc7ba0ea4cd3deb0b0ec70a2232c6d80b6fb3459501fcdfd2ac6760; contract b1b2a7c26e560abc1c305e48746b31bf1fa6532ce1fdadd063085bca464f48e0. Independent checks include 96 recomputed valid certificates, 42 invalid inputs, exact complex networks and 1,135 dyadic root enclosures.
Prior note, preserved verbatim:
2026-10-11 21:30 UTC; independently accepted bounded rational certifier.
Q19_Exact_Rational_Certifier_Independent_Review_2026-10-11.zip SHA256 e425303862a72004fba841d64cc18b6ae2972be00c4698cec41e1b94d1edd405. Review a0e9a0de8a3efd78bae44299652ed8d86cdbcd2d8f8d6b288f642e10ed24aa59; accepted source 2a1c13756fc7ba0ea4cd3deb0b0ec70a2232c6d80b6fb3459501fcdfd2ac6760; contract b1b2a7c26e560abc1c305e48746b31bf1fa6532ce1fdadd063085bca464f48e0. Independent checks include 96 recomputed valid certificates, 42 invalid inputs, exact complex networks and 1,135 dyadic root enclosures.
Prior displayed cell, preserved verbatim:
R29
Prior note, preserved verbatim:
R29</t>
      </text>
    </comment>
    <comment authorId="0" ref="G145">
      <text>
        <t xml:space="preserve">Independent audits accept exact identities and corrected interface meanings.</t>
      </text>
    </comment>
    <comment authorId="0" ref="C13">
      <text>
        <t xml:space="preserve">Does not produce a pure d-power right side without already knowing the unknown content support.
Q03: Keep common-good-component and no repeated-prime assumptions. Implementation: Implementation pending
Next comparison: Compare exact local ordinary-discriminant leading terms and valuation formulas, not static factorization, against Lubinsky–Saff, root-of-unity q-polynomial literature and citations of the quasi-orthogonal discriminant papers.</t>
      </text>
    </comment>
    <comment authorId="0" ref="K277">
      <text>
        <t xml:space="preserve">2026-10-11 21:30 UTC; independently accepted bounded rational certifier.
2026-10-11 21:30 UTC
Prior displayed cell, preserved verbatim:
2026-10-11 17:24–17:31 UTC</t>
      </text>
    </comment>
    <comment authorId="0" ref="I145">
      <text>
        <t xml:space="preserve">All exact source anchors:
ALG-059 | Catalogue: ALG-059 | https://docs.google.com/spreadsheets/d/1BHaGJHkXxf_UfZdyTKF2zrWNFzIP4IvhaqFMj-83BjU/edit#gid=214001001&amp;range=A152:AF152
ALG-059 | novelity breakthough: ALG-059 | https://docs.google.com/spreadsheets/d/1BHaGJHkXxf_UfZdyTKF2zrWNFzIP4IvhaqFMj-83BjU/edit#gid=214001003&amp;range=A161:Z161</t>
      </text>
    </comment>
    <comment authorId="0" ref="F13">
      <text>
        <t xml:space="preserve">Accepted result at cited scope; recorded follow-up open</t>
      </text>
    </comment>
    <comment authorId="0" ref="J145">
      <text>
        <t xml:space="preserve">https://github.com/AgentSlop-Si/research/blob/main/math/archive/objects/0e/0e7a30d7f175b962a8c32a6968b98f477ebdd75533f4424e69ff789d224f621e__PHASE9_AUDIT.md | export SHA256 7f4993294d520aaaab3d2e84031cc47fb9befc5deb14545b335c4130b8268edc
https://github.com/AgentSlop-Si/research/blob/main/math/archive/objects/3d/3d88c1359700b5696820300b83e726816a9389f539f611fef53469172105a4d7__PHASE10_AUDIT.md | export SHA256 3e9575e957ab5d4b21e2ef77ac4395abd4f73e519a7f7b636dd416ce8d0ee634</t>
      </text>
    </comment>
    <comment authorId="0" ref="G13">
      <text>
        <t xml:space="preserve">Parent argument review and fresh scoped controls in saved report, not a second full independent implementation audit. Proof is explicit classical trace duality.
Related current status (scope, not blanket theorem equivalence): Q03: Proof closed. Common-prime content carry and guarded odd legal-bank minima retained.</t>
      </text>
    </comment>
    <comment authorId="0" ref="I13">
      <text>
        <t xml:space="preserve">All exact source anchors:
ALG-CYCLOTOMIC-ORBIT | Catalogue: ALG-CYCLOTOMIC-ORBIT | https://docs.google.com/spreadsheets/d/1BHaGJHkXxf_UfZdyTKF2zrWNFzIP4IvhaqFMj-83BjU/edit#gid=214001001&amp;range=A159:AF159
ALG-CYCLOTOMIC-ORBIT | novelity breakthough: ALG-CYCLOTOMIC-ORBIT | https://docs.google.com/spreadsheets/d/1BHaGJHkXxf_UfZdyTKF2zrWNFzIP4IvhaqFMj-83BjU/edit#gid=214001003&amp;range=A197:Z197</t>
      </text>
    </comment>
    <comment authorId="0" ref="J13">
      <text>
        <t xml:space="preserve">https://github.com/AgentSlop-Si/research/blob/main/math/archive/objects/24/24c66a2a80f71903f198af3837952688095d6ade5f88c2d23e567c131580e8ab__RESEARCH_REPORT.md | export SHA256 24c66a2a80f71903f198af3837952688095d6ade5f88c2d23e567c131580e8ab
https://github.com/AgentSlop-Si/research/blob/main/math/archive/objects/3f/3ff8f742efe7295df8b253d511aa9d4b471740ccfe7dc25737ac295ef41bd008__INTEGRATED_RESULTS.md | export SHA256 3ff8f742efe7295df8b253d511aa9d4b471740ccfe7dc25737ac295ef41bd008
Q03 current accepted scope: https://docs.google.com/spreadsheets/d/1BHaGJHkXxf_UfZdyTKF2zrWNFzIP4IvhaqFMj-83BjU/edit#gid=1877766156&amp;range=A6:V6</t>
      </text>
    </comment>
    <comment authorId="0" ref="A278">
      <text>
        <t xml:space="preserve">Unranked source record; stable-ID order; open work before closed stages
Rank is workflow priority, not a breakthrough score.</t>
      </text>
    </comment>
    <comment authorId="0" ref="B278">
      <text>
        <t xml:space="preserve">Kinds: Research workflow
Explicit aliases: </t>
      </text>
    </comment>
    <comment authorId="0" ref="C278">
      <text>
        <t xml:space="preserve">Complete proof accepted; finite controls are supplemental. Weighted monomials and unrestricted runtime are outside scope.
Final Delvaux–Van Barel 2008 comparison complete. cycle rank optimization distinct relative to DV2008 final; worldwide unresolved. Classical overlap: Theorem 15, pp.1603-1604, uses negation pairing for unitary cosine/sine block diagonalization.
Not applicable to abstract proof</t>
      </text>
    </comment>
    <comment authorId="0" ref="A146">
      <text>
        <t xml:space="preserve">Unranked source record; stable-ID order; open work before closed stages
Rank is workflow priority, not a breakthrough score.</t>
      </text>
    </comment>
    <comment authorId="0" ref="B146">
      <text>
        <t xml:space="preserve">Kinds: Canonical claim, Canonical catalogue claim
Explicit aliases: </t>
      </text>
    </comment>
    <comment authorId="0" ref="F278">
      <text>
        <t xml:space="preserve">Proof closed at cited scope; recorded follow-up open
Source: https://docs.google.com/spreadsheets/d/1BHaGJHkXxf_UfZdyTKF2zrWNFzIP4IvhaqFMj-83BjU/edit#gid=1877766156&amp;range=A24:V24
Prior overview wording: Scoped result recorded; follow-up remains</t>
      </text>
    </comment>
    <comment authorId="0" ref="C146">
      <text>
        <t xml:space="preserve">Branch sums, shared evaluators and high-support inverses outside. Dense/full-rank/full-commutator does not establish hardness. Orbit fusion computes a different stride Green operator, not DFT.
No new current closure; historical limitations remain.
Next comparison: Compare the exact grammar and endpoint freedoms with uncertainty, quasiseparable, displacement and graph-induced rank results; scope-specific novelty remains unassessed.</t>
      </text>
    </comment>
    <comment authorId="0" ref="G278">
      <text>
        <t xml:space="preserve">Permutation-displacement extremizer proof repaired at even size; exhaustive fresh N≤9 controls pass.</t>
      </text>
    </comment>
    <comment authorId="0" ref="A14">
      <text>
        <t xml:space="preserve">Workflow placement using existing family priority and current task scope (2); open work before closed stages
Rank is workflow priority, not a breakthrough score.</t>
      </text>
    </comment>
    <comment authorId="0" ref="I278">
      <text>
        <t xml:space="preserve">All exact source anchors:
Q21 | Research queue row24 | https://docs.google.com/spreadsheets/d/1BHaGJHkXxf_UfZdyTKF2zrWNFzIP4IvhaqFMj-83BjU/edit#gid=1877766156&amp;range=A24:V24</t>
      </text>
    </comment>
    <comment authorId="0" ref="B14">
      <text>
        <t xml:space="preserve">Kinds: Canonical claim, Canonical catalogue claim
Explicit aliases: </t>
      </text>
    </comment>
    <comment authorId="0" ref="F146">
      <text>
        <t xml:space="preserve">2026-10-12 21:00 UTC; scoped review label clarification, research remains open.
Guarded rank-sparsity and orbit identities reviewed; shared evaluators and broader interfaces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78">
      <text>
        <t xml:space="preserve">R32</t>
      </text>
    </comment>
    <comment authorId="0" ref="G146">
      <text>
        <t xml:space="preserve">Independent audit accepts theorem; uploaded modulation implementation has repeated-power Theta(Nlog N) flaw, repaired with running table.</t>
      </text>
    </comment>
    <comment authorId="0" ref="C14">
      <text>
        <t xml:space="preserve">None refutes half-degree target squarefreeness. Complex orthogonality with nonpositive weights supplies no automatic simple-zero theorem.
No new current closure; historical limitations remain.
Next comparison: Compare exact local ordinary-discriminant leading terms and valuation formulas, not static factorization, against Lubinsky–Saff, root-of-unity q-polynomial literature and citations of the quasi-orthogonal discriminant papers.</t>
      </text>
    </comment>
    <comment authorId="0" ref="I146">
      <text>
        <t xml:space="preserve">All exact source anchors:
ALG-060 | Catalogue: ALG-060 | https://docs.google.com/spreadsheets/d/1BHaGJHkXxf_UfZdyTKF2zrWNFzIP4IvhaqFMj-83BjU/edit#gid=214001001&amp;range=A85:AF85
ALG-060 | novelity breakthough: ALG-060 | https://docs.google.com/spreadsheets/d/1BHaGJHkXxf_UfZdyTKF2zrWNFzIP4IvhaqFMj-83BjU/edit#gid=214001003&amp;range=A62:Z62</t>
      </text>
    </comment>
    <comment authorId="0" ref="F14">
      <text>
        <t xml:space="preserve">2026-10-12 21:00 UTC; scoped review label clarification, research remains open.
Failed shortcuts reviewed; characteristic-zero half-degree target remains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46">
      <text>
        <t xml:space="preserve">https://github.com/AgentSlop-Si/research/blob/main/math/archive/objects/de/de519608a7ea065ea1278805d3b987ae9aa4a2b6001aa5a4202c135bc3e8ec9a__PHASE12_AUDIT.md | export SHA256 c5c98e059939b604241ff8063bec71abbf94137bb866c2beb7a7fea1b9e804fe</t>
      </text>
    </comment>
    <comment authorId="0" ref="G14">
      <text>
        <t xml:space="preserve">Sector and q-derivative countercontrols saved; characteristic-two examples independently reconstructed in identities audit.</t>
      </text>
    </comment>
    <comment authorId="0" ref="I14">
      <text>
        <t xml:space="preserve">All exact source anchors:
ALG-FAILED-SIMPLICITY-ROUTES | Catalogue: ALG-FAILED-SIMPLICITY-ROUTES | https://docs.google.com/spreadsheets/d/1BHaGJHkXxf_UfZdyTKF2zrWNFzIP4IvhaqFMj-83BjU/edit#gid=214001001&amp;range=A180:AF180
ALG-FAILED-SIMPLICITY-ROUTES | novelity breakthough: ALG-FAILED-SIMPLICITY-ROUTES | https://docs.google.com/spreadsheets/d/1BHaGJHkXxf_UfZdyTKF2zrWNFzIP4IvhaqFMj-83BjU/edit#gid=214001003&amp;range=A219:Z219</t>
      </text>
    </comment>
    <comment authorId="0" ref="J14">
      <text>
        <t xml:space="preserve">https://github.com/AgentSlop-Si/research/blob/main/math/archive/objects/d5/d525eb748b55610953c66872735749ce02609fe0019b48694bd9b9766071a207__RESEARCH_REPORT.md | export SHA256 d525eb748b55610953c66872735749ce02609fe0019b48694bd9b9766071a207
https://github.com/AgentSlop-Si/research/blob/main/math/archive/objects/50/50cb43cfd3da58c0850cdc5dd1f58b15d1047e6c9217091d42e13deb1ea8fb39__INDEPENDENT_IDENTITIES_AUDIT.md | export SHA256 339f593863c12df613fa43db16b0a8ebba989024745050ba15e1b7776e4e60de</t>
      </text>
    </comment>
    <comment authorId="0" ref="A279">
      <text>
        <t xml:space="preserve">Unranked source record; stable-ID order; open work before closed stages
Rank is workflow priority, not a breakthrough score.</t>
      </text>
    </comment>
    <comment authorId="0" ref="B279">
      <text>
        <t xml:space="preserve">Kinds: Research workflow
Explicit aliases: </t>
      </text>
    </comment>
    <comment authorId="0" ref="C279">
      <text>
        <t xml:space="preserve">Accepted for the exact N=256 affine-column layout. Fresh data reconstructed by the proof author; reviewer checked analytic reductions, not a second replay of every datum.
Final Delvaux–Van Barel 2008 comparison complete. fixed layout gate and certificate not in DV2008 final; worldwide unresolved.
Not applicable to abstract proof</t>
      </text>
    </comment>
    <comment authorId="0" ref="A147">
      <text>
        <t xml:space="preserve">Unranked source record; stable-ID order; open work before closed stages
Rank is workflow priority, not a breakthrough score.</t>
      </text>
    </comment>
    <comment authorId="0" ref="B147">
      <text>
        <t xml:space="preserve">Kinds: Canonical claim, Canonical catalogue claim
Explicit aliases: </t>
      </text>
    </comment>
    <comment authorId="0" ref="F279">
      <text>
        <t xml:space="preserve">Proof closed at cited scope; recorded follow-up open
Source: https://docs.google.com/spreadsheets/d/1BHaGJHkXxf_UfZdyTKF2zrWNFzIP4IvhaqFMj-83BjU/edit#gid=1877766156&amp;range=A25:V25
Prior overview wording: Scoped result recorded; follow-up remains</t>
      </text>
    </comment>
    <comment authorId="0" ref="C147">
      <text>
        <t xml:space="preserve">2026-10-11 22:31 UTC; independently accepted bounded Newton/reset dispatcher.
Broader historical dispatcher/caller migration and tensor/fiber/chirp/shear wiring remain open, as do growing lists/orders, stable numerical execution and physical-memory/bit/runtime/production contracts. The accepted finite logical-field/word API does not provide a generic FFT advantage or historical novelty. ALG-004, ALG-006 and ALG-079 are not closed or recertified by this result; unchanged legacy omissions remain valid.
Prior displayed cell, preserved verbatim:
Wire an explicitly bounded public split/order/budget list to raw-input validators, use the already accepted optimal reset rule, skip ineligible configurations, and charge all failed attempts. A total wrapper adds the separately proved fallback cost after rejection. Later shear…
Prior note, preserved verbatim:
Wire an explicitly bounded public split/order/budget list to raw-input validators, use the already accepted optimal reset rule, skip ineligible configurations, and charge all failed attempts. A total wrapper adds the separately proved fallback cost after rejection. Later shear package keeps identical legacy code; Phase33 Newton interpolation is a different two-chirp API. No universal O(N) transform or new novelty conclusion.
Next comparison: Compare exact input families, all-coordinate verification and full cost ledger with Prony, rational generating functions and sparse interpolation; implementation repairs are separate.</t>
      </text>
    </comment>
    <comment authorId="0" ref="G279">
      <text>
        <t xml:space="preserve">Paired Jacobi gate and decisive N=256 affine-layout witnesses reconstructed.</t>
      </text>
    </comment>
    <comment authorId="0" ref="A15">
      <text>
        <t xml:space="preserve">Workflow placement using existing family priority and current task scope (2); open work before closed stages
Rank is workflow priority, not a breakthrough score.</t>
      </text>
    </comment>
    <comment authorId="0" ref="I279">
      <text>
        <t xml:space="preserve">All exact source anchors:
Q22 | Research queue row25 | https://docs.google.com/spreadsheets/d/1BHaGJHkXxf_UfZdyTKF2zrWNFzIP4IvhaqFMj-83BjU/edit#gid=1877766156&amp;range=A25:V25</t>
      </text>
    </comment>
    <comment authorId="0" ref="B15">
      <text>
        <t xml:space="preserve">Kinds: Canonical claim, Canonical catalogue claim
Explicit aliases: </t>
      </text>
    </comment>
    <comment authorId="0" ref="F147">
      <text>
        <t xml:space="preserve">2026-10-11 22:31 UTC; independently accepted bounded Newton/reset dispatcher.
Fresh finite exact-field/logical-word bounded dispatcher accepted; broad legacy migration, physical/bit/production and generic-transform scope remain open.
Prior displayed cell, preserved verbatim:
Needs review of current follow-up
Prior note, preserved verbatim:
Needs review of current follow-up</t>
      </text>
    </comment>
    <comment authorId="0" ref="J279">
      <text>
        <t xml:space="preserve">R33</t>
      </text>
    </comment>
    <comment authorId="0" ref="G147">
      <text>
        <t xml:space="preserve">2026-10-11 22:31 UTC; independently accepted bounded Newton/reset dispatcher.
Independent ACCEPT closes ALG-062::bounded-dispatch only for the fresh finite raw Newton/reset replacement API. Nine default configurations, optimal largest-cost reset selection, raw-rederived membership/certificates and all-coordinate exact negative-sign DFT output are verified. Ineligible skips and failed attempts are charged; exact direct fallback is paid separately after prior work. Invalid input cannot become successful fallback; exhausted budget returns no output/nonmembership claim. Legacy source is not migrated or repaired.
Prior displayed cell, preserved verbatim:
has zero order-2 Newton events yet every legacy r=2 branch rejects. This verifies an existing integration limitation, not a new theorem failure.
Prior note, preserved verbatim:
has zero order-2 Newton events yet every legacy r=2 branch rejects. This verifies an existing integration limitation, not a new theorem failure.</t>
      </text>
    </comment>
    <comment authorId="0" ref="C15">
      <text>
        <t xml:space="preserve">Must keep separate from accepted prime and eleven fixed-base families.
Q29: Prove augmented-content prime support and lower guards for general s; repeated-prime cases need separate analysis. Resonance at -1 and legal scalar-bank minima are unchanged. Implementation: Abstract theorem with independent exact reduced-content and adverse-component controls.
Next comparison: Compare exact local ordinary-discriminant leading terms and valuation formulas, not static factorization, against Lubinsky–Saff, root-of-unity q-polynomial literature and citations of the quasi-orthogonal discriminant papers.</t>
      </text>
    </comment>
    <comment authorId="0" ref="I147">
      <text>
        <t xml:space="preserve">All exact source anchors:
ALG-062 | Catalogue: ALG-062 | https://docs.google.com/spreadsheets/d/1BHaGJHkXxf_UfZdyTKF2zrWNFzIP4IvhaqFMj-83BjU/edit#gid=214001001&amp;range=A86:AF86
ALG-062 | novelity breakthough: ALG-062 | https://docs.google.com/spreadsheets/d/1BHaGJHkXxf_UfZdyTKF2zrWNFzIP4IvhaqFMj-83BjU/edit#gid=214001003&amp;range=A63:Z63</t>
      </text>
    </comment>
    <comment authorId="0" ref="F15">
      <text>
        <t xml:space="preserve">Uniform theorem open; separate fixed-family results accepted
Historical cell record before 2026-10-11 19:40 UTC (preserved):
Accepted result at cited scope; recorded follow-up open</t>
      </text>
    </comment>
    <comment authorId="0" ref="J147">
      <text>
        <t xml:space="preserve">2026-10-11 22:31 UTC; independently accepted bounded Newton/reset dispatcher.
Independent ZIP SHA256 aa77ecf5dfc7face4e3c6fb823527f380386b734f0e15ec7c8ee479ca846b6b6; candidate4769c9676a6f8f6821303bee45bb1a53c648e80ec701aa27612b18ee8297d75f; implementation0d034d38b51c7d73df717dc8399d95af3a0d8a645a3e706b2cfa2643c093714c. Fresh independent12,280 full-output vectors/126,591 coordinates,14,397 raw-membership calls,9,277 brute-subset reset comparisons,3 saved regressions,99 malformed-input controls,138 adversarial certificate cases and1,027 budget boundaries.23 candidate/38 review payloads verified,9 historical source files matched. Fresh author cold suite replayed separately; historical supplied programs inert.
Prior displayed cell, preserved verbatim:
Library libfile_f41de0c342588191a0aa24c3398d1271 v0, ALG062_Dispatcher_Completeness_Audit_2026-10-11.zip; SHA256 4b57ae4714b3b7dca5124dae3de1aae2b092979917cced8c8383cfbb7c1d3245. Exact Library readback and 116 manifest payloads verified.…
Prior note, preserved verbatim:
Library libfile_f41de0c342588191a0aa24c3398d1271 v0, ALG062_Dispatcher_Completeness_Audit_2026-10-11.zip; SHA256 4b57ae4714b3b7dca5124dae3de1aae2b092979917cced8c8383cfbb7c1d3245. Exact Library readback and 116 manifest payloads verified. Source/review bindings, fresh exact exclusion witness and paid-interface obligations are included. Historical source locators remain below.</t>
      </text>
    </comment>
    <comment authorId="0" ref="G15">
      <text>
        <t xml:space="preserve">OPEN: the all-composite/repeated-prime theorem is unproved. Accepted finite families in Q29 do not close this row.</t>
      </text>
    </comment>
    <comment authorId="0" ref="K147">
      <text>
        <t xml:space="preserve">2026-10-11 22:31 UTC; independently accepted bounded Newton/reset dispatcher.
2026-10-11 22:31 UTC
Prior displayed cell, preserved verbatim:
2026-10-11 17:24–17:31 UTC</t>
      </text>
    </comment>
    <comment authorId="0" ref="I15">
      <text>
        <t xml:space="preserve">All exact source anchors:
ALG-OPEN-UNIFORM-SQUAREFREE | Catalogue: ALG-OPEN-UNIFORM-SQUAREFREE | https://docs.google.com/spreadsheets/d/1BHaGJHkXxf_UfZdyTKF2zrWNFzIP4IvhaqFMj-83BjU/edit#gid=214001001&amp;range=A13:AF13
ALG-OPEN-UNIFORM-SQUAREFREE | novelity breakthough: ALG-OPEN-UNIFORM-SQUAREFREE | https://docs.google.com/spreadsheets/d/1BHaGJHkXxf_UfZdyTKF2zrWNFzIP4IvhaqFMj-83BjU/edit#gid=214001003&amp;range=A20:Z20</t>
      </text>
    </comment>
    <comment authorId="0" ref="J15">
      <text>
        <t xml:space="preserve">https://github.com/AgentSlop-Si/research/blob/main/math/archive/objects/af/af52543f5eddb8bbcdc1c96bc3fde65db64b58090eb0ed36d93eb0cc1d141333__INDEPENDENT_AUDIT.md | export SHA256 af52543f5eddb8bbcdc1c96bc3fde65db64b58090eb0ed36d93eb0cc1d141333
https://github.com/AgentSlop-Si/research/blob/main/math/archive/objects/10/10afa7335e19e155419b47b7549623d5d76ceb5db8a1cba4c2f045f4a2d46590__INDEPENDENT_AUDIT.md | export SHA256 10afa7335e19e155419b47b7549623d5d76ceb5db8a1cba4c2f045f4a2d46590
https://github.com/AgentSlop-Si/research/blob/main/math/archive/objects/24/24c66a2a80f71903f198af3837952688095d6ade5f88c2d23e567c131580e8ab__RESEARCH_REPORT.md | export SHA256 24c66a2a80f71903f198af3837952688095d6ade5f88c2d23e567c131580e8ab
https://github.com/AgentSlop-Si/research/blob/main/math/archive/objects/3f/3ff8f742efe7295df8b253d511aa9d4b471740ccfe7dc25737ac295ef41bd008__INTEGRATED_RESULTS.md | export SHA256 3ff8f742efe7295df8b253d511aa9d4b471740ccfe7dc25737ac295ef41bd008
Q29 current accepted scope: https://docs.google.com/spreadsheets/d/1BHaGJHkXxf_UfZdyTKF2zrWNFzIP4IvhaqFMj-83BjU/edit#gid=1877766156&amp;range=A32:V32
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K15">
      <text>
        <t xml:space="preserve">2026-10-11 19:40 UTC
Historical cell record before 2026-10-11 19:40 UTC (preserved):
2026-10-11 17:24–17:31 UTC</t>
      </text>
    </comment>
    <comment authorId="0" ref="A280">
      <text>
        <t xml:space="preserve">Unranked source record; stable-ID order; open work before closed stages
Rank is workflow priority, not a breakthrough score.</t>
      </text>
    </comment>
    <comment authorId="0" ref="B280">
      <text>
        <t xml:space="preserve">Kinds: Research workflow
Explicit aliases: </t>
      </text>
    </comment>
    <comment authorId="0" ref="C280">
      <text>
        <t xml:space="preserve">All eight saved witnesses rebuilt; 56 unsaved historical cases not rerun. Classical sparse-middle closure does not solve parameter search or target construction.
Final Delvaux–Van Barel 2008 comparison complete. fixed stage application not in DV2008 final; worldwide unresolved.
Not applicable to abstract proof</t>
      </text>
    </comment>
    <comment authorId="0" ref="A148">
      <text>
        <t xml:space="preserve">Unranked source record; stable-ID order; open work before closed stages
Rank is workflow priority, not a breakthrough score.</t>
      </text>
    </comment>
    <comment authorId="0" ref="B148">
      <text>
        <t xml:space="preserve">Kinds: Canonical claim, Canonical catalogue claim
Explicit aliases: </t>
      </text>
    </comment>
    <comment authorId="0" ref="F280">
      <text>
        <t xml:space="preserve">Proof closed at cited scope; recorded follow-up open
Source: https://docs.google.com/spreadsheets/d/1BHaGJHkXxf_UfZdyTKF2zrWNFzIP4IvhaqFMj-83BjU/edit#gid=1877766156&amp;range=A26:V26
Prior overview wording: Scoped result recorded; follow-up remains</t>
      </text>
    </comment>
    <comment authorId="0" ref="C148">
      <text>
        <t xml:space="preserve">Uploaded z^N=1 branch excludes valid inputs; unpermuted-character shortcut invalid after arbitrary permutation. Zero-defect source repeated exponentiation is Theta(Nlog N), repaired by hoisting.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80">
      <text>
        <t xml:space="preserve">Hadamard–Segre gauge gates and all eight saved modular witnesses reconstructed.</t>
      </text>
    </comment>
    <comment authorId="0" ref="A16">
      <text>
        <t xml:space="preserve">Workflow placement using existing family priority and current task scope (2); open work before closed stages
Rank is workflow priority, not a breakthrough score.</t>
      </text>
    </comment>
    <comment authorId="0" ref="I280">
      <text>
        <t xml:space="preserve">All exact source anchors:
Q23 | Research queue row26 | https://docs.google.com/spreadsheets/d/1BHaGJHkXxf_UfZdyTKF2zrWNFzIP4IvhaqFMj-83BjU/edit#gid=1877766156&amp;range=A26:V26</t>
      </text>
    </comment>
    <comment authorId="0" ref="B16">
      <text>
        <t xml:space="preserve">Kinds: Canonical claim, Canonical catalogue claim
Explicit aliases: </t>
      </text>
    </comment>
    <comment authorId="0" ref="F148">
      <text>
        <t xml:space="preserve">Accepted result at cited scope; recorded follow-up open</t>
      </text>
    </comment>
    <comment authorId="0" ref="J280">
      <text>
        <t xml:space="preserve">R34</t>
      </text>
    </comment>
    <comment authorId="0" ref="G148">
      <text>
        <t xml:space="preserve">Independent positive repair accepted; source nonsingular Woodbury bound becomes O(N(s+1)²+s³).</t>
      </text>
    </comment>
    <comment authorId="0" ref="C16">
      <text>
        <t xml:space="preserve">No repeated-p ramification, p≡3 mod4 analogue, or determination of unramified prime support.
Q03: Keep common-good-component and no repeated-prime assumptions. Implementation: Implementation pending
Next comparison: Recover the missing Lubinsky–Saff bibliography page 360 and Zhedanov 1997 through authorized copies, then trace exact fixed-root moving-variable ordinary-discriminant results. Compare the complex-parameter disk and inverse-pair application separately; their priority is not cleared.</t>
      </text>
    </comment>
    <comment authorId="0" ref="I148">
      <text>
        <t xml:space="preserve">All exact source anchors:
ALG-063 | Catalogue: ALG-063 | https://docs.google.com/spreadsheets/d/1BHaGJHkXxf_UfZdyTKF2zrWNFzIP4IvhaqFMj-83BjU/edit#gid=214001001&amp;range=A87:AF87
ALG-063 | novelity breakthough: ALG-063 | https://docs.google.com/spreadsheets/d/1BHaGJHkXxf_UfZdyTKF2zrWNFzIP4IvhaqFMj-83BjU/edit#gid=214001003&amp;range=A64:Z64</t>
      </text>
    </comment>
    <comment authorId="0" ref="F16">
      <text>
        <t xml:space="preserve">Accepted result at cited scope; recorded follow-up open</t>
      </text>
    </comment>
    <comment authorId="0" ref="J148">
      <text>
        <t xml:space="preserve">https://github.com/AgentSlop-Si/research/blob/main/math/archive/objects/28/289facfec75c2b6fdd651a2f16b85bc2e992b26a479c1e9370bdf10fb0f313ce__289facfec75c2b6fdd65__WOODBURY_AUDIT.md | export SHA256 289facfec75c2b6fdd651a2f16b85bc2e992b26a479c1e9370bdf10fb0f313ce</t>
      </text>
    </comment>
    <comment authorId="0" ref="G16">
      <text>
        <t xml:space="preserve">Accepted independent content audit; proof supplies lower valuation at every upper prime and equality at one explicitly selected good upper prime.
Related current status (scope, not blanket theorem equivalence): Q03: Proof closed. Common-prime content carry and guarded odd legal-bank minima retained.</t>
      </text>
    </comment>
    <comment authorId="0" ref="I16">
      <text>
        <t xml:space="preserve">All exact source anchors:
ALG-RS-CONTENT-VALUATION | Catalogue: ALG-RS-CONTENT-VALUATION | https://docs.google.com/spreadsheets/d/1BHaGJHkXxf_UfZdyTKF2zrWNFzIP4IvhaqFMj-83BjU/edit#gid=214001001&amp;range=A25:AF25
ALG-RS-CONTENT-VALUATION | novelity breakthough: ALG-RS-CONTENT-VALUATION | https://docs.google.com/spreadsheets/d/1BHaGJHkXxf_UfZdyTKF2zrWNFzIP4IvhaqFMj-83BjU/edit#gid=214001003&amp;range=A34:Z34</t>
      </text>
    </comment>
    <comment authorId="0" ref="J16">
      <text>
        <t xml:space="preserve">New Q03 exact H02 bridge/source correspondence review; historical R11 receipt remains ID-attributed. Source bindings and full controls accompany the report. Library libfile_587ed4d60230819186346e02887b1be4 v0, Q02_Q07_Coverage_and_Q03_Content_Carry_Binding_2026-10-11.zip; SHA256 cd49f24bb8e6956f4ad90f2ba11570665eda587692855e3d3b0ba1dcfa668d2c. Exact Library readback and 22 manifest payloads verified.</t>
      </text>
    </comment>
    <comment authorId="0" ref="A281">
      <text>
        <t xml:space="preserve">Unranked source record; stable-ID order; open work before closed stages
Rank is workflow priority, not a breakthrough score.</t>
      </text>
    </comment>
    <comment authorId="0" ref="B281">
      <text>
        <t xml:space="preserve">Kinds: Research workflow
Explicit aliases: </t>
      </text>
    </comment>
    <comment authorId="0" ref="C281">
      <text>
        <t xml:space="preserve">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Prior displayed cell, preserved verbatim:
Literal pure-shift resolvents, Weyl-monomial gauges and actual factorwise invertibility required. No matching construction or runtime lower bound. Final Delvaux–Van Barel 2008 comparison complete. literal grammar equality case obstruction not in DV2008 final; worldwide…
Prior note, preserved verbatim:
Literal pure-shift resolvents, Weyl-monomial gauges and actual factorwise invertibility required. No matching construction or runtime lower bound.
Final Delvaux–Van Barel 2008 comparison complete. literal grammar equality case obstruction not in DV2008 final; worldwide unresolved. Classical overlap: Section 4, pp.1599-1603: multilevel Fourier hierarchy and standard FFT unitary factorization.
Not applicable to abstract proof</t>
      </text>
    </comment>
    <comment authorId="0" ref="A149">
      <text>
        <t xml:space="preserve">Unranked source record; stable-ID order; open work before closed stages
Rank is workflow priority, not a breakthrough score.</t>
      </text>
    </comment>
    <comment authorId="0" ref="B149">
      <text>
        <t xml:space="preserve">Kinds: Canonical claim, Canonical catalogue claim
Explicit aliases: </t>
      </text>
    </comment>
    <comment authorId="0" ref="F281">
      <text>
        <t xml:space="preserve">2026-10-12 01:35 UTC; independently accepted Q24 finite exact stage minimum.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https://docs.google.com/spreadsheets/d/1BHaGJHkXxf_UfZdyTKF2zrWNFzIP4IvhaqFMj-83BjU/edit#gid=1877766156&amp;range=A27:V27
Prior overview wording: Scoped result recorded; follow-up remains</t>
      </text>
    </comment>
    <comment authorId="0" ref="C149">
      <text>
        <t xml:space="preserve">Leading Hankel rank alone insufficient; late impulse counterexample. Binary coverage exponentially small. Full recurrence class broader than uploaded distinct split-node detector.
Q07: Exact field with supplied primitive roots and complete rejection verification. Implementation: Implementation pending
Next comparison: Compare exact input families, all-coordinate verification and full cost ledger with Prony, rational generating functions and sparse interpolation; implementation repairs are separate.</t>
      </text>
    </comment>
    <comment authorId="0" ref="G281">
      <text>
        <t xml:space="preserve">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Prior displayed cell, preserved verbatim:
Full Weyl-support/parity proof and strict dyadic chirp L≥m+1 barrier reconstructed with fresh controls.
Prior note, preserved verbatim:
Full Weyl-support/parity proof and strict dyadic chirp L≥m+1 barrier reconstructed with fresh controls.</t>
      </text>
    </comment>
    <comment authorId="0" ref="A17">
      <text>
        <t xml:space="preserve">Workflow placement using existing family priority and current task scope (2); open work before closed stages
Rank is workflow priority, not a breakthrough score.</t>
      </text>
    </comment>
    <comment authorId="0" ref="I281">
      <text>
        <t xml:space="preserve">All exact source anchors:
Q24 | Research queue row27 | https://docs.google.com/spreadsheets/d/1BHaGJHkXxf_UfZdyTKF2zrWNFzIP4IvhaqFMj-83BjU/edit#gid=1877766156&amp;range=A27:V27</t>
      </text>
    </comment>
    <comment authorId="0" ref="B17">
      <text>
        <t xml:space="preserve">Kinds: Canonical claim, Canonical catalogue claim
Explicit aliases: </t>
      </text>
    </comment>
    <comment authorId="0" ref="F149">
      <text>
        <t xml:space="preserve">Accepted result at cited scope; recorded follow-up open</t>
      </text>
    </comment>
    <comment authorId="0" ref="J281">
      <text>
        <t xml:space="preserve">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Prior displayed cell, preserved verbatim:
R36
Prior note, preserved verbatim:
R36</t>
      </text>
    </comment>
    <comment authorId="0" ref="G149">
      <text>
        <t xml:space="preserve">Independent audit accepts identities and broader root-free recurrence extension.
Related current status (scope, not blanket theorem equivalence): Q07: Proof closed. Raw short-mode recognition strengthened on dyadic grids to O(N log(t+2)+t²). Application remains O(Nr).</t>
      </text>
    </comment>
    <comment authorId="0" ref="C17">
      <text>
        <t xml:space="preserve">No all odd composites, arbitrary prime powers, or all 5r². Congruence and p∤d guards cannot be silently dropped.
No new current closure; historical limitations remain.
Next comparison: Compare exact local ordinary-discriminant leading terms and valuation formulas, not static factorization, against Lubinsky–Saff, root-of-unity q-polynomial literature and citations of the quasi-orthogonal discriminant papers.</t>
      </text>
    </comment>
    <comment authorId="0" ref="I149">
      <text>
        <t xml:space="preserve">All exact source anchors:
ALG-064 | Catalogue: ALG-064 | https://docs.google.com/spreadsheets/d/1BHaGJHkXxf_UfZdyTKF2zrWNFzIP4IvhaqFMj-83BjU/edit#gid=214001001&amp;range=A88:AF88
ALG-064 | novelity breakthough: ALG-064 | https://docs.google.com/spreadsheets/d/1BHaGJHkXxf_UfZdyTKF2zrWNFzIP4IvhaqFMj-83BjU/edit#gid=214001003&amp;range=A65:Z65</t>
      </text>
    </comment>
    <comment authorId="0" ref="F17">
      <text>
        <t xml:space="preserve">2026-10-12 21:00 UTC; scoped review label clarification, research remains open.
Fixed-base family reviews recorded; all-composite and repeated-prime extensions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49">
      <text>
        <t xml:space="preserve">https://github.com/AgentSlop-Si/research/blob/main/math/archive/objects/c0/c074b19dd40f6a50a5a4a3b91b0e447824f47e90206032d4c88dc8673a723817__13_PHASE23_AUDIT.md | export SHA256 c074b19dd40f6a50a5a4a3b91b0e447824f47e90206032d4c88dc8673a723817
https://github.com/AgentSlop-Si/research/blob/main/math/archive/objects/d3/d32912d6f37d714b429fd21f1faaff1457f75c53a87ce91288ab3abe0073180b__THEOREM.md | export SHA256 d32912d6f37d714b429fd21f1faaff1457f75c53a87ce91288ab3abe0073180b
Q07 current accepted scope: https://docs.google.com/spreadsheets/d/1BHaGJHkXxf_UfZdyTKF2zrWNFzIP4IvhaqFMj-83BjU/edit#gid=1877766156&amp;range=A10:V10</t>
      </text>
    </comment>
    <comment authorId="0" ref="G17">
      <text>
        <t xml:space="preserve">Independent audits verify the uniform arguments and full fixed-base coefficient arrays; finite exceptional target certificates separately reconstructed.</t>
      </text>
    </comment>
    <comment authorId="0" ref="I17">
      <text>
        <t xml:space="preserve">All exact source anchors:
ALG-RS-FAMILIES | Catalogue: ALG-RS-FAMILIES | https://docs.google.com/spreadsheets/d/1BHaGJHkXxf_UfZdyTKF2zrWNFzIP4IvhaqFMj-83BjU/edit#gid=214001001&amp;range=A24:AF24
ALG-RS-FAMILIES | novelity breakthough: ALG-RS-FAMILIES | https://docs.google.com/spreadsheets/d/1BHaGJHkXxf_UfZdyTKF2zrWNFzIP4IvhaqFMj-83BjU/edit#gid=214001003&amp;range=A35:Z35</t>
      </text>
    </comment>
    <comment authorId="0" ref="J17">
      <text>
        <t xml:space="preserve">https://github.com/AgentSlop-Si/research/blob/main/math/archive/objects/f0/f093175f18d1941a99a605a5d816b1db31e5b2c4161ee7df4bf29291ff8eff3c__INDEPENDENT_AUDIT.md | export SHA256 4b86b3078bbdf644a3317e67449a974c356e8b2dd8a9f66a393df71341d3e8d9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https://github.com/AgentSlop-Si/research/blob/main/math/archive/objects/10/10afa7335e19e155419b47b7549623d5d76ceb5db8a1cba4c2f045f4a2d46590__INDEPENDENT_AUDIT.md | export SHA256 10afa7335e19e155419b47b7549623d5d76ceb5db8a1cba4c2f045f4a2d46590</t>
      </text>
    </comment>
    <comment authorId="0" ref="A282">
      <text>
        <t xml:space="preserve">Unranked source record; stable-ID order; open work before closed stages
Rank is workflow priority, not a breakthrough score.</t>
      </text>
    </comment>
    <comment authorId="0" ref="B282">
      <text>
        <t xml:space="preserve">Kinds: Research workflow
Explicit aliases: </t>
      </text>
    </comment>
    <comment authorId="0" ref="C282">
      <text>
        <t xml:space="preserve">Exact impossibility allows invertible endpoints; metric floor requires unitary endpoints.
Classical spectral mechanism; exact application priority unresolved.
Not applicable to abstract proof</t>
      </text>
    </comment>
    <comment authorId="0" ref="A150">
      <text>
        <t xml:space="preserve">Unranked source record; stable-ID order; open work before closed stages
Rank is workflow priority, not a breakthrough score.</t>
      </text>
    </comment>
    <comment authorId="0" ref="B150">
      <text>
        <t xml:space="preserve">Kinds: Canonical claim, Canonical catalogue claim
Explicit aliases: </t>
      </text>
    </comment>
    <comment authorId="0" ref="F282">
      <text>
        <t xml:space="preserve">Proof closed at cited scope; recorded follow-up open
Source: https://docs.google.com/spreadsheets/d/1BHaGJHkXxf_UfZdyTKF2zrWNFzIP4IvhaqFMj-83BjU/edit#gid=1877766156&amp;range=A28:V28
Prior overview wording: Scoped result recorded; follow-up remains</t>
      </text>
    </comment>
    <comment authorId="0" ref="C150">
      <text>
        <t xml:space="preserve">Coordinate leverage sqrt(1−q/M) is not minimax over all inputs. Adaptive sketch-only zero transcript needs &gt;=M rank-N/M observations; direct raw reads outside. No near-subspace numerical membership certificate.
Q09: Rounded subtraction alone is not an energy certificate. Implementation: Implementation pending
Next comparison: Compare the exact error norm and scale with sparse Fourier recovery, sampling and rank barriers; a sublinear per-bin scale need not imply meaningful relative-l2 accuracy.</t>
      </text>
    </comment>
    <comment authorId="0" ref="G282">
      <text>
        <t xml:space="preserve">Two-sided gauge spectrum gives rank/edit floor; operator denominator sharpened.</t>
      </text>
    </comment>
    <comment authorId="0" ref="A18">
      <text>
        <t xml:space="preserve">Workflow placement using existing family priority and current task scope (2); open work before closed stages
Rank is workflow priority, not a breakthrough score.</t>
      </text>
    </comment>
    <comment authorId="0" ref="I282">
      <text>
        <t xml:space="preserve">All exact source anchors:
Q25 | Research queue row28 | https://docs.google.com/spreadsheets/d/1BHaGJHkXxf_UfZdyTKF2zrWNFzIP4IvhaqFMj-83BjU/edit#gid=1877766156&amp;range=A28:V28</t>
      </text>
    </comment>
    <comment authorId="0" ref="B18">
      <text>
        <t xml:space="preserve">Kinds: Canonical claim, Canonical catalogue claim
Explicit aliases: </t>
      </text>
    </comment>
    <comment authorId="0" ref="F150">
      <text>
        <t xml:space="preserve">Accepted result at cited scope; recorded follow-up open</t>
      </text>
    </comment>
    <comment authorId="0" ref="J282">
      <text>
        <t xml:space="preserve">R25, R26</t>
      </text>
    </comment>
    <comment authorId="0" ref="G150">
      <text>
        <t xml:space="preserve">Independent audit accepts exact identity, minimax correction and conditioning refinement.
Related current status (scope, not blanket theorem equivalence): Q09: Proof closed. Exact periodic residual-energy gate permits certified omission of the residual.</t>
      </text>
    </comment>
    <comment authorId="0" ref="C18">
      <text>
        <t xml:space="preserve">p≡1 mod4 can have a zero-root obstruction; cannot assert all residue components good or apply at p|d.
Q02: See Q29 for the broader composite extension. Implementation: Not applicable to abstract proof
Q08: Does not give a uniform growing-degree stability theorem. Implementation: Implementation pending
Next comparison: Recover the missing Lubinsky–Saff bibliography page 360 and Zhedanov 1997 through authorized copies, then trace exact fixed-root moving-variable ordinary-discriminant results. Compare the complex-parameter disk and inverse-pair application separately; their priority is not cleared.</t>
      </text>
    </comment>
    <comment authorId="0" ref="I150">
      <text>
        <t xml:space="preserve">All exact source anchors:
ALG-065 | Catalogue: ALG-065 | https://docs.google.com/spreadsheets/d/1BHaGJHkXxf_UfZdyTKF2zrWNFzIP4IvhaqFMj-83BjU/edit#gid=214001001&amp;range=A168:AF168
ALG-065 | novelity breakthough: ALG-065 | https://docs.google.com/spreadsheets/d/1BHaGJHkXxf_UfZdyTKF2zrWNFzIP4IvhaqFMj-83BjU/edit#gid=214001003&amp;range=A206:Z206</t>
      </text>
    </comment>
    <comment authorId="0" ref="F18">
      <text>
        <t xml:space="preserve">Accepted result at cited scope; recorded follow-up open</t>
      </text>
    </comment>
    <comment authorId="0" ref="J150">
      <text>
        <t xml:space="preserve">https://github.com/AgentSlop-Si/research/blob/main/math/archive/objects/a3/a313395ea0fee6ffd5fc0405c457ff4e30a7ee26ea2dbd118326dcf120450566__001_HERO1_PHASE14_AUDIT.md | export SHA256 a313395ea0fee6ffd5fc0405c457ff4e30a7ee26ea2dbd118326dcf120450566
Q09 current accepted scope: https://docs.google.com/spreadsheets/d/1BHaGJHkXxf_UfZdyTKF2zrWNFzIP4IvhaqFMj-83BjU/edit#gid=1877766156&amp;range=A12:V12</t>
      </text>
    </comment>
    <comment authorId="0" ref="G18">
      <text>
        <t xml:space="preserve">Accepted in overlap independent audit.
Related current status (scope, not blanket theorem equivalence): Q02: Proof closed. Hermite disk exclusion and half-order guard removal retained. Composite residual squarefreeness remains a guard.
Q08: Proof closed. Fixed-degree full cluster singular spectrum added; constants remain degree-dependent.</t>
      </text>
    </comment>
    <comment authorId="0" ref="I18">
      <text>
        <t xml:space="preserve">All exact source anchors:
ALG-RS-PAIR | Catalogue: ALG-RS-PAIR | https://docs.google.com/spreadsheets/d/1BHaGJHkXxf_UfZdyTKF2zrWNFzIP4IvhaqFMj-83BjU/edit#gid=214001001&amp;range=A23:AF23
ALG-RS-PAIR | novelity breakthough: ALG-RS-PAIR | https://docs.google.com/spreadsheets/d/1BHaGJHkXxf_UfZdyTKF2zrWNFzIP4IvhaqFMj-83BjU/edit#gid=214001003&amp;range=A36:Z36</t>
      </text>
    </comment>
    <comment authorId="0" ref="J18">
      <text>
        <t xml:space="preserve">https://github.com/AgentSlop-Si/research/blob/main/math/archive/objects/88/886e05ae5a65e8d6516000f90c3821d8a54ca0812167487148b66bbb148cab79__RESEARCH_REPORT.md | export SHA256 886e05ae5a65e8d6516000f90c3821d8a54ca0812167487148b66bbb148cab79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https://github.com/AgentSlop-Si/research/blob/main/math/archive/objects/a8/a82db572a9327b297579202e4482a0dd0ffdc5c7a868800643bb8bf3aa3bedcd__PRIMARY_REDUCTIONS.md | export SHA256 a82db572a9327b297579202e4482a0dd0ffdc5c7a868800643bb8bf3aa3bedcd
Q02 current accepted scope: https://docs.google.com/spreadsheets/d/1BHaGJHkXxf_UfZdyTKF2zrWNFzIP4IvhaqFMj-83BjU/edit#gid=1877766156&amp;range=A5:V5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
[2026-10-12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A283">
      <text>
        <t xml:space="preserve">Unranked source record; stable-ID order; open work before closed stages
Rank is workflow priority, not a breakthrough score.</t>
      </text>
    </comment>
    <comment authorId="0" ref="B283">
      <text>
        <t xml:space="preserve">Kinds: Research workflow
Explicit aliases: </t>
      </text>
    </comment>
    <comment authorId="0" ref="C283">
      <text>
        <t xml:space="preserve">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Prior displayed cell, preserved verbatim: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Prior note, preserved verbatim: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Prior displayed cell, preserved verbatim:
Larger sizes and broader graph/coupling families remain unclassified; Q27 target-fiber construction is separate. Specific formulation priority unresolved; no all-N claim. Both N16 cubic enumeration records independently reviewed; min rank10, no alternative minor, row mask1023.…
Prior note, preserved verbatim:
Larger sizes and broader graph/coupling families remain unclassified; Q27 target-fiber construction is separate.
Specific formulation priority unresolved; no all-N claim.
Both N16 cubic enumeration records independently reviewed; min rank10, no alternative minor, row mask1023. N16 quartics and N32 remain sampled only.</t>
      </text>
    </comment>
    <comment authorId="0" ref="A151">
      <text>
        <t xml:space="preserve">Unranked source record; stable-ID order; open work before closed stages
Rank is workflow priority, not a breakthrough score.</t>
      </text>
    </comment>
    <comment authorId="0" ref="B151">
      <text>
        <t xml:space="preserve">Kinds: Canonical claim, Canonical catalogue claim
Explicit aliases: </t>
      </text>
    </comment>
    <comment authorId="0" ref="F283">
      <text>
        <t xml:space="preserve">2026-10-12 19:31 UTC; independently accepted fixed N32 cross-prime cubic cover.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Prior displayed cell, preserved verbatim:
The exact Phase39 N16 quartic exhaustion subgate is independently closed. The parent Q26 larger-exhaustive-certificates gate stays OPEN; original N16 cubic acceptance and distinct Phase38 scope remain unchanged.
Prior note, preserved verbatim:
2026-10-11 23:53 UTC; independently accepted fixed Phase39 N16 quartic exhaustion.
The exact Phase39 N16 quartic exhaustion subgate is independently closed. The parent Q26 larger-exhaustive-certificates gate stays OPEN; original N16 cubic acceptance and distinct Phase38 scope remain unchanged.
Prior displayed cell, preserved verbatim:
Accepted result at cited scope; recorded follow-up open
Prior note, preserved verbatim:
Accepted result at cited scope; recorded follow-up open</t>
      </text>
    </comment>
    <comment authorId="0" ref="C151">
      <text>
        <t xml:space="preserve">No asymptotic improvement. Finite comparisons cannot substitute for generic root availability or bit analysis. OpenAI challenge placeholder is not evidence that its separate solution proof is absent/invalid.
No new current closure; historical limitations remain.
Fresh countercontrol disproves an exact-25 nonidentity-multiplication interpretation for every field/root; this is a cost-wording correction, not failure of the DFT identity. No asymptotic or historical-priority upgrade.
Next comparison: Benchmark an end-to-end reproducible implementation against an appropriate tuned baseline; do not treat caching, bilinearity, Good–Thomas or real FFT packing as new mathematics.</t>
      </text>
    </comment>
    <comment authorId="0" ref="G283">
      <text>
        <t xml:space="preserve">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Prior displayed cell, preserved verbatim: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Prior note, preserved verbatim: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Prior displayed cell, preserved verbatim:
Original Phase39 N4/N8/N16 finite seven-Green exclusion closed: N16 complete cubic enumeration of 10,483,200 mappings per prime independently accepted; no quartic exhaustion or all-N extension.
Prior note, preserved verbatim:
Original Phase39 N4/N8/N16 finite seven-Green exclusion closed: N16 complete cubic enumeration of 10,483,200 mappings per prime independently accepted; no quartic exhaustion or all-N extension.</t>
      </text>
    </comment>
    <comment authorId="0" ref="A19">
      <text>
        <t xml:space="preserve">Workflow placement using existing family priority and current task scope (2); open work before closed stages
Rank is workflow priority, not a breakthrough score.</t>
      </text>
    </comment>
    <comment authorId="0" ref="I283">
      <text>
        <t xml:space="preserve">All exact source anchors:
Q26 | Research queue row29 | https://docs.google.com/spreadsheets/d/1BHaGJHkXxf_UfZdyTKF2zrWNFzIP4IvhaqFMj-83BjU/edit#gid=1877766156&amp;range=A29:V29</t>
      </text>
    </comment>
    <comment authorId="0" ref="B19">
      <text>
        <t xml:space="preserve">Kinds: Canonical claim, Canonical catalogue claim
Explicit aliases: </t>
      </text>
    </comment>
    <comment authorId="0" ref="F151">
      <text>
        <t xml:space="preserve">2026-10-12 21:00 UTC; scoped review label clarification, research remains open.
Scoped codelet review recorded; generic-root availability and bit analysis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83">
      <text>
        <t xml:space="preserve">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Prior displayed cell, preserved verbatim: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Prior note, preserved verbatim: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Prior displayed cell, preserved verbatim:
Q26 remains proof-closed only for the fixed Phase39 N4/N8/N16 scope. SP01 SHA256 77438470cc0a4e248881f63d68a702f473fd765309170c25f159d8deb248a56c: S01–S03 ACCEPT. SP12 SHA256 a4205d74030c7c86d8a16fee6fd6f3cb36cbeb2c66b7022709b58960de23185d:…
Prior note, preserved verbatim:
Q26 remains proof-closed only for the fixed Phase39 N4/N8/N16 scope. SP01 SHA256 77438470cc0a4e248881f63d68a702f473fd765309170c25f159d8deb248a56c: S01–S03 ACCEPT. SP12 SHA256 a4205d74030c7c86d8a16fee6fd6f3cb36cbeb2c66b7022709b58960de23185d: supplement_v4 N01–N03 ACCEPT; these explicitly supersede historical S17 PENDING for N16 cubic enumeration. N04–N05 remain OPEN only for larger/different architectures, N16 quartic exhaustion, practical/production and priority extensions. The reviewer independently enumerated all 10,483,200 mappings per prime. This reconciliation performs no new enumeration. Exact source archive: Library libfile_c587a06594ac8191b9479f3c402f42db, Research-review-supplement-2026-10-10-v2-delivery.zip; v4 ledger SHA256 0e4d1376d34da588dad8ad1532bd2544e63de3329b0ee8e668fe3bc44a6f9fa3. Phase38 remains separate. Coverage packet: Library libfile_f9aec9d415088191af5ee5500674980e v0; SHA256 e59edef73ba992623ab10aa047b21f57bd2f7631cdc6cebfa92a7be176e6b398. Exact readback and 27 manifest payloads verified.</t>
      </text>
    </comment>
    <comment authorId="0" ref="G151">
      <text>
        <t xml:space="preserve">Current source/evidence review accepts the exact codelet and checks its named implementation fields, but corrects the universal multiplication-count wording: 25 is an upper/fixed-instruction count, not exactly 25 nonidentity multiplications for every legal field/root.</t>
      </text>
    </comment>
    <comment authorId="0" ref="C19">
      <text>
        <t xml:space="preserve">Only an equivalent smaller obstruction, not proof it never vanishes. Reduced determinant content has different ramified exponents than c_d^sep.
Q29: Prove augmented-content prime support and lower guards for general s; repeated-prime cases need separate analysis. Resonance at -1 and legal scalar-bank minima are unchanged. Implementation: Abstract theorem with independent exact reduced-content and adverse-component controls.
Next comparison: Compare exact local ordinary-discriminant leading terms and valuation formulas, not static factorization, against Lubinsky–Saff, root-of-unity q-polynomial literature and citations of the quasi-orthogonal discriminant papers.</t>
      </text>
    </comment>
    <comment authorId="0" ref="I151">
      <text>
        <t xml:space="preserve">All exact source anchors:
ALG-067 | Catalogue: ALG-067 | https://docs.google.com/spreadsheets/d/1BHaGJHkXxf_UfZdyTKF2zrWNFzIP4IvhaqFMj-83BjU/edit#gid=214001001&amp;range=A169:AF169
ALG-067 | novelity breakthough: ALG-067 | https://docs.google.com/spreadsheets/d/1BHaGJHkXxf_UfZdyTKF2zrWNFzIP4IvhaqFMj-83BjU/edit#gid=214001003&amp;range=A207:Z207</t>
      </text>
    </comment>
    <comment authorId="0" ref="F19">
      <text>
        <t xml:space="preserve">Accepted result at cited scope; recorded follow-up open</t>
      </text>
    </comment>
    <comment authorId="0" ref="J151">
      <text>
        <t xml:space="preserve">https://github.com/AgentSlop-Si/research/blob/main/math/archive/objects/64/64d6760e8916cbe205bafcb6b1e2537fcb8c21addb686e60a2b4cac76a630757__THEOREM.md | export SHA256 64d6760e8916cbe205bafcb6b1e2537fcb8c21addb686e60a2b4cac76a630757
https://github.com/AgentSlop-Si/research/blob/main/math/archive/objects/65/65e1012eefbd6c99f7d9a8552f6de9f35594fc6d1ef23ce35003a6b96fa7849c__COST_LEDGER.md | export SHA256 65e1012eefbd6c99f7d9a8552f6de9f35594fc6d1ef23ce35003a6b96fa7849c
Fresh CRT field/root controls: ALG067_COUNT_CONTROLS.json; original evidence SHA256 15559bbf01b34f4b3cea88e607ec73628829d322bfbd4b2cef39c87238d0b980; independent checker SHA256 9b53a9ff3827464f0c4baa0db06c926a44d70507ef0dc5585916ce361b82c400.</t>
      </text>
    </comment>
    <comment authorId="0" ref="G19">
      <text>
        <t xml:space="preserve">Accepted independent audit with full signs and finite arrays checked.
Related current status (scope, not blanket theorem equivalence): Q29: Guarded proof closed. Accepted parity-complete inverse Hermite pairing with its exact exception, augmented same-component criterion, and unconditional composite families d=sp for s in {3,7,11}, every prime p=1 mod4.</t>
      </text>
    </comment>
    <comment authorId="0" ref="I19">
      <text>
        <t xml:space="preserve">All exact source anchors:
ALG-RS-RECIPROCAL-CONTENT | Catalogue: ALG-RS-RECIPROCAL-CONTENT | https://docs.google.com/spreadsheets/d/1BHaGJHkXxf_UfZdyTKF2zrWNFzIP4IvhaqFMj-83BjU/edit#gid=214001001&amp;range=A91:AF91
ALG-RS-RECIPROCAL-CONTENT | novelity breakthough: ALG-RS-RECIPROCAL-CONTENT | https://docs.google.com/spreadsheets/d/1BHaGJHkXxf_UfZdyTKF2zrWNFzIP4IvhaqFMj-83BjU/edit#gid=214001003&amp;range=A114:Z114
ALG-RS-RECIPROCAL-CONTENT | Source comparisons row18 | https://docs.google.com/spreadsheets/d/1BHaGJHkXxf_UfZdyTKF2zrWNFzIP4IvhaqFMj-83BjU/edit#gid=214001002&amp;range=A18:V18</t>
      </text>
    </comment>
    <comment authorId="0" ref="J19">
      <text>
        <t xml:space="preserve">https://github.com/AgentSlop-Si/research/blob/main/math/archive/objects/18/1803504c44766f8545a587a7d6f487d5fa13f2a8a01984e95d4c8dc421f1511e__RESEARCH_REPORT.md | export SHA256 1803504c44766f8545a587a7d6f487d5fa13f2a8a01984e95d4c8dc421f1511e
https://github.com/AgentSlop-Si/research/blob/main/math/archive/objects/10/10afa7335e19e155419b47b7549623d5d76ceb5db8a1cba4c2f045f4a2d46590__INDEPENDENT_AUDIT.md | export SHA256 10afa7335e19e155419b47b7549623d5d76ceb5db8a1cba4c2f045f4a2d46590
Q29 current accepted scope: https://docs.google.com/spreadsheets/d/1BHaGJHkXxf_UfZdyTKF2zrWNFzIP4IvhaqFMj-83BjU/edit#gid=1877766156&amp;range=A32:V32
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A284">
      <text>
        <t xml:space="preserve">Unranked source record; stable-ID order; open work before closed stages
Rank is workflow priority, not a breakthrough score.</t>
      </text>
    </comment>
    <comment authorId="0" ref="B284">
      <text>
        <t xml:space="preserve">Kinds: Research workflow
Explicit aliases: </t>
      </text>
    </comment>
    <comment authorId="0" ref="C284">
      <text>
        <t xml:space="preserve">2026-10-12 17:35 UTC; independently accepted Q27 stage1 (8,9,14) exclusion.
Full 34-phase Fourier target fiber remains OPEN: 5,851 of 5,984 pinned triples remain unclassified. The denominator choose(34,3) includes mixed-stage triples; this new same-stage slice adds exactly one tuple. No other frozen witness, symmetry transfer, general same-branch family, four-or-more-phase result, free interstage diagonal, nonunit internal gain, larger N, target construction, runtime or historical-priority conclusion follows. Q27 remains progressed/open; the next bounded obligation is another pinned triple or a justified transfer theorem.
Prior displayed cell, preserved verbatim:
Full 34-phase Fourier target fiber remains OPEN: 5,852 of 5,984 pinned triples remain unclassified. No other witness, four-or-more-phase result, generic same-Green classification, symmetry transfer, free interstage diagonal, nonunit gains or larger-N conclusion follows. Next: another exact frozen tuple or a justified broader transfer. Preserve the earlier constant/affine distinction and all separate models; no construction, speedup, novelty/rank/count or broad-gate retirement.
Prior note, preserved verbatim:
2026-10-12 13:18 UTC; independently accepted Q27 stage1(8,9,13) exclusion.
Full 34-phase Fourier target fiber remains OPEN: 5,852 of 5,984 pinned triples remain unclassified. No other witness, four-or-more-phase result, generic same-Green classification, symmetry transfer, free interstage diagonal, nonunit gains or larger-N conclusion follows. Next: another exact frozen tuple or a justified broader transfer. Preserve the earlier constant/affine distinction and all separate models; no construction, speedup, novelty/rank/count or broad-gate retirement.
Prior displayed cell, preserved verbatim:
5,853 of 5,984 pinned triples and the full 34-phase Fourier fiber remain unclassified. Next: another exact frozen triple or a justified transfer theorem. Other witnesses, four-or-more moving phases, free interstage diagonals, nonunit gains and larger N remain open. No all-192, general same-Green, symmetry-transfer, construction, runtime or priority conclusion.
Prior note, preserved verbatim:
2026-10-12 11:18 UTC; independently accepted Q27 stage1 8 9 12 slice.
5,853 of 5,984 pinned triples and the full 34-phase Fourier fiber remain unclassified. Next: another exact frozen triple or a justified transfer theorem. Other witnesses, four-or-more moving phases, free interstage diagonals, nonunit gains and larger N remain open. No all-192, general same-Green, symmetry-transfer, construction, runtime or priority conclusion.
Prior displayed cell, preserved verbatim:
5,854 of 5,984 triples and the full 34-phase Fourier fiber remain unclassified. Next: another exact frozen triple or justified transfer theorem. Other witnesses, four-or-more moving phases, free interstage diagonals, nonunit gains and larger N remain open. No all-32-consecutive, all-192-nonconsecutive, symmetry-transfer, construction, runtime or priority claim.
Prior note, preserved verbatim:
2026-10-11 21:45 UTC; independently accepted affine single-triple extension.
5,854 of 5,984 triples and the full 34-phase Fourier fiber remain unclassified. Next: another exact frozen triple or justified transfer theorem. Other witnesses, four-or-more moving phases, free interstage diagonals, nonunit gains and larger N remain open. No all-32-consecutive, all-192-nonconsecutive, symmetry-transfer, construction, runtime or priority claim.
Prior displayed cell, preserved verbatim:
5,855 triples and the full 34-phase fiber remain unclassified. For frozen (8,9,10), polynomial-multiplier/different-invariant certificates and Fourier feasibility or exclusion remain open; the constant-template failure does not settle them. The gauge result does not classify stage-sum-preserving or general left/right transformations. Other witnesses, broader models and all-192-nonconsecutive coverage remain unproved.
Prior note, preserved verbatim:
2026-10-11 21:24 UTC; independently accepted template obstruction.
5,855 triples and the full 34-phase fiber remain unclassified. For frozen (8,9,10), polynomial-multiplier/different-invariant certificates and Fourier feasibility or exclusion remain open; the constant-template failure does not settle them. The gauge result does not classify stage-sum-preserving or general left/right transformations. Other witnesses, broader models and all-192-nonconsecutive coverage remain unproved.
Prior displayed cell, preserved verbatim:
5,855 of the 5,984 coordinate triples through this witness remain unclassified, along with the full 34-phase Fourier fiber and construction. Other modular scouts, frozen witnesses, four-or-more moving phases, free interstage diagonals, nonunit gains and larger N are unproved. No full-fiber exclusion, synthesis, runtime gain or historical-priority claim.
Prior note, preserved verbatim:
2026-10-11 21:13 UTC; independently accepted single-triple extension.
5,855 of the 5,984 coordinate triples through this witness remain unclassified, along with the full 34-phase Fourier fiber and construction. Other modular scouts, frozen witnesses, four-or-more moving phases, free interstage diagonals, nonunit gains and larger N are unproved. No full-fiber exclusion, synthesis, runtime gain or historical-priority claim.
Prior displayed cell, preserved verbatim:
Remaining: 5,856 of the 5,984 coordinate triples through this witness, and the full 34-phase fiber. Other frozen witnesses, four or more moving phases, free interstage diagonals, nonunit gains and larger N remain unproved. Preserve construction-open status: these…
Prior note, preserved verbatim:
Remaining: 5,856 of the 5,984 coordinate triples through this witness, and the full 34-phase fiber. Other frozen witnesses, four or more moving phases, free interstage diagonals, nonunit gains and larger N remain unproved. Preserve construction-open status: these necessary-modulus exclusions give neither a Fourier construction nor sufficiency.</t>
      </text>
    </comment>
    <comment authorId="0" ref="A152">
      <text>
        <t xml:space="preserve">Unranked source record; stable-ID order; open work before closed stages
Rank is workflow priority, not a breakthrough score.</t>
      </text>
    </comment>
    <comment authorId="0" ref="B152">
      <text>
        <t xml:space="preserve">Kinds: Canonical claim, Canonical catalogue claim
Explicit aliases: </t>
      </text>
    </comment>
    <comment authorId="0" ref="F284">
      <text>
        <t xml:space="preserve">2026-10-12 17:35 UTC; independently accepted Q27 stage1 (8,9,14) exclusion.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Prior displayed cell, preserved verbatim: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Prior note, preserved verbatim:
2026-10-12 13:18 UTC; independently accepted Q27 stage1(8,9,13) exclusion.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Prior displayed cell, preserved verbatim: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Prior note, preserved verbatim:
2026-10-12 11:18 UTC; independently accepted Q27 stage1 8 9 12 slice.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Prior displayed cell, preserved verbatim:
Accepted coverage 130/5,984. The new tuple is only stage1 edges (8,9,10), with the other31 free phases frozen, all internal gains unit, unweighted three-Green sums, M=S2*S1, no interstage diagonal and all six guards nonzero. Full 34-phase fiber remains open; previous constant-template obstruction and narrow frozen-companion gauge result remain valid.
Prior note, preserved verbatim:
2026-10-11 21:45 UTC; independently accepted affine single-triple extension.
Accepted coverage 130/5,984. The new tuple is only stage1 edges (8,9,10), with the other31 free phases frozen, all internal gains unit, unweighted three-Green sums, M=S2*S1, no interstage diagonal and all six guards nonzero. Full 34-phase fiber remains open; previous constant-template obstruction and narrow frozen-companion gauge result remain valid.
Prior displayed cell, preserved verbatim:
129 of 5,984 pinned triples excluded; separate consecutive-triple constant-template obstruction accepted; full fiber and construction open.
Prior note, preserved verbatim:
2026-10-11 21:24 UTC; independently accepted template obstruction.
129 of 5,984 pinned triples excluded; separate consecutive-triple constant-template obstruction accepted; full fiber and construction open.
Prior displayed cell, preserved verbatim:
Independent exclusions cover all 561 pinned coordinate pairs and 129 of 5,984 coordinate triples; full 34-phase fiber/construction open.
Prior note, preserved verbatim:
2026-10-11 21:13 UTC; independently accepted single-triple extension.
Independent exclusions cover all 561 pinned coordinate pairs and 129 of 5,984 coordinate triples; full 34-phase fiber/construction open.
Prior displayed cell, preserved verbatim:
Accepted result at cited scope; recorded follow-up open
Prior note, preserved verbatim:
Accepted result at cited scope; recorded follow-up open</t>
      </text>
    </comment>
    <comment authorId="0" ref="C152">
      <text>
        <t xml:space="preserve">No fast marked scalar circuit or new retained inverse supplied. Individual chart pivots may vanish despite full invertibility; z=omega explicit counterexample.
No new current closure; historical limitations remain.
Next comparison: Compare classical volume, uncertainty, Schur and selected-output tools under the exact source/retained-state interface; account for normalization and information dimension.</t>
      </text>
    </comment>
    <comment authorId="0" ref="G284">
      <text>
        <t xml:space="preserve">2026-10-12 17:35 UTC; independently accepted Q27 stage1 (8,9,14) exclusion.
Independent ACCEPT excludes exactly the pinned original Phase42 N=8 stage-1 triple (8,9,14) from external invertible row/column monomial equivalence to F8. The other 31 free phases, all 14 tree-pinned edges, original six directed masks, unit internal gains, unweighted three-Green sums, M=S2*S1 and absence of an interstage diagonal remain fixed; all six inverse guards are nonzero. Forty-two constant Gaussian-rational multipliers prove sum c_j Q_j=F and sum c_j P_j=F² coefficientwise, where F=1−h_11 xyz. Adding this one disjoint tuple gives 133/5,984 accepted pinned triples and 5,851 unclassified. All earlier accepted tuples, pairs and circles are inherited unchanged.
Prior displayed cell, preserved verbatim:
Independent ACCEPT excludes exactly the pinned original Phase42 N=8 stage-1 triple (8,9,13). The other 31 free phases, all 14 tree-pinned edges, original six cycle masks, unit internal gains, unweighted three-Green sums, M=S2*S1, no interstage diagonal and all six inverse guards remain fixed. A 42-term constant Gaussian-rational certificate proves sum c_j Q_j=F and sum c_j P_j=F² on complete characteristic-zero supports. One disjoint tuple raises accepted coverage to 132/5,984, leaving 5,852. Earlier 131 triple proofs, all accepted pairs and circles are retained without recounting or claimed replay.
Prior note, preserved verbatim:
2026-10-12 13:18 UTC; independently accepted Q27 stage1(8,9,13) exclusion.
Independent ACCEPT excludes exactly the pinned original Phase42 N=8 stage-1 triple (8,9,13). The other 31 free phases, all 14 tree-pinned edges, original six cycle masks, unit internal gains, unweighted three-Green sums, M=S2*S1, no interstage diagonal and all six inverse guards remain fixed. A 42-term constant Gaussian-rational certificate proves sum c_j Q_j=F and sum c_j P_j=F² on complete characteristic-zero supports. One disjoint tuple raises accepted coverage to 132/5,984, leaving 5,852. Earlier 131 triple proofs, all accepted pairs and circles are retained without recounting or claimed replay.
Prior displayed cell, preserved verbatim:
Independent ACCEPT excludes the pinned original Phase42 N=8 stage-1 triple (8,9,12). All other 31 free phases, original masks and tree edges are frozen; internal gains have unit modulus, each stage is an unweighted three-Green sum, M=S2*S1, no interstage diagonal, and all six Green inverse guards are nonzero. Exactly 42 constant Gaussian-rational multipliers certify sum c_j Q_j=F and sum c_j P_j=F² coefficientwise. One disjoint triple raises accepted coverage to 131/5,984, leaving 5,853. Prior 128 cross-branch triples, (8,9,11), affine (8,9,10), all 561 pairs and 34 circles are retained.
Prior note, preserved verbatim:
2026-10-12 11:18 UTC; independently accepted Q27 stage1 8 9 12 slice.
Independent ACCEPT excludes the pinned original Phase42 N=8 stage-1 triple (8,9,12). All other 31 free phases, original masks and tree edges are frozen; internal gains have unit modulus, each stage is an unweighted three-Green sum, M=S2*S1, no interstage diagonal, and all six Green inverse guards are nonzero. Exactly 42 constant Gaussian-rational multipliers certify sum c_j Q_j=F and sum c_j P_j=F² coefficientwise. One disjoint triple raises accepted coverage to 131/5,984, leaving 5,853. Prior 128 cross-branch triples, (8,9,11), affine (8,9,10), all 561 pairs and 34 circles are retained.
Prior displayed cell, preserved verbatim:
Independent ACCEPT: stage-1 (8,9,10) has a 47-term affine Gaussian-rational multiplier identity sum a_rc Q_rc=F and sum a_rc P_rc=F². This excludes external monomial equivalence to F8 or any nonzero constant-entry-modulus matrix on this pinned unit-phase slice. Degree one is minimal in this F² format; the prior constant-coefficient impossibility remains valid. Exactly one disjoint triple is added: 130/5,984 accepted; 5,854 remain unclassified. Earlier 128 cross-branch triples and (8,9,11), all 561 pairs and 34 circles are preserved.
Prior note, preserved verbatim:
2026-10-11 21:45 UTC; independently accepted affine single-triple extension.
Independent ACCEPT: stage-1 (8,9,10) has a 47-term affine Gaussian-rational multiplier identity sum a_rc Q_rc=F and sum a_rc P_rc=F². This excludes external monomial equivalence to F8 or any nonzero constant-entry-modulus matrix on this pinned unit-phase slice. Degree one is minimal in this F² format; the prior constant-coefficient impossibility remains valid. Exactly one disjoint triple is added: 130/5,984 accepted; 5,854 remain unclassified. Earlier 128 cross-branch triples and (8,9,11), all 561 pairs and 34 circles are preserved.
Prior displayed cell, preserved verbatim:
Accepted exclusion coverage remains 129/5,984, including stage-1 (8,9,11) and the earlier 128 one-per-Green triples; all 561 pair exclusions remain. Separate method result for frozen consecutive stage-1 (8,9,10): exact 49-by-44 quotient-matrix rank 41 and a normalized functional annihilating every row while pairing with F to 1 rule out constant-coefficient F-squared certificates. For four fully free active branches, monomial conjugation preserving both frozen companion branches individually is scalar; distinct holonomies exclude their swap. This adds zero excluded triples.
Prior note, preserved verbatim:
2026-10-11 21:24 UTC; independently accepted template obstruction.
Accepted exclusion coverage remains 129/5,984, including stage-1 (8,9,11) and the earlier 128 one-per-Green triples; all 561 pair exclusions remain. Separate method result for frozen consecutive stage-1 (8,9,10): exact 49-by-44 quotient-matrix rank 41 and a normalized functional annihilating every row while pairing with F to 1 rule out constant-coefficient F-squared certificates. For four fully free active branches, monomial conjugation preserving both frozen companion branches individually is scalar; distinct holonomies exclude their swap. This adds zero excluded triples.
Prior displayed cell, preserved verbatim:
One new independently accepted N=8 Phase42 slice: M=S2*S1; vary stage-1 edges 8,9,11 over unit phases, fix the other 31 free phases at the pinned witness, require all six Green inverses, and allow no free interstage diagonal. An exact 42-term Q(i) identity sum c_j Q_j=F (equivalently sum c_j P_j=F^2) excludes every admissible point even under arbitrary invertible complex external row/column monomials. This triple is disjoint from the prior 128 one-per-Green triples: accepted union 129/5,984. Prior 561-pair and 34-circle results are unchanged.
Prior note, preserved verbatim:
2026-10-11 21:13 UTC; independently accepted single-triple extension.
One new independently accepted N=8 Phase42 slice: M=S2*S1; vary stage-1 edges 8,9,11 over unit phases, fix the other 31 free phases at the pinned witness, require all six Green inverses, and allow no free interstage diagonal. An exact 42-term Q(i) identity sum c_j Q_j=F (equivalently sum c_j P_j=F^2) excludes every admissible point even under arbitrary invertible complex external row/column monomials. This triple is disjoint from the prior 128 one-per-Green triples: accepted union 129/5,984. Prior 561-pair and 34-circle results are unchanged.
Prior displayed cell, preserved verbatim:
At the pinned N=8 Phase42 witness for M=S2*S1, newly accepted triples are stage s=1,2 with edges (7,a,b), a=8..15 and b=16..23; all other 31 free phases are fixed. The exact J^4 colon template has dimension 32; admissible nonzero minors prove F² lies in the Q(i)-span of the…
Prior note, preserved verbatim:
At the pinned N=8 Phase42 witness for M=S2*S1, newly accepted triples are stage s=1,2 with edges (7,a,b), a=8..15 and b=16..23; all other 31 free phases are fixed. The exact J^4 colon template has dimension 32; admissible nonzero minors prove F² lies in the Q(i)-span of the Q_rc and F³ lies in the necessary-modulus ideal, excluding every admissible unit-phase point on these 128 slices. Independent reconstruction matched all 200,704 primary coefficients and all 512 fixed-minor determinants. The prior 561-pair acceptance is retained; this is not an inference from finite-field rootlessness.</t>
      </text>
    </comment>
    <comment authorId="0" ref="A20">
      <text>
        <t xml:space="preserve">Workflow placement using existing family priority and current task scope (2); open work before closed stages
Rank is workflow priority, not a breakthrough score.</t>
      </text>
    </comment>
    <comment authorId="0" ref="I284">
      <text>
        <t xml:space="preserve">All exact source anchors:
Q27 | Research queue row30 | https://docs.google.com/spreadsheets/d/1BHaGJHkXxf_UfZdyTKF2zrWNFzIP4IvhaqFMj-83BjU/edit#gid=1877766156&amp;range=A30:V30</t>
      </text>
    </comment>
    <comment authorId="0" ref="B20">
      <text>
        <t xml:space="preserve">Kinds: Theorem view, Fusion workflow
Explicit aliases: </t>
      </text>
    </comment>
    <comment authorId="0" ref="F152">
      <text>
        <t xml:space="preserve">Accepted result at cited scope; recorded follow-up open</t>
      </text>
    </comment>
    <comment authorId="0" ref="J284">
      <text>
        <t xml:space="preserve">2026-10-12 17:35 UTC; independently accepted Q27 stage1 (8,9,14) exclusion.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
Prior displayed cell, preserved verbatim: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Prior note, preserved verbatim:
2026-10-12 13:18 UTC; independently accepted Q27 stage1(8,9,13) exclusion.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Prior displayed cell, preserved verbatim: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Prior note, preserved verbatim:
2026-10-12 11:18 UTC; independently accepted Q27 stage1 8 9 12 slice.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Prior displayed cell, preserved verbatim:
Independent affine review ZIP SHA256 9dfea1e81e0e6e44b2c50b198ebe0a1a3a1fee08bf8a7772858ec2e9e84c428b; REVIEW.md 07c908c530a034ceb56c9d380ec803d139e41359294263e05fbfa13ecf05b797; DECISION.json 0b46c1d3c291d177fc56a4eff0129c9dddf114baa6ff328af9f3349e4523e010. Candidate ZIP 0eb10862e9c6b00650f13432c45d8c2834965985ec16afbf545bcc4e8ecee512. Fresh exact direct inversions,2156 coefficients,85 Q-support/119 P-support coordinates, all pole/chart controls, old dual and set disjointness pass. No author/predecessor program executed.
Prior note, preserved verbatim:
2026-10-11 21:45 UTC; independently accepted affine single-triple extension.
Independent affine review ZIP SHA256 9dfea1e81e0e6e44b2c50b198ebe0a1a3a1fee08bf8a7772858ec2e9e84c428b; REVIEW.md 07c908c530a034ceb56c9d380ec803d139e41359294263e05fbfa13ecf05b797; DECISION.json 0b46c1d3c291d177fc56a4eff0129c9dddf114baa6ff328af9f3349e4523e010. Candidate ZIP 0eb10862e9c6b00650f13432c45d8c2834965985ec16afbf545bcc4e8ecee512. Fresh exact direct inversions,2156 coefficients,85 Q-support/119 P-support coordinates, all pole/chart controls, old dual and set disjointness pass. No author/predecessor program executed.
Prior displayed cell, preserved verbatim:
Q27_Consecutive_Template_Obstruction_Independent_ACCEPT_2026-10-11.zip SHA256 42d853a9b2a02e6bdfe84e4e92d2f60a2b50e91853833c9f8eb0666e47eab999. Author source ad79305f68287582682d6d4c394f6387245ee2eb20abb2de34c2f63c66d5610a. Independent exact reconstruction: 2,156 coefficients, 196 torus controls, 147 kernel pairings and a nonzero characteristic-zero determinant. Zero added exclusion coverage; prior 129-triple review/archive bindings are retained in history.
Prior note, preserved verbatim:
2026-10-11 21:24 UTC; independently accepted template obstruction.
Q27_Consecutive_Template_Obstruction_Independent_ACCEPT_2026-10-11.zip SHA256 42d853a9b2a02e6bdfe84e4e92d2f60a2b50e91853833c9f8eb0666e47eab999. Author source ad79305f68287582682d6d4c394f6387245ee2eb20abb2de34c2f63c66d5610a. Independent exact reconstruction: 2,156 coefficients, 196 torus controls, 147 kernel pairings and a nonzero characteristic-zero determinant. Zero added exclusion coverage; prior 129-triple review/archive bindings are retained in history.
Prior displayed cell, preserved verbatim:
Q27_One_Same_Green_Triple_Independent_ACCEPT_2026-10-11.zip SHA256 5c7ac9326992c15c86a9b8cebefc951c8c82b0ef4023fb56ce212a8df8e714e3; report 2ca592c6c64ed4c930ffc8db06a8cd1c28125313e51b8d1e557b1b98740e926f. Frozen author 29a6534d6f65443ab90a40529d59d8c7959ae233d4d1c8a44864e8f86e735b75. Chart unchanged: 5528afbbd5b4008a5e0f79043870e72a613e0fd421288d2ce1e5dbffee1c9e98.
Prior note, preserved verbatim:
2026-10-11 21:13 UTC; independently accepted single-triple extension.
Q27_One_Same_Green_Triple_Independent_ACCEPT_2026-10-11.zip SHA256 5c7ac9326992c15c86a9b8cebefc951c8c82b0ef4023fb56ce212a8df8e714e3; report 2ca592c6c64ed4c930ffc8db06a8cd1c28125313e51b8d1e557b1b98740e926f. Frozen author 29a6534d6f65443ab90a40529d59d8c7959ae233d4d1c8a44864e8f86e735b75. Chart unchanged: 5528afbbd5b4008a5e0f79043870e72a613e0fd421288d2ce1e5dbffee1c9e98.
Prior displayed cell, preserved verbatim:
New independent acceptance: Library libfile_0d145553a49881919f0d8c4f8bf0f969 v0, Q27_128_THREE_GREEN_INDEPENDENT_ACCEPTED.zip, SHA256 b1af0b28d642d4e8cbae4e1aa8390fbb49929cd6dafa3d2eaba7868c83d6cff4; verdict SHA256…
Prior note, preserved verbatim:
New independent acceptance: Library libfile_0d145553a49881919f0d8c4f8bf0f969 v0, Q27_128_THREE_GREEN_INDEPENDENT_ACCEPTED.zip, SHA256 b1af0b28d642d4e8cbae4e1aa8390fbb49929cd6dafa3d2eaba7868c83d6cff4; verdict SHA256 33f8bb251929a50a7624a33b0b48c2d80421ac518ddfe4101f362cc5b8eebdf6, report SHA256 6706540b873e0c122259de0f97a326fa55be9c7cdd13a2da9c0f0cabdbd2a716. Frozen author: libfile_35d065ff297c8191a4402cce2e688f5d v0, Q27_128_THREE_GREEN_AUTHOR_PROVISIONAL.zip, SHA256 0e832f9896aae9182b3d585e99918fdf25800da8472f16d252cf27f3d034e011. Both Library roundtrips verified; 11 author and 31 review payload hashes rechecked. Chart SHA256 5528afbbd5b4008a5e0f79043870e72a613e0fd421288d2ce1e5dbffee1c9e98. All earlier pair locators remain below.</t>
      </text>
    </comment>
    <comment authorId="0" ref="G152">
      <text>
        <t xml:space="preserve">Accepted failed-route/accounting theorem and conditional scalar-circuit reduction.</t>
      </text>
    </comment>
    <comment authorId="0" ref="C20">
      <text>
        <t xml:space="preserve">Not applicable to abstract proof; Classical ingredients; exact RS application priority unresolved.
Q02: See Q29 for the broader composite extension.
Q03: Keep common-good-component and no repeated-prime assumptions.
Q29: Prove augmented-content prime support and lower guards for general s; repeated-prime cases need separate analysis. Resonance at -1 and legal scalar-bank minima are unchanged.
See Q29 for the broader composite extension.</t>
      </text>
    </comment>
    <comment authorId="0" ref="K284">
      <text>
        <t xml:space="preserve">2026-10-11 21:45 UTC; independently accepted affine single-triple extension.
2026-10-11 21:45 UTC
Prior displayed cell, preserved verbatim:
2026-10-11 21:24 UTC
Prior note, preserved verbatim:
2026-10-11 21:24 UTC; independently accepted template obstruction.
2026-10-11 21:24 UTC
Prior displayed cell, preserved verbatim:
2026-10-11 21:13 UTC
Prior note, preserved verbatim:
2026-10-11 21:13 UTC; independently accepted single-triple extension.
2026-10-11 21:13 UTC
Prior displayed cell, preserved verbatim:
2026-10-11 17:24–17:31 UTC</t>
      </text>
    </comment>
    <comment authorId="0" ref="I152">
      <text>
        <t xml:space="preserve">All exact source anchors:
ALG-068 | Catalogue: ALG-068 | https://docs.google.com/spreadsheets/d/1BHaGJHkXxf_UfZdyTKF2zrWNFzIP4IvhaqFMj-83BjU/edit#gid=214001001&amp;range=A20:AF20
ALG-068 | novelity breakthough: ALG-068 | https://docs.google.com/spreadsheets/d/1BHaGJHkXxf_UfZdyTKF2zrWNFzIP4IvhaqFMj-83BjU/edit#gid=214001003&amp;range=A32:Z32</t>
      </text>
    </comment>
    <comment authorId="0" ref="F20">
      <text>
        <t xml:space="preserve">Accepted result at cited scope; recorded follow-up open</t>
      </text>
    </comment>
    <comment authorId="0" ref="J152">
      <text>
        <t xml:space="preserve">https://github.com/AgentSlop-Si/research/blob/main/math/archive/objects/01/0104d324f31e729377993add23c845f4f008363d9ac097293ea62be24ab015c8__FREE_BOUNDARY_ESCAPE_CERTIFICATE.md | export SHA256 0104d324f31e729377993add23c845f4f008363d9ac097293ea62be24ab015c8
https://github.com/AgentSlop-Si/research/blob/main/math/archive/objects/aa/aae67ad1f4d35278c8ed495658c6873f8ddce0c336ee25d299a93ae6004f895a__MARKED_CYCLE_AND_FIRST_SCHUR_AUDIT.md | export SHA256 640b22b43d08101612de07ac33dc8f17f59eb26aebc517417f8c72f69766b78e
https://github.com/AgentSlop-Si/research/blob/main/math/archive/objects/84/8457d31fac181ef49a81b349d011831422b0a34b28eb264e3c88ce4a583b79ed__EXACT_SOURCE_FORCED_RECOVERY_AND_FREE_TERM.md | export SHA256 8457d31fac181ef49a81b349d011831422b0a34b28eb264e3c88ce4a583b79ed</t>
      </text>
    </comment>
    <comment authorId="0" ref="G20">
      <text>
        <t xml:space="preserve">Hermite disk exclusion and half-order guard removal retained. Composite residual squarefreeness remains a guard.
Reviewed update: Hermite/content proof retained; 3p/7p/11p families accepted. Classical RS/moment mechanisms explicitly demoted.</t>
      </text>
    </comment>
    <comment authorId="0" ref="I20">
      <text>
        <t xml:space="preserve">All exact source anchors:
FUS-02 | Fusion list row5 | https://docs.google.com/spreadsheets/d/1BHaGJHkXxf_UfZdyTKF2zrWNFzIP4IvhaqFMj-83BjU/edit#gid=1242754826&amp;range=A5:V5
FUS-02 | Theorem register row5 | https://docs.google.com/spreadsheets/d/1BHaGJHkXxf_UfZdyTKF2zrWNFzIP4IvhaqFMj-83BjU/edit#gid=404576783&amp;range=A5:V5
FUS-02 | Source comparisons row15 | https://docs.google.com/spreadsheets/d/1BHaGJHkXxf_UfZdyTKF2zrWNFzIP4IvhaqFMj-83BjU/edit#gid=214001002&amp;range=A15:V15</t>
      </text>
    </comment>
    <comment authorId="0" ref="J20">
      <text>
        <t xml:space="preserve">H02, P04, SP02</t>
      </text>
    </comment>
    <comment authorId="0" ref="A285">
      <text>
        <t xml:space="preserve">Unranked source record; stable-ID order; open work before closed stages
Rank is workflow priority, not a breakthrough score.</t>
      </text>
    </comment>
    <comment authorId="0" ref="B285">
      <text>
        <t xml:space="preserve">Kinds: Research workflow
Explicit aliases: </t>
      </text>
    </comment>
    <comment authorId="0" ref="C285">
      <text>
        <t xml:space="preserve">Retain selected reference scale minima, outer inverse norms and exact affine layout. No global four-stage infeasibility.
Final Delvaux–Van Barel 2008 comparison complete. fixed layout conditional bounds not in DV2008 final; worldwide unresolved.
Not applicable to abstract proof</t>
      </text>
    </comment>
    <comment authorId="0" ref="A153">
      <text>
        <t xml:space="preserve">Unranked source record; stable-ID order; open work before closed stages
Rank is workflow priority, not a breakthrough score.</t>
      </text>
    </comment>
    <comment authorId="0" ref="B153">
      <text>
        <t xml:space="preserve">Kinds: Canonical claim, Canonical catalogue claim
Explicit aliases: </t>
      </text>
    </comment>
    <comment authorId="0" ref="F285">
      <text>
        <t xml:space="preserve">Accepted result at cited scope; recorded follow-up open</t>
      </text>
    </comment>
    <comment authorId="0" ref="C153">
      <text>
        <t xml:space="preserve">Both-affine products require three seeds, not two. Relation discovery and planning paid; corrupt anchor not authenticated by metadata. Scalar scheduler objective not bit-cost optimum.
No new current closure; historical limitations remain.
Next comparison: Benchmark an end-to-end reproducible implementation against an appropriate tuned baseline; do not treat caching, bilinearity, Good–Thomas or real FFT packing as new mathematics.</t>
      </text>
    </comment>
    <comment authorId="0" ref="G285">
      <text>
        <t xml:space="preserve">Rational fixed-layout gap constant and general/approximate outer-stability bounds reconstructed and accepted.</t>
      </text>
    </comment>
    <comment authorId="0" ref="A21">
      <text>
        <t xml:space="preserve">Workflow placement using existing family priority and current task scope (2); open work before closed stages
Rank is workflow priority, not a breakthrough score.</t>
      </text>
    </comment>
    <comment authorId="0" ref="I285">
      <text>
        <t xml:space="preserve">All exact source anchors:
Q28 | Research queue row31 | https://docs.google.com/spreadsheets/d/1BHaGJHkXxf_UfZdyTKF2zrWNFzIP4IvhaqFMj-83BjU/edit#gid=1877766156&amp;range=A31:V31</t>
      </text>
    </comment>
    <comment authorId="0" ref="B21">
      <text>
        <t xml:space="preserve">Kinds: Theorem view, Fusion workflow
Explicit aliases: </t>
      </text>
    </comment>
    <comment authorId="0" ref="F153">
      <text>
        <t xml:space="preserve">2026-10-12 21:00 UTC; scoped review label clarification, research remains open.
Guarded reuse identities reviewed; general fresh-input construction and production validation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85">
      <text>
        <t xml:space="preserve">R35
[2026-10-11 13:14 UTC; provenance recovery] Exact P07 and R35 recovered in Research-cycle-proofs-and-fusion-queue-v1.zip, Library ID libfile_8002d4c6ba148191b59499d34004d057. Proof member proofs/07-matrix-audits.md, Section D with Section B dependency, is 17,620 bytes; SHA-256 eaf8507f21bfbf28058008b49eb98b7aec4004669cd7e4d6360ca4816b9ec4df. Review member review/DECISIONS.json, R35, records ACCEPT and explicitly binds that same proof hash; review-file SHA-256 bdc860f29e131a0eeeb99e06a2c21506a0ef54a61ca7d1c6c121eaf569b20d0c. This recovers the existing acceptance provenance; no new math acceptance, replay, or scope upgrade.</t>
      </text>
    </comment>
    <comment authorId="0" ref="G153">
      <text>
        <t xml:space="preserve">Independent reviews accept after signed-buffer length guard correction.</t>
      </text>
    </comment>
    <comment authorId="0" ref="C21">
      <text>
        <t xml:space="preserve">Implementation pending; General spectral mechanism is classical; RS specialization priority unresolved.
Q08: Does not give a uniform growing-degree stability theorem.
Q20: Exact h-pole optimum and universal parameter t=1 remain open.
Does not give a uniform growing-degree stability theorem.</t>
      </text>
    </comment>
    <comment authorId="0" ref="I153">
      <text>
        <t xml:space="preserve">All exact source anchors:
ALG-069 | Catalogue: ALG-069 | https://docs.google.com/spreadsheets/d/1BHaGJHkXxf_UfZdyTKF2zrWNFzIP4IvhaqFMj-83BjU/edit#gid=214001001&amp;range=A170:AF170
ALG-069 | novelity breakthough: ALG-069 | https://docs.google.com/spreadsheets/d/1BHaGJHkXxf_UfZdyTKF2zrWNFzIP4IvhaqFMj-83BjU/edit#gid=214001003&amp;range=A208:Z208</t>
      </text>
    </comment>
    <comment authorId="0" ref="F21">
      <text>
        <t xml:space="preserve">Proof closed at cited scope; recorded follow-up open
Source: https://docs.google.com/spreadsheets/d/1BHaGJHkXxf_UfZdyTKF2zrWNFzIP4IvhaqFMj-83BjU/edit#gid=404576783&amp;range=A9:V9
Prior overview wording: Scoped result recorded; follow-up remains</t>
      </text>
    </comment>
    <comment authorId="0" ref="J153">
      <text>
        <t xml:space="preserve">https://github.com/AgentSlop-Si/research/blob/main/math/archive/objects/86/86c1119ba0e470e2c808086f1e343894e295ec4e0917410589038e51ca623713__86c1119ba0e470e2c808086f1e343894e295ec4e0917410589038e51ca623713__INDEPENDENT_REVIEW.md | export SHA256 86c1119ba0e470e2c808086f1e343894e295ec4e0917410589038e51ca623713
https://github.com/AgentSlop-Si/research/blob/main/math/archive/objects/91/910de7944d36c824c69e699659315bfc176e6b42a5bfabf8b79dc56c123e7315__910de7944d36c824c69e699659315bfc176e6b42a5bfabf8b79dc56c123e7315__INDEPENDENT_REVIEW.md | export SHA256 910de7944d36c824c69e699659315bfc176e6b42a5bfabf8b79dc56c123e7315
https://github.com/AgentSlop-Si/research/blob/main/math/archive/objects/65/65eaef1e9c9049a58fb028c891c0bd5e40e7e3ec693b71d9e28f17c5a500187c__65eaef1e9c9049a58fb028c891c0bd5e40e7e3ec693b71d9e28f17c5a500187c__README.md | export SHA256 65eaef1e9c9049a58fb028c891c0bd5e40e7e3ec693b71d9e28f17c5a500187c</t>
      </text>
    </comment>
    <comment authorId="0" ref="G21">
      <text>
        <t xml:space="preserve">Fixed-degree full cluster singular spectrum added; constants remain degree-dependent.</t>
      </text>
    </comment>
    <comment authorId="0" ref="I21">
      <text>
        <t xml:space="preserve">All exact source anchors:
FUS-06 | Fusion list row9 | https://docs.google.com/spreadsheets/d/1BHaGJHkXxf_UfZdyTKF2zrWNFzIP4IvhaqFMj-83BjU/edit#gid=1242754826&amp;range=A9:V9
FUS-06 | Theorem register row9 | https://docs.google.com/spreadsheets/d/1BHaGJHkXxf_UfZdyTKF2zrWNFzIP4IvhaqFMj-83BjU/edit#gid=404576783&amp;range=A9:V9
FUS-06 | Prior work row18 | https://docs.google.com/spreadsheets/d/1BHaGJHkXxf_UfZdyTKF2zrWNFzIP4IvhaqFMj-83BjU/edit#gid=562593543&amp;range=A18:V18
FUS-06 | Source comparisons row20 | https://docs.google.com/spreadsheets/d/1BHaGJHkXxf_UfZdyTKF2zrWNFzIP4IvhaqFMj-83BjU/edit#gid=214001002&amp;range=A20:V20</t>
      </text>
    </comment>
    <comment authorId="0" ref="J21">
      <text>
        <t xml:space="preserve">H01, P05, P02
[2026-10-12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A286">
      <text>
        <t xml:space="preserve">Unranked source record; stable-ID order; open work before closed stages
Rank is workflow priority, not a breakthrough score.</t>
      </text>
    </comment>
    <comment authorId="0" ref="B286">
      <text>
        <t xml:space="preserve">Kinds: Supplemental / queue scope view, Research workflow
Explicit aliases: </t>
      </text>
    </comment>
    <comment authorId="0" ref="C286">
      <text>
        <t xml:space="preserve">2026-10-12 00:08 UTC; independently accepted Q31 fixed-sweep scalar obstruction.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Prior displayed cell, preserved verbatim:
Supply and charge an origin-regular shared formal quadratic-jet circuit. Piecewise constant/discontinuous finite-word rounding is not such a source. [2026-10-11; independently reviewed existing-table continuation] Current remainder: construct and fully charge a uniformly…
Prior note, preserved verbatim:
Supply and charge an origin-regular shared formal quadratic-jet circuit. Piecewise constant/discontinuous finite-word rounding is not such a source.
[2026-10-11; independently reviewed existing-table continuation]
Current remainder: construct and fully charge a uniformly generated origin-regular shared quadratic-jet source with P^T H P=F_N, or an equivalent full Fourier identity. Local-Casoratian-zero exceptions, zero effective gains, independent cycle orders, singular right masks and more general cheap transports are not excluded. No Fourier arithmetic lower bound, all-variable-gain rejection, bit-cost or numerical-stability conclusion follows.
[2026-10-11; independently reviewed resumed round]
Q31 still requires a uniformly prepared origin-regular shared formal quadratic-jet source satisfying P^T H P=F_N, with preparation, transport, transpose, differentiation and output writes charged. The new obstruction handles only the quantified singular-Casoratian cases. All-bad Q=0 is vacuous. Zero effective gains, poles, reordered cycles, singular right masks, branch permutations, broader grammars and unresolved degeneracy patterns remain outside the exclusion. Effective guards must be recomputed after branch-specific invertible right gauges. Fixed-q preparation has charged linear exact-field cost; no bit-cost, conditioning, global rational-continuation or general Fourier lower-bound claim follows.
[2026-10-11; independently reviewed follow-up round]
The additive-window method cannot contradict gC at g&lt;=16C. All local-window bounds vanish exactly when the maximum allowed-window good-minus-bad excess is &lt;=4; the empty family is vacuous. Guarded globally rank-four alternating gain examples realize this vacuity with g=N/2, but do not realize Fourier congruence. Scanning every m by the supplied routine is O(N^2). The required uniformly prepared origin-regular Fourier-compatible shared quadratic-jet source, with all preparation/transport/transpose/differentiation/output costs, remains missing.
[2026-10-11; independently reviewed direct-inverse and wider-window continuation]
The accepted alternating example had every old additive-window lower bound equal to zero, but only its even-start width-four Casoratians were singular. The new constant-interlaced and doubled-label examples are genuinely all-bad at width four. Widening the denominator does not contradict the old additive-certificate ceiling. Global branch rank four does not ensure any uniformly bounded full-rank local window; long constant runs remain an obstruction. Q31 still lacks a uniformly generated origin-regular Fourier-compatible shared quadratic-jet source with all preparation, application, transpose, differentiation and output costs charged. Broader patterns, reordered cycles, zero gains, poles and other grammars remain outside these exclusions.
Classical differentiation equivalence.
[2026-10-10 13:10 UTC checkpoint] Bounded editorial assessment for the specifically linked continuation (Necklace Green Fourier transport): not ready as a Fourier-algorithm paper; optional auxiliary note would need separate framing. Next evidence: Uniform transport plus exact Fourier identity and charged preparation/application/transpose costs, or narrowly scoped auxiliary-note comparison. This annotation does not change correctness, construction, implementation, novelty or historical-count fields. Full comparison: math/updates/2026-10-10-1310/notes/02_publication_readiness.md.
[2026-10-11; independently reviewed direct-inverse and wider-window continuation]
The wider-window review establishes the stated restricted mathematics only. It provides no historical-priority clearance, publication-readiness upgrade, general FFT advance or discovery label. The existing construction requirement remains the publication gate for a Fourier-algorithm claim.
[2026-10-11; completed bounded wider-window originality audit]
Eight primary theorem bodies were inspected. Standard ingredients include rectangular annihilation, endpoint/monodromy rank counting, cyclic Fourier windows, Vandermonde rank and support uncertainty. The precise defect-aware construction plus two-sided Fourier-congruence exclusion was not matched in that inspected set; this bounded coverage does not establish historical priority. Specific synthesis/application originality remains unresolved. A proposition or technical note within a motivated Green-transport manuscript is the present recommendation, with no publication-readiness or general FFT claim.
Not applicable until source exists
[2026-10-11; independently reviewed direct-inverse and wider-window continuation]
All local q-by-r systems can be prepared in O(Nq^2r) exact-field operations; all q local numerators cost O(Nqr), with gain checks, inversions, monodromy products, application, transpose and writes charged. Storage is O(Nr+qr) field words for Q/local work, or O(Nqr) when retaining all numerators. This is linear only for fixed q,r. Fresh independent checks include 499302 exact assertions, 36864 exhaustive small-field gain pairs, 158 structured cases, 40 family/order cases and 54 Fourier/control cases. Dense matrices serve only as finite certification oracles; no bit-cost, numerical-conditioning, global rational-continuation, source-execution or general FFT lower-bound conclusion follows.</t>
      </text>
    </comment>
    <comment authorId="0" ref="A154">
      <text>
        <t xml:space="preserve">Unranked source record; stable-ID order; open work before closed stages
Rank is workflow priority, not a breakthrough score.</t>
      </text>
    </comment>
    <comment authorId="0" ref="B154">
      <text>
        <t xml:space="preserve">Kinds: Canonical claim, Canonical catalogue claim
Explicit aliases: </t>
      </text>
    </comment>
    <comment authorId="0" ref="F286">
      <text>
        <t xml:space="preserve">2026-10-12 00:08 UTC; independently accepted Q31 fixed-sweep scalar obstruction.
Additional classical mixed-Hessian fixed-sweep obstruction independently accepted; the positive regular-source gate stays OPEN. Previously accepted formal-jet equivalence and Green-family bounds retain their exact scopes.
Prior displayed cell, preserved verbatim:
Accepted result at cited scope; recorded follow-up open
Prior note, preserved verbatim:
Accepted result at cited scope; recorded follow-up open</t>
      </text>
    </comment>
    <comment authorId="0" ref="C154">
      <text>
        <t xml:space="preserve">No free basis/rank recognition, input read, cache population, subscriptions, stale keys, memory or first transform. Wrong cross-term omission when both operands change gives incorrect output.
No new current closure; historical limitations remain.
Next comparison: Benchmark an end-to-end reproducible implementation against an appropriate tuned baseline; do not treat caching, bilinearity, Good–Thomas or real FFT packing as new mathematics.</t>
      </text>
    </comment>
    <comment authorId="0" ref="G286">
      <text>
        <t xml:space="preserve">2026-10-12 00:08 UTC; independently accepted Q31 fixed-sweep scalar obstruction.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Prior displayed cell, preserved verbatim:
Conditional formal-jet/Hessian reduction independently accepted: an origin-regular size-s sparse quadratic jet gives a Fourier circuit in O(s+N) work/storage. [2026-10-10 13:00 UTC; reviewed scoped continuation] Exact least-period trace, O(N 2^c) short-orbit construction,…
Prior note, preserved verbatim:
Conditional formal-jet/Hessian reduction independently accepted: an origin-regular size-s sparse quadratic jet gives a Fourier circuit in O(s+N) work/storage.
[2026-10-10 13:00 UTC; reviewed scoped continuation] Exact least-period trace, O(N 2^c) short-orbit construction, polynomial Hessian transport, nonzero-baseline sparse Gram representation and bounded-local marking obstruction. Q31 remains constructively open; canonical characteristic dividing k gives H=0; address and Newton characteristic qualifiers retained; no inexpensive Fourier-compatible transport constructed. Exact arithmetic auxiliary acceptance does not complete Q31: its conditional proof stays closed, task stays construction-blocked, and a uniformly generated inexpensive transport satisfying P^T H P=F_N is still absent. Sparse Gram formula requires nonzero baseline; polynomial differentiation does not. The O(log N)-bit address contract requires the stated K=O(log N) schedule; Newton determinant-prefix conversion requires characteristic zero or &gt;K. Source archive SHA-256: afd7a3dc1ed24109cb57f90f714ae0242224b8d029030b5e3b450a6ed85ac183. Accepted audit: math/updates/2026-10-10-1300/notes/01_necklace_transport.md; SHA-256 89d9757a9ba3acefa166ae54f31745c1fd4beab136b834a447321985501ba293.
[2026-10-10 14:03 UTC; accepted reviews] Q01 consolidation v3 preserves this separate exact construction gate: for T=P^T H P, require T e0=1 and T S=D_omega T, with a supplied primitive N-th root and fully charged preparation/application/output. No such uniform low-work transport is constructed. Characteristic-dividing-k canonical trace and nonzero-baseline guards remain. Repeated Necklace upload adds source identity only.
[2026-10-10 15:35 UTC; accepted supplements] The explicit centered four-Green source is origin-regular and O(N)-cost, but fails the Fourier jet for every dyadic N≥1024 when all branches use one natural cycle with constant scalar gains, at Necklace horizon log2(N)+2. The accepted two-sided denominator gate is N−r≤s d Delta for P=R q(S)^−1, deg(q)=r&lt;N, q(0)≠0, q(S) invertible, H row degree Delta, and R column/row degrees s,d. A common integer quadratic chirp replaces r by (2|h|+1)r when this is &lt;N; h=0,±1,±2 are also excluded at N≥1024, and every fixed h eventually fails. Independently ordered cycles and arbitrary nonquadratic/variable-gain transports remain open. Q31 stays construction-blocked; the conditional compiler remains closed.
[2026-10-11; independently reviewed existing-table continuation]
Independently accepted v2 scoped obstruction: assuming P^T H P=F_N and P=R Q^(-1), with Q invertible and column j supported on cyclic j,...,j+r, r&gt;=1,3r&lt;=N, H row degree Delta and R column/row degrees s,d, necessarily N&lt;=4r s d Delta. It allows arbitrary denominator coefficients and common nonzero input diagonals. An O(Nq^3) common denominator is constructed for q same-natural-cycle Greens with nonzero gains, nonpole cycle products and every local q-by-q Casoratian nonzero. The specified two-channel, four-Green transport at horizon log2(N)+2 therefore requires N&lt;=1024(log2(N)+2), excluding dyadic N&gt;=32768 on that guarded locus. The earlier N&gt;=1024 constant-gain/fixed-chirp scope remains unchanged. The explicit Fourier-congruence premise was added in v2; v1 remains historical.
[2026-10-11; independently reviewed resumed round]
Independently accepted singular-Casoratian extension. Over a field with omega of exact order N, put F_N[i,j]=omega^(ij). Let Q have rank N-t and column j supported on cyclic j,...,j+r, r&gt;=0. Every integer r&lt;m with m+r&lt;=N obeys nnz(Q^T F_N Q)&gt;=N^2(m-r)/m^2-2Nt/m, with a stronger pattern-sensitive clipped bound. For 1&lt;=q&lt;N nonzero, non-pole same-cycle Green branches, zeroing b bad local Casoratian columns gives exact nullity b and independent surviving columns; the sparse numerator envelope is retained. With the explicit premise P^T H P=F_N, the accepted four-branch/two-channel carrier at N=2^n, horizon n+2, requires N^2(m-4)-2Nbm&lt;=(N-b)64(n+2)m^2 for every 4&lt;m&lt;=N-4. At N=32768, m=12 excludes b&lt;=5487. The first unexcluded b=5488 is not proved feasible, and the pattern-sensitive bound may be stronger. At N=65536,131072,262144 the last excluded b values are 17959,45082,102479. Earlier guarded v2 and constant-gain/fixed-chirp scopes are preserved.
[2026-10-11; independently reviewed follow-up round]
Under the accepted four-branch/two-channel same-cycle guards and explicit P^T H P=F_N premise, S_m=sum_(i,j) max(0,m-4-e_i-e_j)&lt;=g C m^2 is necessary for 5&lt;=m&lt;=N-4, g=N-b, C=64(n+2). One chosen-length histogram certificate costs O(N) counter operations. For a clustered bad interval with min(b,g)&gt;=8, m=8 excludes g&gt;=16C+8; at N=32768 the combined clustered cutoff is b&lt;=15352, versus pattern-blind 5487. Every normalized nonnegative additive-window certificate has value &lt;=g^2/16 under one shared coverage budget &lt;=1 per ordered good pair. This bounds the method, not actual support or feasibility.
[2026-10-11; independently reviewed direct-inverse and wider-window continuation]
Retaining P^T H P=F_N, algebraic transpose, the common invertible input diagonal, q=4 two-channel same-cycle grammar, N=2^n and horizon n+2, every integer r&lt;m&lt;=N-r with b&lt;N requires N^2(m-r)-2N(b+r-4)m&lt;=(N-b)4r^2(n+2)m^2. For b=0,N&gt;=3r, m=2r gives N-4(r-4)&lt;=16r^3(n+2). The accepted alternating-label family has width-four ranks 3,4 and all width-five windows full rank, so r=5 gives N-4&lt;=2000(n+2), excluding every dyadic N&gt;=65536. The distinct constant-interlaced family has every width-four rank three and all width-six windows full rank, giving N-8&lt;=3456(n+2), also excluded at dyadic N&gt;=65536. The optional doubled-label family has all width-seven windows full rank and gives N-12&lt;=5488(n+2), excluded at dyadic N&gt;=131072. These are restricted obstructions under the explicit Fourier-congruence premise.</t>
      </text>
    </comment>
    <comment authorId="0" ref="A22">
      <text>
        <t xml:space="preserve">Workflow placement using existing family priority and current task scope (2); open work before closed stages
Rank is workflow priority, not a breakthrough score.</t>
      </text>
    </comment>
    <comment authorId="0" ref="I286">
      <text>
        <t xml:space="preserve">All exact source anchors:
Q31 | novelity breakthough: Q31 | https://docs.google.com/spreadsheets/d/1BHaGJHkXxf_UfZdyTKF2zrWNFzIP4IvhaqFMj-83BjU/edit#gid=214001003&amp;range=A30:Z30
Q31 | Research queue row34 | https://docs.google.com/spreadsheets/d/1BHaGJHkXxf_UfZdyTKF2zrWNFzIP4IvhaqFMj-83BjU/edit#gid=1877766156&amp;range=A34:V34</t>
      </text>
    </comment>
    <comment authorId="0" ref="B22">
      <text>
        <t xml:space="preserve">Kinds: Current new-result view (not a new-discovery count), Result view
Explicit aliases: </t>
      </text>
    </comment>
    <comment authorId="0" ref="F154">
      <text>
        <t xml:space="preserve">Accepted result at cited scope; recorded follow-up open</t>
      </text>
    </comment>
    <comment authorId="0" ref="J286">
      <text>
        <t xml:space="preserve">2026-10-12 00:08 UTC; independently accepted Q31 fixed-sweep scalar obstruction.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Prior displayed cell, preserved verbatim:
R39, R40 [2026-10-11; independently reviewed existing-table continuation] Q31 independent scope receipt: research_cycle_0114/q31_independent_review/RECEIPT.json ; SHA256 bf2b44d8191810ddfd095cad18485c4634456d18f83ffa8562a8092f1f9e84fb. Review:…
Prior note, preserved verbatim:
R39, R40
[2026-10-11; independently reviewed existing-table continuation]
Q31 independent scope receipt: research_cycle_0114/q31_independent_review/RECEIPT.json ; SHA256 bf2b44d8191810ddfd095cad18485c4634456d18f83ffa8562a8092f1f9e84fb. Review: research_cycle_0114/q31_independent_review/REVIEW.md ; SHA256 4269c29a9f31ca9cf2f9742eff7909bf2df00a70f13343dd61b8250205673922. Accepted proof: research_cycle_0104/q31_sparse_jet/RESULT_v2.md ; SHA256 f50df33bbe09f258f6074f9757194b7f444040d7a69e273b33d9b036c1356c2f. Exact scopes and remaining obligations are preserved in this row and the completion packet.
[2026-10-11; independently reviewed resumed round]
Q31 independent verdict ACCEPT_SCOPE_LIMITED, no required mathematical revisions; 571,189 fresh exact assertions passed. Seal: research_resume_1029/q31_independent_review/REVIEW_SEAL.json; SHA256 fd2290235f1b82f154131d3df7cf7a5f863028282ce90340f19089213b1dce00. Review: research_resume_1029/q31_independent_review/REVIEW.md; SHA256 f3ef9473deb932e94b56588d982c64d2d49a8719cfa9e8d97eb5f743015aad6a. Accepted author: research_resume_1029/q31_guards/REPORT.md; SHA256 802ec0a0d679fab53a334da2ab0ffc41e40dfdc7bded3d3aa9eb778cc169d9ba. Construction remains blocked; conditional proof remains closed.
[2026-10-11; independently reviewed follow-up round]
Q31 final independent review: research_cycle_1117/q31_pattern_review/REVIEW_SEAL.json ; SHA256 4a51d13f84c3a533386d24a108a64fc03954ce7a975859cd3f989a8be480ff30. Review report: research_cycle_1117/q31_pattern_review/REVIEW.md ; SHA256 13c8dd1a78bade4557557a8e8d0beb64ac61097a6f8c109385958630e4111128. Disposition: ACCEPT_SCOPE_LIMITED. Exact accepted scopes and exclusions govern; no novelty or priority upgrade.
[2026-10-11; independently reviewed direct-inverse and wider-window continuation]
Q31 final independent verdict ACCEPT_SCOPE_LIMITED: research_cycle_1117/q31_wider_review/VERDICT.json; SHA256 6e6c719371393a0c92f29360170d6f5b50d0d5c61e1943532861de3525072c94; Q31 independent seal: research_cycle_1117/q31_wider_review/REVIEW_SEAL.json; SHA256 855901eb185acf3bec8756a4eb6e386a9189cc657ef6fa1ad3401154938adbac; Q31 independent wider-window review: research_cycle_1117/q31_wider_review/REVIEW.md; SHA256 c552c72f62693765183d06ea851269220aeec1318c61113bcc3b822a0fd16b19; Accepted wider-window author report: research_cycle_1117/q31_wider_windows/REPORT.md; SHA256 60b36556f99ed5b4289a945ea05cee8f59560a4ad480f92758cbca99bc6b8624. Exact Fourier/carrier, gain, nonpole and common-cycle hypotheses remain; construction stays blocked.
[2026-10-11; completed bounded wider-window originality audit]
Completed bounded originality audit: Q31_Wider_Window_Primary_Source_Novelty_Audit_2026-10-11.zip; Library libfile_c5e4092027fc8191ab2eab66547e3b5e v0; SHA256 7ea294e49e53afc4b9b853bd6d7b37392a5403c8f24bad406c6c43f49a13f961. This is a literature-comparison record, not a new independent proof verdict or priority clearance. Immutable finite-round preservation: Library libfile_df630b5e42548191ae4ca7a60a042f9e; SHA256 f986617b05a3c1306e0cea0d66f409a296862c18fd730ac939b3ab9605169cd0.</t>
      </text>
    </comment>
    <comment authorId="0" ref="C22">
      <text>
        <t xml:space="preserve">No uniform growing-degree stability or restricted-implementation runtime lower bound.
Next comparison: Compare exact local ordinary-discriminant leading terms and valuation formulas, not static factorization, against Lubinsky–Saff, root-of-unity q-polynomial literature and citations of the quasi-orthogonal discriminant papers.</t>
      </text>
    </comment>
    <comment authorId="0" ref="G154">
      <text>
        <t xml:space="preserve">Accepted classical identities; historical performance reports not freshly rerun.</t>
      </text>
    </comment>
    <comment authorId="0" ref="I154">
      <text>
        <t xml:space="preserve">All exact source anchors:
ALG-070 | Catalogue: ALG-070 | https://docs.google.com/spreadsheets/d/1BHaGJHkXxf_UfZdyTKF2zrWNFzIP4IvhaqFMj-83BjU/edit#gid=214001001&amp;range=A171:AF171
ALG-070 | novelity breakthough: ALG-070 | https://docs.google.com/spreadsheets/d/1BHaGJHkXxf_UfZdyTKF2zrWNFzIP4IvhaqFMj-83BjU/edit#gid=214001003&amp;range=A209:Z209</t>
      </text>
    </comment>
    <comment authorId="0" ref="F22">
      <text>
        <t xml:space="preserve">Accepted result at cited scope; recorded follow-up open</t>
      </text>
    </comment>
    <comment authorId="0" ref="J154">
      <text>
        <t xml:space="preserve">https://github.com/AgentSlop-Si/research/blob/main/math/archive/objects/0b/0bf1ba9d8091d2f5e7479783623a14b2a1e27055e93ffd6071a1e1f2cbb05a37__019_0bf1ba9d8091d2f5.md | export SHA256 0bf1ba9d8091d2f5e7479783623a14b2a1e27055e93ffd6071a1e1f2cbb05a37
https://github.com/AgentSlop-Si/research/blob/main/math/archive/objects/ad/ad60dca00f5e729daedf578fbd6df8be120a0c60f56c58134baed7f6a0aff257__108_ad60dca00f5e729d.md | export SHA256 ad60dca00f5e729daedf578fbd6df8be120a0c60f56c58134baed7f6a0aff257
https://github.com/AgentSlop-Si/research/blob/main/math/archive/objects/ce/ce8b2e31e08f1fb85c060cb0bdd6419227be337a30e16c6b88344d5921846a50__111_ce8b2e31e08f1fb8.md | export SHA256 ce8b2e31e08f1fb85c060cb0bdd6419227be337a30e16c6b88344d5921846a50</t>
      </text>
    </comment>
    <comment authorId="0" ref="G22">
      <text>
        <t xml:space="preserve">Proof closed</t>
      </text>
    </comment>
    <comment authorId="0" ref="I22">
      <text>
        <t xml:space="preserve">All exact source anchors:
NEW-09 | novelity breakthough: NEW-09 | https://docs.google.com/spreadsheets/d/1BHaGJHkXxf_UfZdyTKF2zrWNFzIP4IvhaqFMj-83BjU/edit#gid=214001003&amp;range=A111:Z111
NEW-09 | New results row12 | https://docs.google.com/spreadsheets/d/1BHaGJHkXxf_UfZdyTKF2zrWNFzIP4IvhaqFMj-83BjU/edit#gid=627764102&amp;range=A12:V12</t>
      </text>
    </comment>
    <comment authorId="0" ref="J22">
      <text>
        <t xml:space="preserve">Audit artifact a82db572a9327b297579202e4482a0dd0ffdc5c7a868800643bb8bf3aa3bedcd__PRIMARY_REDUCTIONS.md; SHA256 a82db572a9327b297579202e4482a0dd0ffdc5c7a868800643bb8bf3aa3bedcd
https://docs.google.com/spreadsheets/d/1BHaGJHkXxf_UfZdyTKF2zrWNFzIP4IvhaqFMj-83BjU/edit#gid=627764102&amp;range=A12:V12</t>
      </text>
    </comment>
    <comment authorId="0" ref="A287">
      <text>
        <t xml:space="preserve">Unranked source record; stable-ID order; open work before closed stages
Rank is workflow priority, not a breakthrough score.</t>
      </text>
    </comment>
    <comment authorId="0" ref="B287">
      <text>
        <t xml:space="preserve">Kinds: Supplemental / queue scope view, Research workflow
Explicit aliases: </t>
      </text>
    </comment>
    <comment authorId="0" ref="C287">
      <text>
        <t xml:space="preserve">2026-10-12 01:35 UTC; independently accepted retained Q33 all-data cold replay.
Missing56 unsaved cases remain unavailable and uncertified; do not invent new replay cases. C07 N64 was already independently accepted and is not freshly replayed here; Q22 N256 is separate. Uniform-in-N conditioning, all-length compatible construction, interval-certified decimal gap, production and worldwide priority remain open. Historical search counters/floating diagnostics are outside this replay.
Prior displayed cell, preserved verbatim:
Uniform-in-N conditioning, exact priority and any all-length compatible construction remain open. Fresh data were reconstructed by the author; reviewer checked the proof rather than replaying every datum. Final Delvaux–Van Barel 2008 comparison complete. specific Fourier Green…
Prior note, preserved verbatim:
Uniform-in-N conditioning, exact priority and any all-length compatible construction remain open. Fresh data were reconstructed by the author; reviewer checked the proof rather than replaying every datum.
Final Delvaux–Van Barel 2008 comparison complete. specific Fourier Green application not in DV2008 final; worldwide unresolved.
Certificate replay pending</t>
      </text>
    </comment>
    <comment authorId="0" ref="A155">
      <text>
        <t xml:space="preserve">Unranked source record; stable-ID order; open work before closed stages
Rank is workflow priority, not a breakthrough score.</t>
      </text>
    </comment>
    <comment authorId="0" ref="B155">
      <text>
        <t xml:space="preserve">Kinds: Canonical claim, Canonical catalogue claim
Explicit aliases: </t>
      </text>
    </comment>
    <comment authorId="0" ref="F287">
      <text>
        <t xml:space="preserve">2026-10-12 01:35 UTC; independently accepted retained Q33 all-data cold replay.
Only the specifically retained N3/N4 all-data replay sub-obligation is closed. This advances evidence depth, with no new theorem, canonical entry, count, novelty or rank. Historical reports remain preserved. Finite Hensel digits corroborate the existing simple-root/completeness proof; they do not replace its infinite local-root argument.
Prior displayed cell, preserved verbatim:
Accepted result at cited scope; recorded follow-up open
Prior note, preserved verbatim:
Accepted result at cited scope; recorded follow-up open</t>
      </text>
    </comment>
    <comment authorId="0" ref="C155">
      <text>
        <t xml:space="preserve">2026-10-11 23:14 UTC; source-binding provenance correction only.
Production numerical stability, full implementation heap/traffic guarantees, dtype/stride/stale-plan guards and fair tuned-baseline benchmarking remain. Exact accepted cache-supplement source binding is closed. Historical real-FFT packing stays separate: two arbitrary complex inputs cannot be injectively linearly packed into one same-sized complex vector; cancellation, tuned real-FFT comparison and empirical crossover remain practical obligations.
Prior displayed cell, preserved verbatim:
Two arbitrary complex inputs cannot be injectively linearly packed into one same-sized complex vector. Tuned real FFT baseline may beat packing. Float cancellation, dtype/stride guards, stale plans and empirical crossover must be checked. No new current closure; historical…
Prior note, preserved verbatim:
Two arbitrary complex inputs cannot be injectively linearly packed into one same-sized complex vector. Tuned real FFT baseline may beat packing. Float cancellation, dtype/stride guards, stale plans and empirical crossover must be checked.
No new current closure; historical limitations remain.
Next comparison: Benchmark an end-to-end reproducible implementation against an appropriate tuned baseline; do not treat caching, bilinearity, Good–Thomas or real FFT packing as new mathematics.</t>
      </text>
    </comment>
    <comment authorId="0" ref="G287">
      <text>
        <t xml:space="preserve">2026-10-12 01:35 UTC; independently accepted retained Q33 all-data cold replay.
Complete independent cold replay of retained Q33 CERT_N3.json,CERT_N4.json,HENSEL_RESULTS.json is accepted: all Green branches/denominators and359 saved entries, full quadratic-lift ranks6/10, exact cyclotomic determinant degrees6/8 and all eight Hensel pairs through97^4. Historical N4 minor66 and accepted minor31 are the same witness with one row swap, since66=−31 mod97. The existing finite-witness/exceptional-complex-witness theorem and proof-closed status are unchanged.
Prior displayed cell, preserved verbatim:
Fixed N=3/4 quadratic certificates fully reconstructed and independently accepted, including full-rank lifts and algebraic complex exceptional witnesses.
Prior note, preserved verbatim:
Fixed N=3/4 quadratic certificates fully reconstructed and independently accepted, including full-rank lifts and algebraic complex exceptional witnesses.</t>
      </text>
    </comment>
    <comment authorId="0" ref="A23">
      <text>
        <t xml:space="preserve">Workflow placement using existing family priority and current task scope (2); open work before closed stages
Rank is workflow priority, not a breakthrough score.</t>
      </text>
    </comment>
    <comment authorId="0" ref="I287">
      <text>
        <t xml:space="preserve">All exact source anchors:
Q33 | novelity breakthough: Q33 | https://docs.google.com/spreadsheets/d/1BHaGJHkXxf_UfZdyTKF2zrWNFzIP4IvhaqFMj-83BjU/edit#gid=214001003&amp;range=A193:Z193
Q33 | Research queue row36 | https://docs.google.com/spreadsheets/d/1BHaGJHkXxf_UfZdyTKF2zrWNFzIP4IvhaqFMj-83BjU/edit#gid=1877766156&amp;range=A36:V36</t>
      </text>
    </comment>
    <comment authorId="0" ref="B23">
      <text>
        <t xml:space="preserve">Kinds: Research workflow
Explicit aliases: </t>
      </text>
    </comment>
    <comment authorId="0" ref="F155">
      <text>
        <t xml:space="preserve">2026-10-11 23:14 UTC; source-binding provenance correction only.
Closed: exact supplement manuscript/full review recovery and accepted-scope binding, already recorded in October10 history and now independently rebound. Open: production numerical, implementation heap/traffic, guards and fair benchmark obligations. Whole ALG-071 remains TO RESEARCH.
Prior displayed cell, preserved verbatim:
Needs review of current follow-up
Prior note, preserved verbatim:
Needs review of current follow-up</t>
      </text>
    </comment>
    <comment authorId="0" ref="J287">
      <text>
        <t xml:space="preserve">2026-10-12 01:35 UTC; independently accepted retained Q33 all-data cold replay.
Independent review ZIP SHA256 8bfab97ed6bb2556d36d258b97d954263e95844965fe0a9a72a2f7e1e34507a6; REVIEW.md cddb1ca6916dce0f3ecb34c13ac8e0755ab48e0df4590afcecb8bf92a4edd0d1. Candidate1cfd5fe14905d9e7a81cfdb0f08ef862962587d6e11c3fa630d2eaefb961bfcb; all32 candidate payloads verified. Fresh reviewer algorithms use geometric Green series, polarized exact lifts, characteristic-zero cyclotomic determinants and Newton Hensel corrections; all saved prime-power pairs and unit guards pass. Independent determinant checks cover94 regular N3 and93 regular N4 residues. Original and author programs remained inert; cold replay/source binding passes.
Prior displayed cell, preserved verbatim:
R41
Prior note, preserved verbatim:
R41</t>
      </text>
    </comment>
    <comment authorId="0" ref="C23">
      <text>
        <t xml:space="preserve">See Q29 for the broader composite extension.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
Not applicable to abstract proof</t>
      </text>
    </comment>
    <comment authorId="0" ref="G155">
      <text>
        <t xml:space="preserve">2026-10-11 23:14 UTC; source-binding provenance correction only.
Previously accepted fixed-q&gt;=2 dyadic iid whole-ordered-block occupancy/count refinement, deterministic O(N) charged word-RAM planning and O(N) live scalar storage; charged cold universal table has the same leading count for every input, still Theta(N log N). Exact manuscript/full-review bytes independently rebound. Preserve distinct6N/7 payload versus9N/7 strict numeric-cell cutoffs and all cold/digit/gather/output/root/buffer charges. Historical real-packing engineering remains separate. No new proof, production or novelty acceptance.
Prior displayed cell, preserved verbatim:
Known engineering; uploaded tests/benchmarks historical only, no current execution.
Prior note, preserved verbatim:
Known engineering; uploaded tests/benchmarks historical only, no current execution.</t>
      </text>
    </comment>
    <comment authorId="0" ref="I155">
      <text>
        <t xml:space="preserve">All exact source anchors:
ALG-071 | Catalogue: ALG-071 | https://docs.google.com/spreadsheets/d/1BHaGJHkXxf_UfZdyTKF2zrWNFzIP4IvhaqFMj-83BjU/edit#gid=214001001&amp;range=A172:AF172
ALG-071 | novelity breakthough: ALG-071 | https://docs.google.com/spreadsheets/d/1BHaGJHkXxf_UfZdyTKF2zrWNFzIP4IvhaqFMj-83BjU/edit#gid=214001003&amp;range=A210:Z210</t>
      </text>
    </comment>
    <comment authorId="0" ref="F23">
      <text>
        <t xml:space="preserve">Proof closed at cited scope; recorded follow-up open
Source: https://docs.google.com/spreadsheets/d/1BHaGJHkXxf_UfZdyTKF2zrWNFzIP4IvhaqFMj-83BjU/edit#gid=1877766156&amp;range=A5:V5
Prior overview wording: Scoped result recorded; follow-up remains</t>
      </text>
    </comment>
    <comment authorId="0" ref="J155">
      <text>
        <t xml:space="preserve">https://github.com/AgentSlop-Si/research/blob/main/math/archive/objects/e5/e5e5c4d8a0fae96fb4040c6170c77a23cf71d48f594d697f38f4300a879aa510__README.md | export SHA256 e5e5c4d8a0fae96fb4040c6170c77a23cf71d48f594d697f38f4300a879aa510
https://github.com/AgentSlop-Si/research/blob/main/math/archive/objects/4b/4bdb965b811b5f29167fb816ea2a6269c5e541a18eff5eb5bd37bb7f6e4c2365__README.md | export SHA256 4bdb965b811b5f29167fb816ea2a6269c5e541a18eff5eb5bd37bb7f6e4c2365
https://github.com/AgentSlop-Si/research/blob/main/math/archive/objects/e0/e00564ed7ae51bde7409ffdfd07691bef46c69fc013ff6cb7fe51fc3b7efd995__HARDENING_NOTES.md | export SHA256 e00564ed7ae51bde7409ffdfd07691bef46c69fc013ff6cb7fe51fc3b7efd995
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G23">
      <text>
        <t xml:space="preserve">Hermite disk exclusion and half-order guard removal retained. Composite residual squarefreeness remains a guard.</t>
      </text>
    </comment>
    <comment authorId="0" ref="I23">
      <text>
        <t xml:space="preserve">All exact source anchors:
Q02 | Research queue row5 | https://docs.google.com/spreadsheets/d/1BHaGJHkXxf_UfZdyTKF2zrWNFzIP4IvhaqFMj-83BjU/edit#gid=1877766156&amp;range=A5:V5</t>
      </text>
    </comment>
    <comment authorId="0" ref="J23">
      <text>
        <t xml:space="preserve">R10</t>
      </text>
    </comment>
    <comment authorId="0" ref="A288">
      <text>
        <t xml:space="preserve">Unranked source record; stable-ID order; open work before closed stages
Rank is workflow priority, not a breakthrough score.</t>
      </text>
    </comment>
    <comment authorId="0" ref="B288">
      <text>
        <t xml:space="preserve">Kinds: Supplemental / queue scope view, Research workflow, Intake workflow
Explicit aliases: IN-03</t>
      </text>
    </comment>
    <comment authorId="0" ref="C288">
      <text>
        <t xml:space="preserve">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Prior displayed cell, preserved verbatim:
Retain exponent-dividing-N hypothesis, nonzero coupling, and literal ambient-swap architecture. No universal cheap injection/extraction or runtime lower bound.
Prior note, preserved verbatim:
Retain exponent-dividing-N hypothesis, nonzero coupling, and literal ambient-swap architecture. No universal cheap injection/extraction or runtime lower bound.</t>
      </text>
    </comment>
    <comment authorId="0" ref="A156">
      <text>
        <t xml:space="preserve">Unranked source record; stable-ID order; open work before closed stages
Rank is workflow priority, not a breakthrough score.</t>
      </text>
    </comment>
    <comment authorId="0" ref="B156">
      <text>
        <t xml:space="preserve">Kinds: Canonical claim, Canonical catalogue claim
Explicit aliases: </t>
      </text>
    </comment>
    <comment authorId="0" ref="F288">
      <text>
        <t xml:space="preserve">2026-10-12 01:08 UTC; independently accepted explicit rational stable extraction.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https://docs.google.com/spreadsheets/d/1BHaGJHkXxf_UfZdyTKF2zrWNFzIP4IvhaqFMj-83BjU/edit#gid=1877766156&amp;range=A39:V39
Prior overview wording: Scoped result recorded; follow-up remains</t>
      </text>
    </comment>
    <comment authorId="0" ref="C156">
      <text>
        <t xml:space="preserve">Elementary general backend not asymptotically competitive. Coefficient convolution wider than digits. Cached numerical vs coefficient formats have different bit widths; scalar MST not bit-optimal.
No new current closure; historical limitations remain.
Next comparison: Benchmark an end-to-end reproducible implementation against an appropriate tuned baseline; do not treat caching, bilinearity, Good–Thomas or real FFT packing as new mathematics.</t>
      </text>
    </comment>
    <comment authorId="0" ref="G288">
      <text>
        <t xml:space="preserve">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Prior displayed cell, preserved verbatim:
Scoped independent review complete; corrected claims, rejections and open limits retained. Q36; reviews I12, I13, I14, I15, I16, I17, I18. Covariant embedding exponent and block restrictions.
Prior note, preserved verbatim:
Scoped independent review complete; corrected claims, rejections and open limits retained. Q36; reviews I12, I13, I14, I15, I16, I17, I18.
Covariant embedding exponent and block restrictions.</t>
      </text>
    </comment>
    <comment authorId="0" ref="A24">
      <text>
        <t xml:space="preserve">Workflow placement using existing family priority and current task scope (2); open work before closed stages
Rank is workflow priority, not a breakthrough score.</t>
      </text>
    </comment>
    <comment authorId="0" ref="I288">
      <text>
        <t xml:space="preserve">All exact source anchors:
Q36 | novelity breakthough: Q36 | https://docs.google.com/spreadsheets/d/1BHaGJHkXxf_UfZdyTKF2zrWNFzIP4IvhaqFMj-83BjU/edit#gid=214001003&amp;range=A109:Z109
IN-03 | Incoming queue row6 | https://docs.google.com/spreadsheets/d/1BHaGJHkXxf_UfZdyTKF2zrWNFzIP4IvhaqFMj-83BjU/edit#gid=1395216284&amp;range=A6:V6
Q36 | Research queue row39 | https://docs.google.com/spreadsheets/d/1BHaGJHkXxf_UfZdyTKF2zrWNFzIP4IvhaqFMj-83BjU/edit#gid=1877766156&amp;range=A39:V39</t>
      </text>
    </comment>
    <comment authorId="0" ref="B24">
      <text>
        <t xml:space="preserve">Kinds: Research workflow
Explicit aliases: </t>
      </text>
    </comment>
    <comment authorId="0" ref="F156">
      <text>
        <t xml:space="preserve">2026-10-12 21:00 UTC; scoped review label clarification, research remains open.
Structured digit-product and ring-backend theory reviewed; production audit and competitive performance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88">
      <text>
        <t xml:space="preserve">2026-10-12 01:08 UTC; independently accepted explicit rational stable extraction.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
Prior displayed cell, preserved verbatim:
Incorporated in this master checkpoint
Prior note, preserved verbatim:
Incorporated in this master checkpoint</t>
      </text>
    </comment>
    <comment authorId="0" ref="C24">
      <text>
        <t xml:space="preserve">Keep common-good-component and no repeated-prime assumptions.
Lubinsky–Saff Theorem 3.2 directly supplies the chirp Hankel determinant, shifted RS annihilator and forced-diagonal product after explicit maps. Retain only specified legal-node/resonance/minimum and guarded content/carry applications for further priority review.
Implementation pending</t>
      </text>
    </comment>
    <comment authorId="0" ref="G156">
      <text>
        <t xml:space="preserve">Independent reviews accept after input-iterator fix; full field/bit model explicit.</t>
      </text>
    </comment>
    <comment authorId="0" ref="I156">
      <text>
        <t xml:space="preserve">All exact source anchors:
ALG-072 | Catalogue: ALG-072 | https://docs.google.com/spreadsheets/d/1BHaGJHkXxf_UfZdyTKF2zrWNFzIP4IvhaqFMj-83BjU/edit#gid=214001001&amp;range=A173:AF173
ALG-072 | novelity breakthough: ALG-072 | https://docs.google.com/spreadsheets/d/1BHaGJHkXxf_UfZdyTKF2zrWNFzIP4IvhaqFMj-83BjU/edit#gid=214001003&amp;range=A211:Z211</t>
      </text>
    </comment>
    <comment authorId="0" ref="F24">
      <text>
        <t xml:space="preserve">Proof closed at cited scope; recorded follow-up open
Source: https://docs.google.com/spreadsheets/d/1BHaGJHkXxf_UfZdyTKF2zrWNFzIP4IvhaqFMj-83BjU/edit#gid=1877766156&amp;range=A6:V6
Prior overview wording: Scoped result recorded; follow-up remains</t>
      </text>
    </comment>
    <comment authorId="0" ref="J156">
      <text>
        <t xml:space="preserve">https://github.com/AgentSlop-Si/research/blob/main/math/archive/objects/20/20a1b09d49db1f52029725fe169fa3a326efc15d299e8fc2363aa03c3bc7a032__20a1b09d49db1f52029725fe169fa3a326efc15d299e8fc2363aa03c3bc7a032__INDEPENDENT_REVIEW.md | export SHA256 20a1b09d49db1f52029725fe169fa3a326efc15d299e8fc2363aa03c3bc7a032
https://github.com/AgentSlop-Si/research/blob/main/math/archive/objects/2a/2afbf02d55f2c55e2b1bd73cd3eebcce8ec777cc216c42f8a98adf9392dab5e2__2afbf02d55f2c55e2b1bd73cd3eebcce8ec777cc216c42f8a98adf9392dab5e2__INDEPENDENT_REVIEW.md | export SHA256 2afbf02d55f2c55e2b1bd73cd3eebcce8ec777cc216c42f8a98adf9392dab5e2
https://github.com/AgentSlop-Si/research/blob/main/math/archive/objects/33/33cb0a98b2111c2d60c649ee5ef38008e720fccfc5e01b01219c416108d70817__33cb0a98b2111c2d60c649ee5ef38008e720fccfc5e01b01219c416108d70817__README.md | export SHA256 33cb0a98b2111c2d60c649ee5ef38008e720fccfc5e01b01219c416108d70817
https://github.com/AgentSlop-Si/research/blob/main/math/archive/objects/56/5618cf3cc85e3f2be74758079414aa8f26e80ddf66b193a237543968e33b870e__5618cf3cc85e3f2be74758079414aa8f26e80ddf66b193a237543968e33b870e__README.md | export SHA256 5618cf3cc85e3f2be74758079414aa8f26e80ddf66b193a237543968e33b870e</t>
      </text>
    </comment>
    <comment authorId="0" ref="G24">
      <text>
        <t xml:space="preserve">Common-prime content carry and guarded odd legal-bank minima retained.</t>
      </text>
    </comment>
    <comment authorId="0" ref="I24">
      <text>
        <t xml:space="preserve">All exact source anchors:
Q03 | Research queue row6 | https://docs.google.com/spreadsheets/d/1BHaGJHkXxf_UfZdyTKF2zrWNFzIP4IvhaqFMj-83BjU/edit#gid=1877766156&amp;range=A6:V6</t>
      </text>
    </comment>
    <comment authorId="0" ref="J24">
      <text>
        <t xml:space="preserve">Exact H02 Theorem 4 SHA256 32420b974fe980350a45021097b88259ba9219f81e1dadcf4d4a8094bd611f61 is directly checked against the original integral-quotient proof 1803504c44766f8545a587a7d6f487d5fa13f2a8a01984e95d4c8dc421f1511e and independent audit 10afa7335e19e155419b47b7549623d5d76ceb5db8a1cba4c2f045f4a2d46590. Both quotient minima occur at the same good upper prime; reduced-coordinate floors give the stated 0/1 carry. Formula and scope unchanged. Original R11 body hash remains unrecovered; this new direct binding does not fabricate that history. General unramified support, repeated-prime and paired/augmented valuations remain open.</t>
      </text>
    </comment>
    <comment authorId="0" ref="A289">
      <text>
        <t xml:space="preserve">Unranked source record; stable-ID order; open work before closed stages
Rank is workflow priority, not a breakthrough score.</t>
      </text>
    </comment>
    <comment authorId="0" ref="B289">
      <text>
        <t xml:space="preserve">Kinds: Supplemental / queue scope view, Theorem view, Research workflow, Intake workflow
Explicit aliases: </t>
      </text>
    </comment>
    <comment authorId="0" ref="C289">
      <text>
        <t xml:space="preserve">Planar solve/storage O(N^2); no new full Fourier acceleration or unrestricted circuit lower bound.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
[2026-10-10 16:46 UTC; accepted five-source intake] Source version CYCLOTOMIC-ZERO-FORCING-V34-20261010. ZIP fft_cyclotomic_zero_forcing_v34.zip; SHA-256 b0dc809824d222b82225632b43517fc60c9085935c674166a2d956d4f2e1eb97. Final review receipt SHA-256 8edf13a09a48cd5fa9ad33c9d1bf0a69741170dd9d40cbed085426e75d748140. The original seven-edge gate and separate stronger integral-class exclusion are distinguished at Research queue E41. Fixed support, unnormalized F11 and unit endpoint gauges are essential; poles and unrestricted complex coefficients remain open.</t>
      </text>
    </comment>
    <comment authorId="0" ref="A157">
      <text>
        <t xml:space="preserve">Unranked source record; stable-ID order; open work before closed stages
Rank is workflow priority, not a breakthrough score.</t>
      </text>
    </comment>
    <comment authorId="0" ref="B157">
      <text>
        <t xml:space="preserve">Kinds: Canonical claim, Canonical catalogue claim
Explicit aliases: </t>
      </text>
    </comment>
    <comment authorId="0" ref="F289">
      <text>
        <t xml:space="preserve">Accepted result at cited scope; recorded follow-up open</t>
      </text>
    </comment>
    <comment authorId="0" ref="C157">
      <text>
        <t xml:space="preserve">2026-10-12 16:52 UTC; independently reviewed stacked-word source blocker; underlying HOLD.
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
Prior displayed cell, preserved verbatim: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Prior note, preserved verbatim:
2026-10-12 02:48 UTC; independently accepted complete finite retained-corner family.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Prior displayed cell, preserved verbatim: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Prior note, preserved verbatim:
2026-10-12 02:36 UTC; source-access classification clarification only.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Prior displayed cell, preserved verbatim: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Prior note, preserved verbatim:
2026-10-11 22:57 UTC; independently accepted bounded plain scalar/address subgate.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Prior displayed cell, preserved verbatim:
Remaining: bind actual plain/stacked emitted words, carrier/frame legality and complete dirty-scratch restoration to the recorded rational profiles; establish the same ordered-affine/compiler, complete-row fixed-tape recursion, eligible-prime/setup, product-row storage,…
Prior note, preserved verbatim:
Remaining: bind actual plain/stacked emitted words, carrier/frame legality and complete dirty-scratch restoration to the recorded rational profiles; establish the same ordered-affine/compiler, complete-row fixed-tape recursion, eligible-prime/setup, product-row storage, balanced routing, semantic precision, Gaussian/resampling/recovery and all-size threshold contracts. The original weaker theorem alone does not imply the stronger exponent. Historical savings 4986133/10^11 and 5101691/10^11 are attributed integer-multiplication witnesses, not exact-complex DFT transfers. Other ALG-074 subclaims and ALG-075 remain untouched.
[Current scope consolidated 2026-10-11 14:34 UTC]
Next comparison: Benchmark an end-to-end reproducible implementation against an appropriate tuned baseline; do not treat caching, bilinearity, Good–Thomas or real FFT packing as new mathematics.</t>
      </text>
    </comment>
    <comment authorId="0" ref="G289">
      <text>
        <t xml:space="preserve">independently_accepted
tw G([[A,E],[P,0]]) &gt;= ceil(N/4)-1 for totally nonsingular N by N targets. Fixed h-vertex-minor-free extensions require Q&gt;=ceil(N/4)^2/h^3. Every target has a planar maximum-degree-four realization with M=3N^2+2N.</t>
      </text>
    </comment>
    <comment authorId="0" ref="A25">
      <text>
        <t xml:space="preserve">Workflow placement using existing family priority and current task scope (2); open work before closed stages
Rank is workflow priority, not a breakthrough score.</t>
      </text>
    </comment>
    <comment authorId="0" ref="I289">
      <text>
        <t xml:space="preserve">All exact source anchors:
SCHUR-V28 | novelity breakthough: SCHUR-V28 | https://docs.google.com/spreadsheets/d/1BHaGJHkXxf_UfZdyTKF2zrWNFzIP4IvhaqFMj-83BjU/edit#gid=214001003&amp;range=A110:Z110
SCHUR-V28 | Incoming queue row8 | https://docs.google.com/spreadsheets/d/1BHaGJHkXxf_UfZdyTKF2zrWNFzIP4IvhaqFMj-83BjU/edit#gid=1395216284&amp;range=A8:V8
SCHUR-V28 | Research queue row41 | https://docs.google.com/spreadsheets/d/1BHaGJHkXxf_UfZdyTKF2zrWNFzIP4IvhaqFMj-83BjU/edit#gid=1877766156&amp;range=A41:V41
SCHUR-V28 | Theorem register row34 | https://docs.google.com/spreadsheets/d/1BHaGJHkXxf_UfZdyTKF2zrWNFzIP4IvhaqFMj-83BjU/edit#gid=404576783&amp;range=A34:V34
SCHUR-V28 | Source comparisons row23 | https://docs.google.com/spreadsheets/d/1BHaGJHkXxf_UfZdyTKF2zrWNFzIP4IvhaqFMj-83BjU/edit#gid=214001002&amp;range=A23:V23</t>
      </text>
    </comment>
    <comment authorId="0" ref="B25">
      <text>
        <t xml:space="preserve">Kinds: Research workflow
Explicit aliases: </t>
      </text>
    </comment>
    <comment authorId="0" ref="F157">
      <text>
        <t xml:space="preserve">2026-10-12 21:00 UTC; scoped review label clarification, research remains open.
Finite scopes reviewed; whole contract remains review_missing and source/interface blocked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89">
      <text>
        <t xml:space="preserve">Completed scoped review at 2026-10-10T12:13:36Z
2026-10-11 23:44 UTC; independently accepted later F11 v40 exact-support exclusion.
F11 continuation component only; the distinct Schur treewidth/planar realization theorem and all its other obligations are unchanged.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t>
      </text>
    </comment>
    <comment authorId="0" ref="C25">
      <text>
        <t xml:space="preserve">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Prior displayed cell, preserved verbatim: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Prior note, preserved verbatim: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Prior displayed cell, preserved verbatim: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Prior note, preserved verbatim: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Prior displayed cell, preserved verbatim: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Prior note, preserved verbatim: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Prior displayed cell, preserved verbatim: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Prior note, preserved verbatim: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Prior displayed cell, preserved verbatim: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Prior note, preserved verbatim: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Prior displayed cell, preserved verbatim: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Prior note, preserved verbatim: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Prior displayed cell, preserved verbatim: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Prior note, preserved verbatim: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Prior displayed cell, preserved verbatim: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Prior note, preserved verbatim: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Prior displayed cell, preserved verbatim: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Prior note, preserved verbatim: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Prior displayed cell, preserved verbatim: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Prior note, preserved verbatim: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Prior displayed cell, preserved verbatim: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Prior note, preserved verbatim: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Prior displayed cell, preserved verbatim: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Prior note, preserved verbatim:
2026-10-11 21:15 UTC; independently accepted complete b=7 family.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Prior displayed cell, preserved verbatim: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Prior note, preserved verbatim:
2026-10-11 21:10 UTC; independently accepted general odd guards.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Prior displayed cell, preserved verbatim: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Prior note, preserved verbatim:
2026-10-11 20:59 UTC; source-bound accepted-result addendum.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Prior displayed cell, preserved verbatim:
Simplicity for b≥5, even d/A=0/nonprimitive-root variants, general residual/overlap preparation, other embeddings, growing-degree efficiency, finite-precision engine, hard resource guarantees and exact historical priority remain open.
Prior note, preserved verbatim:
Simplicity for b≥5, even d/A=0/nonprimitive-root variants, general residual/overlap preparation, other embeddings, growing-degree efficiency, finite-precision engine, hard resource guarantees and exact historical priority remain open.
Historical cell record before 2026-10-11 19:40 UTC (preserved):
General residual/overlap preparation, other embeddings, growing-degree efficiency, finite-precision executor, hard resource guarantees and priority remain open.</t>
      </text>
    </comment>
    <comment authorId="0" ref="G157">
      <text>
        <t xml:space="preserve">2026-10-12 02:48 UTC; independently accepted complete finite retained-corner family.
[2026-10-12;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
Prior displayed cell, preserved verbatim: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Prior note, preserved verbatim:
2026-10-11 22:57 UTC; independently accepted bounded plain scalar/address subgate.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Prior displayed cell, preserved verbatim:
Retained finite exact/conditional engineering results; broad novelty not claimed.
Prior note, preserved verbatim:
Retained finite exact/conditional engineering results; broad novelty not claimed.</t>
      </text>
    </comment>
    <comment authorId="0" ref="I157">
      <text>
        <t xml:space="preserve">All exact source anchors:
ALG-074 | Catalogue: ALG-074 | https://docs.google.com/spreadsheets/d/1BHaGJHkXxf_UfZdyTKF2zrWNFzIP4IvhaqFMj-83BjU/edit#gid=214001001&amp;range=A179:AF179
ALG-074 | novelity breakthough: ALG-074 | https://docs.google.com/spreadsheets/d/1BHaGJHkXxf_UfZdyTKF2zrWNFzIP4IvhaqFMj-83BjU/edit#gid=214001003&amp;range=A218:Z218</t>
      </text>
    </comment>
    <comment authorId="0" ref="F25">
      <text>
        <t xml:space="preserve">2026-10-12 18:46 UTC; independently accepted full b25 overlap family.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
Prior displayed cell, preserved verbatim: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Prior note, preserved verbatim:
2026-10-12 18:24 UTC; independently accepted full b23 overlap family.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Prior displayed cell, preserved verbatim: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Prior note, preserved verbatim:
2026-10-12 17:01 UTC; independently accepted full b21 overlap family.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Prior displayed cell, preserved verbatim: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Prior note, preserved verbatim:
2026-10-12 16:03 UTC; independently accepted b19 ramified completion.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Prior displayed cell, preserved verbatim: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Prior note, preserved verbatim:
2026-10-12 15:40 UTC; independently accepted bounded b19 unramified middle overlap.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Prior displayed cell, preserved verbatim: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Prior note, preserved verbatim:
2026-10-12 14:06 UTC; independently accepted full b=17 overlap family.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Prior displayed cell, preserved verbatim: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Prior note, preserved verbatim:
2026-10-12 13:50 UTC; independently accepted existential-prime criterion and b=17 unramified overlap.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Prior displayed cell, preserved verbatim: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Prior note, preserved verbatim:
2026-10-12 13:05 UTC; independently accepted b=15 all-A overlap extension.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Prior displayed cell, preserved verbatim: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Prior note, preserved verbatim:
2026-10-12 12:10 UTC; independently accepted b13 all-A middle overlap.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Prior displayed cell, preserved verbatim: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Prior note, preserved verbatim:
2026-10-12 11:18 UTC; independently accepted degree11 all-A middle overlap.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Prior displayed cell, preserved verbatim: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Prior note, preserved verbatim:
2026-10-11 23:32 UTC; independently accepted b9 overlap and sharper general tail.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Prior displayed cell, preserved verbatim: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Prior note, preserved verbatim:
2026-10-11 21:51 UTC; independently accepted ordinary squarefreeness extension.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Prior displayed cell, preserved verbatim:
Full b=1/3/5/7 all-A odd-d guards accepted; general odd g/separation/nonreality retained; b&gt;=9 residual/overlap gaps and numerical work open.
Prior note, preserved verbatim:
2026-10-11 21:15 UTC; independently accepted complete b=7 family.
Full b=1/3/5/7 all-A odd-d guards accepted; general odd g/separation/nonreality retained; b&gt;=9 residual/overlap gaps and numerical work open.
Prior displayed cell, preserved verbatim:
General odd residual g/separation/nonreal-parameter guards accepted; overlap accepted outside the stated middle strip; broader discriminant/numerical scope open.
Prior note, preserved verbatim:
2026-10-11 21:10 UTC; independently accepted general odd guards.
General odd residual g/separation/nonreal-parameter guards accepted; overlap accepted outside the stated middle strip; broader discriminant/numerical scope open.
Prior displayed cell, preserved verbatim:
b=1/b=3/b=5 all-A overlap simplicity accepted at their stated odd-d scopes; broader residual/numerical work open.
Prior note, preserved verbatim:
2026-10-11 20:59 UTC; source-bound accepted-result addendum.
b=1/b=3/b=5 all-A overlap simplicity accepted at their stated odd-d scopes; broader residual/numerical work open.
Prior displayed cell, preserved verbatim:
b=1/b=3 all-A overlap proof and bounded reference closed; broader numerical work open
Prior note, preserved verbatim:
b=1/b=3 all-A overlap proof and bounded reference closed; broader numerical work open
Historical cell record before 2026-10-11 19:40 UTC (preserved):
Fixed residual(1,5,2) reference accepted; general numerical engine open</t>
      </text>
    </comment>
    <comment authorId="0" ref="J157">
      <text>
        <t xml:space="preserve">2026-10-12 02:48 UTC; independently accepted complete finite retained-corner family.
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
Prior displayed cell, preserved verbatim:
[2026-10-11; independently reviewed exact-byte sources] CrocSwap/integer-mult-bounds commit 56b66d58297deca1d7dd130247d720e960f77a37. Candidate ZIP SHA256 d3cc99b35a6f785304ee71fbbea8515531390b9746388d51b990bcb62018919b, 8,896,024 bytes; manifest SHA256 1974f0a5e463cfcb870290ab5f30752bc296ee33ffc464bdf62e3e8004ce98c3. Independent reviewer checked all 80 payloads, 41 source byte/Git identities and fresh finite/rational/arithmetic checkers without executing supplier or candidate programs. Original PROOF SHA256 30685624bf922bb9d9f7ed4b0d367a660fe373cc9ee28fec33585bd8c7023e75. Independent review is accepted only for the bounded plain finite subgate; broader review_missing remains. Sealed independent review archive ALG074_Emitted_Witness_Independent_Acceptance_2026-10-11.zip SHA256 500c91f0851adda1496be54b5819a7de476a63cbd0a057e6435a57143396bf1c. External delivery remains pending; this is an exact source binding.
Prior note, preserved verbatim:
2026-10-11 22:57 UTC; independently accepted bounded plain scalar/address subgate.
[2026-10-11; independently reviewed exact-byte sources] CrocSwap/integer-mult-bounds commit 56b66d58297deca1d7dd130247d720e960f77a37. Candidate ZIP SHA256 d3cc99b35a6f785304ee71fbbea8515531390b9746388d51b990bcb62018919b, 8,896,024 bytes; manifest SHA256 1974f0a5e463cfcb870290ab5f30752bc296ee33ffc464bdf62e3e8004ce98c3. Independent reviewer checked all 80 payloads, 41 source byte/Git identities and fresh finite/rational/arithmetic checkers without executing supplier or candidate programs. Original PROOF SHA256 30685624bf922bb9d9f7ed4b0d367a660fe373cc9ee28fec33585bd8c7023e75. Independent review is accepted only for the bounded plain finite subgate; broader review_missing remains. Sealed independent review archive ALG074_Emitted_Witness_Independent_Acceptance_2026-10-11.zip SHA256 500c91f0851adda1496be54b5819a7de476a63cbd0a057e6435a57143396bf1c. External delivery remains pending; this is an exact source binding.
Prior displayed cell, preserved verbatim:
PROOF SHA256 30685624bf922bb9d9f7ed4b0d367a660fe373cc9ee28fec33585bd8c7023e75, 10524 bytes; Library master and second-half package bytes match pinned GitHub blob 26e1166562eff395a1fbb632751f985586ed078f. Pinned repository commit…
Prior note, preserved verbatim:
PROOF SHA256 30685624bf922bb9d9f7ed4b0d367a660fe373cc9ee28fec33585bd8c7023e75, 10524 bytes; Library master and second-half package bytes match pinned GitHub blob 26e1166562eff395a1fbb632751f985586ed078f. Pinned repository commit 56b66d58297deca1d7dd130247d720e960f77a37: research/pair-assembly/PROOF.md lines 3-18, 101-136, 176-201; research/copied-fixed/PROOF.md lines 305-403; docs/research/community-round2-review.md lines 54-77, 95-128. Independent audit and exact controls are in the ALG074 Conditional Exponent Audit package. Final audit Library libfile_58c00b4e78948191b8647c07d844eb80 v0, ALG074_Conditional_Exponent_Independent_Audit.zip; SHA256 50d22d1387b4218f3ad9c733ac73ec7a39e88dc06eb90221ae6159e593766db5. Exact Library readback and package-manifest verification recorded; immutable bytes rehashed during consolidation.
[Current scope consolidated 2026-10-11 14:34 UTC]
[2026-10-12 16:52 UTC; independently reviewed stacked-word source blocker; underlying HOLD]
Independent HOLD archive SHA256 2546cc6d104376fa768e55dca4428348562e677d8332a20ce53e0d197ac4c600 binds final candidate 42c87707ecc26a973d6205bc4cc5022195d826853cdbc7fd50df255e20e9295f (superseding the earlier draft). Seven inert source captures are pinned to CrocSwap/integer-mult-bounds commit 56b66d58297deca1d7dd130247d720e960f77a37. The reviewer corroborates the fixed 1567-archive member-name inventory only, without renamed/content/recursive search or nonexistence inference. Fresh synthetic XOR controls distinguish dirty scratch, erased scratch, complete record bits, forward/reverse maps and chronological order; their finite validity is diagnostic, not actual h23/h25 qualification. Original absent h23 gzip 4629d45d5074f87706db46be3aa3cd369071cd215bc6560d641115aadcce54a0, expanded bd0cbf73756f2e4f8d3879ec6c7a194990eb9ec40aaf3580bdded6994798d920; h25 gzip 1094276c9ee901e4e5c23062775aad2f50bb5a85a67e64e685d79babcf5b8ecb, expanded 634d3cc0fa8e4f592b1924c141bc953524ea08bf683059e18d8ad0c2f26785ec. These identify obligations, not successful retrieval/replay. Only the newly authored reviewer diagnostic was executed; historical/candidate programs remained inert.</t>
      </text>
    </comment>
    <comment authorId="0" ref="G25">
      <text>
        <t xml:space="preserve">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Prior displayed cell, preserved verbatim: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Prior note, preserved verbatim: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Prior displayed cell, preserved verbatim: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Prior note, preserved verbatim: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Prior displayed cell, preserved verbatim: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Prior note, preserved verbatim: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Prior displayed cell, preserved verbatim: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Prior note, preserved verbatim: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Prior displayed cell, preserved verbatim: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Prior note, preserved verbatim: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Prior displayed cell, preserved verbatim: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Prior note, preserved verbatim: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Prior displayed cell, preserved verbatim: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Prior note, preserved verbatim: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Prior displayed cell, preserved verbatim: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Prior note, preserved verbatim: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Prior displayed cell, preserved verbatim: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Prior note, preserved verbatim: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Prior displayed cell, preserved verbatim: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Prior note, preserved verbatim: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Prior displayed cell, preserved verbatim: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Prior note, preserved verbatim: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Prior displayed cell, preserved verbatim: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Prior note, preserved verbatim:
2026-10-11 21:15 UTC; independently accepted complete b=7 family.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Prior displayed cell, preserved verbatim: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Prior note, preserved verbatim:
2026-10-11 21:10 UTC; independently accepted general odd guards.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Prior displayed cell, preserved verbatim: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Prior note, preserved verbatim:
2026-10-11 20:59 UTC; source-bound accepted-result addendum.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Prior displayed cell, preserved verbatim: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Prior note, preserved verbatim: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Fixed residual(1,5,2), embedding1, independently accepted. RS manuscript v3 fidelity PASS. Existing guarded finite-parameter theorems preserved.</t>
      </text>
    </comment>
    <comment authorId="0" ref="I25">
      <text>
        <t xml:space="preserve">All exact source anchors:
Q08 | Research queue row11 | https://docs.google.com/spreadsheets/d/1BHaGJHkXxf_UfZdyTKF2zrWNFzIP4IvhaqFMj-83BjU/edit#gid=1877766156&amp;range=A11:V11</t>
      </text>
    </comment>
    <comment authorId="0" ref="J25">
      <text>
        <t xml:space="preserve">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Prior displayed cell, preserved verbatim: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Prior note, preserved verbatim: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Prior displayed cell, preserved verbatim: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Prior note, preserved verbatim: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Prior displayed cell, preserved verbatim: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Prior note, preserved verbatim: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Prior displayed cell, preserved verbatim: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Prior note, preserved verbatim: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Prior displayed cell, preserved verbatim: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Prior note, preserved verbatim: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Prior displayed cell, preserved verbatim: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Prior note, preserved verbatim: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Prior displayed cell, preserved verbatim: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Prior note, preserved verbatim: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Prior displayed cell, preserved verbatim: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Prior note, preserved verbatim: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Prior displayed cell, preserved verbatim: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Prior note, preserved verbatim: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Prior displayed cell, preserved verbatim: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Prior note, preserved verbatim:
2026-10-11 23:32 UTC; independently accepted b9 overlap and sharper general tail.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Prior displayed cell, preserved verbatim: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Prior note, preserved verbatim:
2026-10-11 21:51 UTC; independently accepted ordinary squarefreeness extension.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Prior displayed cell, preserved verbatim: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Prior note, preserved verbatim:
2026-10-11 21:15 UTC; independently accepted complete b=7 family.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Prior displayed cell, preserved verbatim: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Prior note, preserved verbatim:
2026-10-11 21:10 UTC; independently accepted general odd guards.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Prior displayed cell, preserved verbatim: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Prior note, preserved verbatim:
2026-10-11 20:59 UTC; source-bound accepted-result addendum.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Prior displayed cell, preserved verbatim: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Prior note, preserved verbatim: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Historical cell record before 2026-10-11 19:40 UTC (preserved):
Residual review libfile_f7c6e9fa6a908191bb1029ec0857171d; RSv3 fidelity libfile_a270ebd76dd08191a723d2001355cc6c, SHA256 4965db218669ddba5170522a3e6c3c576503b7f98185be017bfff4a346402281.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K25">
      <text>
        <t xml:space="preserve">2026-10-11 21:51 UTC; independently accepted ordinary squarefreeness extension.
2026-10-11 21:51 UTC
Prior displayed cell, preserved verbatim:
2026-10-11 21:15 UTC
Prior note, preserved verbatim:
2026-10-11 21:15 UTC; independently accepted complete b=7 family.
2026-10-11 21:15 UTC
Prior displayed cell, preserved verbatim:
2026-10-11 21:10 UTC
Prior note, preserved verbatim:
2026-10-11 21:10 UTC; independently accepted general odd guards.
2026-10-11 21:10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90">
      <text>
        <t xml:space="preserve">Unranked source record; stable-ID order; open work before closed stages
Rank is workflow priority, not a breakthrough score.</t>
      </text>
    </comment>
    <comment authorId="0" ref="B290">
      <text>
        <t xml:space="preserve">Kinds: Intake workflow
Explicit aliases: </t>
      </text>
    </comment>
    <comment authorId="0" ref="C290">
      <text>
        <t xml:space="preserve">2026-10-11 22:40 UTC; independently accepted editorial-credit correction only.
STABLE-ARC::editorial-credit CLOSED at reviewed v2. Historical priority, publication significance, optimality and interval-certified numerical eigenvalues remain unverified. Fixed unitary target and complex Euclidean norm required. Products of sums, AESGR, multilayer all-row/Weyl identities, uniform synthesis and charged costs remain separate obligations.
Prior displayed cell, preserved verbatim:
Correct the prior-work paragraph to cite M-ROUTED-FIELD and M-SEPARATION; preserve Phase43 attribution. Define cyclic right-closed/wrapping arcs and Rayleigh conjugation explicitly. Arbitrary nonunitary target normalization can destroy a universal gap even at target norm one.…
Prior note, preserved verbatim:
Correct the prior-work paragraph to cite M-ROUTED-FIELD and M-SEPARATION; preserve Phase43 attribution. Define cyclic right-closed/wrapping arcs and Rayleigh conjugation explicitly. Arbitrary nonunitary target normalization can destroy a universal gap even at target norm one. Approximant endpoint freedom does not change the fixed target. Products of sums, AESGR and multilayer all-row/Weyl-construction gates remain outside scope.</t>
      </text>
    </comment>
    <comment authorId="0" ref="A158">
      <text>
        <t xml:space="preserve">Unranked source record; stable-ID order; open work before closed stages
Rank is workflow priority, not a breakthrough score.</t>
      </text>
    </comment>
    <comment authorId="0" ref="B158">
      <text>
        <t xml:space="preserve">Kinds: Canonical claim, Canonical catalogue claim
Explicit aliases: </t>
      </text>
    </comment>
    <comment authorId="0" ref="F290">
      <text>
        <t xml:space="preserve">2026-10-11 22:40 UTC; independently accepted editorial-credit correction only.
Existing restricted theorem accepted; editorial-credit gate independently accepted and closed. Priority/publication and separate construction/cost gates remain unresolved.
Prior displayed cell, preserved verbatim:
Accepted result at cited scope; recorded follow-up open
Prior note, preserved verbatim:
Accepted result at cited scope; recorded follow-up open</t>
      </text>
    </comment>
    <comment authorId="0" ref="C158">
      <text>
        <t xml:space="preserve">1978 errata fully read historically; 1976 construction and thesis remain access gaps. Do not invent exact addition circuit or rule out result.
No new current closure; historical limitations remain.
Next comparison: Preserve attribution and correct model; do not rank a known ingredient as an independent discovery.</t>
      </text>
    </comment>
    <comment authorId="0" ref="G290">
      <text>
        <t xml:space="preserve">2026-10-11 22:40 UTC; independently accepted editorial-credit correction only.
EDITORIAL CREDIT ACCEPTED 2026-10-11; STABLE-ARC::editorial-credit closed at the independently reviewed v2 bytes. Existing restricted theorem unchanged: A3 and endpoint freedom inherited from M-ROUTED-FIELD; A4/A5 subsumed by M-SEPARATION; Phase43 credit retained; A1/A2 remain partition diagnostics. No proof, novelty, rank or result-count upgrade.
Prior displayed cell, preserved verbatim:
VALIDATED RESTRICTED THEOREM, with prior-result comparison. A3 and independent endpoints are already covered by M-ROUTED-FIELD. A4 is strictly weaker throughout its domain than accepted M-SEPARATION, which gives the stronger Omega_alpha(log N) requirement. A1/A2 remain useful…
Prior note, preserved verbatim:
VALIDATED RESTRICTED THEOREM, with prior-result comparison. A3 and independent endpoints are already covered by M-ROUTED-FIELD. A4 is strictly weaker throughout its domain than accepted M-SEPARATION, which gives the stronger Omega_alpha(log N) requirement. A1/A2 remain useful data-dependent certificates and can beat the coarse scalar bound on individual partitions. No historical novelty certification or rank/count change.
A1 graph-partition spectral and A2 summed Frobenius residual certificates; A3 exact N&lt;=q(q+1)^q bound; A4 gap 1/((2n)^n K^(n-1/2)) for n=q+1, K=n^q, N&gt;=4nK; A5 q=Omega_alpha(sqrt(log N/log log N)) for error&lt;=N^(-alpha). Model: one layer of q&gt;=1 complex nonsingular weighted Hamiltonian Green branches with independent invertible monomial endpoints, fixed unitary DFT target, induced Euclidean norm.</t>
      </text>
    </comment>
    <comment authorId="0" ref="A26">
      <text>
        <t xml:space="preserve">Workflow placement using existing family priority and current task scope (2); open work before closed stages
Rank is workflow priority, not a breakthrough score.</t>
      </text>
    </comment>
    <comment authorId="0" ref="I290">
      <text>
        <t xml:space="preserve">All exact source anchors:
STABLE-ARC-20261011 | Incoming queue row32 | https://docs.google.com/spreadsheets/d/1BHaGJHkXxf_UfZdyTKF2zrWNFzIP4IvhaqFMj-83BjU/edit#gid=1395216284&amp;range=A32:V32</t>
      </text>
    </comment>
    <comment authorId="0" ref="B26">
      <text>
        <t xml:space="preserve">Kinds: Supplemental / queue scope view, Research workflow
Explicit aliases: </t>
      </text>
    </comment>
    <comment authorId="0" ref="F158">
      <text>
        <t xml:space="preserve">2026-10-12 21:00 UTC; scoped review label clarification, research remains open.
Original construction source blocked; historical erratum review retained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90">
      <text>
        <t xml:space="preserve">2026-10-11 22:40 UTC; independently accepted editorial-credit correction only.
Independent editorial ACCEPT 2026-10-11. Manuscript SHA256 159ff2e8a081fbff81d977b023b3bce08561ded1b395dd0924a48df3e5802631; candidate ZIP SHA256 dc7b0c15d50d76a6fc202f5a34611874bf8bb20cdcbc70b73c9b63c537225f11; review report SHA256 004754b408191bb43c1f1e9145ac04eded2d95063fe75d9a661c4ba487499800. All 12 source pins and 29 manifest entries verified; original manuscript preserved. Theorem A and A1-A5/L unchanged. Fresh bounded editorial controls only; historical certificate runs not replayed. Sealed independent review archive Stable_Arc_Editorial_Credit_Independent_ACCEPT_2026-10-11.zip SHA256 8f501088cc53117e957de008b50d99967b0f9aac68c134d750047949ca6d685d. External publication remains pending; this hash is a source binding, not a delivery claim.
Prior displayed cell, preserved verbatim:
Reviewed 2026-10-10 UTC; source-dated 2026-10-11. Report libfile_f2ad6c4afde48191998487faf5148687, SHA256 50ae0ea5f9cd099ab8e0d2dc30872dbce663515e541a8ef853cd48be13a15172. ZIP libfile_22711a5fa29881918efbdaf3ef7b660f, SHA256…
Prior note, preserved verbatim:
Reviewed 2026-10-10 UTC; source-dated 2026-10-11. Report libfile_f2ad6c4afde48191998487faf5148687, SHA256 50ae0ea5f9cd099ab8e0d2dc30872dbce663515e541a8ef853cd48be13a15172. ZIP libfile_22711a5fa29881918efbdaf3ef7b660f, SHA256 40ea2d2101072723fbbb8dc637c33072666f39b57315edda245348f739dfcae8. Fresh 3 modular, 10 complex, 63595 spacing and 105 density controls pass. Review SHA256 afb48aceae5533b7ec39727a40438662bc5a2464e29c14a320f7b3885be1b49d. Comparison SHA256 0cc8162b74db3540641b8c080557df8dff262238845b2626d0af767c0fbe3259.</t>
      </text>
    </comment>
    <comment authorId="0" ref="C26">
      <text>
        <t xml:space="preserve">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Prior displayed cell, preserved verbatim:
Prove augmented-content prime support and lower guards for general s; repeated-prime cases need separate analysis. Resonance at -1 and legal scalar-bank minima are unchanged. [2026-10-11; independently reviewed existing-table continuation] Current remainder: prove general lower…
Prior note, preserved verbatim:
Prove augmented-content prime support and lower guards for general s; repeated-prime cases need separate analysis. Resonance at -1 and legal scalar-bank minima are unchanged.
[2026-10-11; independently reviewed existing-table continuation]
Current remainder: prove general lower squarefreeness and common-component augmented-content support in the unramified case. A general repeated-prime theorem needs further arithmetic structure or a different uniform good-characteristic argument, because neither reduced residue values nor this first lower-factor jet test suffice. Order 75 alone is closed; resonance at -1 and scalar-bank minima are unchanged.
[2026-10-11; independently reviewed follow-up round]
Passing to the full nonreduced residue algebra cannot rescue the same resonance/augmented guard in this ramified regime. Remaining: mixed-characteristic normalization linked to characteristic-zero discriminants, a uniform good-characteristic witness or replacement invariant, and the existing general unramified support/lower-squarefreeness gaps. Modular guard vanishing does not imply characteristic-zero nonsquarefreeness.
[2026-10-11; independently reviewed integral/uniform continuation]
Remaining: a mixed-characteristic transfer identity or inequality connecting normalized lower-guard data, with their positive valuations retained, to a repeated-target residual discriminant. General augmented-content support and broader unramified lower-squarefreeness gaps remain open. Integral normalization before reduction does not contradict the prior full-nonreduced guard vanishing and does not itself supply a repeated-target family.
[2026-10-11; independently reviewed finite two-phase/pullback/P continuation]
The remaining transfer must relate these embedded lower-guard values to the D37 residual discriminant or intrinsic order-75 guards. The mod-5 polynomial residual order 60 and thickness 20 are not identified with local valuations. No new squarefreeness family or augmented base follows; accepted augmented bases remain {3,7,11,15,19,23}. General lower-squarefreeness and augmented-content support remain open.
[2026-10-11; independently reviewed mixed-characteristic and solver-residual followups]
The finite local residual valuation is now known. A uniform identity or controlled inequality linking embedded lower guards to intrinsic higher discriminants and resonance is still missing. No lower-to-upper transfer theorem, repeated-prime family, intrinsic order-75 resonance or c75+ support certificate follows. Accepted augmented bases remain {3,7,11,15,19,23}; general lower-squarefreeness and augmented-content support stay open.
[2026-10-11 13:45 UTC; independently accepted closing round and current allocation]
General augmented-content support, arbitrary-base lower guards and a general lower-to-upper transfer remain open. The new 75p family requires p congruent to 1 modulo 4 and p != 5; it does not certify the repeated-prime step p=5. The scalar-bank minimum and historical-priority status are unchanged.
Lubinsky–Saff mathematical-body access/comparison closed. It does not settle the accepted 3p/7p/11p half-order simplicity families; exact application priority and broader source review remain open.
Abstract theorem with independent exact reduced-content and adverse-component controls.
[2026-10-11; independently reviewed integral/uniform continuation]
The accepted result is an exact bounded arithmetic certificate, with fresh independent reconstruction of nine guard classes and mutation rejection. It supplies no uniform preparation/cost theorem, new executor, repeated-target squarefreeness algorithm or production-speed claim.</t>
      </text>
    </comment>
    <comment authorId="0" ref="G158">
      <text>
        <t xml:space="preserve">Source-access boundary, unranked; no negative theorem inferred from missing text.</t>
      </text>
    </comment>
    <comment authorId="0" ref="I158">
      <text>
        <t xml:space="preserve">All exact source anchors:
ALG-075 | Catalogue: ALG-075 | https://docs.google.com/spreadsheets/d/1BHaGJHkXxf_UfZdyTKF2zrWNFzIP4IvhaqFMj-83BjU/edit#gid=214001001&amp;range=A181:AF181
ALG-075 | novelity breakthough: ALG-075 | https://docs.google.com/spreadsheets/d/1BHaGJHkXxf_UfZdyTKF2zrWNFzIP4IvhaqFMj-83BjU/edit#gid=214001003&amp;range=A221:Z221</t>
      </text>
    </comment>
    <comment authorId="0" ref="F26">
      <text>
        <t xml:space="preserve">2026-10-11 23:44 UTC; independently accepted Q29 fixed-base27 augmented support.
Base27 and every27p with prime p congruent to1 modulo4 are independently accepted. General augmented support and repeated-prime transfer remain OPEN; existing scalar-bank/priority boundaries unchanged.
Prior displayed cell, preserved verbatim:
Accepted result at cited scope; recorded follow-up open
Prior note, preserved verbatim:
Accepted result at cited scope; recorded follow-up open</t>
      </text>
    </comment>
    <comment authorId="0" ref="J158">
      <text>
        <t xml:space="preserve">https://github.com/AgentSlop-Si/research/blob/main/math/archive/objects/ca/ca5d82292b10f620687ae84bfcefcabffa155a9dd22d645490961bca48abbb71__ca5d82292b10f620__source_notes_access.md | export SHA256 2832eaedc434e4c984da0ee3882e983dbecddc6c6c6916ef6d29c7dfeee71bb8</t>
      </text>
    </comment>
    <comment authorId="0" ref="G26">
      <text>
        <t xml:space="preserve">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Prior displayed cell, preserved verbatim:
Accepted parity-complete inverse Hermite pairing with its exact exception, augmented same-component criterion, and unconditional composite families d=sp for s in {3,7,11}, every prime p=1 mod4. [2026-10-10T12:13:36Z] Accepted fixed bases now include s=15 and s=19 in addition to…
Prior note, preserved verbatim:
Accepted parity-complete inverse Hermite pairing with its exact exception, augmented same-component criterion, and unconditional composite families d=sp for s in {3,7,11}, every prime p=1 mod4.
[2026-10-10T12:13:36Z] Accepted fixed bases now include s=15 and s=19 in addition to 3,7,11; p=1 mod4 and p not dividing s. General content-support lemma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The accepted fixed-base set is now {3,7,11,15,19,23}. General-base support and repeated-prime extension remain open. Independent receipt SHA-256: 2f84fdea7f6e0d0b1a90d1bb5e2c87bb0254650c5a495bdb8b8a8f3a1ab7ff86.
[2026-10-11; independently reviewed existing-table continuation]
Independently accepted bounded continuation: H_37 at every primitive order-75 root is squarefree, certified over F_151 by a complete Bezout identity and ordinary discriminant 9. For s=p^e t, p=1 mod4, p not dividing t and t=3 mod4, the exact reduced-residue identity U_s=(z^t+1)^((p^e-1)/2)U_t forces the discriminant, resonance, g, v and delta guards to collapse together. The guarded derivative/resonance gcds and finite-jet criterion are recorded in the proof. At the first repeated target 75, ord_(Phi_3)(D_37 mod5)=338; extracting Phi_3^210 Phi_15^17 leaves 60, above the exclusion threshold 20. This failure is a limitation of that sufficient jet test, not nonsquarefreeness. The accepted augmented fixed-base set stays {3,7,11,15,19,23}; c_75^+ and an all-p repeated family are not certified. Using the explicitly accepted local/half-order theorems, ord_(Phi_75)D_(75A+37)=75A(A-1)/2+A for every integer A&gt;=1.
[2026-10-11; independently reviewed follow-up round]
Accepted for s=p^e t, p prime congruent to 1 mod 4, e&gt;=1, t congruent to 3 mod 4, and p not dividing t: Phi_t^(t*p^e) divides R_s modulo p. Since the cyclotomic thickness is phi(p^e)&lt;t*p^e, R_s, Gamma_s and the augmented guard are zero in O_s/pO_s itself, not merely its radical. The lower bound is sharp at s=15 (resonance order 15). The new s=75 resonance order 750 is distinct from the retained discriminant order 338 and residual 60 versus thickness 20. No new squarefreeness family follows; accepted augmented bases stay {3,7,11,15,19,23}, excluding 75.
[2026-10-11; independently reviewed integral/uniform continuation]
In O=Z[q]/Phi_15 with pi=q^2+q+1, R_15=pi^15 r, Disc_z(U_15)=pi^3 d, Gamma_15=pi^18 gamma and Gamma_15 Gamma_15^iota delta_15=pi^37 a hold with integral quotients. Their residues in O/(pi)=F_25 are 1-2q, 2-2q, 3 and 2q-1, respectively, all nonzero. Every division is justified in the integral lattice before reduction. This recertifies the existing lower base 15; accepted augmented bases remain {3,7,11,15,19,23}, excluding 75. The previous order-75 squarefreeness certificate, discriminant order 338 and residual 60 versus thickness 20 remain unchanged; resonance order 750 is a separate invariant.
[2026-10-11; independently reviewed finite two-phase/pullback/P continuation]
Accepted finite integral pullback under i:O15 -&gt; O75, t -&gt; q^5: i(pi15)=pi75^5*v with integral unit v reducing to 1; pi75^20=5*u with integral unit u reducing to -q-1. Thus v_pi75(5)=20. The nine embedded lower guards have exact orders 5,15,5,15,75,90,90,185,25 and Frobenius-transformed leading residues. Every quotient is integral before reduction. These are images of order-15 guards, not intrinsic order-75 guards.
[2026-10-11; independently reviewed mixed-characteristic and solver-residual followups]
In O75=Z[q]/Phi75(q), at a primitive order-75 root with pi=Phi3(q), v_pi(D37)=338 and v_pi(E)=60 for the integral residual E=D37/(Phi3^210 Phi15^17). Both normalized leading residues are 4+4q=q^2 in F25. E=125W with W integral and a local unit, so E lies in 125O75 but not 625O75. Independently verified intrinsic guards give v_pi(g75)=10 with residue 4q and v_pi(Disc U75)=318 with residue 1; D37=g75^2 Disc U75. Full normalized units match through pi^380. The matrix method certifies the result modulo 25: 40 initial pi digits, loss 20 and at least 20 normalized-unit digits retained. The modulo-5 run correctly refuses at precision exhaustion; no information-theoretic minimality is claimed. Equality with the historical mod-5 residual polynomial order 60 is freshly computed, not assumed or generalized.
[2026-10-11 13:45 UTC; independently accepted closing round and current allocation]
Independently accepted intrinsic finite-base result: c_75^+ = 3^72*5^107, the positive gcd of all 40 canonical coordinates of Gamma_75*iota(Gamma_75)*delta_75 in Z[q]/Phi_75. The accepted augmented-overlap bridge therefore expands the fixed-base set to {3,7,11,15,19,23,75}. For every prime p congruent to 1 modulo 4 with p != 5, H_((75p-1)/2)(z; zeta_(75p)) is squarefree at every primitive characteristic-zero root. Fresh full-degree discriminants/resultants, rigorous CRT uniqueness, exact integral products and Bezout saturation, normalized pi quotients, and same-component denominator checks independently certify the final author bytes. This supersedes only the earlier dated statements that base 75 was not augmented-certified.</t>
      </text>
    </comment>
    <comment authorId="0" ref="I26">
      <text>
        <t xml:space="preserve">All exact source anchors:
Q29 | novelity breakthough: Q29 | https://docs.google.com/spreadsheets/d/1BHaGJHkXxf_UfZdyTKF2zrWNFzIP4IvhaqFMj-83BjU/edit#gid=214001003&amp;range=A19:Z19
Q29 | Research queue row32 | https://docs.google.com/spreadsheets/d/1BHaGJHkXxf_UfZdyTKF2zrWNFzIP4IvhaqFMj-83BjU/edit#gid=1877766156&amp;range=A32:V32
Q29 | Source comparisons row17 | https://docs.google.com/spreadsheets/d/1BHaGJHkXxf_UfZdyTKF2zrWNFzIP4IvhaqFMj-83BjU/edit#gid=214001002&amp;range=A17:V17</t>
      </text>
    </comment>
    <comment authorId="0" ref="J26">
      <text>
        <t xml:space="preserve">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Prior displayed cell, preserved verbatim:
S06, S07, S08, S09, S19 [2026-10-11; independently reviewed existing-table continuation] Q29 independent scope receipt: research_cycle_0118/q29_independent_review/REVIEW_STATUS.json ; SHA256…
Prior note, preserved verbatim:
S06, S07, S08, S09, S19
[2026-10-11; independently reviewed existing-table continuation]
Q29 independent scope receipt: research_cycle_0118/q29_independent_review/REVIEW_STATUS.json ; SHA256 db0ebe9fdb389e276aac76c0279b4345155f53e10062ab0a74eb6c99091f6a9d. Review: research_cycle_0118/q29_independent_review/REVIEW.md ; SHA256 a3ab773649a5d6b3e059e8959e2ccb771c4557f854e92db226bbc159184461de. Accepted proof: research_cycle_0104/q29_continuation/REPORT.md ; SHA256 cea4d06183da3a68b60bd9a19ab2cbdeccf8d6d7c6a36810137d777249beabf3. Exact scopes and remaining obligations are preserved in this row and the completion packet.
[2026-10-11; independently reviewed follow-up round]
Q29 final independent review: research_cycle_1117/q29_ramified_review/REVIEW_STATUS.json ; SHA256 e5f93ebfb901594159e4800de25a621e73d3da2638798fbe6fe9d9c1beae3aff. Review report: research_cycle_1117/q29_ramified_review/REVIEW.md ; SHA256 a698e77458ebcb779f25eca72844194bc13ffe5859421c35342dcdc474806e90. Disposition: ACCEPT_SCOPED. Exact accepted scopes and exclusions govern; no novelty or priority upgrade.
[2026-10-11; independently reviewed integral/uniform continuation]
Q29 final independent review: research_cycle_1117/q29_integral_review/REVIEW.md; SHA256 0cd21906027fdddd203ce2f928101b53fdb24aa4c126af020adb0872370cbf27 ; Q29 scoped acceptance receipt: research_cycle_1117/q29_integral_review/REVIEW_STATUS.json; SHA256 5b64a038176a62731f016caec59a08fa56af8b3f59fc7eb7849a131d50c66ea3 ; Q29 corrected author report: research_cycle_1117/q29_integral_candidate/REPORT.md; SHA256 db758aa36e6d6d8d2c661aef1eb0402f6d841b6babbde9df830d4641dba6c15b. Exact reviewed scope governs; no priority clearance or broader preparation/FFT claim.
[2026-10-11; independently reviewed finite two-phase/pullback/P continuation]
Final independent review archive: Q29_ramified_pullback_independent_review.zip; Library libfile_6207c763be4c81919ae46f93a45613a5 v0; SHA256 0ecf677533d17ece9a96ded2049fb85dc0a452e60765b1fc3016709578ab4d10. Bound final author archive: Q29_ramified_pullback_checkpoint.zip; Library libfile_db9b26fc88a88191bbb33eca763f14f3 v1; SHA256 caff8aaa8fbc0bd7e2588a89e5b190e45c9ab2bf0860e21014eabdba9f77e3fc. Immutable finite-round preservation: Library libfile_df630b5e42548191ae4ca7a60a042f9e; SHA256 f986617b05a3c1306e0cea0d66f409a296862c18fd730ac939b3ab9605169cd0.
[2026-10-11; independently reviewed mixed-characteristic and solver-residual followups]
Final independent SCOPED ACCEPT: Q29_residual_valuation_independent_review.zip; Library libfile_0ffe414400048191a99c81733793253b v0; SHA256 a5f4d7750e431fbaf09dd97ffbda605a6e5c34a215ae7a936a0b6d6b8248a020. Bound author: Q29_residual_discriminant_checkpoint.zip; Library libfile_d4f35d1a32208191b3be80007776200e v1; SHA256 e68229eeadc3acf9bb27ce8235595a30f63efe7867a45ec4972b3842b34e656d. Final seal: research_cycle_1305/Q29_REVIEW_FINAL_SEAL.json. Combined byte-verified preservation: Library libfile_17d4d62497b48191a615989dbe183e57 v0; SHA256 3df691bd3c216088a668bee1c563eb2e1565b3628e595b7ac0fdaf81e8705f43.
[2026-10-11 13:45 UTC; independently accepted closing round and current allocation]
Final independent scoped acceptance: Q29_order75_augmented_content_independent_review.zip; Library libfile_3165aee68ff881918373fdd8a573d0f2 v0; SHA256 f778dd75e0b775145a7836863391290ca9f98d5ebacf6dc140076b4564d03fad. Bound final author: Q29_order75_augmented_content_checkpoint.zip; Library libfile_cad114c5f6a08191b411e50d862930ad v0; SHA256 7e90f30cdf4c0a1244c36a05d68c52158a81b1b77263ad654cbc070ea6c95885.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text>
    </comment>
    <comment authorId="0" ref="A291">
      <text>
        <t xml:space="preserve">Unranked source record; stable-ID order; open work before closed stages
Rank is workflow priority, not a breakthrough score.</t>
      </text>
    </comment>
    <comment authorId="0" ref="B291">
      <text>
        <t xml:space="preserve">Kinds: Theorem view
Explicit aliases: </t>
      </text>
    </comment>
    <comment authorId="0" ref="C291">
      <text>
        <t xml:space="preserve">Final finite-word proof and eager numerical implementation are different milestones.; External model/priority comparison remains open.</t>
      </text>
    </comment>
    <comment authorId="0" ref="A159">
      <text>
        <t xml:space="preserve">Unranked source record; stable-ID order; open work before closed stages
Rank is workflow priority, not a breakthrough score.</t>
      </text>
    </comment>
    <comment authorId="0" ref="B159">
      <text>
        <t xml:space="preserve">Kinds: Canonical claim, Canonical catalogue claim
Explicit aliases: </t>
      </text>
    </comment>
    <comment authorId="0" ref="F291">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Accepted result at cited scope; recorded follow-up open
Prior note, preserved verbatim:
Accepted result at cited scope; recorded follow-up open</t>
      </text>
    </comment>
    <comment authorId="0" ref="C159">
      <text>
        <t xml:space="preserve">Deficient fixed linear measurements cannot recover all continuous inputs; stronger almost-everywhere inputwise statement needs measurability. Does not apply to input-adaptive raw reads or finite discrete sets.
No new current closure; historical limitations remain.
Next comparison: Compare the exact error norm and scale with sparse Fourier recovery, sampling and rank barriers; a sublinear per-bin scale need not imply meaningful relative-l2 accuracy.</t>
      </text>
    </comment>
    <comment authorId="0" ref="G291">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Proof closed; Corrected fixed-word theorem; explicit 2 ≤ t ≤ n domain, total encoding and charged multiword fallback. [2026-10-10 14:03 UTC; accepted reviews] Accepted Q01 consolidation v3 retains canonical interpolation, its stronger shrinking-accuracy bounds, literal 2 &lt;= t…
Prior note, preserved verbatim:
Proof closed; Corrected fixed-word theorem; explicit 2 ≤ t ≤ n domain, total encoding and charged multiword fallback.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text>
    </comment>
    <comment authorId="0" ref="A27">
      <text>
        <t xml:space="preserve">Workflow placement using existing family priority and current task scope (3); open work before closed stages
Rank is workflow priority, not a breakthrough score.</t>
      </text>
    </comment>
    <comment authorId="0" ref="I291">
      <text>
        <t xml:space="preserve">All exact source anchors:
TH-01 | Theorem register row12 | https://docs.google.com/spreadsheets/d/1BHaGJHkXxf_UfZdyTKF2zrWNFzIP4IvhaqFMj-83BjU/edit#gid=404576783&amp;range=A12:V12</t>
      </text>
    </comment>
    <comment authorId="0" ref="B27">
      <text>
        <t xml:space="preserve">Kinds: Canonical claim, Canonical catalogue claim
Explicit aliases: </t>
      </text>
    </comment>
    <comment authorId="0" ref="F159">
      <text>
        <t xml:space="preserve">Accepted result at cited scope; recorded follow-up open</t>
      </text>
    </comment>
    <comment authorId="0" ref="J291">
      <text>
        <t xml:space="preserve">Q01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C27">
      <text>
        <t xml:space="preserve">Vanished probes/resultant and nonlinear gamma gcd can decline valid inputs. Tonelli–Shanks nonresidue and O(log p+v2(p−1)²) cost not free; complete subgroup scan avoids this. Legacy root-table undercharge not on new active path.
No new current closure; historical limitations remain.
Next comparison: Compare the exact nonzero eliminant with unknown-common-width Gaussian Prony methods, full 2009 chirp sensing algorithms and structured Toeplitz determinant literature; match field, grid and rejection contracts.</t>
      </text>
    </comment>
    <comment authorId="0" ref="G159">
      <text>
        <t xml:space="preserve">Accepted variance/minimax and scoped measurement barrier; earlier approximate precursor.</t>
      </text>
    </comment>
    <comment authorId="0" ref="I159">
      <text>
        <t xml:space="preserve">All exact source anchors:
ALG-076 | Catalogue: ALG-076 | https://docs.google.com/spreadsheets/d/1BHaGJHkXxf_UfZdyTKF2zrWNFzIP4IvhaqFMj-83BjU/edit#gid=214001001&amp;range=A89:AF89
ALG-076 | novelity breakthough: ALG-076 | https://docs.google.com/spreadsheets/d/1BHaGJHkXxf_UfZdyTKF2zrWNFzIP4IvhaqFMj-83BjU/edit#gid=214001003&amp;range=A66:Z66</t>
      </text>
    </comment>
    <comment authorId="0" ref="F27">
      <text>
        <t xml:space="preserve">2026-10-12 21:00 UTC; scoped review label clarification, research remains open.
Guarded trace-sieve and short-probe review recorded; broader input coverage and executor qualification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59">
      <text>
        <t xml:space="preserve">https://github.com/AgentSlop-Si/research/blob/main/math/archive/objects/4c/4cab10dbc7da7b202dc3a243685b432d1a5d2a1148ea3ff931259fe29e20d850__165_4cab10dbc7da7b20.md | export SHA256 4cab10dbc7da7b202dc3a243685b432d1a5d2a1148ea3ff931259fe29e20d850
https://github.com/AgentSlop-Si/research/blob/main/math/archive/objects/2a/2a29e1c3fdd965e32ecf3c609f798e19bd2168a0ac927e857b34671067d19cf2__166_2a29e1c3fdd965e3.md | export SHA256 2a29e1c3fdd965e32ecf3c609f798e19bd2168a0ac927e857b34671067d19cf2
https://github.com/AgentSlop-Si/research/blob/main/math/archive/objects/0e/0e029e7ee61acd4b2ec9404259face106eb660e166338c286cf72296b2c9e2ed__0e029e7ee61acd4b2ec9404259face106eb660e166338c286cf72296b2c9e2ed__FUSION_THEOREMS.md | export SHA256 0e029e7ee61acd4b2ec9404259face106eb660e166338c286cf72296b2c9e2ed</t>
      </text>
    </comment>
    <comment authorId="0" ref="G27">
      <text>
        <t xml:space="preserve">Independent audits accept sieve/enumeration and coverage improvement, conditional on inherited nonzero-resultant and Green guards.</t>
      </text>
    </comment>
    <comment authorId="0" ref="I27">
      <text>
        <t xml:space="preserve">All exact source anchors:
ALG-061 | Catalogue: ALG-061 | https://docs.google.com/spreadsheets/d/1BHaGJHkXxf_UfZdyTKF2zrWNFzIP4IvhaqFMj-83BjU/edit#gid=214001001&amp;range=A153:AF153
ALG-061 | novelity breakthough: ALG-061 | https://docs.google.com/spreadsheets/d/1BHaGJHkXxf_UfZdyTKF2zrWNFzIP4IvhaqFMj-83BjU/edit#gid=214001003&amp;range=A117:Z117</t>
      </text>
    </comment>
    <comment authorId="0" ref="J27">
      <text>
        <t xml:space="preserve">https://github.com/AgentSlop-Si/research/blob/main/math/archive/objects/9d/9d758168f13b9820d2c6287286a550c4b67d772c41cea49439df272f75283f96__PHASE22_AUDIT.md | export SHA256 d372ddeb4dbd5033dfb44fea8d76c8ac4745a8e80b90a58c066c8fc3463b7543
https://github.com/AgentSlop-Si/research/blob/main/math/archive/objects/11/1191e0585afabbdf2003e2d6f858e98dc574103378bd2f5e5b37b80b43d3c165__PHASE23_AUDIT.md | export SHA256 c1f3e69837f82b0a214ab6b02ee64ba363faa2c8ef6f4a28c7cc914c0d3c1f70</t>
      </text>
    </comment>
    <comment authorId="0" ref="A292">
      <text>
        <t xml:space="preserve">Unranked source record; stable-ID order; open work before closed stages
Rank is workflow priority, not a breakthrough score.</t>
      </text>
    </comment>
    <comment authorId="0" ref="B292">
      <text>
        <t xml:space="preserve">Kinds: Theorem view
Explicit aliases: </t>
      </text>
    </comment>
    <comment authorId="0" ref="C292">
      <text>
        <t xml:space="preserve">See Q29 for the broader composite extension.;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t>
      </text>
    </comment>
    <comment authorId="0" ref="A160">
      <text>
        <t xml:space="preserve">Unranked source record; stable-ID order; open work before closed stages
Rank is workflow priority, not a breakthrough score.</t>
      </text>
    </comment>
    <comment authorId="0" ref="B160">
      <text>
        <t xml:space="preserve">Kinds: Canonical claim, Canonical catalogue claim
Explicit aliases: </t>
      </text>
    </comment>
    <comment authorId="0" ref="F292">
      <text>
        <t xml:space="preserve">Accepted result at cited scope; recorded follow-up open</t>
      </text>
    </comment>
    <comment authorId="0" ref="C160">
      <text>
        <t xml:space="preserve">2026-10-12 19:13 UTC; independently accepted named ALG079 CSM1 compiler contract.
ALG-079 lifecycle remains progressed/open and overview TO RESEARCH. Detector-wide totality/cost, every caller/importer, whole-lifecycle accounting, production RAM/bit/time and practical speed remain open. Current detector s&lt;=8 cannot produce 16 taps, so t=4 is a bounded compiler over-domain, not an observed detector path. Preserve prior migrated caller acceptance and corrected constructor witnesses: default-green refusal at N16,p1201,root473 and N32,p353,root294, while N64,p193,root125 succeeds. No broad gate, canonical, rank, discovery or novelty promotion.
Prior displayed cell, preserved verbatim:
ALG-079 lifecycle integration remains progressed/open and overview TO RESEARCH. Execution authorization and independent bounded qualification are satisfied for this exact migrated cold entry; other callers/importers, every-function coverage, full detector/compiler accounting and totality, broader cold-domain/resource contracts and production RAM/bit/time remain open. Earlier source-bound ABI review truthfully kept historical modules inert; this later review is separate actual execution evidence. No all-caller closure, practical speed, priority, ranking or canonical-count promotion.
Prior note, preserved verbatim:
2026-10-12 14:30 UTC; independently accepted bounded historical ALG079 caller migration with witness correction.
ALG-079 lifecycle integration remains progressed/open and overview TO RESEARCH. Execution authorization and independent bounded qualification are satisfied for this exact migrated cold entry; other callers/importers, every-function coverage, full detector/compiler accounting and totality, broader cold-domain/resource contracts and production RAM/bit/time remain open. Earlier source-bound ABI review truthfully kept historical modules inert; this later review is separate actual execution evidence. No all-caller closure, practical speed, priority, ranking or canonical-count promotion.
Prior displayed cell, preserved verbatim:
ALG-079 lifecycle integration remains OPEN and overview TO RESEARCH. The exact 13-module historical execution authorization is now available for prospective qualification, but that separate real detector/certificate/compiler migration has not been established by this bounded review. Every downstream caller, complete successful/failed branch accounting and production RAM/bit/time/cold model remain open. Preserve earlier accepted solver/lifecycle results and original source history; no theorem/rank/priority/count change.
Prior note, preserved verbatim:
2026-10-12 14:06 UTC; independently accepted bounded ALG079 source-bound ABI and counter bridge.
ALG-079 lifecycle integration remains OPEN and overview TO RESEARCH. The exact 13-module historical execution authorization is now available for prospective qualification, but that separate real detector/certificate/compiler migration has not been established by this bounded review. Every downstream caller, complete successful/failed branch accounting and production RAM/bit/time/cold model remain open. Preserve earlier accepted solver/lifecycle results and original source history; no theorem/rank/priority/count change.
Prior displayed cell, preserved verbatim: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Prior note, preserved verbatim:
2026-10-11 22:21 UTC; independently accepted bounded cyclic lifecycle.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Prior displayed cell, preserved verbatim:
AllLengthGreen exposes b,c=0; retain a diagonal branch for zero shifts or explicitly narrow the API. Witnesses target the supplied-generator AllLengthGreen/RecurrenceGreen route and satisfy static detector field/length guards, not every downstream convolution-backend condition.…
Prior note, preserved verbatim:
AllLengthGreen exposes b,c=0; retain a diagonal branch for zero shifts or explicitly narrow the API. Witnesses target the supplied-generator AllLengthGreen/RecurrenceGreen route and satisfy static detector field/length guards, not every downstream convolution-backend condition. Remaining: Integrate a compatible solver preserving beta=0 diagonal cases or explicitly restrict API; Independently review actual patched source and all callers/counters; Integrate lifecycle guards in dyadic and mixed-radix APIs; Verify structured certificate and fallback paths, backend domains, backup storage, root/compiler/cold setup and costs; Retain known-engineering classification; no new historical priority claim. Source integration, lifecycle implementation and full costs remain open.
Next comparison: Benchmark an end-to-end reproducible implementation against an appropriate tuned baseline; do not treat caching, bilinearity, Good–Thomas or real FFT packing as new mathematics.</t>
      </text>
    </comment>
    <comment authorId="0" ref="G292">
      <text>
        <t xml:space="preserve">Proof closed; Hermite disk exclusion and half-order guard removal retained. Composite residual squarefreeness remains a guard.</t>
      </text>
    </comment>
    <comment authorId="0" ref="A28">
      <text>
        <t xml:space="preserve">Workflow placement using existing family priority and current task scope (3); open work before closed stages
Rank is workflow priority, not a breakthrough score.</t>
      </text>
    </comment>
    <comment authorId="0" ref="I292">
      <text>
        <t xml:space="preserve">All exact source anchors:
TH-02 | Theorem register row13 | https://docs.google.com/spreadsheets/d/1BHaGJHkXxf_UfZdyTKF2zrWNFzIP4IvhaqFMj-83BjU/edit#gid=404576783&amp;range=A13:V13</t>
      </text>
    </comment>
    <comment authorId="0" ref="B28">
      <text>
        <t xml:space="preserve">Kinds: Canonical claim, Canonical catalogue claim, Theorem view
Explicit aliases: </t>
      </text>
    </comment>
    <comment authorId="0" ref="F160">
      <text>
        <t xml:space="preserve">2026-10-12 19:13 UTC; independently accepted named ALG079 CSM1 compiler contract.
CSM1 is a 124-dimensional source-event contract with explicit opaque built-ins and zero-cost scalar-load/dispatch conventions, not CPython machine counts. Across all attempted candidates including failures, let C be candidate tuples, E expansion-entry visits, S terminal success indicator: inversions=C, field products=tC+E+S, subtractions=E and coefficient negations=tC+S. The migrated caller adds exactly the one missing success product S. Work records only an arithmetic projection and must not be added again to the same field arithmetic or overlapping whole-caller Field totals. Maximum t4 candidate count 524160 and multiplication ceiling 9959041 are safe bounds, not jointly attained promises. Abstract termination assumes declared primitives and sufficient resources; no allocation/interruption immunity.
Prior displayed cell, preserved verbatim:
Required document correction: with default green=(7,2,1), original RecurrenceGreen refuses at (N,p,omega)=(16,1201,473), generator 11, L diagonal 14 zero, and (32,353,294), generator 3, L diagonal 25 zero. At (64,193,125), generator 5, original construction succeeds and two original-caller DFT baselines pass. These are exact parameterized witnesses, not universal length claims. The candidate report wrong N64-refusal sentence is preserved as history and superseded by the independent addendum. New migration returns exact outputs on all three. Root/setup Field and detector/graph/solve Work overlap; do not add both views. Selected traffic/backup counters are partial, failed setup is paid, compiled failure needs no extra product, and actual singular denominator checks precede decoding.
Prior note, preserved verbatim:
2026-10-12 14:30 UTC; independently accepted bounded historical ALG079 caller migration with witness correction.
Required document correction: with default green=(7,2,1), original RecurrenceGreen refuses at (N,p,omega)=(16,1201,473), generator 11, L diagonal 14 zero, and (32,353,294), generator 3, L diagonal 25 zero. At (64,193,125), generator 5, original construction succeeds and two original-caller DFT baselines pass. These are exact parameterized witnesses, not universal length claims. The candidate report wrong N64-refusal sentence is preserved as history and superseded by the independent addendum. New migration returns exact outputs on all three. Root/setup Field and detector/graph/solve Work overlap; do not add both views. Selected traffic/backup counters are partial, failed setup is paid, compiled failure needs no extra product, and actual singular denominator checks precede decoding.
Prior displayed cell, preserved verbatim:
Transform bridge domain: dyadic 2&lt;=N&lt;=4096, verified prime 2&lt;=p&lt;=2^31−1 and supplied exact-order root; solver ABI separately follows its accepted N&gt;=2 contract. Use exclusive sequential ordinary objects, not hostile mutation/concurrent/reentrant sinks. Graph/reset arithmetic is cumulative, storage peaks per epoch; backup reads are separate, alias retention is not free physical storage, repeated full() output copies cost work. storage_bound covers selected components and omits diagnostics/transients/host overhead. Cost output_writes=N is not legacy 2N or full RAM accounting; Work projection is arithmetic only. Root validation/failed optional setup remain charged, and the cold entry does not itself run detector/certifier/compiler.
Prior note, preserved verbatim:
2026-10-12 14:06 UTC; independently accepted bounded ALG079 source-bound ABI and counter bridge.
Transform bridge domain: dyadic 2&lt;=N&lt;=4096, verified prime 2&lt;=p&lt;=2^31−1 and supplied exact-order root; solver ABI separately follows its accepted N&gt;=2 contract. Use exclusive sequential ordinary objects, not hostile mutation/concurrent/reentrant sinks. Graph/reset arithmetic is cumulative, storage peaks per epoch; backup reads are separate, alias retention is not free physical storage, repeated full() output copies cost work. storage_bound covers selected components and omits diagnostics/transients/host overhead. Cost output_writes=N is not legacy 2N or full RAM accounting; Work projection is arithmetic only. Root validation/failed optional setup remain charged, and the cold entry does not itself run detector/certifier/compiler.
Prior displayed cell, preserved verbatim:
Bounded replacement API independently accepted. Historical source/all-caller/detector/compiler migration and complete production accounting remain open.
Prior note, preserved verbatim:
2026-10-11 22:21 UTC; independently accepted bounded cyclic lifecycle.
Bounded replacement API independently accepted. Historical source/all-caller/detector/compiler migration and complete production accounting remain open.
Prior displayed cell, preserved verbatim:
Accepted result at cited scope; recorded follow-up open
Prior note, preserved verbatim:
Accepted result at cited scope; recorded follow-up open</t>
      </text>
    </comment>
    <comment authorId="0" ref="J292">
      <text>
        <t xml:space="preserve">Q02</t>
      </text>
    </comment>
    <comment authorId="0" ref="C28">
      <text>
        <t xml:space="preserve">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Prior displayed cell, preserved verbatim:
Exact-family attribution and a stronger application remain open. Singular/degree-drop and characteristic-2 guards retained; per-node cubic cost is not all-coefficient cubic recovery.
Prior note, preserved verbatim: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Cannot call factors exact after every specialization; cannot infer candidate sufficiency from zero homogeneous resultant. Sparse recovery requires nonzero probes/resultant, linear gcd and global invertibility/cyclic certification. Old benchmark counters and executable domain are separately qualified.
Q17: Specialization may increase vanishing order; generic exact order is not universal. Implementation: Not applicable to abstract proof
Next comparison: Compare the exact nonzero eliminant with unknown-common-width Gaussian Prony methods, full 2009 chirp sensing algorithms and structured Toeplitz determinant literature; match field, grid and rejection contracts.</t>
      </text>
    </comment>
    <comment authorId="0" ref="G160">
      <text>
        <t xml:space="preserve">2026-10-12 19:13 UTC; independently accepted named ALG079 CSM1 compiler contract.
Independent bounded ACCEPT qualifies only the pinned factor_sparse_hypercube compiler and immediate migrated-caller accounting correction under named CSM1. For ordinary stable dictionaries with 2^t distinct canonical nonzero coefficients, t=1..4, dyadic 2&lt;=n&lt;=4096, admitted prime 2&lt;=p&lt;=2^31−1 with n dividing p−1 and nonzero canonical delay/alpha, finite termination, returned-factor soundness and completeness for the specified collision-free t-binomial representations are proved. A successful result gives A=c z^b Q and the returned defects imply Q(S)r=D(S)e0 when the separate cyclic certificate holds. The named compiler obligation is closed at this finite contract only.
Prior displayed cell, preserved verbatim:
Independent bounded ACCEPT of migrated_caller.py SHA256 843e5c12db800b530d200ab7d545ada01a29d3fae93881a24c1deaea342dfd00. The exact 13-module historical closure is now exercised through this named dyadic cold migration, including actual discovery, full cyclic certificate, sparse spectral-denominator evaluation, hypercube compilation and original transform caller. Importing the closure does not qualify every function or script entry point. A preserving observer verifies an ordinary fallback exists before attempted Green construction; fall-through completes one graph, certified exits release storage. Literal compiler instrumentation verifies one missing terminal multiplication only when compilation succeeds, and the migration adds precisely that product.
Prior note, preserved verbatim:
2026-10-12 14:30 UTC; independently accepted bounded historical ALG079 caller migration with witness correction.
Independent bounded ACCEPT of migrated_caller.py SHA256 843e5c12db800b530d200ab7d545ada01a29d3fae93881a24c1deaea342dfd00. The exact 13-module historical closure is now exercised through this named dyadic cold migration, including actual discovery, full cyclic certificate, sparse spectral-denominator evaluation, hypercube compilation and original transform caller. Importing the closure does not qualify every function or script entry point. A preserving observer verifies an ordinary fallback exists before attempted Green construction; fall-through completes one graph, certified exits release storage. Literal compiler instrumentation verifies one missing terminal multiplication only when compilation succeeds, and the migration adds precisely that product.
Prior displayed cell, preserved verbatim:
Independent bounded ACCEPT of the exact source-pinned ABI/counter bridge: the legacy preconstructed-engine API cannot catch constructor failure from a body-only patch, so a lazy raw-metadata boundary is required. The replacement solve counts (3N,2N−1) for beta!=0 and (N,0) for beta=0; retaining the old 3N+1/2N literal charge overstates migration by 2 and 4N+1 field operations respectively. Sequential exclusive delta projection into the pinned Cost or Work sink counts each successful solve once, with pre-solve refusal/nonmutation and detached containers. Validated ordinary cold fallback, preview/reset/close and dyadic lifecycle controls pass. This is a new bridge and static source audit; no historical detector module was executed in this review.
Prior note, preserved verbatim:
2026-10-12 14:06 UTC; independently accepted bounded ALG079 source-bound ABI and counter bridge.
Independent bounded ACCEPT of the exact source-pinned ABI/counter bridge: the legacy preconstructed-engine API cannot catch constructor failure from a body-only patch, so a lazy raw-metadata boundary is required. The replacement solve counts (3N,2N−1) for beta!=0 and (N,0) for beta=0; retaining the old 3N+1/2N literal charge overstates migration by 2 and 4N+1 field operations respectively. Sequential exclusive delta projection into the pinned Cost or Work sink counts each successful solve once, with pre-solve refusal/nonmutation and detached containers. Validated ordinary cold fallback, preview/reset/close and dyadic lifecycle controls pass. This is a new bridge and static source audit; no historical detector module was executed in this review.
Prior displayed cell, preserved verbatim: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Prior note, preserved verbatim:
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Prior displayed cell, preserved verbatim:
Independently ACCEPTED: reverse recurrence solves diag(d)+beta*S over a field for N&gt;=2, beta nonzero, with exact determinant/invertibility guard and O(N) preparation/solve. Zero diagonal entries allowed. Requested N16/GF1201 and N12/GF181 supplied-generator constructor…
Prior note, preserved verbatim:
Independently ACCEPTED: reverse recurrence solves diag(d)+beta*S over a field for N&gt;=2, beta nonzero, with exact determinant/invertibility guard and O(N) preparation/solve. Zero diagonal entries allowed. Requested N16/GF1201 and N12/GF181 supplied-generator constructor witnesses verified. Clarification of the prior wording “full-detector-domain”: these supplied-generator witnesses satisfy static field/length guards only, not every downstream convolution-backend condition. Older GreenSparse fixed-generator behavior is a separate source route.</t>
      </text>
    </comment>
    <comment authorId="0" ref="I160">
      <text>
        <t xml:space="preserve">All exact source anchors:
ALG-079 | Catalogue: ALG-079 | https://docs.google.com/spreadsheets/d/1BHaGJHkXxf_UfZdyTKF2zrWNFzIP4IvhaqFMj-83BjU/edit#gid=214001001&amp;range=A174:AF174
ALG-079 | novelity breakthough: ALG-079 | https://docs.google.com/spreadsheets/d/1BHaGJHkXxf_UfZdyTKF2zrWNFzIP4IvhaqFMj-83BjU/edit#gid=214001003&amp;range=A212:Z212</t>
      </text>
    </comment>
    <comment authorId="0" ref="F28">
      <text>
        <t xml:space="preserve">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Prior displayed cell, preserved verbatim:
Accepted result at cited scope; recorded follow-up open
Prior note, preserved verbatim:
Accepted result at cited scope; recorded follow-up open</t>
      </text>
    </comment>
    <comment authorId="0" ref="J160">
      <text>
        <t xml:space="preserve">2026-10-12 19:13 UTC; independently accepted named ALG079 CSM1 compiler contract.
Independent CSM1 review ZIP SHA256 4ba683924d80f3458f61b8a3b475aca47576c3a4c69831f8825b36c161b45160; report 6e28f713774cf05bc780b469de8ae2328ba9f3c4fef4a89cac4feea15db0c4cd. Source reciprocal_union.py 246db30e69b2988aa24134b41b21496727c7e1e67c2af9abbb3d133adc7a037a and migrated caller 843e5c12db800b530d200ab7d545ada01a29d3fae93881a24c1deaea342dfd00 are inert. Fresh reviewer subset-oracle controls cover 512 exhaustive cases/10,176 candidate comparisons, 35 controls and full t=4 zero-delay exhaustion: 524160 candidates, E=7653984, products=9750624, S=0. Eleven final candidate records and 22 selected event dimensions are independently compared; remaining source-event formulas follow the source proof and verified aggregates. Three cold outputs reproduce byte-identically. No historical/candidate program was imported or executed.
Prior displayed cell, preserved verbatim: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Prior note, preserved verbatim:
2026-10-12 14:30 UTC; independently accepted bounded historical ALG079 caller migration with witness correction.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Prior displayed cell, preserved verbatim: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Prior note, preserved verbatim:
2026-10-12 14:06 UTC; independently accepted bounded ALG079 source-bound ABI and counter bridge.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Prior displayed cell, preserved verbatim:
Independent review ZIP SHA256676488a0600d8bfc02fc64e042c884a147b66470db8bde055628c652eb880f22; candidate ZIPf884ae10559f70836768eaa52aa5c41143816c4e4984130f6dd8754341a7b827; code2141c18183e619322443a5bb5660fe52c88018484ccca2392bf88650ef9354d3. Fresh independent26,350 cyclic RHS,2,598 preview/completion schedules,100 structured full-output/cold-ledger matches including40 beta-zero,300 corrupt-certificate fallbacks. Separate author replay reproduces5,996 schedules/16,056 RHS byte-identically.16 review payloads read back; original research executables inert. Accepted bytes include the pre-seal exact-tuple malformed-proposal repair.
Prior note, preserved verbatim:
2026-10-11 22:21 UTC; independently accepted bounded cyclic lifecycle.
Independent review ZIP SHA256676488a0600d8bfc02fc64e042c884a147b66470db8bde055628c652eb880f22; candidate ZIPf884ae10559f70836768eaa52aa5c41143816c4e4984130f6dd8754341a7b827; code2141c18183e619322443a5bb5660fe52c88018484ccca2392bf88650ef9354d3. Fresh independent26,350 cyclic RHS,2,598 preview/completion schedules,100 structured full-output/cold-ledger matches including40 beta-zero,300 corrupt-certificate fallbacks. Separate author replay reproduces5,996 schedules/16,056 RHS byte-identically.16 review payloads read back; original research executables inert. Accepted bytes include the pre-seal exact-tuple malformed-proposal repair.
Prior displayed cell, preserved verbatim:
Library libfile_d0794a2a85e48191ac3128bc92087981 v0, ALG079_Independent_Reverse_Cyclic_Solver_Review_2026-10-11.zip, SHA256 ecfa46d4501e1a12fc7b913fa6912b9e1fab7cd49cbdcd849c5b02a61b137f00. Fresh Library readback is byte-identical; 37 payload…
Prior note, preserved verbatim:
Library libfile_d0794a2a85e48191ac3128bc92087981 v0, ALG079_Independent_Reverse_Cyclic_Solver_Review_2026-10-11.zip, SHA256 ecfa46d4501e1a12fc7b913fa6912b9e1fab7cd49cbdcd849c5b02a61b137f00. Fresh Library readback is byte-identical; 37 payload manifests independently rechecked in consolidation. Review SHA256 129442910736905090e9da3e2409e0dc718cc5e3826e2f287c042c165b54d0b1. Original author archive unchanged.</t>
      </text>
    </comment>
    <comment authorId="0" ref="G28">
      <text>
        <t xml:space="preserve">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Prior displayed cell, preserved verbatim: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note, preserved verbatim: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displayed cell, preserved verbatim:
P02/R15 closure accepted; 10 October structural and singular-safe node-evaluation supplements already accepted. Specialized classical identity/application; exact-family priority unresolved.
Prior note, preserved verbatim: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
Historical cell record before 2026-10-11 19:40 UTC (preserved):
Adjacent-Hankel theorem accepted by Phase21 independent audit. General-pencil extension is a checked direct derivation in a publication assessment, expressly not a separate independently accepted audit package.
Related current status (scope, not blanket theorem equivalence): Q17: Proof closed. Arbitrary-matrix diagonal-pencil universal factors and reciprocity now independently proved at fixed homogeneous degree.</t>
      </text>
    </comment>
    <comment authorId="0" ref="K160">
      <text>
        <t xml:space="preserve">2026-10-11 22:21 UTC; independently accepted bounded cyclic lifecycle.
2026-10-11 22:21 UTC
Prior displayed cell, preserved verbatim:
2026-10-11 17:24–17:31 UTC</t>
      </text>
    </comment>
    <comment authorId="0" ref="I28">
      <text>
        <t xml:space="preserve">All exact source anchors:
C03 | Catalogue: C03 | https://docs.google.com/spreadsheets/d/1BHaGJHkXxf_UfZdyTKF2zrWNFzIP4IvhaqFMj-83BjU/edit#gid=214001001&amp;range=A158:AF158
C03 | novelity breakthough: C03 | https://docs.google.com/spreadsheets/d/1BHaGJHkXxf_UfZdyTKF2zrWNFzIP4IvhaqFMj-83BjU/edit#gid=214001003&amp;range=A198:Z198
C03 | Theorem register row33 | https://docs.google.com/spreadsheets/d/1BHaGJHkXxf_UfZdyTKF2zrWNFzIP4IvhaqFMj-83BjU/edit#gid=404576783&amp;range=A33:V33
C03 | Prior work row15 | https://docs.google.com/spreadsheets/d/1BHaGJHkXxf_UfZdyTKF2zrWNFzIP4IvhaqFMj-83BjU/edit#gid=562593543&amp;range=A15:V15
C03 | Source comparisons row19 | https://docs.google.com/spreadsheets/d/1BHaGJHkXxf_UfZdyTKF2zrWNFzIP4IvhaqFMj-83BjU/edit#gid=214001002&amp;range=A19:V19</t>
      </text>
    </comment>
    <comment authorId="0" ref="J28">
      <text>
        <t xml:space="preserve">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Prior displayed cell, preserved verbatim: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note, preserved verbatim: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displayed cell, preserved verbatim:
P02 §A / R15; exact structural and evaluator supplement hashes in full note.
Prior note, preserved verbatim: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Historical cell record before 2026-10-11 19:40 UTC (preserved):
https://github.com/AgentSlop-Si/research/blob/main/math/archive/objects/f7/f7aef958bb7f1d226391c3873609c6b1c577003e166f3b30234dc0f6a95c6d1d__PROOF_ALGEBRA.md | export SHA256 f7aef958bb7f1d226391c3873609c6b1c577003e166f3b30234dc0f6a95c6d1d
https://github.com/AgentSlop-Si/research/blob/main/math/archive/objects/e0/e02483286cfb595cfdff19b976d4360ede9c3ec55759fd6123e765ba1b266f43__PHASE21_AUDIT.md | export SHA256 c39f51b938c1e90c504400bd3269e9b976ebaa46fee4a9dfae1657c9a425bb76
https://github.com/AgentSlop-Si/research/blob/main/math/archive/objects/70/70ac2e66f4060804eea0cad59cb35328557bff58585c16c0bb5fe492a8634a97__ADDENDUM_20261010_0149.md | export SHA256 70ac2e66f4060804eea0cad59cb35328557bff58585c16c0bb5fe492a8634a97
Q17 current accepted scope: https://docs.google.com/spreadsheets/d/1BHaGJHkXxf_UfZdyTKF2zrWNFzIP4IvhaqFMj-83BjU/edit#gid=1877766156&amp;range=A20:V20</t>
      </text>
    </comment>
    <comment authorId="0" ref="K28">
      <text>
        <t xml:space="preserve">2026-10-11 19:40 UTC
Historical cell record before 2026-10-11 19:40 UTC (preserved):
2026-10-11 17:24–17:31 UTC</t>
      </text>
    </comment>
    <comment authorId="0" ref="A293">
      <text>
        <t xml:space="preserve">Unranked source record; stable-ID order; open work before closed stages
Rank is workflow priority, not a breakthrough score.</t>
      </text>
    </comment>
    <comment authorId="0" ref="B293">
      <text>
        <t xml:space="preserve">Kinds: Theorem view
Explicit aliases: </t>
      </text>
    </comment>
    <comment authorId="0" ref="C293">
      <text>
        <t xml:space="preserve">Keep common-good-component and no repeated-prime assumptions.; Lubinsky–Saff Theorem 3.2 directly supplies the chirp Hankel determinant, shifted RS annihilator and forced-diagonal product after explicit maps. Retain only specified legal-node/resonance/minimum and guarded content/carry applications for further priority review.</t>
      </text>
    </comment>
    <comment authorId="0" ref="A161">
      <text>
        <t xml:space="preserve">Unranked source record; stable-ID order; open work before closed stages
Rank is workflow priority, not a breakthrough score.</t>
      </text>
    </comment>
    <comment authorId="0" ref="B161">
      <text>
        <t xml:space="preserve">Kinds: Canonical claim, Canonical catalogue claim
Explicit aliases: </t>
      </text>
    </comment>
    <comment authorId="0" ref="F293">
      <text>
        <t xml:space="preserve">Accepted result at cited scope; recorded follow-up open</t>
      </text>
    </comment>
    <comment authorId="0" ref="C161">
      <text>
        <t xml:space="preserve">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Prior displayed cell, preserved verbatim: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Prior note, preserved verbatim: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Prior displayed cell, preserved verbatim:
Rank deficiency never constructs a Fourier factorization. Source generic unrestricted-pencil nonvanishing cannot establish all N in constrained Green family. No exhaustive claim beyond listed sizes. At N4 there are six Hamiltonian cycle orders total, so seven kernels do not…
Prior note, preserved verbatim:
Rank deficiency never constructs a Fourier factorization. Source generic unrestricted-pencil nonvanishing cannot establish all N in constrained Green family. No exhaustive claim beyond listed sizes. At N4 there are six Hamiltonian cycle orders total, so seven kernels do not have seven distinct orders.
Q26: Larger sizes and broader graph/coupling families remain unclassified; Q27 target-fiber construction is separate. Implementation: Both N16 cubic enumeration records independently reviewed; min rank10, no alternative minor, row mask1023. N16 quartics and N32 remain sampled only.
Next comparison: Match precisely the topology, size, gauges and field; establish a reusable theorem increment before proposing a standalone novelty claim.</t>
      </text>
    </comment>
    <comment authorId="0" ref="G293">
      <text>
        <t xml:space="preserve">Proof closed; Common-prime content carry and guarded odd legal-bank minima retained.</t>
      </text>
    </comment>
    <comment authorId="0" ref="A29">
      <text>
        <t xml:space="preserve">Workflow placement using existing family priority and current task scope (3); open work before closed stages
Rank is workflow priority, not a breakthrough score.</t>
      </text>
    </comment>
    <comment authorId="0" ref="I293">
      <text>
        <t xml:space="preserve">All exact source anchors:
TH-03 | Theorem register row14 | https://docs.google.com/spreadsheets/d/1BHaGJHkXxf_UfZdyTKF2zrWNFzIP4IvhaqFMj-83BjU/edit#gid=404576783&amp;range=A14:V14</t>
      </text>
    </comment>
    <comment authorId="0" ref="B29">
      <text>
        <t xml:space="preserve">Kinds: Theorem view, Fusion workflow
Explicit aliases: </t>
      </text>
    </comment>
    <comment authorId="0" ref="F161">
      <text>
        <t xml:space="preserve">2026-10-12 19:31 UTC; independently accepted fixed N32 cross-prime cubic cover.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Prior displayed cell, preserved verbatim:
The exact Phase39 N16 quartic exhaustion subgate is independently closed. The parent Q26 larger-exhaustive-certificates gate stays OPEN; original N16 cubic acceptance and distinct Phase38 scope remain unchanged.
Prior note, preserved verbatim:
2026-10-11 23:53 UTC; independently accepted fixed Phase39 N16 quartic exhaustion.
The exact Phase39 N16 quartic exhaustion subgate is independently closed. The parent Q26 larger-exhaustive-certificates gate stays OPEN; original N16 cubic acceptance and distinct Phase38 scope remain unchanged.
Prior displayed cell, preserved verbatim:
Accepted result at cited scope; recorded follow-up open
Prior note, preserved verbatim:
Accepted result at cited scope; recorded follow-up open</t>
      </text>
    </comment>
    <comment authorId="0" ref="J293">
      <text>
        <t xml:space="preserve">Q03</t>
      </text>
    </comment>
    <comment authorId="0" ref="C29">
      <text>
        <t xml:space="preserve">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Prior displayed cell, preserved verbatim: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Implementation pending; Classical Prony/pruning synthesis; interface priority unresolved. Q07: Exact field with supplied primitive roots and complete rejection verification. Q13: No integrated production Toeplitz/blocked recognizer validated. Q14: Resolve exact…
Prior note, preserved verbatim:
Implementation pending; Classical Prony/pruning synthesis; interface priority unresolved.
Q07: Exact field with supplied primitive roots and complete rejection verification.
Q13: No integrated production Toeplitz/blocked recognizer validated.
Q14: Resolve exact intermediate-fiber and rejection-interface priority; any bounded-word implementation requires its own complete contract.
Exact field with supplied primitive roots and complete rejection verification.</t>
      </text>
    </comment>
    <comment authorId="0" ref="G161">
      <text>
        <t xml:space="preserve">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Prior displayed cell, preserved verbatim: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Prior note, preserved verbatim: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Prior displayed cell, preserved verbatim:
Source theorem and validation read directly. Necessity, anchored spurious-root argument, homogeneous full-rank implication and mapping coverage count verified as elementary algebra. No independent reconstruction of new seven-kernel data, valid reductions, all finite certificate…
Prior note, preserved verbatim:
Source theorem and validation read directly. Necessity, anchored spurious-root argument, homogeneous full-rank implication and mapping coverage count verified as elementary algebra. No independent reconstruction of new seven-kernel data, valid reductions, all finite certificate ranks or exhaustive logs in this catalogue. Source-labeled independent verification is not an externally independent saved audit. Older Phase38 acceptance does not certify changed Phase39 family.
Related current status (scope, not blanket theorem equivalence): Q26: Proof closed. Original Phase39 N4/N8/N16 finite seven-Green exclusion closed: N16 complete cubic enumeration of 10,483,200 mappings per prime independently accepted; no quartic exhaustion or all-N extension.</t>
      </text>
    </comment>
    <comment authorId="0" ref="I161">
      <text>
        <t xml:space="preserve">All exact source anchors:
ALG-BIVARIATE-MASK-ELIMINATION | Catalogue: ALG-BIVARIATE-MASK-ELIMINATION | https://docs.google.com/spreadsheets/d/1BHaGJHkXxf_UfZdyTKF2zrWNFzIP4IvhaqFMj-83BjU/edit#gid=214001001&amp;range=A21:AF21
ALG-BIVARIATE-MASK-ELIMINATION | novelity breakthough: ALG-BIVARIATE-MASK-ELIMINATION | https://docs.google.com/spreadsheets/d/1BHaGJHkXxf_UfZdyTKF2zrWNFzIP4IvhaqFMj-83BjU/edit#gid=214001003&amp;range=A33:Z33</t>
      </text>
    </comment>
    <comment authorId="0" ref="F29">
      <text>
        <t xml:space="preserve">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Prior displayed cell, preserved verbatim: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Accepted result at cited scope; recorded follow-up open
Prior note, preserved verbatim:
Accepted result at cited scope; recorded follow-up open</t>
      </text>
    </comment>
    <comment authorId="0" ref="J161">
      <text>
        <t xml:space="preserve">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Prior displayed cell, preserved verbatim: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Prior note, preserved verbatim: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Prior displayed cell, preserved verbatim:
Q26 remains proof-closed only for the fixed Phase39 N4/N8/N16 scope. SP01 SHA256 77438470cc0a4e248881f63d68a702f473fd765309170c25f159d8deb248a56c: S01–S03 ACCEPT. SP12 SHA256 a4205d74030c7c86d8a16fee6fd6f3cb36cbeb2c66b7022709b58960de23185d:…
Prior note, preserved verbatim:
Q26 remains proof-closed only for the fixed Phase39 N4/N8/N16 scope. SP01 SHA256 77438470cc0a4e248881f63d68a702f473fd765309170c25f159d8deb248a56c: S01–S03 ACCEPT. SP12 SHA256 a4205d74030c7c86d8a16fee6fd6f3cb36cbeb2c66b7022709b58960de23185d: supplement_v4 N01–N03 ACCEPT; these explicitly supersede historical S17 PENDING for N16 cubic enumeration. N04–N05 remain OPEN only for larger/different architectures, N16 quartic exhaustion, practical/production and priority extensions. The reviewer independently enumerated all 10,483,200 mappings per prime. This reconciliation performs no new enumeration. Exact source archive: Library libfile_c587a06594ac8191b9479f3c402f42db, Research-review-supplement-2026-10-10-v2-delivery.zip; v4 ledger SHA256 0e4d1376d34da588dad8ad1532bd2544e63de3329b0ee8e668fe3bc44a6f9fa3. Phase38 remains separate. Coverage packet: Library libfile_f9aec9d415088191af5ee5500674980e v0; SHA256 e59edef73ba992623ab10aa047b21f57bd2f7631cdc6cebfa92a7be176e6b398. Exact readback and 27 manifest payloads verified.</t>
      </text>
    </comment>
    <comment authorId="0" ref="G29">
      <text>
        <t xml:space="preserve">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Prior displayed cell, preserved verbatim: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Raw short-mode recognition strengthened on dyadic grids to O(N log(t+2)+t²). Application remains O(Nr). Reviewed update: Original F015 cap and aggregate theorems freshly reread and independently accepted with fresh exact controls and all guarded Green-domain assumptions.
Prior note, preserved verbatim:
Raw short-mode recognition strengthened on dyadic grids to O(N log(t+2)+t²). Application remains O(Nr).
Reviewed update: Original F015 cap and aggregate theorems freshly reread and independently accepted with fresh exact controls and all guarded Green-domain assumptions.</t>
      </text>
    </comment>
    <comment authorId="0" ref="I29">
      <text>
        <t xml:space="preserve">All exact source anchors:
FUS-05 | Fusion list row8 | https://docs.google.com/spreadsheets/d/1BHaGJHkXxf_UfZdyTKF2zrWNFzIP4IvhaqFMj-83BjU/edit#gid=1242754826&amp;range=A8:V8
FUS-05 | Theorem register row8 | https://docs.google.com/spreadsheets/d/1BHaGJHkXxf_UfZdyTKF2zrWNFzIP4IvhaqFMj-83BjU/edit#gid=404576783&amp;range=A8:V8
FUS-05 | Prior work row16 | https://docs.google.com/spreadsheets/d/1BHaGJHkXxf_UfZdyTKF2zrWNFzIP4IvhaqFMj-83BjU/edit#gid=562593543&amp;range=A16:V16</t>
      </text>
    </comment>
    <comment authorId="0" ref="J29">
      <text>
        <t xml:space="preserve">2026-10-12 16:17 UTC; independently accepted bounded ternary raw Weyl interface.
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Prior displayed cell, preserved verbatim:
Q07 implementation component only; all other FUS-05 obligations remain unchanged.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Q07 implementation component only; all other FUS-05 obligations remain unchanged.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H01, P05, P03, D05, D06, D03, D04, L02, SP11
Prior note, preserved verbatim:
H01, P05, P03, D05, D06, D03, D04, L02, SP11</t>
      </text>
    </comment>
    <comment authorId="0" ref="A294">
      <text>
        <t xml:space="preserve">Unranked source record; stable-ID order; open work before closed stages
Rank is workflow priority, not a breakthrough score.</t>
      </text>
    </comment>
    <comment authorId="0" ref="B294">
      <text>
        <t xml:space="preserve">Kinds: Theorem view
Explicit aliases: </t>
      </text>
    </comment>
    <comment authorId="0" ref="C294">
      <text>
        <t xml:space="preserve">Finite-stage certificate reconstruction is separate Q33.; Final Delvaux–Van Barel 2008 comparison complete. no matching inverse sum separator theorem in DV2008 final; worldwide unresolved. Classical overlap: Flat unitary/support uncertainty background: Theorem 1 and Lemma 2, pp.1588-1589.</t>
      </text>
    </comment>
    <comment authorId="0" ref="A162">
      <text>
        <t xml:space="preserve">Unranked source record; stable-ID order; open work before closed stages
Rank is workflow priority, not a breakthrough score.</t>
      </text>
    </comment>
    <comment authorId="0" ref="B162">
      <text>
        <t xml:space="preserve">Kinds: Canonical claim, Canonical catalogue claim
Explicit aliases: </t>
      </text>
    </comment>
    <comment authorId="0" ref="F294">
      <text>
        <t xml:space="preserve">Accepted result at cited scope; recorded follow-up open</t>
      </text>
    </comment>
    <comment authorId="0" ref="C162">
      <text>
        <t xml:space="preserve">Passing selected ratios or all pair histograms does not certify equivalence. Nonlinear/stateful oracle and uncharged table preparation need separate treatment.
Q19: O(E) exact-scalar diagnostic requires supplied references and paid norm certificates. Source floating-point tests do not give outward-rounded certification. Implementation: Certified finite-precision implementation pending
Next comparison: Compare the exact invariant and equality/metric claim with classical Fourier equivalence, switching, Gram and spectral methods; preserve unitary versus arbitrary-invertible distinctions.</t>
      </text>
    </comment>
    <comment authorId="0" ref="G294">
      <text>
        <t xml:space="preserve">Proof closed; Accepted 9^r separator cutoff retained. New autocorrelation-deficit theorem adds asymmetric arbitrary-abelian block bounds and legal p-coprime trimming.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Restricted representation theorem; no unrestricted FFT/runtime lower bound or priority clearance.</t>
      </text>
    </comment>
    <comment authorId="0" ref="A30">
      <text>
        <t xml:space="preserve">Workflow placement using existing family priority and current task scope (3); open work before closed stages
Rank is workflow priority, not a breakthrough score.</t>
      </text>
    </comment>
    <comment authorId="0" ref="I294">
      <text>
        <t xml:space="preserve">All exact source anchors:
TH-04 | Theorem register row15 | https://docs.google.com/spreadsheets/d/1BHaGJHkXxf_UfZdyTKF2zrWNFzIP4IvhaqFMj-83BjU/edit#gid=404576783&amp;range=A15:V15</t>
      </text>
    </comment>
    <comment authorId="0" ref="B30">
      <text>
        <t xml:space="preserve">Kinds: Current new-result view (not a new-discovery count), Result view
Explicit aliases: </t>
      </text>
    </comment>
    <comment authorId="0" ref="F162">
      <text>
        <t xml:space="preserve">Accepted result at cited scope; recorded follow-up open</t>
      </text>
    </comment>
    <comment authorId="0" ref="J294">
      <text>
        <t xml:space="preserve">Q04</t>
      </text>
    </comment>
    <comment authorId="0" ref="C30">
      <text>
        <t xml:space="preserve">Original D06 source-byte provenance is recovered and closed (SHA256 e871250b94c9a5823adacee7da26bb6d4477af0758c684aa8c8ff9e34be21f89). Optimized implementation, complete production resource accounting and full-interface priority remain open.</t>
      </text>
    </comment>
    <comment authorId="0" ref="G162">
      <text>
        <t xml:space="preserve">Accepted Phase20 independent proof/audit, including composite-length criterion and counterfeit controls.
Related current status (scope, not blanket theorem equivalence): Q19: Proof closed. Phase18 curvature energy, forest-holonomy rank and full inherited commutator-spectrum arguments reconstructed and accepted.</t>
      </text>
    </comment>
    <comment authorId="0" ref="I162">
      <text>
        <t xml:space="preserve">All exact source anchors:
ALG-CLASSICAL-CURVATURE | Catalogue: ALG-CLASSICAL-CURVATURE | https://docs.google.com/spreadsheets/d/1BHaGJHkXxf_UfZdyTKF2zrWNFzIP4IvhaqFMj-83BjU/edit#gid=214001001&amp;range=A161:AF161
ALG-CLASSICAL-CURVATURE | novelity breakthough: ALG-CLASSICAL-CURVATURE | https://docs.google.com/spreadsheets/d/1BHaGJHkXxf_UfZdyTKF2zrWNFzIP4IvhaqFMj-83BjU/edit#gid=214001003&amp;range=A213:Z213</t>
      </text>
    </comment>
    <comment authorId="0" ref="F30">
      <text>
        <t xml:space="preserve">Accepted result at cited scope; recorded follow-up open</t>
      </text>
    </comment>
    <comment authorId="0" ref="J162">
      <text>
        <t xml:space="preserve">https://github.com/AgentSlop-Si/research/blob/main/math/archive/objects/e7/e7413d1d591cfae89647304a88b1ca664dea9602dd86fec79a58688f346a7946__e7413d1d591cfae89647__PHASE20_AUDIT.md | export SHA256 e7413d1d591cfae89647304a88b1ca664dea9602dd86fec79a58688f346a7946
Q19 current accepted scope: https://docs.google.com/spreadsheets/d/1BHaGJHkXxf_UfZdyTKF2zrWNFzIP4IvhaqFMj-83BjU/edit#gid=1877766156&amp;range=A22:V22
[2026-10-12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G30">
      <text>
        <t xml:space="preserve">Proof closed</t>
      </text>
    </comment>
    <comment authorId="0" ref="I30">
      <text>
        <t xml:space="preserve">All exact source anchors:
NEW-03 | novelity breakthough: NEW-03 | https://docs.google.com/spreadsheets/d/1BHaGJHkXxf_UfZdyTKF2zrWNFzIP4IvhaqFMj-83BjU/edit#gid=214001003&amp;range=A115:Z115
NEW-03 | New results row6 | https://docs.google.com/spreadsheets/d/1BHaGJHkXxf_UfZdyTKF2zrWNFzIP4IvhaqFMj-83BjU/edit#gid=627764102&amp;range=A6:V6</t>
      </text>
    </comment>
    <comment authorId="0" ref="J30">
      <text>
        <t xml:space="preserve">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https://docs.google.com/spreadsheets/d/1BHaGJHkXxf_UfZdyTKF2zrWNFzIP4IvhaqFMj-83BjU/edit#gid=627764102&amp;range=A6:V6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text>
    </comment>
    <comment authorId="0" ref="A295">
      <text>
        <t xml:space="preserve">Unranked source record; stable-ID order; open work before closed stages
Rank is workflow priority, not a breakthrough score.</t>
      </text>
    </comment>
    <comment authorId="0" ref="B295">
      <text>
        <t xml:space="preserve">Kinds: Theorem view
Explicit aliases: </t>
      </text>
    </comment>
    <comment authorId="0" ref="C295">
      <text>
        <t xml:space="preserve">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Prior displayed cell, preserved verbatim: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note, preserved verbatim: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displayed cell, preserved verbatim:
Retain the distinct accepted cyclic minimax statement and finite-abelian deficit extension. A matching upper for a named noncyclic2-group is the remaining mathematical direction, not a reproof of the completed general deficit extension.
Prior note, preserved verbatim:
2026-10-11 21:56 UTC; source-pinned current-view reconciliation.
Retain the distinct accepted cyclic minimax statement and finite-abelian deficit extension. A matching upper for a named noncyclic2-group is the remaining mathematical direction, not a reproof of the completed general deficit extension.
Prior displayed cell, preserved verbatim:
General deficit extension is tracked separately.; Final Delvaux–Van Barel 2008 comparison complete. distinct general statement relative to DV2008 final; worldwide unresolved. Classical overlap: Double digit reversal and rank-one hierarchy: Lemma 7, p.1596; Eq.(15),…
Prior note, preserved verbatim:
General deficit extension is tracked separately.;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t>
      </text>
    </comment>
    <comment authorId="0" ref="A163">
      <text>
        <t xml:space="preserve">Unranked source record; stable-ID order; open work before closed stages
Rank is workflow priority, not a breakthrough score.</t>
      </text>
    </comment>
    <comment authorId="0" ref="B163">
      <text>
        <t xml:space="preserve">Kinds: Canonical claim, Canonical catalogue claim
Explicit aliases: </t>
      </text>
    </comment>
    <comment authorId="0" ref="F295">
      <text>
        <t xml:space="preserve">2026-10-12 01:29 UTC; Q05 classical upper attribution correction.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
Prior displayed cell, preserved verbatim:
Uniform noncyclic minimax matching upper independently accepted for every finite abelian 2-group in characteristic zero. Existing cyclic and finite-abelian deficit results retained; larger rank sums, broader fields/groups, costs and historical priority stay separate.
Prior note, preserved verbatim:
2026-10-11 23:59 UTC; independently accepted uniform abelian 2-group endpoint minimax.
Uniform noncyclic minimax matching upper independently accepted for every finite abelian 2-group in characteristic zero. Existing cyclic and finite-abelian deficit results retained; larger rank sums, broader fields/groups, costs and historical priority stay separate.
Prior displayed cell, preserved verbatim:
Accepted result at cited scope; recorded follow-up open
Prior note, preserved verbatim:
Accepted result at cited scope; recorded follow-up open</t>
      </text>
    </comment>
    <comment authorId="0" ref="C163">
      <text>
        <t xml:space="preserve">Not arbitrary internal masks, branch parameters, seeds, sizes or all Green sums. A source count correction: circuit has three vector sums, not two.
No new current closure; historical limitations remain.
Next comparison: Match precisely the topology, size, gauges and field; establish a reusable theorem increment before proposing a standalone novelty claim.</t>
      </text>
    </comment>
    <comment authorId="0" ref="G295">
      <text>
        <t xml:space="preserve">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Prior displayed cell, preserved verbatim: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note, preserved verbatim: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displayed cell, preserved verbatim:
Distinct cyclic minimax theorem retained, with the already accepted arbitrary finite-abelian deficit extension. These source-related statements are not merged into another canonical discovery.
Prior note, preserved verbatim:
2026-10-11 21:56 UTC; source-pinned current-view reconciliation.
Distinct cyclic minimax theorem retained, with the already accepted arbitrary finite-abelian deficit extension. These source-related statements are not merged into another canonical discovery.
Prior displayed cell, preserved verbatim:
Proof closed; Endpoint minimax and odd-moment bounds retained. Deficit invariant extends the block-rank/gap argument to arbitrary finite abelian groups.
Prior note, preserved verbatim:
Proof closed; Endpoint minimax and odd-moment bounds retained. Deficit invariant extends the block-rank/gap argument to arbitrary finite abelian groups.</t>
      </text>
    </comment>
    <comment authorId="0" ref="A31">
      <text>
        <t xml:space="preserve">Workflow placement using existing family priority and current task scope (3); open work before closed stages
Rank is workflow priority, not a breakthrough score.</t>
      </text>
    </comment>
    <comment authorId="0" ref="I295">
      <text>
        <t xml:space="preserve">All exact source anchors:
TH-05 | Theorem register row16 | https://docs.google.com/spreadsheets/d/1BHaGJHkXxf_UfZdyTKF2zrWNFzIP4IvhaqFMj-83BjU/edit#gid=404576783&amp;range=A16:V16</t>
      </text>
    </comment>
    <comment authorId="0" ref="B31">
      <text>
        <t xml:space="preserve">Kinds: Current new-result view (not a new-discovery count), Result view
Explicit aliases: </t>
      </text>
    </comment>
    <comment authorId="0" ref="F163">
      <text>
        <t xml:space="preserve">Accepted result at cited scope; recorded follow-up open</t>
      </text>
    </comment>
    <comment authorId="0" ref="J295">
      <text>
        <t xml:space="preserve">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Prior displayed cell, preserved verbatim: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note, preserved verbatim: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displayed cell, preserved verbatim:
Q05
Prior note, preserved verbatim:
Q05</t>
      </text>
    </comment>
    <comment authorId="0" ref="C31">
      <text>
        <t xml:space="preserve">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Prior displayed cell, preserved verbatim:
Exact-family attribution and a stronger application remain open. Singular/degree-drop and characteristic-2 guards retained; per-node cubic cost is not all-coefficient cubic recovery.
Prior note, preserved verbatim: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Specialization may increase vanishing order; generic exact order is not universal.
Next comparison: Compare the exact nonzero eliminant with unknown-common-width Gaussian Prony methods, full 2009 chirp sensing algorithms and structured Toeplitz determinant literature; match field, grid and rejection contracts.</t>
      </text>
    </comment>
    <comment authorId="0" ref="G163">
      <text>
        <t xml:space="preserve">Independently accepted; all 2,040 polynomial coefficients reconstructed. Proof excludes algebraic-closure roots, not merely searched finite-field parameters.</t>
      </text>
    </comment>
    <comment authorId="0" ref="I163">
      <text>
        <t xml:space="preserve">All exact source anchors:
ALG-FIXED-PENCIL-CERTS | Catalogue: ALG-FIXED-PENCIL-CERTS | https://docs.google.com/spreadsheets/d/1BHaGJHkXxf_UfZdyTKF2zrWNFzIP4IvhaqFMj-83BjU/edit#gid=214001001&amp;range=A95:AF95
ALG-FIXED-PENCIL-CERTS | novelity breakthough: ALG-FIXED-PENCIL-CERTS | https://docs.google.com/spreadsheets/d/1BHaGJHkXxf_UfZdyTKF2zrWNFzIP4IvhaqFMj-83BjU/edit#gid=214001003&amp;range=A162:Z162</t>
      </text>
    </comment>
    <comment authorId="0" ref="F31">
      <text>
        <t xml:space="preserve">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Prior displayed cell, preserved verbatim:
Accepted result at cited scope; recorded follow-up open
Prior note, preserved verbatim:
Accepted result at cited scope; recorded follow-up open</t>
      </text>
    </comment>
    <comment authorId="0" ref="J163">
      <text>
        <t xml:space="preserve">https://github.com/AgentSlop-Si/research/blob/main/math/archive/objects/20/206c0390037a3185b57049d815524ca21d52ec7cacb7bed58e080958f649fcc4__REVIEW.md | export SHA256 206c0390037a3185b57049d815524ca21d52ec7cacb7bed58e080958f649fcc4
https://github.com/AgentSlop-Si/research/blob/main/math/archive/objects/41/41e33de3d9eccd79df4ae2ff04f851eb52b0df0e584f36a3d83a08ae096b1bc4__THEOREM_1_.md | export SHA256 41e33de3d9eccd79df4ae2ff04f851eb52b0df0e584f36a3d83a08ae096b1bc4</t>
      </text>
    </comment>
    <comment authorId="0" ref="G31">
      <text>
        <t xml:space="preserve">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Prior displayed cell, preserved verbatim: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note, preserved verbatim: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displayed cell, preserved verbatim:
View of accepted arbitrary-pencil closure P02/R15; no separate discovery count.
Prior note, preserved verbatim:
Arbitrary-matrix diagonal-pencil factors and reciprocal trace residual are independently accepted at fixed homogeneous degree (P02/R15), over arbitrary commutative rings. The adjacent-Hankel case is a specialization.
NEW-06 is an existing result view, not a new canonical claim. Supplemental refinements belong to the separately pinned accepted C03 chain.
Historical cell record before 2026-10-11 19:40 UTC (preserved):
Proof closed</t>
      </text>
    </comment>
    <comment authorId="0" ref="I31">
      <text>
        <t xml:space="preserve">All exact source anchors:
NEW-06 | novelity breakthough: NEW-06 | https://docs.google.com/spreadsheets/d/1BHaGJHkXxf_UfZdyTKF2zrWNFzIP4IvhaqFMj-83BjU/edit#gid=214001003&amp;range=A116:Z116
NEW-06 | New results row9 | https://docs.google.com/spreadsheets/d/1BHaGJHkXxf_UfZdyTKF2zrWNFzIP4IvhaqFMj-83BjU/edit#gid=627764102&amp;range=A9:V9</t>
      </text>
    </comment>
    <comment authorId="0" ref="J31">
      <text>
        <t xml:space="preserve">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Prior displayed cell, preserved verbatim: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note, preserved verbatim: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displayed cell, preserved verbatim:
P02 §A / R15; exact C03 proof and review bindings in full note.
Prior note, preserved verbatim: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The old overview inherited broader CHIRP recognizer hashes; those are family-context sources, not the exact support for this closure.
Historical cell record before 2026-10-11 19:40 UTC (preserved):
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https://docs.google.com/spreadsheets/d/1BHaGJHkXxf_UfZdyTKF2zrWNFzIP4IvhaqFMj-83BjU/edit#gid=627764102&amp;range=A9:V9</t>
      </text>
    </comment>
    <comment authorId="0" ref="K31">
      <text>
        <t xml:space="preserve">2026-10-11 19:40 UTC
Historical cell record before 2026-10-11 19:40 UTC (preserved):
2026-10-11 17:24–17:31 UTC</t>
      </text>
    </comment>
    <comment authorId="0" ref="A296">
      <text>
        <t xml:space="preserve">Unranked source record; stable-ID order; open work before closed stages
Rank is workflow priority, not a breakthrough score.</t>
      </text>
    </comment>
    <comment authorId="0" ref="B296">
      <text>
        <t xml:space="preserve">Kinds: Theorem view
Explicit aliases: </t>
      </text>
    </comment>
    <comment authorId="0" ref="C296">
      <text>
        <t xml:space="preserve">2026-10-11 21:56 UTC; source-pinned current-view reconciliation.
The paid3-4-5 non-Fourier template family is already constructed and accepted. Eager/numerical execution, an implemented certified interface and production performance remain open. The conditional macro compiler and paid balancing premises remain mandatory.
Prior displayed cell, preserved verbatim:
Need a concrete non-Fourier family with paid envelopes and scaled-template budget.; Classical perturbation, balancing and tabulation synthesis.
Prior note, preserved verbatim:
Need a concrete non-Fourier family with paid envelopes and scaled-template budget.; Classical perturbation, balancing and tabulation synthesis.</t>
      </text>
    </comment>
    <comment authorId="0" ref="A164">
      <text>
        <t xml:space="preserve">Unranked source record; stable-ID order; open work before closed stages
Rank is workflow priority, not a breakthrough score.</t>
      </text>
    </comment>
    <comment authorId="0" ref="B164">
      <text>
        <t xml:space="preserve">Kinds: Canonical claim, Canonical catalogue claim
Explicit aliases: </t>
      </text>
    </comment>
    <comment authorId="0" ref="F296">
      <text>
        <t xml:space="preserve">Accepted result at cited scope; recorded follow-up open</t>
      </text>
    </comment>
    <comment authorId="0" ref="C164">
      <text>
        <t xml:space="preserve">Does not rule out unrelated gauges or arbitrary interstage routing. The common-gauge architecture consequences and finite F4 escape certificate are in matrix catalogue.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G296">
      <text>
        <t xml:space="preserve">2026-10-11 21:56 UTC; source-pinned current-view reconciliation.
The accepted conditioned macro compiler now has the paid3-4-5 non-Fourier template construction and dyadic prefix balancing. This closes the missing-family stage while preserving implementation and conditioning requirements.
Prior displayed cell, preserved verbatim:
Proof closed; Macro compiler retained; paid dyadic prefix balancing added in S1.
Prior note, preserved verbatim:
Proof closed; Macro compiler retained; paid dyadic prefix balancing added in S1.</t>
      </text>
    </comment>
    <comment authorId="0" ref="A32">
      <text>
        <t xml:space="preserve">Workflow placement using existing family priority and current task scope (3); open work before closed stages
Rank is workflow priority, not a breakthrough score.</t>
      </text>
    </comment>
    <comment authorId="0" ref="I296">
      <text>
        <t xml:space="preserve">All exact source anchors:
TH-06 | Theorem register row17 | https://docs.google.com/spreadsheets/d/1BHaGJHkXxf_UfZdyTKF2zrWNFzIP4IvhaqFMj-83BjU/edit#gid=404576783&amp;range=A17:V17</t>
      </text>
    </comment>
    <comment authorId="0" ref="B32">
      <text>
        <t xml:space="preserve">Kinds: Research workflow
Explicit aliases: </t>
      </text>
    </comment>
    <comment authorId="0" ref="F164">
      <text>
        <t xml:space="preserve">Accepted result at cited scope; recorded follow-up open</t>
      </text>
    </comment>
    <comment authorId="0" ref="J296">
      <text>
        <t xml:space="preserve">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Q06
Prior note, preserved verbatim:
Q06</t>
      </text>
    </comment>
    <comment authorId="0" ref="C32">
      <text>
        <t xml:space="preserve">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Prior displayed cell, preserved verbatim:
Exact-family attribution and a stronger application remain open. Singular/degree-drop and characteristic-2 guards retained; per-node cubic cost is not all-coefficient cubic recovery.
Prior note, preserved verbatim: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Specialization may increase vanishing order; generic exact order is not universal.
Classical resultant mechanism; printed formula/application priority unresolved.
Not applicable to abstract proof</t>
      </text>
    </comment>
    <comment authorId="0" ref="G164">
      <text>
        <t xml:space="preserve">Theorem16.1 independently accepted after direct all-N congruence proof; exhaustive small controls support but do not replace proof. Catalogue read saved proof audit as inert text.</t>
      </text>
    </comment>
    <comment authorId="0" ref="I164">
      <text>
        <t xml:space="preserve">All exact source anchors:
ALG-MONOMIAL-CENTRALIZER | Catalogue: ALG-MONOMIAL-CENTRALIZER | https://docs.google.com/spreadsheets/d/1BHaGJHkXxf_UfZdyTKF2zrWNFzIP4IvhaqFMj-83BjU/edit#gid=214001001&amp;range=A26:AF26
ALG-MONOMIAL-CENTRALIZER | novelity breakthough: ALG-MONOMIAL-CENTRALIZER | https://docs.google.com/spreadsheets/d/1BHaGJHkXxf_UfZdyTKF2zrWNFzIP4IvhaqFMj-83BjU/edit#gid=214001003&amp;range=A67:Z67</t>
      </text>
    </comment>
    <comment authorId="0" ref="F32">
      <text>
        <t xml:space="preserve">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https://docs.google.com/spreadsheets/d/1BHaGJHkXxf_UfZdyTKF2zrWNFzIP4IvhaqFMj-83BjU/edit#gid=1877766156&amp;range=A20:V20
Prior overview wording: Scoped result recorded; follow-up remains</t>
      </text>
    </comment>
    <comment authorId="0" ref="J164">
      <text>
        <t xml:space="preserve">https://github.com/AgentSlop-Si/research/blob/main/math/archive/objects/6b/6b83dab44ee74f9cd3c905a2b16b78d38a208a7ed5efffcc4430428e098cd88a__REVIEW.md | export SHA256 6b83dab44ee74f9cd3c905a2b16b78d38a208a7ed5efffcc4430428e098cd88a</t>
      </text>
    </comment>
    <comment authorId="0" ref="G32">
      <text>
        <t xml:space="preserve">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Prior displayed cell, preserved verbatim: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note, preserved verbatim: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displayed cell, preserved verbatim:
P02/R15 closure accepted; 10 October structural and singular-safe node-evaluation supplements already accepted. Specialized classical identity/application; exact-family priority unresolved.
Prior note, preserved verbatim: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
Historical cell record before 2026-10-11 19:40 UTC (preserved):
Arbitrary-matrix diagonal-pencil universal factors and reciprocity now independently proved at fixed homogeneous degree.</t>
      </text>
    </comment>
    <comment authorId="0" ref="I32">
      <text>
        <t xml:space="preserve">All exact source anchors:
Q17 | Research queue row20 | https://docs.google.com/spreadsheets/d/1BHaGJHkXxf_UfZdyTKF2zrWNFzIP4IvhaqFMj-83BjU/edit#gid=1877766156&amp;range=A20:V20</t>
      </text>
    </comment>
    <comment authorId="0" ref="J32">
      <text>
        <t xml:space="preserve">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Prior displayed cell, preserved verbatim: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note, preserved verbatim: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displayed cell, preserved verbatim:
P02 §A / R15; exact structural and evaluator supplement hashes in full note.
Prior note, preserved verbatim: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Historical cell record before 2026-10-11 19:40 UTC (preserved):
R15</t>
      </text>
    </comment>
    <comment authorId="0" ref="K32">
      <text>
        <t xml:space="preserve">2026-10-11 19:40 UTC
Historical cell record before 2026-10-11 19:40 UTC (preserved):
2026-10-11 17:24–17:31 UTC</t>
      </text>
    </comment>
    <comment authorId="0" ref="A297">
      <text>
        <t xml:space="preserve">Unranked source record; stable-ID order; open work before closed stages
Rank is workflow priority, not a breakthrough score.</t>
      </text>
    </comment>
    <comment authorId="0" ref="B297">
      <text>
        <t xml:space="preserve">Kinds: Theorem view
Explicit aliases: </t>
      </text>
    </comment>
    <comment authorId="0" ref="C297">
      <text>
        <t xml:space="preserve">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Prior displayed cell, preserved verbatim: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Exact field with supplied primitive roots and complete rejection verification.; Classical Prony/pruning synthesis; interface priority unresolved.
Prior note, preserved verbatim:
Exact field with supplied primitive roots and complete rejection verification.; Classical Prony/pruning synthesis; interface priority unresolved.</t>
      </text>
    </comment>
    <comment authorId="0" ref="A165">
      <text>
        <t xml:space="preserve">Unranked source record; stable-ID order; open work before closed stages
Rank is workflow priority, not a breakthrough score.</t>
      </text>
    </comment>
    <comment authorId="0" ref="B165">
      <text>
        <t xml:space="preserve">Kinds: Canonical claim, Canonical catalogue claim
Explicit aliases: </t>
      </text>
    </comment>
    <comment authorId="0" ref="F297">
      <text>
        <t xml:space="preserve">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Accepted result at cited scope; recorded follow-up open
Prior note, preserved verbatim:
Accepted result at cited scope; recorded follow-up open</t>
      </text>
    </comment>
    <comment authorId="0" ref="C165">
      <text>
        <t xml:space="preserve">Primitive-holonomy hypothesis matters; no freely varying sum/product or all-cycle-bank exclusion. Ratios must lie in the root subgroup before exponent-parity extraction.
Q19: O(E) exact-scalar diagnostic requires supplied references and paid norm certificates. Source floating-point tests do not give outward-rounded certification. Implementation: Certified finite-precision implementation pending
Next comparison: Compare the exact invariant and equality/metric claim with classical Fourier equivalence, switching, Gram and spectral methods; preserve unitary versus arbitrary-invertible distinctions.</t>
      </text>
    </comment>
    <comment authorId="0" ref="G297">
      <text>
        <t xml:space="preserve">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Proof closed; Raw short-mode recognition strengthened on dyadic grids to O(N log(t+2)+t²). Application remains O(Nr).
Prior note, preserved verbatim:
Proof closed; Raw short-mode recognition strengthened on dyadic grids to O(N log(t+2)+t²). Application remains O(Nr).</t>
      </text>
    </comment>
    <comment authorId="0" ref="A33">
      <text>
        <t xml:space="preserve">Workflow placement using existing family priority and current task scope (3); open work before closed stages
Rank is workflow priority, not a breakthrough score.</t>
      </text>
    </comment>
    <comment authorId="0" ref="I297">
      <text>
        <t xml:space="preserve">All exact source anchors:
TH-07 | Theorem register row18 | https://docs.google.com/spreadsheets/d/1BHaGJHkXxf_UfZdyTKF2zrWNFzIP4IvhaqFMj-83BjU/edit#gid=404576783&amp;range=A18:V18</t>
      </text>
    </comment>
    <comment authorId="0" ref="B33">
      <text>
        <t xml:space="preserve">Kinds: Follow-up workflow
Explicit aliases: </t>
      </text>
    </comment>
    <comment authorId="0" ref="F165">
      <text>
        <t xml:space="preserve">Accepted result at cited scope; recorded follow-up open</t>
      </text>
    </comment>
    <comment authorId="0" ref="J297">
      <text>
        <t xml:space="preserve">2026-10-12 16:17 UTC; independently accepted bounded ternary raw Weyl interface.
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Prior displayed cell, preserved verbatim: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Q07
Prior note, preserved verbatim:
Q07</t>
      </text>
    </comment>
    <comment authorId="0" ref="C33">
      <text>
        <t xml:space="preserve">2026-10-12 01:03 UTC; independently accepted bounded unknown-phase rank-one executor.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
Prior displayed cell, preserved verbatim: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note, preserved verbatim:
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displayed cell, preserved verbatim: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note, preserved verbatim:
2026-10-11 20:59 UTC; source-bound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displayed cell, preserved verbatim:
General common-chirp min(B,H), optimized blocked/Toeplitz kernels beyond the accepted phase-zero path, complete production resource accounting/integration, optimized FFT comparisons and full-interface historical priority remain open.
Prior note, preserved verbatim:
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Implement and verify optimized dyadic/blocked/Toeplitz kernels, rejection and output ledgers, full resource costs and production integration. Full-interface historical priority remains unresolved.</t>
      </text>
    </comment>
    <comment authorId="0" ref="G165">
      <text>
        <t xml:space="preserve">Accepted independent Phase37 proof audit; all-anchor step uses unimodular bases of the zero-sum lattice. Independent finite controls support rather than establish the uniform theorem.
Related current status (scope, not blanket theorem equivalence): Q19: Proof closed. Phase18 curvature energy, forest-holonomy rank and full inherited commutator-spectrum arguments reconstructed and accepted.</t>
      </text>
    </comment>
    <comment authorId="0" ref="I165">
      <text>
        <t xml:space="preserve">All exact source anchors:
ALG-PRIMITIVE-HOLONOMY | Catalogue: ALG-PRIMITIVE-HOLONOMY | https://docs.google.com/spreadsheets/d/1BHaGJHkXxf_UfZdyTKF2zrWNFzIP4IvhaqFMj-83BjU/edit#gid=214001001&amp;range=A22:AF22
ALG-PRIMITIVE-HOLONOMY | novelity breakthough: ALG-PRIMITIVE-HOLONOMY | https://docs.google.com/spreadsheets/d/1BHaGJHkXxf_UfZdyTKF2zrWNFzIP4IvhaqFMj-83BjU/edit#gid=214001003&amp;range=A68:Z68</t>
      </text>
    </comment>
    <comment authorId="0" ref="F33">
      <text>
        <t xml:space="preserve">2026-10-12 01:03 UTC; independently accepted bounded unknown-phase rank-one executor.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
Prior displayed cell, preserved verbatim:
Bounded one-supplied-odd-phase recognizer and output lemma accepted; unknown-phase discovery and broader production open.
Prior note, preserved verbatim:
2026-10-11 21:07 UTC; independently accepted bounded result.
Bounded one-supplied-odd-phase recognizer and output lemma accepted; unknown-phase discovery and broader production open.
Prior displayed cell, preserved verbatim:
Bounded phase-zero/phase-one sparse frontend, Gauss output and metered fallback accepted; broader production/priority open.
Prior note, preserved verbatim:
2026-10-11 20:59 UTC; source-bound accepted-result addendum.
Bounded phase-zero/phase-one sparse frontend, Gauss output and metered fallback accepted; broader production/priority open.
Prior displayed cell, preserved verbatim:
Proof/reference and bounded sparse/dispatch implementations closed; broader production/priority open
Prior note, preserved verbatim:
Proof/reference and bounded sparse/dispatch implementations closed; broader production/priority open
Historical cell record before 2026-10-11 19:40 UTC (preserved):
Bounded proof/reference closed; optimized implementation follow-up open</t>
      </text>
    </comment>
    <comment authorId="0" ref="J165">
      <text>
        <t xml:space="preserve">https://github.com/AgentSlop-Si/research/blob/main/math/archive/objects/20/206c0390037a3185b57049d815524ca21d52ec7cacb7bed58e080958f649fcc4__REVIEW.md | export SHA256 206c0390037a3185b57049d815524ca21d52ec7cacb7bed58e080958f649fcc4
https://github.com/AgentSlop-Si/research/blob/main/math/archive/objects/41/41e33de3d9eccd79df4ae2ff04f851eb52b0df0e584f36a3d83a08ae096b1bc4__THEOREM_1_.md | export SHA256 41e33de3d9eccd79df4ae2ff04f851eb52b0df0e584f36a3d83a08ae096b1bc4
https://github.com/AgentSlop-Si/research/blob/main/math/archive/objects/e7/e7413d1d591cfae89647304a88b1ca664dea9602dd86fec79a58688f346a7946__e7413d1d591cfae89647__PHASE20_AUDIT.md | export SHA256 e7413d1d591cfae89647304a88b1ca664dea9602dd86fec79a58688f346a7946
Q19 current accepted scope: https://docs.google.com/spreadsheets/d/1BHaGJHkXxf_UfZdyTKF2zrWNFzIP4IvhaqFMj-83BjU/edit#gid=1877766156&amp;range=A22:V22
[2026-10-12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G33">
      <text>
        <t xml:space="preserve">2026-10-12 01:03 UTC; independently accepted bounded unknown-phase rank-one executor.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
Prior displayed cell, preserved verbatim: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note, preserved verbatim:
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displayed cell, preserved verbatim: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note, preserved verbatim:
2026-10-11 20:59 UTC; source-bound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displayed cell,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Prior note,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Bounded exact dense reference and CHIRP manuscriptv3 fidelity independently complete. Optimized production kernels remain unvalidated.</t>
      </text>
    </comment>
    <comment authorId="0" ref="I33">
      <text>
        <t xml:space="preserve">All exact source anchors:
STR-Q2 | Next cycle row5 | https://docs.google.com/spreadsheets/d/1BHaGJHkXxf_UfZdyTKF2zrWNFzIP4IvhaqFMj-83BjU/edit#gid=1152106829&amp;range=A5:V5</t>
      </text>
    </comment>
    <comment authorId="0" ref="J33">
      <text>
        <t xml:space="preserve">2026-10-12 01:03 UTC; independently accepted bounded unknown-phase rank-one executor.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
Prior displayed cell, preserved verbatim: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note, preserved verbatim:
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displayed cell, preserved verbatim: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note, preserved verbatim:
2026-10-11 20:59 UTC; source-bound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displayed cell,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Prior note,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S2, C06 blocked chirp-z recognition</t>
      </text>
    </comment>
    <comment authorId="0" ref="K33">
      <text>
        <t xml:space="preserve">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98">
      <text>
        <t xml:space="preserve">Unranked source record; stable-ID order; open work before closed stages
Rank is workflow priority, not a breakthrough score.</t>
      </text>
    </comment>
    <comment authorId="0" ref="B298">
      <text>
        <t xml:space="preserve">Kinds: Theorem view
Explicit aliases: </t>
      </text>
    </comment>
    <comment authorId="0" ref="C298">
      <text>
        <t xml:space="preserve">Does not give a uniform growing-degree stability theorem.; General spectral mechanism is classical; RS specialization priority unresolved.</t>
      </text>
    </comment>
    <comment authorId="0" ref="A166">
      <text>
        <t xml:space="preserve">Unranked source record; stable-ID order; open work before closed stages
Rank is workflow priority, not a breakthrough score.</t>
      </text>
    </comment>
    <comment authorId="0" ref="B166">
      <text>
        <t xml:space="preserve">Kinds: Canonical claim, Canonical catalogue claim
Explicit aliases: </t>
      </text>
    </comment>
    <comment authorId="0" ref="F298">
      <text>
        <t xml:space="preserve">Accepted result at cited scope; recorded follow-up open</t>
      </text>
    </comment>
    <comment authorId="0" ref="C166">
      <text>
        <t xml:space="preserve">No freely variable Green couplings or external endpoint changes, no all N. Padded resultant zero is inconclusive under degree drops. Sampled larger mappings do not yield universal exclusion.
Q26: Larger sizes and broader graph/coupling families remain unclassified; Q27 target-fiber construction is separate. Implementation: Both N16 cubic enumeration records independently reviewed; min rank10, no alternative minor, row mask1023. N16 quartics and N32 remain sampled only.
Next comparison: Match precisely the topology, size, gauges and field; establish a reusable theorem increment before proposing a standalone novelty claim.</t>
      </text>
    </comment>
    <comment authorId="0" ref="G298">
      <text>
        <t xml:space="preserve">Proof closed; Fixed-degree full cluster singular spectrum added; constants remain degree-dependent.</t>
      </text>
    </comment>
    <comment authorId="0" ref="A34">
      <text>
        <t xml:space="preserve">Workflow placement using existing family priority and current task scope (4); open work before closed stages
Rank is workflow priority, not a breakthrough score.</t>
      </text>
    </comment>
    <comment authorId="0" ref="I298">
      <text>
        <t xml:space="preserve">All exact source anchors:
TH-08 | Theorem register row19 | https://docs.google.com/spreadsheets/d/1BHaGJHkXxf_UfZdyTKF2zrWNFzIP4IvhaqFMj-83BjU/edit#gid=404576783&amp;range=A19:V19</t>
      </text>
    </comment>
    <comment authorId="0" ref="B34">
      <text>
        <t xml:space="preserve">Kinds: Canonical claim, Canonical catalogue claim
Explicit aliases: </t>
      </text>
    </comment>
    <comment authorId="0" ref="F166">
      <text>
        <t xml:space="preserve">Accepted result at cited scope; recorded follow-up open</t>
      </text>
    </comment>
    <comment authorId="0" ref="J298">
      <text>
        <t xml:space="preserve">Q08
2026-10-11 23:32 UTC; Related Q08/RS mathematical guard update only: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TH-08 fixed-degree conditioning remains degree-dependent; no uniform growing-degree stability theorem or expansion of its separately accepted bounded reference API follows.
[2026-10-12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C34">
      <text>
        <t xml:space="preserve">2026-10-11 21:45 UTC; bounded Weyl/Green source comparison.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
Prior displayed cell, preserved verbatim:
Large nonsharp thresholds; no products or general runtime bound. Historical rank4 is not current global rank. No new current closure; historical limitations remain. Next comparison: Match the complete independent-routing, weighted-separator and sparse/low-rank correction…
Prior note, preserved verbatim:
Large nonsharp thresholds; no products or general runtime bound. Historical rank4 is not current global rank.
No new current closure; historical limitations remain.
Next comparison: Match the complete independent-routing, weighted-separator and sparse/low-rank correction contract against graph-induced rank structures and structured inverse-sum literature.</t>
      </text>
    </comment>
    <comment authorId="0" ref="G166">
      <text>
        <t xml:space="preserve">Independently accepted Phase38 audit reconstructs all matrix data and exhausts five sizes over two primes. One zero at N64 in the second prime is explicitly resolved by nonzero first-prime image. N128/256 only fixed-order plus finite samples, not all-permutation exclusion. This catalogue does not rerun billion-scale enumeration.
Related current status (scope, not blanket theorem equivalence): Q26: Proof closed. Original Phase39 N4/N8/N16 finite seven-Green exclusion closed: N16 complete cubic enumeration of 10,483,200 mappings per prime independently accepted; no quartic exhaustion or all-N extension.</t>
      </text>
    </comment>
    <comment authorId="0" ref="I166">
      <text>
        <t xml:space="preserve">All exact source anchors:
ALG-TWO-MASK-ELIMINATION | Catalogue: ALG-TWO-MASK-ELIMINATION | https://docs.google.com/spreadsheets/d/1BHaGJHkXxf_UfZdyTKF2zrWNFzIP4IvhaqFMj-83BjU/edit#gid=214001001&amp;range=A96:AF96
ALG-TWO-MASK-ELIMINATION | novelity breakthough: ALG-TWO-MASK-ELIMINATION | https://docs.google.com/spreadsheets/d/1BHaGJHkXxf_UfZdyTKF2zrWNFzIP4IvhaqFMj-83BjU/edit#gid=214001003&amp;range=A163:Z163</t>
      </text>
    </comment>
    <comment authorId="0" ref="F34">
      <text>
        <t xml:space="preserve">2026-10-11 21:45 UTC; bounded Weyl/Green source comparison.
Historical C05 and later TH-04/F018 bridge accepted; bounded attribution reconciled; priority unresolved.
Prior displayed cell, preserved verbatim:
Accepted result at cited scope; recorded follow-up open
Prior note, preserved verbatim:
Accepted result at cited scope; recorded follow-up open</t>
      </text>
    </comment>
    <comment authorId="0" ref="J166">
      <text>
        <t xml:space="preserve">https://github.com/AgentSlop-Si/research/blob/main/math/archive/objects/21/2143d2ab2217a372ec231a53aa0eedeb4da3d2b30b1b6ee53c8b4ffd84816554__REVIEW.md | export SHA256 375e32ff90118cc959b869737c6e703e68ea89c47e11005104349fa0b4aff898
Q26 current accepted scope: https://docs.google.com/spreadsheets/d/1BHaGJHkXxf_UfZdyTKF2zrWNFzIP4IvhaqFMj-83BjU/edit#gid=1877766156&amp;range=A29:V29</t>
      </text>
    </comment>
    <comment authorId="0" ref="G34">
      <text>
        <t xml:space="preserve">2026-10-11 21:45 UTC; bounded Weyl/Green source comparison.
Accepted current TH-04/F018 bridge (inherited, not a new acceptance): for complex flat unitary target, r independently routed inverse branches satisfying the marked support-lift q-separator hypothesis, row-degree-s and rank-t corrections, and diagonal delta in {0,1}, d=s+1+delta gives N&lt;=d²(qr+t)9^r+dq(3^r-1)+2(d-1). For ordinary weighted-permutation Green inverses q=2; fixed q,s,t give r=Omega(log N). Historical C05 log-log/Schur theorem is preserved below. No separate discovery count.
Prior displayed cell, preserved verbatim:
accepted
Prior note, preserved verbatim:
accepted</t>
      </text>
    </comment>
    <comment authorId="0" ref="I34">
      <text>
        <t xml:space="preserve">All exact source anchors:
C05 | Catalogue: C05 | https://docs.google.com/spreadsheets/d/1BHaGJHkXxf_UfZdyTKF2zrWNFzIP4IvhaqFMj-83BjU/edit#gid=214001001&amp;range=A9:AF9
C05 | novelity breakthough: C05 | https://docs.google.com/spreadsheets/d/1BHaGJHkXxf_UfZdyTKF2zrWNFzIP4IvhaqFMj-83BjU/edit#gid=214001003&amp;range=A10:Z10</t>
      </text>
    </comment>
    <comment authorId="0" ref="J34">
      <text>
        <t xml:space="preserve">https://github.com/AgentSlop-Si/research/blob/main/math/archive/objects/f1/f155488c0657b63b2192a6a1ecd7e2264ce4c0e1051b9e084b4dee22bbbf2a07__REVIEW.md | export SHA256 4c51de8a53724bf7cd84e75259eace35ae6fe621ba24bd8a190c2952aee5c630
[2026-10-11; independent author-byte provenance re-verification] Fresh original outer-to-nested archive extraction independently re-verifies the recovery recorded on 10 October: CORRECTION_COMPATIBLE_SEPARATOR_THEOREM.md is exactly 6,329 bytes, SHA-256 79a5f64c11c47e39eb1fe90f7f6d51743dc9e4f1a9d89a5c505ce17835a86c0f. The precise archive/member chain and complete CRC/manifest checks are recorded in the independent provenance review, SHA-256 3a8373eca8d57f8d17ebe1a8fbaf36a688e90da8cb1b2ad9a3e8c120012ac59d. The adjacent historical review export is 703 bytes, SHA-256 ac60fadc696be34bdea08f521b59714b2137d1a4e3874fe763578cfa062d0dfd, and explicitly binds this author hash with scoped proof-level PASS. The separately recorded canonical review remains 710 bytes, SHA-256 eba23a76dd87fef48f9c5006bb416ee1756745874de212d83099ab1bc6af2b74, and was not recovered in the inspected source chain. Attribution normalization is declared by the historical ledger; its original-to-export transformation was not independently compared. No theorem controls were rerun. Mathematical scope and acceptance/status, priority, ranking, discovery count and implementation status remain unchanged. Earlier notes remain dated historical snapshots. Independent acceptance ZIP SHA256 968e8e21380419a91763d5d3e593681c636953c25b67f67b220d4831ee6cecc7.</t>
      </text>
    </comment>
    <comment authorId="0" ref="K34">
      <text>
        <t xml:space="preserve">2026-10-11 21:45 UTC; bounded Weyl/Green source comparison.
2026-10-11 21:32 UTC
Prior displayed cell, preserved verbatim:
2026-10-11 17:24–17:31 UTC</t>
      </text>
    </comment>
    <comment authorId="0" ref="A299">
      <text>
        <t xml:space="preserve">Unranked source record; stable-ID order; open work before closed stages
Rank is workflow priority, not a breakthrough score.</t>
      </text>
    </comment>
    <comment authorId="0" ref="B299">
      <text>
        <t xml:space="preserve">Kinds: Theorem view
Explicit aliases: </t>
      </text>
    </comment>
    <comment authorId="0" ref="C299">
      <text>
        <t xml:space="preserve">2026-10-11 22:10 UTC; related periodic implementation scope reconciliation.
TH-09 mathematical/classical scope unchanged. Related Q09/STR-Q4 implementation update: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displayed cell, preserved verbatim:
The bounded repaired periodic certifier and conservative logical admission are complete. Complete primitive/bit-work and physical-resource contracts, broader numerical-success claims and production qualification remain open. Rounded subtraction alone still is not an energy certificate.
Prior note, preserved verbatim:
2026-10-11 21:56 UTC; source-pinned current-view reconciliation.
The bounded repaired periodic certifier and conservative logical admission are complete. Complete primitive/bit-work and physical-resource contracts, broader numerical-success claims and production qualification remain open. Rounded subtraction alone still is not an energy certificate.
Prior displayed cell, preserved verbatim:
Rounded subtraction alone is not an energy certificate.; Classical Pythagorean corollary.
Prior note, preserved verbatim:
Rounded subtraction alone is not an energy certificate.; Classical Pythagorean corollary.
[2026-10-12 16:31 UTC; independently accepted bounded C11 fixed-word slice]
Related Q09 bounded implementation evidence only; the separate TH-09 theorem and its production obligations are unchanged.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t>
      </text>
    </comment>
    <comment authorId="0" ref="A167">
      <text>
        <t xml:space="preserve">Unranked source record; stable-ID order; open work before closed stages
Rank is workflow priority, not a breakthrough score.</t>
      </text>
    </comment>
    <comment authorId="0" ref="B167">
      <text>
        <t xml:space="preserve">Kinds: Canonical claim, Canonical catalogue claim
Explicit aliases: </t>
      </text>
    </comment>
    <comment authorId="0" ref="F299">
      <text>
        <t xml:space="preserve">Accepted result at cited scope; recorded follow-up open</t>
      </text>
    </comment>
    <comment authorId="0" ref="C167">
      <text>
        <t xml:space="preserve">2026-10-11 22:05 UTC; independently accepted bounded Weil convention/API.
Untouched historical v25 still has the positive-chirp/sign-label defect; patching it is a separate pinned implementation task. Original exhaustive SL2/subgroup suites remain unrun. General symmetric congruence diagonalization, numerical production, preparation/bit costs and novelty are not certified.
Prior displayed cell, preserved verbatim:
No general arithmetic lower bound, practical speedup, p=2 assertion, or full group double-coset classification. Θ_p(q(k−v)) describes chosen partial-core radix schedule; add O(q) monomial work. It does not force arbitrary evaluators to pay that cost. Q18: Correct source U(E)…
Prior note, preserved verbatim:
No general arithmetic lower bound, practical speedup, p=2 assertion, or full group double-coset classification. Θ_p(q(k−v)) describes chosen partial-core radix schedule; add O(q) monomial work. It does not force arbitrary evaluators to pay that cost.
Q18: Correct source U(E) association to F⁻¹ C_(-E) F before claiming a coherent supplied implementation. Source suite was not executed. Implementation: Source sign correction and numerical implementation pending
Next comparison: Attribute Heisenberg/Weil/Bruhat and character-table theory; isolate only a precise extra interface, degeneracy or cost theorem for any further novelty search.</t>
      </text>
    </comment>
    <comment authorId="0" ref="G299">
      <text>
        <t xml:space="preserve">2026-10-11 22:10 UTC; related periodic implementation scope reconciliation.
TH-09 mathematical/classical scope unchanged. Related Q09/STR-Q4 implementation update: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displayed cell, preserved verbatim:
The exact periodic residual-energy corollary retains its proof acceptance. Its bounded reference now has a repaired rigorous certifier and conservative logical-resource admission; these are scoped implementation milestones, not physical-resource or universal numerical-success guarantees.
Prior note, preserved verbatim:
2026-10-11 21:56 UTC; source-pinned current-view reconciliation.
The exact periodic residual-energy corollary retains its proof acceptance. Its bounded reference now has a repaired rigorous certifier and conservative logical-resource admission; these are scoped implementation milestones, not physical-resource or universal numerical-success guarantees.
Prior displayed cell, preserved verbatim:
Proof closed; Exact periodic residual-energy gate permits certified omission of the residual.
Prior note, preserved verbatim:
Proof closed; Exact periodic residual-energy gate permits certified omission of the residual.
[2026-10-12 16:31 UTC; independently accepted bounded C11 fixed-word slice]
Related Q09 bounded implementation evidence only; the separate TH-09 theorem and its production obligations are unchanged.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t>
      </text>
    </comment>
    <comment authorId="0" ref="A35">
      <text>
        <t xml:space="preserve">Workflow placement using existing family priority and current task scope (4); open work before closed stages
Rank is workflow priority, not a breakthrough score.</t>
      </text>
    </comment>
    <comment authorId="0" ref="I299">
      <text>
        <t xml:space="preserve">All exact source anchors:
TH-09 | Theorem register row20 | https://docs.google.com/spreadsheets/d/1BHaGJHkXxf_UfZdyTKF2zrWNFzIP4IvhaqFMj-83BjU/edit#gid=404576783&amp;range=A20:V20</t>
      </text>
    </comment>
    <comment authorId="0" ref="B35">
      <text>
        <t xml:space="preserve">Kinds: Canonical claim, Canonical catalogue claim, Theorem view
Explicit aliases: </t>
      </text>
    </comment>
    <comment authorId="0" ref="F167">
      <text>
        <t xml:space="preserve">2026-10-11 22:05 UTC; independently accepted bounded Weil convention/API.
Fresh bounded local-ring convention/API accepted; historical v25 sign defect remains in its untouched source.
Prior displayed cell, preserved verbatim:
Open / needs review
Prior note, preserved verbatim:
Open / needs review</t>
      </text>
    </comment>
    <comment authorId="0" ref="J299">
      <text>
        <t xml:space="preserve">Q09</t>
      </text>
    </comment>
    <comment authorId="0" ref="C35">
      <text>
        <t xml:space="preserve">Term count≠runtime. No products/shared evaluator bound; fixed positive-error tolerance does not automatically force logarithmic r. Independent routing and bare-cycle multiplicity were already covered.
Q04: Finite-stage certificate reconstruction is separate Q33. Implementation: Not applicable to abstract proof
Next comparison: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text>
    </comment>
    <comment authorId="0" ref="G167">
      <text>
        <t xml:space="preserve">2026-10-11 22:05 UTC; independently accepted bounded Weil convention/API.
Independent ACCEPT of the fresh bounded negative-chirp local-ring API, valuation blocks and identity handling. All77 recorded scalar valuation cases plus every q49 scalar are independently reconstructed; q9 mixed tensor/congruence, primitive block ratio exponent and wrong-sign regression pass. U(E)=F^-1 C_(-E) F; b=0 is the identity case.
Prior displayed cell, preserved verbatim:
New source v25 read directly. Orbit cancellation, reduction/completing-square kernel, nonzero odd Gauss sum via standard |G|²=q′ argument, displayed 2×2 factorizations and subgroup implication checked directly. Full abstract representation-to-kernel identification needs sign…
Prior note, preserved verbatim:
New source v25 read directly. Orbit cancellation, reduction/completing-square kernel, nonzero odd Gauss sum via standard |G|²=q′ argument, displayed 2×2 factorizations and subgroup implication checked directly. Full abstract representation-to-kernel identification needs sign repair: printed W^(−1)L(b)W=U(−b), so simultaneous ρ(W)=F,ρ(L(b))=C_b,ρ(U(b))=F^(−1)C_bF is inconsistent as written; replace C_b by C_(−b) or change conventions. Valuation/block/support conclusions survive b→−b. No independent full certificate/code audit here.
Related current status (scope, not blanket theorem equivalence): Q18: Proof closed. Corrected v26 theorem: exact row support |im B|, dense kernel, valuation profile and scoped Weil-word exclusions. Printed upper-shear sign is rejected and repaired.</t>
      </text>
    </comment>
    <comment authorId="0" ref="I167">
      <text>
        <t xml:space="preserve">All exact source anchors:
ALG-WEIL-LOCAL | Catalogue: ALG-WEIL-LOCAL | https://docs.google.com/spreadsheets/d/1BHaGJHkXxf_UfZdyTKF2zrWNFzIP4IvhaqFMj-83BjU/edit#gid=214001001&amp;range=A28:AF28
ALG-WEIL-LOCAL | novelity breakthough: ALG-WEIL-LOCAL | https://docs.google.com/spreadsheets/d/1BHaGJHkXxf_UfZdyTKF2zrWNFzIP4IvhaqFMj-83BjU/edit#gid=214001003&amp;range=A69:Z69</t>
      </text>
    </comment>
    <comment authorId="0" ref="F35">
      <text>
        <t xml:space="preserve">Accepted result at cited scope; recorded follow-up open</t>
      </text>
    </comment>
    <comment authorId="0" ref="J167">
      <text>
        <t xml:space="preserve">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Prior displayed cell, preserved verbatim:
https://github.com/AgentSlop-Si/research/blob/main/math/archive/objects/36/36a9e3ffe024621eaec00a746526a19e2d12fbbd289bf087c86810c4d3c0caa8__RESEARCH_20261010-015356_.md | export SHA256…
Prior note, preserved verbatim:
https://github.com/AgentSlop-Si/research/blob/main/math/archive/objects/36/36a9e3ffe024621eaec00a746526a19e2d12fbbd289bf087c86810c4d3c0caa8__RESEARCH_20261010-015356_.md | export SHA256 36a9e3ffe024621eaec00a746526a19e2d12fbbd289bf087c86810c4d3c0caa8
https://github.com/AgentSlop-Si/research/blob/main/math/archive/objects/2c/2c289af43194929a7308196a1f8ca4cd4a97e56b00e977ca5852a323fa34b8f9__PRIOR_ART_AUDIT.md | export SHA256 2c289af43194929a7308196a1f8ca4cd4a97e56b00e977ca5852a323fa34b8f9
https://github.com/AgentSlop-Si/research/blob/main/math/archive/objects/ba/ba59028a517b2be5e776231867d00222694860e718ed1852c4beb5d224443fb4__CHAIN_CHECKPOINT_2026-10-10_v25.md | export SHA256 ba59028a517b2be5e776231867d00222694860e718ed1852c4beb5d224443fb4
Q18 current accepted scope: https://docs.google.com/spreadsheets/d/1BHaGJHkXxf_UfZdyTKF2zrWNFzIP4IvhaqFMj-83BjU/edit#gid=1877766156&amp;range=A21:V21</t>
      </text>
    </comment>
    <comment authorId="0" ref="G35">
      <text>
        <t xml:space="preserve">accepted
Related current status (scope, not blanket theorem equivalence): Q04: Proof closed. Accepted 9^r separator cutoff retained. New autocorrelation-deficit theorem adds asymmetric arbitrary-abelian block bounds and legal p-coprime trimming.</t>
      </text>
    </comment>
    <comment authorId="0" ref="K167">
      <text>
        <t xml:space="preserve">2026-10-11 22:05 UTC; independently accepted bounded Weil convention/API.
2026-10-11 22:05 UTC
Prior displayed cell, preserved verbatim:
2026-10-11 17:24–17:31 UTC</t>
      </text>
    </comment>
    <comment authorId="0" ref="I35">
      <text>
        <t xml:space="preserve">All exact source anchors:
F018 | Catalogue: F018 | https://docs.google.com/spreadsheets/d/1BHaGJHkXxf_UfZdyTKF2zrWNFzIP4IvhaqFMj-83BjU/edit#gid=214001001&amp;range=A6:AF6
F018 | novelity breakthough: F018 | https://docs.google.com/spreadsheets/d/1BHaGJHkXxf_UfZdyTKF2zrWNFzIP4IvhaqFMj-83BjU/edit#gid=214001003&amp;range=A9:Z9
F018 | Theorem register row26 | https://docs.google.com/spreadsheets/d/1BHaGJHkXxf_UfZdyTKF2zrWNFzIP4IvhaqFMj-83BjU/edit#gid=404576783&amp;range=A26:V26
F018 | Source comparisons row5 | https://docs.google.com/spreadsheets/d/1BHaGJHkXxf_UfZdyTKF2zrWNFzIP4IvhaqFMj-83BjU/edit#gid=214001002&amp;range=A5:V5
F018 | Prior work row8 | https://docs.google.com/spreadsheets/d/1BHaGJHkXxf_UfZdyTKF2zrWNFzIP4IvhaqFMj-83BjU/edit#gid=562593543&amp;range=A8:V8</t>
      </text>
    </comment>
    <comment authorId="0" ref="J35">
      <text>
        <t xml:space="preserve">PDF: Routed_Inverse_Sums_Working_Manuscript.pdf; Library libfile_2bd30357dd608191b5c2579c2b094857; SHA256 675dad8ee5669e8be510d9be4e4e6473c092c722fe2d3a1fa03457cd41af3554.
Review receipt: research_cycle_0010/routed_manuscript_review/RECEIPT.json; SHA256 72e67d3ceed265e809c4d8400dc08a94d06fd2065f3220f19cf6fef335c42932.
Editable manuscript, exact receipt and REVIEW.md are in verified Library bundle libfile_49367504a6a481919e7b31ab67d4d1f9. Historical correction receipt remains a normalized export; original author body is recovered.</t>
      </text>
    </comment>
    <comment authorId="0" ref="A300">
      <text>
        <t xml:space="preserve">Workflow placement using existing family priority and current task scope (1); open work before closed stages
Rank is workflow priority, not a breakthrough score.</t>
      </text>
    </comment>
    <comment authorId="0" ref="B300">
      <text>
        <t xml:space="preserve">Kinds: Completed scoped milestone, not another theory
Explicit aliases: 
Parent: NEW-16</t>
      </text>
    </comment>
    <comment authorId="0" ref="C300">
      <text>
        <t xml:space="preserve">Closed only for this named stage. Remaining research is recorded in parent NEW-16.</t>
      </text>
    </comment>
    <comment authorId="0" ref="A168">
      <text>
        <t xml:space="preserve">Unranked source record; stable-ID order; open work before closed stages
Rank is workflow priority, not a breakthrough score.</t>
      </text>
    </comment>
    <comment authorId="0" ref="B168">
      <text>
        <t xml:space="preserve">Kinds: Canonical claim, Canonical catalogue claim
Explicit aliases: </t>
      </text>
    </comment>
    <comment authorId="0" ref="F300">
      <text>
        <t xml:space="preserve">Completed scoped milestone</t>
      </text>
    </comment>
    <comment authorId="0" ref="C168">
      <text>
        <t xml:space="preserve">2026-10-11 22:05 UTC; independently accepted bounded Weil convention/API.
The historical51,840-element Sp(4,3) suite remains unrun and is not revalidated by these bounded controls. Structural rank budgets are not arithmetic lower bounds. Arbitrary mixed-architecture propagation, numerical production, preparation/bit costs and historical novelty remain separate.
Prior displayed cell, preserved verbatim:
No unrestricted shared-DAG Ω(N log N) conclusion. Arbitrary symplectic chirp/permutation preparation can exceed O(N). Source-claimed exhaustive Sp(4,3) counts were not rerun. Q18: Correct source U(E) association to F⁻¹ C_(-E) F before claiming a coherent supplied…
Prior note, preserved verbatim:
No unrestricted shared-DAG Ω(N log N) conclusion. Arbitrary symplectic chirp/permutation preparation can exceed O(N). Source-claimed exhaustive Sp(4,3) counts were not rerun.
Q18: Correct source U(E) association to F⁻¹ C_(-E) F before claiming a coherent supplied implementation. Source suite was not executed. Implementation: Source sign correction and numerical implementation pending
Next comparison: Attribute Heisenberg/Weil/Bruhat and character-table theory; isolate only a precise extra interface, degeneracy or cost theorem for any further novelty search.</t>
      </text>
    </comment>
    <comment authorId="0" ref="G300">
      <text>
        <t xml:space="preserve">Every group P of order p³ accepted; optimizer/count/escape p(p−1).</t>
      </text>
    </comment>
    <comment authorId="0" ref="A36">
      <text>
        <t xml:space="preserve">Workflow placement using existing family priority and current task scope (4); open work before closed stages
Rank is workflow priority, not a breakthrough score.</t>
      </text>
    </comment>
    <comment authorId="0" ref="I300">
      <text>
        <t xml:space="preserve">All exact source anchors:
NEW-16 | novelity breakthough row6 | https://docs.google.com/spreadsheets/d/1BHaGJHkXxf_UfZdyTKF2zrWNFzIP4IvhaqFMj-83BjU/edit#gid=214001003&amp;range=A6:T6
NEW-16 | New results row19 | https://docs.google.com/spreadsheets/d/1BHaGJHkXxf_UfZdyTKF2zrWNFzIP4IvhaqFMj-83BjU/edit#gid=627764102&amp;range=A19:V19
NEW-16 | Source comparisons row23 | https://docs.google.com/spreadsheets/d/1BHaGJHkXxf_UfZdyTKF2zrWNFzIP4IvhaqFMj-83BjU/edit#gid=214001002&amp;range=A23:V23</t>
      </text>
    </comment>
    <comment authorId="0" ref="B36">
      <text>
        <t xml:space="preserve">Kinds: Theorem view, Fusion workflow
Explicit aliases: </t>
      </text>
    </comment>
    <comment authorId="0" ref="F168">
      <text>
        <t xml:space="preserve">2026-10-11 22:05 UTC; independently accepted bounded Weil convention/API.
Fresh bounded tensor API accepted; historical exhaustive tensor-group suite and production remain unvalidated.
Prior displayed cell, preserved verbatim:
Accepted result at cited scope; recorded follow-up open
Prior note, preserved verbatim:
Accepted result at cited scope; recorded follow-up open</t>
      </text>
    </comment>
    <comment authorId="0" ref="J300">
      <text>
        <t xml:space="preserve">libfile_948c6d7a48288191a3645a2e3174895c</t>
      </text>
    </comment>
    <comment authorId="0" ref="C36">
      <text>
        <t xml:space="preserve">CURRENT: The Delvaux–Van Barel 2008 final-body comparison is already complete; the earlier first-line full-text blocker below is historical. Remaining work is the exact scoped extension/priority question and Q33’s specifically outstanding finite replay or uniform-conditioning/all-length construction, not another undirected reread of that source.</t>
      </text>
    </comment>
    <comment authorId="0" ref="G168">
      <text>
        <t xml:space="preserve">2026-10-11 22:05 UTC; independently accepted bounded Weil convention/API.
Independent ACCEPT of fresh bounded tensor convention/covariance/support/Bruhat API controls. All27 symmetric2x2 shears over F3 have full Heisenberg covariance; recorded tensor words and nonsymmetric-B dense cells are reconstructed. The additive-versus-cyclic NF-01 fixture is retained; U(E)=F^-1 C_(-E) F.
Prior displayed cell, preserved verbatim:
New source v24 read directly. Matrix-rank inequality, cross-ratio argument and bilinear trace relabeling checked as elementary implications. Full Siegel-parabolic normal form is quoted standard theory in source, not independently proved/audited here; exact representation…
Prior note, preserved verbatim:
New source v24 read directly. Matrix-rank inequality, cross-ratio argument and bilinear trace relabeling checked as elementary implications. Full Siegel-parabolic normal form is quoted standard theory in source, not independently proved/audited here; exact representation conventions, all finite certificate arrays and code behavior not reverified. Source test logs remain source assertions. Formerly missing RESEARCH.md and checkpoint hashes are now byte-matched, closing availability only. All 19 formerly referenced v24 manifest entries now resolve byte-exactly, including the previously missing 13; this closes availability only.
Related current status (scope, not blanket theorem equivalence): Q18: Proof closed. Corrected v26 theorem: exact row support |im B|, dense kernel, valuation profile and scoped Weil-word exclusions. Printed upper-shear sign is rejected and repaired.</t>
      </text>
    </comment>
    <comment authorId="0" ref="I168">
      <text>
        <t xml:space="preserve">All exact source anchors:
ALG-WEIL-TENSOR | Catalogue: ALG-WEIL-TENSOR | https://docs.google.com/spreadsheets/d/1BHaGJHkXxf_UfZdyTKF2zrWNFzIP4IvhaqFMj-83BjU/edit#gid=214001001&amp;range=A27:AF27
ALG-WEIL-TENSOR | novelity breakthough: ALG-WEIL-TENSOR | https://docs.google.com/spreadsheets/d/1BHaGJHkXxf_UfZdyTKF2zrWNFzIP4IvhaqFMj-83BjU/edit#gid=214001003&amp;range=A70:Z70</t>
      </text>
    </comment>
    <comment authorId="0" ref="F36">
      <text>
        <t xml:space="preserve">Accepted result at cited scope; recorded follow-up open</t>
      </text>
    </comment>
    <comment authorId="0" ref="J168">
      <text>
        <t xml:space="preserve">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Prior displayed cell, preserved verbatim:
https://github.com/AgentSlop-Si/research/blob/main/math/archive/objects/25/25a586e19ad8303a1cea4fe1201af65bad94ada041a271bc87b4ad1151923267__RESEARCH_20261010-013256_.md | export SHA256…
Prior note, preserved verbatim:
https://github.com/AgentSlop-Si/research/blob/main/math/archive/objects/25/25a586e19ad8303a1cea4fe1201af65bad94ada041a271bc87b4ad1151923267__RESEARCH_20261010-013256_.md | export SHA256 25a586e19ad8303a1cea4fe1201af65bad94ada041a271bc87b4ad1151923267
https://github.com/AgentSlop-Si/research/blob/main/math/archive/objects/b9/b9914d39e311ee715bfecfd365c50d226004eab0642efc35ceb0dae8ea9561a3__PRIOR_ART_AUDIT.md | export SHA256 b9914d39e311ee715bfecfd365c50d226004eab0642efc35ceb0dae8ea9561a3
https://github.com/AgentSlop-Si/research/blob/main/math/archive/objects/6e/6ee556c7be5c30ccc55edec78d11d88035aa9538af7cce7ba712c6b21a0d2973__CHAIN_CHECKPOINT_2026-10-10_v24.md | export SHA256 6ee556c7be5c30ccc55edec78d11d88035aa9538af7cce7ba712c6b21a0d2973
Q18 current accepted scope: https://docs.google.com/spreadsheets/d/1BHaGJHkXxf_UfZdyTKF2zrWNFzIP4IvhaqFMj-83BjU/edit#gid=1877766156&amp;range=A21:V21</t>
      </text>
    </comment>
    <comment authorId="0" ref="G36">
      <text>
        <t xml:space="preserve">Accepted 9^r separator cutoff retained. New autocorrelation-deficit theorem adds asymmetric arbitrary-abelian block bounds and legal p-coprime trimming.
Reviewed update: Matrix proof retained; final Delvaux comparison closes source blocker and demotes bit reversal and N8 critical-rank corollary.</t>
      </text>
    </comment>
    <comment authorId="0" ref="K168">
      <text>
        <t xml:space="preserve">2026-10-11 22:05 UTC; independently accepted bounded Weil convention/API.
2026-10-11 22:05 UTC
Prior displayed cell, preserved verbatim:
2026-10-11 17:24–17:31 UTC</t>
      </text>
    </comment>
    <comment authorId="0" ref="I36">
      <text>
        <t xml:space="preserve">All exact source anchors:
FUS-03 | Fusion list row6 | https://docs.google.com/spreadsheets/d/1BHaGJHkXxf_UfZdyTKF2zrWNFzIP4IvhaqFMj-83BjU/edit#gid=1242754826&amp;range=A6:V6
FUS-03 | Theorem register row6 | https://docs.google.com/spreadsheets/d/1BHaGJHkXxf_UfZdyTKF2zrWNFzIP4IvhaqFMj-83BjU/edit#gid=404576783&amp;range=A6:V6
FUS-03 | Source comparisons row4 | https://docs.google.com/spreadsheets/d/1BHaGJHkXxf_UfZdyTKF2zrWNFzIP4IvhaqFMj-83BjU/edit#gid=214001002&amp;range=A4:V4</t>
      </text>
    </comment>
    <comment authorId="0" ref="J36">
      <text>
        <t xml:space="preserve">H03, P08, P10, P15</t>
      </text>
    </comment>
    <comment authorId="0" ref="A301">
      <text>
        <t xml:space="preserve">Workflow placement using existing family priority and current task scope (1); open work before closed stages
Rank is workflow priority, not a breakthrough score.</t>
      </text>
    </comment>
    <comment authorId="0" ref="B301">
      <text>
        <t xml:space="preserve">Kinds: Completed scoped milestone, not another theory
Explicit aliases: 
Parent: NEW-16</t>
      </text>
    </comment>
    <comment authorId="0" ref="C301">
      <text>
        <t xml:space="preserve">Closed only for this named stage. Remaining research is recorded in parent NEW-16.</t>
      </text>
    </comment>
    <comment authorId="0" ref="A169">
      <text>
        <t xml:space="preserve">Unranked source record; stable-ID order; open work before closed stages
Rank is workflow priority, not a breakthrough score.</t>
      </text>
    </comment>
    <comment authorId="0" ref="B169">
      <text>
        <t xml:space="preserve">Kinds: Canonical claim, Canonical catalogue claim, Theorem view
Explicit aliases: </t>
      </text>
    </comment>
    <comment authorId="0" ref="F301">
      <text>
        <t xml:space="preserve">Completed scoped milestone</t>
      </text>
    </comment>
    <comment authorId="0" ref="C169">
      <text>
        <t xml:space="preserve">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Prior displayed cell, preserved verbatim: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Prior note, preserved verbatim: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Prior displayed cell, preserved verbatim: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Prior note, preserved verbatim: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Prior displayed cell, preserved verbatim: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Prior note, preserved verbatim: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Prior displayed cell, preserved verbatim: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Prior note, preserved verbatim: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Prior displayed cell, preserved verbatim: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Prior note, preserved verbatim: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Prior displayed cell, preserved verbatim: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Prior note, preserved verbatim: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Prior displayed cell, preserved verbatim:
Not a growing-dimensional upper family. Base-field-only upper length is unproved. Full B_N inherits only ≥3. No full uniformly cheap B_N or Fourier speedup. Q11: Exact additive-length priority unresolved; no full-B upper construction beyond N=5. Implementation: Fresh…
Prior note, preserved verbatim:
Not a growing-dimensional upper family. Base-field-only upper length is unproved. Full B_N inherits only ≥3. No full uniformly cheap B_N or Fourier speedup.
Q11: Exact additive-length priority unresolved; no full-B upper construction beyond N=5. Implementation: Fresh certificate/control reconstruction independently reviewed; no production or numerical-stability claim.
Next comparison: Match precisely the topology, size, gauges and field; establish a reusable theorem increment before proposing a standalone novelty claim.</t>
      </text>
    </comment>
    <comment authorId="0" ref="G301">
      <text>
        <t xml:space="preserve">19-page document fidelity PASS; unchanged accepted mathematics.</t>
      </text>
    </comment>
    <comment authorId="0" ref="A37">
      <text>
        <t xml:space="preserve">Workflow placement using existing family priority and current task scope (4); open work before closed stages
Rank is workflow priority, not a breakthrough score.</t>
      </text>
    </comment>
    <comment authorId="0" ref="I301">
      <text>
        <t xml:space="preserve">All exact source anchors:
NEW-16 | novelity breakthough row6 | https://docs.google.com/spreadsheets/d/1BHaGJHkXxf_UfZdyTKF2zrWNFzIP4IvhaqFMj-83BjU/edit#gid=214001003&amp;range=A6:T6
NEW-16 | New results row19 | https://docs.google.com/spreadsheets/d/1BHaGJHkXxf_UfZdyTKF2zrWNFzIP4IvhaqFMj-83BjU/edit#gid=627764102&amp;range=A19:V19
NEW-16 | Source comparisons row23 | https://docs.google.com/spreadsheets/d/1BHaGJHkXxf_UfZdyTKF2zrWNFzIP4IvhaqFMj-83BjU/edit#gid=214001002&amp;range=A23:V23</t>
      </text>
    </comment>
    <comment authorId="0" ref="B37">
      <text>
        <t xml:space="preserve">Kinds: Canonical claim, Canonical catalogue claim
Explicit aliases: </t>
      </text>
    </comment>
    <comment authorId="0" ref="F169">
      <text>
        <t xml:space="preserve">2026-10-12 17:45 UTC; independently accepted Q11 shared character-bank evaluator.
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Checking a supplied O(s²) coloring certificate is O(N) word work, but constructing the 20q−7 witness cold still costs O(s³); the free-block-diagonal relaxation remains separate. Sparse evaluator factors are not asserted to be Green summands. Characteristic-zero noncancellation follows from G²=N&gt;1; finite images require separate guard/nonvanishing checks.
Prior displayed cell, preserved verbatim: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Prior note, preserved verbatim:
2026-10-12 15:26 UTC; independently accepted Q11 eight-branch coloring improvement.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Prior displayed cell, preserved verbatim: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Prior note, preserved verbatim:
2026-10-12 15:07 UTC; independently accepted restricted Q11 matching-support and rank-incidence lower bounds.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Prior displayed cell, preserved verbatim: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Prior note, preserved verbatim:
2026-10-12 13:26 UTC; independently accepted Q11 subquadratic matching Green baseline.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Prior displayed cell, preserved verbatim: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Prior note, preserved verbatim:
2026-10-12 12:10 UTC; independently accepted growing Q11 baseline and restricted-rank obstruction.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Prior displayed cell, preserved verbatim: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Prior note, preserved verbatim:
2026-10-12 11:18 UTC; independently accepted Q11 distinct-cycle base-field three upper.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Prior displayed cell, preserved verbatim:
Common-cycle two-Green-plus-diagonal base-field architecture excluded for the eligible q family. The broader base-field-three and growing full-B upper gates remain OPEN; accepted quadratic-extension upper retained. Eligible family throughout: q positive odd, gcd(q,5)=1, q congruent to1 modulo241; eta is primitive of order5.
Prior note, preserved verbatim:
2026-10-11 23:44 UTC; independently accepted Q11 common-cycle base-field obstruction.
Common-cycle two-Green-plus-diagonal base-field architecture excluded for the eligible q family. The broader base-field-three and growing full-B upper gates remain OPEN; accepted quadratic-extension upper retained. Eligible family throughout: q positive odd, gcd(q,5)=1, q congruent to1 modulo241; eta is primitive of order5.
Prior displayed cell, preserved verbatim:
Accepted result at cited scope; recorded follow-up open
Prior note, preserved verbatim:
Accepted result at cited scope; recorded follow-up open</t>
      </text>
    </comment>
    <comment authorId="0" ref="J301">
      <text>
        <t xml:space="preserve">libfile_52c4ec3566d081919a0567e9ce18f1e3</t>
      </text>
    </comment>
    <comment authorId="0" ref="C37">
      <text>
        <t xml:space="preserve">Weaker complex asymptotic than separation/A; not obsolete because fields and sparse-correction scope differ. No products/approximation/runtime inference.
No new current closure; historical limitations remain.
Next comparison: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text>
    </comment>
    <comment authorId="0" ref="G169">
      <text>
        <t xml:space="preserve">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Prior displayed cell, preserved verbatim: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Prior note, preserved verbatim: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Prior displayed cell, preserved verbatim: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Prior note, preserved verbatim: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Prior displayed cell, preserved verbatim: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Prior note, preserved verbatim: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Prior displayed cell, preserved verbatim: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Prior note, preserved verbatim: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Prior displayed cell, preserved verbatim: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Prior note, preserved verbatim: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Prior displayed cell, preserved verbatim: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Prior note, preserved verbatim: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Prior displayed cell, preserved verbatim:
accepted Related current status (scope, not blanket theorem equivalence): Q11: Proof closed. Fresh full-text inherited C01 audit, decisive five-dimensional lower certificate, upper identities and guards independently accepted at the exact supplementary hash.
Prior note, preserved verbatim:
accepted
Related current status (scope, not blanket theorem equivalence): Q11: Proof closed. Fresh full-text inherited C01 audit, decisive five-dimensional lower certificate, upper identities and guards independently accepted at the exact supplementary hash.</t>
      </text>
    </comment>
    <comment authorId="0" ref="I169">
      <text>
        <t xml:space="preserve">All exact source anchors:
C01 | Catalogue: C01 | https://docs.google.com/spreadsheets/d/1BHaGJHkXxf_UfZdyTKF2zrWNFzIP4IvhaqFMj-83BjU/edit#gid=214001001&amp;range=A97:AF97
C01 | novelity breakthough: C01 | https://docs.google.com/spreadsheets/d/1BHaGJHkXxf_UfZdyTKF2zrWNFzIP4IvhaqFMj-83BjU/edit#gid=214001003&amp;range=A164:Z164
C01 | Theorem register row25 | https://docs.google.com/spreadsheets/d/1BHaGJHkXxf_UfZdyTKF2zrWNFzIP4IvhaqFMj-83BjU/edit#gid=404576783&amp;range=A25:V25
C01 | Prior work row7 | https://docs.google.com/spreadsheets/d/1BHaGJHkXxf_UfZdyTKF2zrWNFzIP4IvhaqFMj-83BjU/edit#gid=562593543&amp;range=A7:V7
C01 | Source comparisons row7 | https://docs.google.com/spreadsheets/d/1BHaGJHkXxf_UfZdyTKF2zrWNFzIP4IvhaqFMj-83BjU/edit#gid=214001002&amp;range=A7:V7</t>
      </text>
    </comment>
    <comment authorId="0" ref="F37">
      <text>
        <t xml:space="preserve">Accepted result at cited scope; recorded follow-up open</t>
      </text>
    </comment>
    <comment authorId="0" ref="J169">
      <text>
        <t xml:space="preserve">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Prior displayed cell, preserved verbatim: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Prior note, preserved verbatim: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Prior displayed cell, preserved verbatim: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Prior note, preserved verbatim: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Prior displayed cell, preserved verbatim: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Prior note, preserved verbatim: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Prior displayed cell, preserved verbatim: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Prior note, preserved verbatim: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Prior displayed cell, preserved verbatim: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Prior note, preserved verbatim: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Prior displayed cell, preserved verbatim: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Prior note, preserved verbatim: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Prior displayed cell, preserved verbatim:
https://github.com/AgentSlop-Si/research/blob/main/math/archive/objects/98/985eab459973fab307ec4081560238fb604d80b9c5b7d14b6d16252d71bbc12b__C01-historical-upper-review.md | export SHA256…
Prior note, preserved verbatim:
https://github.com/AgentSlop-Si/research/blob/main/math/archive/objects/98/985eab459973fab307ec4081560238fb604d80b9c5b7d14b6d16252d71bbc12b__C01-historical-upper-review.md | export SHA256 985eab459973fab307ec4081560238fb604d80b9c5b7d14b6d16252d71bbc12b
https://github.com/AgentSlop-Si/research/blob/main/math/archive/objects/9a/9a94e7a640308f32ffcdfb2c9966ae18a77341d07369d2672d1bad4cc48cd828__B5_REVIEW.md | export SHA256 9a94e7a640308f32ffcdfb2c9966ae18a77341d07369d2672d1bad4cc48cd828
https://github.com/AgentSlop-Si/research/blob/main/math/archive/objects/aa/aa91fdec5f08cc03e33652869d41be9f9a53bf3c37838c2d5f8d58532dd54586__C01-historical-lower-review.md | export SHA256 aa91fdec5f08cc03e33652869d41be9f9a53bf3c37838c2d5f8d58532dd54586
Q11 current accepted scope: https://docs.google.com/spreadsheets/d/1BHaGJHkXxf_UfZdyTKF2zrWNFzIP4IvhaqFMj-83BjU/edit#gid=1877766156&amp;range=A14:V14
[2026-10-12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
[2026-10-12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G37">
      <text>
        <t xml:space="preserve">accepted</t>
      </text>
    </comment>
    <comment authorId="0" ref="I37">
      <text>
        <t xml:space="preserve">All exact source anchors:
M-ROUTED-FIELD | Catalogue: M-ROUTED-FIELD | https://docs.google.com/spreadsheets/d/1BHaGJHkXxf_UfZdyTKF2zrWNFzIP4IvhaqFMj-83BjU/edit#gid=214001001&amp;range=A7:AF7
M-ROUTED-FIELD | novelity breakthough: M-ROUTED-FIELD | https://docs.google.com/spreadsheets/d/1BHaGJHkXxf_UfZdyTKF2zrWNFzIP4IvhaqFMj-83BjU/edit#gid=214001003&amp;range=A11:Z11</t>
      </text>
    </comment>
    <comment authorId="0" ref="J37">
      <text>
        <t xml:space="preserve">https://github.com/AgentSlop-Si/research/blob/main/math/archive/objects/7a/7a060b6147f4b715356c87f12440fab280ccbc9c7d473309ddb92035e41fa07c__SEALED_PROOF.md | export SHA256 7a060b6147f4b715356c87f12440fab280ccbc9c7d473309ddb92035e41fa07c
https://github.com/AgentSlop-Si/research/blob/main/math/archive/objects/7e/7ef7364cca61807c2eec8a69404f80c998a7564109e54e552f45ef22e25bd0ba__EXTENSION_AUDIT.md | export SHA256 7ef7364cca61807c2eec8a69404f80c998a7564109e54e552f45ef22e25bd0ba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text>
    </comment>
    <comment authorId="0" ref="A302">
      <text>
        <t xml:space="preserve">Workflow placement using existing family priority and current task scope (2); open work before closed stages
Rank is workflow priority, not a breakthrough score.</t>
      </text>
    </comment>
    <comment authorId="0" ref="B302">
      <text>
        <t xml:space="preserve">Kinds: Completed scoped milestone, not another theory
Explicit aliases: 
Parent: F020</t>
      </text>
    </comment>
    <comment authorId="0" ref="C302">
      <text>
        <t xml:space="preserve">Closed only for this named stage. Remaining research is recorded in parent F020.</t>
      </text>
    </comment>
    <comment authorId="0" ref="A170">
      <text>
        <t xml:space="preserve">Unranked source record; stable-ID order; open work before closed stages
Rank is workflow priority, not a breakthrough score.</t>
      </text>
    </comment>
    <comment authorId="0" ref="B170">
      <text>
        <t xml:space="preserve">Kinds: Canonical claim, Canonical catalogue claim, Theorem view
Explicit aliases: </t>
      </text>
    </comment>
    <comment authorId="0" ref="F302">
      <text>
        <t xml:space="preserve">Completed scoped milestone</t>
      </text>
    </comment>
    <comment authorId="0" ref="C170">
      <text>
        <t xml:space="preserve">Not arbitrary-depth or two arbitrary non-affine composite endpoints; no explicit universal cutoff from existential c; not runtime lower bound.
Q12: Final proof keeps one affine endpoint, or complex prime length for two arbitrary endpoints. No arbitrary-depth/approximate extension. Implementation: Not applicable to abstract proof
Next comparison: Compare the exact grammar and endpoint freedoms with uncertainty, quasiseparable, displacement and graph-induced rank results; scope-specific novelty remains unassessed.</t>
      </text>
    </comment>
    <comment authorId="0" ref="G302">
      <text>
        <t xml:space="preserve">Exact fixed(1,5,2), embedding1 reference accepted; general residual preparation excluded.</t>
      </text>
    </comment>
    <comment authorId="0" ref="A38">
      <text>
        <t xml:space="preserve">Workflow placement using existing family priority and current task scope (4); open work before closed stages
Rank is workflow priority, not a breakthrough score.</t>
      </text>
    </comment>
    <comment authorId="0" ref="I302">
      <text>
        <t xml:space="preserve">All exact source anchors:
F020 | Catalogue row4 | https://docs.google.com/spreadsheets/d/1BHaGJHkXxf_UfZdyTKF2zrWNFzIP4IvhaqFMj-83BjU/edit#gid=214001001&amp;range=A4:V4
F020 | novelity breakthough row7 | https://docs.google.com/spreadsheets/d/1BHaGJHkXxf_UfZdyTKF2zrWNFzIP4IvhaqFMj-83BjU/edit#gid=214001003&amp;range=A7:T7
F020 | Theorem register row22 | https://docs.google.com/spreadsheets/d/1BHaGJHkXxf_UfZdyTKF2zrWNFzIP4IvhaqFMj-83BjU/edit#gid=404576783&amp;range=A22:V22
F020 | Prior work row4 | https://docs.google.com/spreadsheets/d/1BHaGJHkXxf_UfZdyTKF2zrWNFzIP4IvhaqFMj-83BjU/edit#gid=562593543&amp;range=A4:V4
F020 | Source comparisons row15 | https://docs.google.com/spreadsheets/d/1BHaGJHkXxf_UfZdyTKF2zrWNFzIP4IvhaqFMj-83BjU/edit#gid=214001002&amp;range=A15:V15</t>
      </text>
    </comment>
    <comment authorId="0" ref="B38">
      <text>
        <t xml:space="preserve">Kinds: Canonical claim, Canonical catalogue claim
Explicit aliases: </t>
      </text>
    </comment>
    <comment authorId="0" ref="F170">
      <text>
        <t xml:space="preserve">Accepted result at cited scope; recorded follow-up open</t>
      </text>
    </comment>
    <comment authorId="0" ref="J302">
      <text>
        <t xml:space="preserve">libfile_f7c6e9fa6a908191bb1029ec0857171d</t>
      </text>
    </comment>
    <comment authorId="0" ref="C38">
      <text>
        <t xml:space="preserve">No term-to-runtime conversion or product extension; not new GIRS theory; publication priority unresolved.
No new current closure; historical limitations remain.
Next comparison: Match the complete independent-routing, weighted-separator and sparse/low-rank correction contract against graph-induced rank structures and structured inverse-sum literature.</t>
      </text>
    </comment>
    <comment authorId="0" ref="G170">
      <text>
        <t xml:space="preserve">accepted
Related current status (scope, not blanket theorem equivalence): Q12: Proof closed. C04 three-stage discrepancy proof reconstructed with endpoint restrictions explicit.</t>
      </text>
    </comment>
    <comment authorId="0" ref="I170">
      <text>
        <t xml:space="preserve">All exact source anchors:
C04 | Catalogue: C04 | https://docs.google.com/spreadsheets/d/1BHaGJHkXxf_UfZdyTKF2zrWNFzIP4IvhaqFMj-83BjU/edit#gid=214001001&amp;range=A30:AF30
C04 | novelity breakthough: C04 | https://docs.google.com/spreadsheets/d/1BHaGJHkXxf_UfZdyTKF2zrWNFzIP4IvhaqFMj-83BjU/edit#gid=214001003&amp;range=A71:Z71
C04 | Theorem register row27 | https://docs.google.com/spreadsheets/d/1BHaGJHkXxf_UfZdyTKF2zrWNFzIP4IvhaqFMj-83BjU/edit#gid=404576783&amp;range=A27:V27
C04 | Source comparisons row6 | https://docs.google.com/spreadsheets/d/1BHaGJHkXxf_UfZdyTKF2zrWNFzIP4IvhaqFMj-83BjU/edit#gid=214001002&amp;range=A6:V6
C04 | Prior work row9 | https://docs.google.com/spreadsheets/d/1BHaGJHkXxf_UfZdyTKF2zrWNFzIP4IvhaqFMj-83BjU/edit#gid=562593543&amp;range=A9:V9</t>
      </text>
    </comment>
    <comment authorId="0" ref="F38">
      <text>
        <t xml:space="preserve">Accepted result at cited scope; recorded follow-up open</t>
      </text>
    </comment>
    <comment authorId="0" ref="J170">
      <text>
        <t xml:space="preserve">https://github.com/AgentSlop-Si/research/blob/main/math/archive/objects/6b/6bdca3c2ff5d7149933b972c46cd60a05715efac7e4a8f0c8e199795e137a787__6bdca3c2ff5d7149933b972c46cd60a05715efac7e4a8f0c8e199795e137a787__THREE_STAGE_REVIEW.md | export SHA256 439b44eb4fd2e88fdbbb2776a3867ddb42cf78090d83881939378ae8d991b7da
https://github.com/AgentSlop-Si/research/blob/main/math/archive/objects/d6/d67ccabd0a8a820f689e5cb3cb5d9e316d0c3f45aa4f7a297454b3128bc4970e__PRIME_ENDPOINT_COROLLARY.md | export SHA256 d67ccabd0a8a820f689e5cb3cb5d9e316d0c3f45aa4f7a297454b3128bc4970e
Q12 current accepted scope: https://docs.google.com/spreadsheets/d/1BHaGJHkXxf_UfZdyTKF2zrWNFzIP4IvhaqFMj-83BjU/edit#gid=1877766156&amp;range=A15:V15</t>
      </text>
    </comment>
    <comment authorId="0" ref="G38">
      <text>
        <t xml:space="preserve">accepted</t>
      </text>
    </comment>
    <comment authorId="0" ref="I38">
      <text>
        <t xml:space="preserve">All exact source anchors:
M-SEPARATION | Catalogue: M-SEPARATION | https://docs.google.com/spreadsheets/d/1BHaGJHkXxf_UfZdyTKF2zrWNFzIP4IvhaqFMj-83BjU/edit#gid=214001001&amp;range=A8:AF8
M-SEPARATION | novelity breakthough: M-SEPARATION | https://docs.google.com/spreadsheets/d/1BHaGJHkXxf_UfZdyTKF2zrWNFzIP4IvhaqFMj-83BjU/edit#gid=214001003&amp;range=A12:Z12</t>
      </text>
    </comment>
    <comment authorId="0" ref="J38">
      <text>
        <t xml:space="preserve">https://github.com/AgentSlop-Si/research/blob/main/math/archive/objects/96/96180a3a24015afd614364e65a915c5c507da566b4727b20d3800c55b6b790de__THEOREM_2_.md | export SHA256 96180a3a24015afd614364e65a915c5c507da566b4727b20d3800c55b6b790de
https://github.com/AgentSlop-Si/research/blob/main/math/archive/objects/33/33816835e08389f6a97b20bf53dec2a784f078aec8f9bda72eac711ce468cf56__SEPARATION_AND_PHASE32_REVIEW.md | export SHA256 33816835e08389f6a97b20bf53dec2a784f078aec8f9bda72eac711ce468cf56</t>
      </text>
    </comment>
    <comment authorId="0" ref="A303">
      <text>
        <t xml:space="preserve">Workflow placement using existing family priority and current task scope (2); open work before closed stages
Rank is workflow priority, not a breakthrough score.</t>
      </text>
    </comment>
    <comment authorId="0" ref="B303">
      <text>
        <t xml:space="preserve">Kinds: Completed scoped milestone, not another theory
Explicit aliases: 
Parent: F020</t>
      </text>
    </comment>
    <comment authorId="0" ref="C303">
      <text>
        <t xml:space="preserve">Closed only for this named stage. Remaining research is recorded in parent F020.</t>
      </text>
    </comment>
    <comment authorId="0" ref="A171">
      <text>
        <t xml:space="preserve">Unranked source record; stable-ID order; open work before closed stages
Rank is workflow priority, not a breakthrough score.</t>
      </text>
    </comment>
    <comment authorId="0" ref="B171">
      <text>
        <t xml:space="preserve">Kinds: Canonical claim, Canonical catalogue claim
Explicit aliases: </t>
      </text>
    </comment>
    <comment authorId="0" ref="F303">
      <text>
        <t xml:space="preserve">Completed scoped milestone</t>
      </text>
    </comment>
    <comment authorId="0" ref="C171">
      <text>
        <t xml:space="preserve">Overparameterized finite seed; no size lift/uniform generator/complexity gain; positive certificate means existence, not positive real coefficients.
No new current closure; historical limitations remain.
Next comparison: Match precisely the topology, size, gauges and field; establish a reusable theorem increment before proposing a standalone novelty claim.</t>
      </text>
    </comment>
    <comment authorId="0" ref="G303">
      <text>
        <t xml:space="preserve">Editorial fidelity PASS; no new mathematical or priority claim.</t>
      </text>
    </comment>
    <comment authorId="0" ref="A39">
      <text>
        <t xml:space="preserve">Workflow placement using existing family priority and current task scope (4); open work before closed stages
Rank is workflow priority, not a breakthrough score.</t>
      </text>
    </comment>
    <comment authorId="0" ref="I303">
      <text>
        <t xml:space="preserve">All exact source anchors:
F020 | Catalogue row4 | https://docs.google.com/spreadsheets/d/1BHaGJHkXxf_UfZdyTKF2zrWNFzIP4IvhaqFMj-83BjU/edit#gid=214001001&amp;range=A4:V4
F020 | novelity breakthough row7 | https://docs.google.com/spreadsheets/d/1BHaGJHkXxf_UfZdyTKF2zrWNFzIP4IvhaqFMj-83BjU/edit#gid=214001003&amp;range=A7:T7
F020 | Theorem register row22 | https://docs.google.com/spreadsheets/d/1BHaGJHkXxf_UfZdyTKF2zrWNFzIP4IvhaqFMj-83BjU/edit#gid=404576783&amp;range=A22:V22
F020 | Prior work row4 | https://docs.google.com/spreadsheets/d/1BHaGJHkXxf_UfZdyTKF2zrWNFzIP4IvhaqFMj-83BjU/edit#gid=562593543&amp;range=A4:V4
F020 | Source comparisons row15 | https://docs.google.com/spreadsheets/d/1BHaGJHkXxf_UfZdyTKF2zrWNFzIP4IvhaqFMj-83BjU/edit#gid=214001002&amp;range=A15:V15</t>
      </text>
    </comment>
    <comment authorId="0" ref="B39">
      <text>
        <t xml:space="preserve">Kinds: Canonical claim, Canonical catalogue claim
Explicit aliases: </t>
      </text>
    </comment>
    <comment authorId="0" ref="F171">
      <text>
        <t xml:space="preserve">Accepted result at cited scope; recorded follow-up open</t>
      </text>
    </comment>
    <comment authorId="0" ref="J303">
      <text>
        <t xml:space="preserve">libfile_a270ebd76dd08191a723d2001355cc6c</t>
      </text>
    </comment>
    <comment authorId="0" ref="C39">
      <text>
        <t xml:space="preserve">Does not prove reverse containment/proper-superset relation, optimal SSS/HSS storage, or fixed-tolerance numerical rank. Not resolution of a published TQS open question.
Q04: Finite-stage certificate reconstruction is separate Q33. Implementation: Not applicable to abstract proof
Next comparison: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text>
    </comment>
    <comment authorId="0" ref="G171">
      <text>
        <t xml:space="preserve">accepted</t>
      </text>
    </comment>
    <comment authorId="0" ref="I171">
      <text>
        <t xml:space="preserve">All exact source anchors:
C09 | Catalogue: C09 | https://docs.google.com/spreadsheets/d/1BHaGJHkXxf_UfZdyTKF2zrWNFzIP4IvhaqFMj-83BjU/edit#gid=214001001&amp;range=A99:AF99
C09 | novelity breakthough: C09 | https://docs.google.com/spreadsheets/d/1BHaGJHkXxf_UfZdyTKF2zrWNFzIP4IvhaqFMj-83BjU/edit#gid=214001003&amp;range=A165:Z165</t>
      </text>
    </comment>
    <comment authorId="0" ref="F39">
      <text>
        <t xml:space="preserve">Accepted result at cited scope; recorded follow-up open</t>
      </text>
    </comment>
    <comment authorId="0" ref="J171">
      <text>
        <t xml:space="preserve">https://github.com/AgentSlop-Si/research/blob/main/math/archive/objects/69/69c2d2503921b924349ab928fb43a6a8dcb907186876451b7606a1249cb845b4__INDEPENDENT_REVIEW.md | export SHA256 69c2d2503921b924349ab928fb43a6a8dcb907186876451b7606a1249cb845b4</t>
      </text>
    </comment>
    <comment authorId="0" ref="G39">
      <text>
        <t xml:space="preserve">accepted
Related current status (scope, not blanket theorem equivalence): Q04: Proof closed. Accepted 9^r separator cutoff retained. New autocorrelation-deficit theorem adds asymmetric arbitrary-abelian block bounds and legal p-coprime trimming.</t>
      </text>
    </comment>
    <comment authorId="0" ref="I39">
      <text>
        <t xml:space="preserve">All exact source anchors:
M-TREE-WITNESS | Catalogue: M-TREE-WITNESS | https://docs.google.com/spreadsheets/d/1BHaGJHkXxf_UfZdyTKF2zrWNFzIP4IvhaqFMj-83BjU/edit#gid=214001001&amp;range=A31:AF31
M-TREE-WITNESS | novelity breakthough: M-TREE-WITNESS | https://docs.google.com/spreadsheets/d/1BHaGJHkXxf_UfZdyTKF2zrWNFzIP4IvhaqFMj-83BjU/edit#gid=214001003&amp;range=A37:Z37</t>
      </text>
    </comment>
    <comment authorId="0" ref="J39">
      <text>
        <t xml:space="preserve">https://github.com/AgentSlop-Si/research/blob/main/math/archive/objects/4d/4d66a0e697458f18016e7d6b54eb479b2213bdf11da061e7742977986821fbe9__PROOF_AUDIT.md | export SHA256 97fceb6ebf4227c2e426a9771f413e01871b8d26bc63b01e945b69c34326a29b
https://github.com/AgentSlop-Si/research/blob/main/math/archive/objects/02/0286fa16a796d30ee18f0cd3126a0439e45156d26f6b8ad181fbd72d2b4136ea__CONDITIONING_AUDIT.md | export SHA256 0286fa16a796d30ee18f0cd3126a0439e45156d26f6b8ad181fbd72d2b4136ea
Q04 current accepted scope: https://docs.google.com/spreadsheets/d/1BHaGJHkXxf_UfZdyTKF2zrWNFzIP4IvhaqFMj-83BjU/edit#gid=1877766156&amp;range=A7:V7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text>
    </comment>
    <comment authorId="0" ref="A304">
      <text>
        <t xml:space="preserve">Workflow placement using existing family priority and current task scope (3); open work before closed stages
Rank is workflow priority, not a breakthrough score.</t>
      </text>
    </comment>
    <comment authorId="0" ref="B304">
      <text>
        <t xml:space="preserve">Kinds: Completed scoped milestone, not another theory
Explicit aliases: 
Parent: Q13</t>
      </text>
    </comment>
    <comment authorId="0" ref="C304">
      <text>
        <t xml:space="preserve">Closed only for this named stage. Remaining research is recorded in parent Q13.</t>
      </text>
    </comment>
    <comment authorId="0" ref="A172">
      <text>
        <t xml:space="preserve">Unranked source record; stable-ID order; open work before closed stages
Rank is workflow priority, not a breakthrough score.</t>
      </text>
    </comment>
    <comment authorId="0" ref="B172">
      <text>
        <t xml:space="preserve">Kinds: Canonical claim, Canonical catalogue claim
Explicit aliases: </t>
      </text>
    </comment>
    <comment authorId="0" ref="F304">
      <text>
        <t xml:space="preserve">Completed scoped milestone</t>
      </text>
    </comment>
    <comment authorId="0" ref="C172">
      <text>
        <t xml:space="preserve">Success does not solve columns, scales or full factorization. General solver novelty must not be claimed.
Q27: Choose one surviving chart; prove an exact all-row identity or target-specific exclusion with all guards, then charge synthesis and precision. Implementation: Exact local finite controls accepted; no production constructor.
Next comparison: Match precisely the topology, size, gauges and field; establish a reusable theorem increment before proposing a standalone novelty claim.</t>
      </text>
    </comment>
    <comment authorId="0" ref="G304">
      <text>
        <t xml:space="preserve">Nine substantive source comparisons accepted; F6 degree-heading correction required.</t>
      </text>
    </comment>
    <comment authorId="0" ref="A40">
      <text>
        <t xml:space="preserve">Workflow placement using existing family priority and current task scope (4); open work before closed stages
Rank is workflow priority, not a breakthrough score.</t>
      </text>
    </comment>
    <comment authorId="0" ref="I304">
      <text>
        <t xml:space="preserve">All exact source anchors:
Q13 | Research queue row16 | https://docs.google.com/spreadsheets/d/1BHaGJHkXxf_UfZdyTKF2zrWNFzIP4IvhaqFMj-83BjU/edit#gid=1877766156&amp;range=A16:V16</t>
      </text>
    </comment>
    <comment authorId="0" ref="B40">
      <text>
        <t xml:space="preserve">Kinds: Research workflow
Explicit aliases: </t>
      </text>
    </comment>
    <comment authorId="0" ref="F172">
      <text>
        <t xml:space="preserve">Accepted result at cited scope; recorded follow-up open</t>
      </text>
    </comment>
    <comment authorId="0" ref="J304">
      <text>
        <t xml:space="preserve">libfile_8d3df32de6fc8191b6dedc3a5bc22a69</t>
      </text>
    </comment>
    <comment authorId="0" ref="C40">
      <text>
        <t xml:space="preserve">Finite-stage certificate reconstruction is separate Q33.
Final Delvaux–Van Barel 2008 comparison complete. no matching inverse sum separator theorem in DV2008 final; worldwide unresolved. Classical overlap: Flat unitary/support uncertainty background: Theorem 1 and Lemma 2, pp.1588-1589.
Not applicable to abstract proof</t>
      </text>
    </comment>
    <comment authorId="0" ref="G172">
      <text>
        <t xml:space="preserve">accepted
Related current status (scope, not blanket theorem equivalence): Q27: Construction open. Target-fiber equivalence and four-ratio local dominance are accepted. Phase41 separately excludes two unitary-cycle summands for N&gt;8 and gives fixed-branch ceilings. Surviving full target fibers remain open.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I172">
      <text>
        <t xml:space="preserve">All exact source anchors:
C10 | Catalogue: C10 | https://docs.google.com/spreadsheets/d/1BHaGJHkXxf_UfZdyTKF2zrWNFzIP4IvhaqFMj-83BjU/edit#gid=214001001&amp;range=A100:AF100
C10 | novelity breakthough: C10 | https://docs.google.com/spreadsheets/d/1BHaGJHkXxf_UfZdyTKF2zrWNFzIP4IvhaqFMj-83BjU/edit#gid=214001003&amp;range=A166:Z166</t>
      </text>
    </comment>
    <comment authorId="0" ref="F40">
      <text>
        <t xml:space="preserve">Accepted result at cited scope; recorded follow-up open</t>
      </text>
    </comment>
    <comment authorId="0" ref="J172">
      <text>
        <t xml:space="preserve">https://github.com/AgentSlop-Si/research/blob/main/math/archive/objects/93/93b237e0e3d425cc126df06c60d686ec644159fa31e035df38dc7bfa849f4835__REVIEW.md | export SHA256 93b237e0e3d425cc126df06c60d686ec644159fa31e035df38dc7bfa849f4835
Q27 current accepted scope: https://docs.google.com/spreadsheets/d/1BHaGJHkXxf_UfZdyTKF2zrWNFzIP4IvhaqFMj-83BjU/edit#gid=1877766156&amp;range=A30:V30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G40">
      <text>
        <t xml:space="preserve">Accepted 9^r separator cutoff retained. New autocorrelation-deficit theorem adds asymmetric arbitrary-abelian block bounds and legal p-coprime trimming.
[2026-10-10 14:03 UTC; accepted reviews] Phase42 ordinary weighted Hamiltonian Green inverse sums with independent monomial endpoints satisfy N &lt;= q(q+1)^q. Combined cutoff: min(q(q+1)^q, 2q*9^q+2(3^q-1)); q=2,3,4 gives 18,192,2500 for the new term. This finite-q refinement preserves the stronger accepted separator asymptotic Omega(log N). No unrestricted arithmetic lower bound or priority claim. Source: reviewed eight-file intake.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Phase42’s stronger small-r cutoff stays valid in its own uncorrected Hamiltonian model. Restricted representation theorem; no unrestricted FFT/runtime lower bound or priority clearance.</t>
      </text>
    </comment>
    <comment authorId="0" ref="I40">
      <text>
        <t xml:space="preserve">All exact source anchors:
Q04 | Research queue row7 | https://docs.google.com/spreadsheets/d/1BHaGJHkXxf_UfZdyTKF2zrWNFzIP4IvhaqFMj-83BjU/edit#gid=1877766156&amp;range=A7:V7</t>
      </text>
    </comment>
    <comment authorId="0" ref="J40">
      <text>
        <t xml:space="preserve">R13, R30</t>
      </text>
    </comment>
    <comment authorId="0" ref="A305">
      <text>
        <t xml:space="preserve">Workflow placement using existing family priority and current task scope (3); open work before closed stages
Rank is workflow priority, not a breakthrough score.</t>
      </text>
    </comment>
    <comment authorId="0" ref="B305">
      <text>
        <t xml:space="preserve">Kinds: Completed scoped milestone, not another theory
Explicit aliases: 
Parent: Q13</t>
      </text>
    </comment>
    <comment authorId="0" ref="C305">
      <text>
        <t xml:space="preserve">Closed only for this named stage. Remaining research is recorded in parent Q13.</t>
      </text>
    </comment>
    <comment authorId="0" ref="A173">
      <text>
        <t xml:space="preserve">Unranked source record; stable-ID order; open work before closed stages
Rank is workflow priority, not a breakthrough score.</t>
      </text>
    </comment>
    <comment authorId="0" ref="B173">
      <text>
        <t xml:space="preserve">Kinds: Canonical claim, Canonical catalogue claim
Explicit aliases: </t>
      </text>
    </comment>
    <comment authorId="0" ref="F305">
      <text>
        <t xml:space="preserve">Completed scoped milestone</t>
      </text>
    </comment>
    <comment authorId="0" ref="C173">
      <text>
        <t xml:space="preserve">No universal FFT lower bound; finite-field additive uncertainty not imported from prime complex case; dense structured repairs remain possible.
No new current closure; historical limitations remain.
Next comparison: Compare the exact grammar and endpoint freedoms with uncertainty, quasiseparable, displacement and graph-induced rank results; scope-specific novelty remains unassessed.</t>
      </text>
    </comment>
    <comment authorId="0" ref="G305">
      <text>
        <t xml:space="preserve">Independently accepted bounded dense recognizer; LIMIT is indeterminate.</t>
      </text>
    </comment>
    <comment authorId="0" ref="A41">
      <text>
        <t xml:space="preserve">Workflow placement using existing family priority and current task scope (4); open work before closed stages
Rank is workflow priority, not a breakthrough score.</t>
      </text>
    </comment>
    <comment authorId="0" ref="I305">
      <text>
        <t xml:space="preserve">All exact source anchors:
Q13 | Research queue row16 | https://docs.google.com/spreadsheets/d/1BHaGJHkXxf_UfZdyTKF2zrWNFzIP4IvhaqFMj-83BjU/edit#gid=1877766156&amp;range=A16:V16</t>
      </text>
    </comment>
    <comment authorId="0" ref="B41">
      <text>
        <t xml:space="preserve">Kinds: Supplemental / queue scope view, Research workflow, Intake workflow
Explicit aliases: IN-01</t>
      </text>
    </comment>
    <comment authorId="0" ref="F173">
      <text>
        <t xml:space="preserve">Accepted result at cited scope; recorded follow-up open</t>
      </text>
    </comment>
    <comment authorId="0" ref="J305">
      <text>
        <t xml:space="preserve">libfile_bdc15bd8232881919496a838a30f85b5</t>
      </text>
    </comment>
    <comment authorId="0" ref="C41">
      <text>
        <t xml:space="preserve">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Prior displayed cell, preserved verbatim:
No-D fixed sums: r2 N&lt;=340 and r3 N&lt;=4426; free-D r2 N&lt;=1330 and r3 N&lt;=17602. Products and broader nonunitary decorations are not covered.
Prior note, preserved verbatim:
No-D fixed sums: r2 N&lt;=340 and r3 N&lt;=4426; free-D r2 N&lt;=1330 and r3 N&lt;=17602. Products and broader nonunitary decorations are not covered.</t>
      </text>
    </comment>
    <comment authorId="0" ref="G173">
      <text>
        <t xml:space="preserve">accepted</t>
      </text>
    </comment>
    <comment authorId="0" ref="I173">
      <text>
        <t xml:space="preserve">All exact source anchors:
C11 | Catalogue: C11 | https://docs.google.com/spreadsheets/d/1BHaGJHkXxf_UfZdyTKF2zrWNFzIP4IvhaqFMj-83BjU/edit#gid=214001001&amp;range=A33:AF33
C11 | novelity breakthough: C11 | https://docs.google.com/spreadsheets/d/1BHaGJHkXxf_UfZdyTKF2zrWNFzIP4IvhaqFMj-83BjU/edit#gid=214001003&amp;range=A72:Z72</t>
      </text>
    </comment>
    <comment authorId="0" ref="F41">
      <text>
        <t xml:space="preserve">2026-10-12 02:36 UTC; accepted finite-size cross-reference reconciliation.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
Prior displayed cell, preserved verbatim: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Prior note, preserved verbatim:
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https://docs.google.com/spreadsheets/d/1BHaGJHkXxf_UfZdyTKF2zrWNFzIP4IvhaqFMj-83BjU/edit#gid=1877766156&amp;range=A37:V37
Prior overview wording: Scoped result recorded; follow-up remains</t>
      </text>
    </comment>
    <comment authorId="0" ref="J173">
      <text>
        <t xml:space="preserve">https://github.com/AgentSlop-Si/research/blob/main/math/archive/objects/de/de519608a7ea065ea1278805d3b987ae9aa4a2b6001aa5a4202c135bc3e8ec9a__PHASE12_AUDIT.md | export SHA256 c5c98e059939b604241ff8063bec71abbf94137bb866c2beb7a7fea1b9e804fe
https://github.com/AgentSlop-Si/research/blob/main/math/archive/objects/6e/6ea159cd569aeef97f36ef243b12c2de0ad44d8e821d94f214f08eb12367b27b__PROOF_AND_SCOPE.md | export SHA256 6ea159cd569aeef97f36ef243b12c2de0ad44d8e821d94f214f08eb12367b27b</t>
      </text>
    </comment>
    <comment authorId="0" ref="G41">
      <text>
        <t xml:space="preserve">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Prior displayed cell, preserved verbatim:
Scoped independent review complete; corrected claims, rejections and open limits retained. Q34; reviews I01, I02, I03, I04, I05. Two unit-phase cycle obstruction for N&gt;8.
Prior note, preserved verbatim:
Scoped independent review complete; corrected claims, rejections and open limits retained. Q34; reviews I01, I02, I03, I04, I05.
Two unit-phase cycle obstruction for N&gt;8.</t>
      </text>
    </comment>
    <comment authorId="0" ref="I41">
      <text>
        <t xml:space="preserve">All exact source anchors:
Q34 | novelity breakthough: Q34 | https://docs.google.com/spreadsheets/d/1BHaGJHkXxf_UfZdyTKF2zrWNFzIP4IvhaqFMj-83BjU/edit#gid=214001003&amp;range=A13:Z13
IN-01 | Incoming queue row4 | https://docs.google.com/spreadsheets/d/1BHaGJHkXxf_UfZdyTKF2zrWNFzIP4IvhaqFMj-83BjU/edit#gid=1395216284&amp;range=A4:V4
Q34 | Research queue row37 | https://docs.google.com/spreadsheets/d/1BHaGJHkXxf_UfZdyTKF2zrWNFzIP4IvhaqFMj-83BjU/edit#gid=1877766156&amp;range=A37:V37</t>
      </text>
    </comment>
    <comment authorId="0" ref="J41">
      <text>
        <t xml:space="preserve">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Prior displayed cell, preserved verbatim: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Prior note, preserved verbatim: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Prior displayed cell, preserved verbatim:
Incorporated in this master checkpoint
Prior note, preserved verbatim:
Incorporated in this master checkpoint</t>
      </text>
    </comment>
    <comment authorId="0" ref="A306">
      <text>
        <t xml:space="preserve">Workflow placement using existing family priority and current task scope (3); open work before closed stages
Rank is workflow priority, not a breakthrough score.</t>
      </text>
    </comment>
    <comment authorId="0" ref="B306">
      <text>
        <t xml:space="preserve">Kinds: Completed scoped milestone, not another theory
Explicit aliases: 
Parent: Q13</t>
      </text>
    </comment>
    <comment authorId="0" ref="C306">
      <text>
        <t xml:space="preserve">Closed only for this named stage. Remaining research is recorded in parent Q13.</t>
      </text>
    </comment>
    <comment authorId="0" ref="A174">
      <text>
        <t xml:space="preserve">Unranked source record; stable-ID order; open work before closed stages
Rank is workflow priority, not a breakthrough score.</t>
      </text>
    </comment>
    <comment authorId="0" ref="B174">
      <text>
        <t xml:space="preserve">Kinds: Canonical claim, Canonical catalogue claim
Explicit aliases: </t>
      </text>
    </comment>
    <comment authorId="0" ref="F306">
      <text>
        <t xml:space="preserve">Completed scoped milestone</t>
      </text>
    </comment>
    <comment authorId="0" ref="C174">
      <text>
        <t xml:space="preserve">Does not solve direction discovery; direction-pass/scale-failure explicit N5 control; finite fields need enough nonzero scale choices.
No new current closure; historical limitations remain.
Next comparison: Match precisely the topology, size, gauges and field; establish a reusable theorem increment before proposing a standalone novelty claim.</t>
      </text>
    </comment>
    <comment authorId="0" ref="G306">
      <text>
        <t xml:space="preserve">Editorial fidelity PASS; accepted implementation and antecedent comparisons integrated.</t>
      </text>
    </comment>
    <comment authorId="0" ref="A42">
      <text>
        <t xml:space="preserve">Workflow placement using existing family priority and current task scope (4); open work before closed stages
Rank is workflow priority, not a breakthrough score.</t>
      </text>
    </comment>
    <comment authorId="0" ref="I306">
      <text>
        <t xml:space="preserve">All exact source anchors:
Q13 | Research queue row16 | https://docs.google.com/spreadsheets/d/1BHaGJHkXxf_UfZdyTKF2zrWNFzIP4IvhaqFMj-83BjU/edit#gid=1877766156&amp;range=A16:V16</t>
      </text>
    </comment>
    <comment authorId="0" ref="B42">
      <text>
        <t xml:space="preserve">Kinds: Intake workflow
Explicit aliases: </t>
      </text>
    </comment>
    <comment authorId="0" ref="F174">
      <text>
        <t xml:space="preserve">Accepted result at cited scope; recorded follow-up open</t>
      </text>
    </comment>
    <comment authorId="0" ref="J306">
      <text>
        <t xml:space="preserve">libfile_04ee3a47fbe88191ae2bdb01f07b3e8b</t>
      </text>
    </comment>
    <comment authorId="0" ref="C42">
      <text>
        <t xml:space="preserve">2026-10-12 02:14 UTC; independently accepted SRCR restricted volume obstruction and escape.
A genuine uniform linear-overhead macro still needs all-row normal-form identities, paid residuals/gauges, legal roots and both required chart directions, explicit full readout, principal/LOW/Haar work and total child dimension&lt;=N with largest child&lt;=K sqrt(N). The displayed A inverse costs two paid q-transforms plus O(q), not O(q). No faster transform, general source impossibility, numerical stability or priority follows. Preserve prior classical N64 HIGH witness, schedule-specific continuation obstruction and the HR, not H(R−1), direct-reference addition correction.
Prior displayed cell, preserved verbatim:
Construct a genuinely different uniform O(N)-overhead joint macro with paid preparation, legal inverses, all-row identities, supported roots, recursive mass and residual/readout charges. General SRCR construction remains open; no arbitrary-input speedup or general impossibility.
Prior note, preserved verbatim:
Construct a genuinely different uniform O(N)-overhead joint macro with paid preparation, legal inverses, all-row identities, supported roots, recursive mass and residual/readout charges. General SRCR construction remains open; no arbitrary-input speedup or general impossibility.
Historical cell record before 2026-10-11 19:40 UTC (preserved):
Current source/certificate review targets the existing SRCR high-conductor macro obligation. No uniform construction or general FFT speedup is accepted.</t>
      </text>
    </comment>
    <comment authorId="0" ref="G174">
      <text>
        <t xml:space="preserve">accepted</t>
      </text>
    </comment>
    <comment authorId="0" ref="I174">
      <text>
        <t xml:space="preserve">All exact source anchors:
C13-FIXED-DIRECTIONS | Catalogue: C13-FIXED-DIRECTIONS | https://docs.google.com/spreadsheets/d/1BHaGJHkXxf_UfZdyTKF2zrWNFzIP4IvhaqFMj-83BjU/edit#gid=214001001&amp;range=A101:AF101
C13-FIXED-DIRECTIONS | novelity breakthough: C13-FIXED-DIRECTIONS | https://docs.google.com/spreadsheets/d/1BHaGJHkXxf_UfZdyTKF2zrWNFzIP4IvhaqFMj-83BjU/edit#gid=214001003&amp;range=A167:Z167</t>
      </text>
    </comment>
    <comment authorId="0" ref="F42">
      <text>
        <t xml:space="preserve">2026-10-12 02:14 UTC; independently accepted SRCR restricted volume obstruction and escape.
Accepted restricted obstruction and explicit escape; the full positive SRCR::joint-macro gate remains OPEN. N64 alone does not fix or contradict every allowed source child-size constant K. The volume theorem excludes enlarged persistent state/readout and unbounded-gain operations. Local absolute-input perturbation amplification is accepted, but the power-of-two magnitude has a one-bit normalized mantissa with compact exponent; ordinary integer length is not a universal floating-mantissa or bit-cost lower bound.
Prior displayed cell, preserved verbatim:
Bounded HIGH proof/cost stages closed; uniform joint-macro construction open
Prior note, preserved verbatim:
Bounded HIGH proof/cost stages closed; uniform joint-macro construction open
Historical cell record before 2026-10-11 19:40 UTC (preserved):
Conditional theorem accepted; high-conductor macro remains open</t>
      </text>
    </comment>
    <comment authorId="0" ref="J174">
      <text>
        <t xml:space="preserve">https://github.com/AgentSlop-Si/research/blob/main/math/archive/objects/05/052b4155a0737109131d4d668495be161d867e209c1dea5c27717e366a4d339c__REVIEW.md | export SHA256 052b4155a0737109131d4d668495be161d867e209c1dea5c27717e366a4d339c</t>
      </text>
    </comment>
    <comment authorId="0" ref="G42">
      <text>
        <t xml:space="preserve">2026-10-12 02:14 UTC; independently accepted SRCR restricted volume obstruction and escape.
Independent bounded ACCEPT: the matched noncommuting N64 two-jump words satisfy A T6 B=T6 exactly; the surviving eta^17 off-block entry falsifies the specified F8 direct-sum F8 target. Matched cancellation extends to any finite matched jump list, but does not cover unmatched/cross-conductor constructions. Classical determinant-volume reasoning gives Omega(N log N) nonrecursive work only for square fixed-H persistent-state macros with uniformly bounded positive determinant gain per paid operation. A source-legal r=1/q inverse solve has O(q) scalar work and q log2 q volume gain, escaping that premise.
Prior displayed cell, preserved verbatim:
Bounded N64 HIGH witness ACCEPT (T6 to F8⊕F8, recursive mass 16); specified radix-2 continuation costs Θ(N log N). Literal direct-child ledger repaired to HR additions, unchanged kernel bytes. N64 direct control: 144 additions, 168 root multiplications.
Prior note, preserved verbatim:
[2026-10-11; independent bounded SRCR HIGH review] ACCEPTED: exact nonempty N64 HIGH witness T6 -&gt; F8 direct_sum F8, recursive mass 16, and the schedule-specific Theta(N log N) cost obstruction for its classical radix-2 continuation. The literal direct-child verifier receipt is corrected here from H(R-1) to HR additions; candidate kernel bytes are unchanged. The uniform O(N)-overhead joint-macro existence gate remains OPEN. No arbitrary-input speedup or general impossibility is established.
Independent exact characteristic-zero controls checked all 83200 HIGH matrix entries for N=64,128,256,512, including 51200 cross-packet zeros; independent dense N64 A T6 B construction; dense polynomial, inverse and depth-three routing controls through N=1024; and H/W/mass boundaries through t=512. With h=ceil(t/2), R=2^h, L=t-h-2, H=N-2R(L+2), W=(L-2)N+(2L+8)R, the specified macro costs W additions and W/2+2H root multiplications, and W=Theta(N log N). Its unchanged direct-child reference code costs HR additions and HR multiplications; complete direct HIGH control costs W+HR additions and W/2+2H+HR multiplications. The old conditional-review body remains unrecovered; full Haar/LOW/principal runtime integration is not claimed. Next: a genuinely different uniform O(N) joint macro with paid preparation, legal inverses, all-row identity, supported roots, recursive mass and residual/readout charges.
Historical cell record before 2026-10-11 19:40 UTC (preserved):
CONDITIONAL REVIEW COMPLETE; high-conductor macro construction remains OPEN. The 22:38 “Pending independent review” wording below is historical. The corrected recurrence implication and its guards were reviewed at 22:54; no uniformly generated macro or arbitrary-input speedup exists in this record.</t>
      </text>
    </comment>
    <comment authorId="0" ref="I42">
      <text>
        <t xml:space="preserve">All exact source anchors:
SRCR-20261011 | Incoming queue row20 | https://docs.google.com/spreadsheets/d/1BHaGJHkXxf_UfZdyTKF2zrWNFzIP4IvhaqFMj-83BjU/edit#gid=1395216284&amp;range=A20:V20</t>
      </text>
    </comment>
    <comment authorId="0" ref="J42">
      <text>
        <t xml:space="preserve">2026-10-12 02:14 UTC; independently accepted SRCR restricted volume obstruction and escape.
Independent review ZIP SHA256 f6ec611b14f42c32febd90372c590f3f06282658cacb083db63ee50d73c04daa; VERDICT.txt 204460f2bdb8bb07d597b5bfc9cfb944f20c796b9c2861499251558044cc169e; candidate 3b2782eb1bcc1892f86593e1b8dcec7807dea27b916c88ec741843d3347b41b2. Fresh 56 Green cases, 6,656 conjugacy entries, 112 eliminated determinants, 112 solver vectors, 28 inverse columns, 1,025 mass/boundary checks and all 256 N64 entries pass. Reversed inverse order changes all 256 entries; 30 commutator entries are nonzero. The r=1/q solve uses 2q−4 signal multiplications and q subtractions, plus paid phase/root preparation. Exact inverse entry has magnitude m q^m and local absolute guard requirement p&gt;=b+log2(m)+m log2(q), not a universal fused/relative-error claim. Classical Morgenstern DOI10.1145/321752.321761 credit retained; only its abstract/bibliography, not full proof, was available. Independent cold replay passes; original/candidate programs stayed inert.
Prior displayed cell, preserved verbatim:
Independent review libfile_9cad9d0ad190819199ce30e751ae0f75 v0; archive SHA256 8c4614057eac6b2ed71fbc8830296cb91b6d618429c69390c54d0da1b08e743f. Independent bounded review SHA256 c627f262645423104ef4ffec38be611e2da006b9b2e87fbceb8d8155d447990a. Candidate ZIP SHA256 928bcf553a34ed1c84b8129d9194cc346cf29c932673ed76312191fa8eb142d6; original manuscript independently byte-verified, SHA256 096851f9be08ff96d6e8ca8a871fd3ceda6bf00f71216739a7bc9ab7ecec8f0f. Fresh candidate controls were inspected and replayed byte-identically; fresh reviewer controls were executed. Original uploaded research programs remained inert. No inherited historical review was claimed as reproduced.
Prior note, preserved verbatim:
Independent review libfile_9cad9d0ad190819199ce30e751ae0f75 v0; archive SHA256 8c4614057eac6b2ed71fbc8830296cb91b6d618429c69390c54d0da1b08e743f. Independent bounded review SHA256 c627f262645423104ef4ffec38be611e2da006b9b2e87fbceb8d8155d447990a. Candidate ZIP SHA256 928bcf553a34ed1c84b8129d9194cc346cf29c932673ed76312191fa8eb142d6; original manuscript independently byte-verified, SHA256 096851f9be08ff96d6e8ca8a871fd3ceda6bf00f71216739a7bc9ab7ecec8f0f. Fresh candidate controls were inspected and replayed byte-identically; fresh reviewer controls were executed. Original uploaded research programs remained inert. No inherited historical review was claimed as reproduced.
Historical cell record before 2026-10-11 19:40 UTC (preserved):
Distinct intake prepared 2026-10-10 UTC; outside completed 178 Catalogue. Source-dated 2026-10-11. Related to CFGL row 19 and HERO1 conductor work, but it asks for a different local-in-scale macro theorem. Do not replace CFGL or inherit its accepted status.
Exact provenance: SRCR_Fourier_Theory_2026-10-11.md | 11181 bytes | libfile_6defd520a71c81918d214363c06807d1 | file_00000000d99c821194034387f4b0bc7c | v0 | SHA256 096851f9be08ff96d6e8ca8a871fd3ceda6bf00f71216739a7bc9ab7ecec8f0f
Review completed 2026-10-10 22:54 UTC. Fresh exact reviewer checks verified reduction direction, conductor dimensions, HIGH cutoffs, recurrence countermodels, and Green determinant conditions; no uploaded program was executed. Inherited full Haar/project archives and external FFT-frontier/priority comparisons were not independently re-proved. Review SHA256 c38c80cc53eefe4c2426f5c542da9aa8592ad0d20aef3e29a95666aa53ac4fc2.</t>
      </text>
    </comment>
    <comment authorId="0" ref="K42">
      <text>
        <t xml:space="preserve">2026-10-11 19:40 UTC
Historical cell record before 2026-10-11 19:40 UTC (preserved):
2026-10-11 17:24–17:31 UTC</t>
      </text>
    </comment>
    <comment authorId="0" ref="A307">
      <text>
        <t xml:space="preserve">Workflow placement using existing family priority and current task scope (7); open work before closed stages
Rank is workflow priority, not a breakthrough score.</t>
      </text>
    </comment>
    <comment authorId="0" ref="B307">
      <text>
        <t xml:space="preserve">Kinds: Research workflow
Explicit aliases: </t>
      </text>
    </comment>
    <comment authorId="0" ref="C307">
      <text>
        <t xml:space="preserve">Closed finite-probe nonlinear calibration obstruction. No runtime lower bound for a specified implementation class; this is a scope limitation, not an unfinished proof.</t>
      </text>
    </comment>
    <comment authorId="0" ref="A175">
      <text>
        <t xml:space="preserve">Unranked source record; stable-ID order; open work before closed stages
Rank is workflow priority, not a breakthrough score.</t>
      </text>
    </comment>
    <comment authorId="0" ref="B175">
      <text>
        <t xml:space="preserve">Kinds: Intake workflow
Explicit aliases: </t>
      </text>
    </comment>
    <comment authorId="0" ref="F307">
      <text>
        <t xml:space="preserve">Closed scoped result; classical/model-limited</t>
      </text>
    </comment>
    <comment authorId="0" ref="C175">
      <text>
        <t xml:space="preserve">2026-10-12 01:35 UTC; independently accepted complete stronger-family certificate API.
Retain the complete mathematical certificate API and original structural/source guards. Open: optimized growing-r kernels, extension-field executable, general preparation/discovery, numerical/production and historical priority; Q13 higher-rank/mixture/min(B,H) questions remain separate. Factorial rank dependence, grid/rank searches, failed candidates, certificate materialization, full outputs and optional quadratic fallback stay paid. No uniform efficient-in-r FFT or physical/bit/runtime guarantee.
Prior displayed cell, preserved verbatim:
N&lt;=2r direct DFT is not membership classification. Current API lacks explicit negative and complete positive representation certificates. Field/root discovery and certification and unsupported fallback have separate costs; uploaded determinant kernel has factorial rank…
Prior note, preserved verbatim:
N&lt;=2r direct DFT is not membership classification. Current API lacks explicit negative and complete positive representation certificates. Field/root discovery and certification and unsupported fallback have separate costs; uploaded determinant kernel has factorial rank dependence. No uploaded programs/timings rerun; no bit-complexity, numerical-stability, production-FFT or worldwide-priority claim. Retain existing common-chirp baseline; do not merge with Green Phase44. No GitHub write in this preservation.</t>
      </text>
    </comment>
    <comment authorId="0" ref="G307">
      <text>
        <t xml:space="preserve">Nonlinear calibration obstruction extended to every finite Weyl/scalar-closed probe family.</t>
      </text>
    </comment>
    <comment authorId="0" ref="A43">
      <text>
        <t xml:space="preserve">Workflow placement using existing family priority and current task scope (5); open work before closed stages
Rank is workflow priority, not a breakthrough score.</t>
      </text>
    </comment>
    <comment authorId="0" ref="I307">
      <text>
        <t xml:space="preserve">All exact source anchors:
Q10 | Research queue row13 | https://docs.google.com/spreadsheets/d/1BHaGJHkXxf_UfZdyTKF2zrWNFzIP4IvhaqFMj-83BjU/edit#gid=1877766156&amp;range=A13:V13</t>
      </text>
    </comment>
    <comment authorId="0" ref="B43">
      <text>
        <t xml:space="preserve">Kinds: Canonical claim, Canonical catalogue claim, Theorem view
Explicit aliases: </t>
      </text>
    </comment>
    <comment authorId="0" ref="F175">
      <text>
        <t xml:space="preserve">2026-10-12 01:35 UTC; independently accepted complete stronger-family certificate API.
The named CHIRP-PHASE43-44::certificate-api obligation is closed at reviewed scope. Mathematical certificates are complete; the supplied-prime/root implementation is bounded and resource-limited (N&lt;=4096,r&lt;=8,p&lt;=2^31−1,cap&lt;=50,000,000). It is not guaranteed to decide every admitted input: N4096/r8/F65537/psi6561/all-ones returns LIMIT exactly at the50million cap, with no certificate or output. LIMIT/INVALID/UNSUPPORTED are never nonmembership.
Prior displayed cell, preserved verbatim:
Accepted result at cited scope; recorded follow-up open
Prior note, preserved verbatim:
Accepted result at cited scope; recorded follow-up open</t>
      </text>
    </comment>
    <comment authorId="0" ref="J307">
      <text>
        <t xml:space="preserve">R05, R23</t>
      </text>
    </comment>
    <comment authorId="0" ref="C43">
      <text>
        <t xml:space="preserve">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Prior displayed cell, preserved verbatim: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note, preserved verbatim: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displayed cell, preserved verbatim:
No arithmetic lower bound; finite fields not covered by positivity argument; exact all-size minimum rank sum not proved. Q05: General deficit extension is tracked separately. Implementation: Not applicable to abstract proof Next comparison: Final DV2008 source access and…
Prior note, preserved verbatim:
No arithmetic lower bound; finite fields not covered by positivity argument; exact all-size minimum rank sum not proved.
Q05: General deficit extension is tracked separately. Implementation: Not applicable to abstract proof
Next comparison: Final DV2008 source access and recovered comparison-report provenance are verified closed in the accepted manuscript review, superseding the recovery task below. Historical priority, model-matched broader literature comparison, noncyclic minimax upper construction and exact all-size minimum rank sums remain unresolved.</t>
      </text>
    </comment>
    <comment authorId="0" ref="G175">
      <text>
        <t xml:space="preserve">2026-10-12 01:35 UTC; independently accepted complete stronger-family certificate API.
Independent scoped ACCEPT: for the primitive-2N-root common-chirp family x[n]=psi^[b n(n−N)] sum_a c_a w^(an), w=psi², the complete positive/negative membership-certificate contract holds mathematically for every N&gt;=1 and r&gt;=0 over exact fields admitting psi. Transform is negative-sign unnormalized. The small N&lt;=2r branch enumerates all phases; the large branch recomputes two-window eliminant polynomials and exhausts surviving phases using nonzero cyclic-Hankel minors. MEMBER supplies support, amplitudes and all N outputs; NONMEMBER supplies exhaustive exclusion. The distinct Q13 family and rank-one result are unchanged.
Prior displayed cell, preserved verbatim:
PASS SCOPED WITH INTERFACE CAVEATS. New contribution relative to the accepted baseline: strictly larger even-length odd-curvature family under a stronger root premise; cyclic/GCD refinements; rank-two resultant, mirror and antipodal analysis; alternative Weyl decoder. Baseline…
Prior note, preserved verbatim:
PASS SCOPED WITH INTERFACE CAVEATS. New contribution relative to the accepted baseline: strictly larger even-length odd-curvature family under a stronger root premise; cyclic/GCD refinements; rank-two resultant, mirror and antipodal analysis; alternative Weyl decoder. Baseline already had all-length fixed-r O(N) for its older family. No unrestricted FFT, priority, ranking or discovery-count promotion.
Complete exact raw vector; fixed r&gt;=1; N&gt;2r; supplied exact field and primitive 2N-th root psi. For x[n]=psi^(b n(n-N)) sum c_a w^(an), w=psi^2 and at most r modes: O_r(N) field-operation membership including rejection, full N-point DFT on acceptance, O_r(N) field-element storage.</t>
      </text>
    </comment>
    <comment authorId="0" ref="I175">
      <text>
        <t xml:space="preserve">All exact source anchors:
CHIRP-PHASE43-44-20261011 | Incoming queue row35 | https://docs.google.com/spreadsheets/d/1BHaGJHkXxf_UfZdyTKF2zrWNFzIP4IvhaqFMj-83BjU/edit#gid=1395216284&amp;range=A35:V35</t>
      </text>
    </comment>
    <comment authorId="0" ref="F43">
      <text>
        <t xml:space="preserve">2026-10-12 01:29 UTC; Q05 classical upper attribution correction.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
Prior displayed cell, preserved verbatim:
Uniform noncyclic minimax matching upper independently accepted for every finite abelian 2-group in characteristic zero. Existing cyclic and finite-abelian deficit results retained; larger rank sums, broader fields/groups, costs and historical priority stay separate.
Prior note, preserved verbatim:
2026-10-11 23:59 UTC; independently accepted uniform abelian 2-group endpoint minimax.
Uniform noncyclic minimax matching upper independently accepted for every finite abelian 2-group in characteristic zero. Existing cyclic and finite-abelian deficit results retained; larger rank sums, broader fields/groups, costs and historical priority stay separate.
Prior displayed cell, preserved verbatim:
Accepted result at cited scope; recorded follow-up open
Prior note, preserved verbatim:
Accepted result at cited scope; recorded follow-up open</t>
      </text>
    </comment>
    <comment authorId="0" ref="J175">
      <text>
        <t xml:space="preserve">2026-10-12 01:35 UTC; independently accepted complete stronger-family certificate API.
Independent review ZIP SHA256 cabe2af62d2347a0e0e3dfd8165923ea8e93690ffb47f85d971bfdebed26bb87; INDEPENDENT_REVIEW.md baf6ce0c48a556626c1caa691ad8f7ee3f3dd821b91da815cdd6adcb5fd9e355. Candidate2298e49da4bd0d75acc4b24ef2f3e38360a6922f3188661bee26119c2b6e8a0c; codea4f9da9ea4bf70984b82823894cd0f33e9a2b2839a82672ff0cd4ed68cd96151. Fresh10775 decisions,69537 output coordinates,47882 grid determinants,17338 explicit minors and656 independent polynomial points; rank7/8 large-branch decisions;4269 classifier and2498 verifier cutoffs. Minimal N2/r1/F5 input(1,0) is NONMEMBER even though direct fallback returns its DFT. Default-cap endpoint and cold replay pass; source programs stayed inert.
Prior displayed cell, preserved verbatim:
Independent review 2026-10-11: 5,787 fresh exact cases/controls, including 3,520 exhaustive classifications, 1,184 dual-decoder/Weyl checks, 528 Gauss rows, 216 arbitrary classifications, 192 eliminant comparisons and symbolic rank-two identities.…
Prior note, preserved verbatim:
Independent review 2026-10-11: 5,787 fresh exact cases/controls, including 3,520 exhaustive classifications, 1,184 dual-decoder/Weyl checks, 528 Gauss rows, 216 arbitrary classifications, 192 eliminant comparisons and symbolic rank-two identities. Original seal: 32/32 pass; archive manifest: 19/19. Library ZIP libfile_311fdd96c9248191b7233d0a58973b98; SHA256 368500ce50218b7de98d2852f6d29c856ea0f1eef55f400f0c5ce2554f4e0002; byte-identical download verified. Review SHA256 6b5621d78842c4129f41f39f1d58d63520ae52595d0e1dbe621b6c3fd250c48d.</t>
      </text>
    </comment>
    <comment authorId="0" ref="G43">
      <text>
        <t xml:space="preserve">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Prior displayed cell, preserved verbatim: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note, preserved verbatim: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displayed cell, preserved verbatim:
accepted Related current status (scope, not blanket theorem equivalence): Q05: Proof closed. Endpoint minimax and odd-moment bounds retained. Deficit invariant extends the block-rank/gap argument to arbitrary finite abelian groups.
Prior note, preserved verbatim:
accepted
Related current status (scope, not blanket theorem equivalence): Q05: Proof closed. Endpoint minimax and odd-moment bounds retained. Deficit invariant extends the block-rank/gap argument to arbitrary finite abelian groups.</t>
      </text>
    </comment>
    <comment authorId="0" ref="I43">
      <text>
        <t xml:space="preserve">All exact source anchors:
C02 | Catalogue: C02 | https://docs.google.com/spreadsheets/d/1BHaGJHkXxf_UfZdyTKF2zrWNFzIP4IvhaqFMj-83BjU/edit#gid=214001001&amp;range=A18:AF18
C02 | novelity breakthough: C02 | https://docs.google.com/spreadsheets/d/1BHaGJHkXxf_UfZdyTKF2zrWNFzIP4IvhaqFMj-83BjU/edit#gid=214001003&amp;range=A28:Z28
C02 | Theorem register row23 | https://docs.google.com/spreadsheets/d/1BHaGJHkXxf_UfZdyTKF2zrWNFzIP4IvhaqFMj-83BjU/edit#gid=404576783&amp;range=A23:V23
C02 | Source comparisons row4 | https://docs.google.com/spreadsheets/d/1BHaGJHkXxf_UfZdyTKF2zrWNFzIP4IvhaqFMj-83BjU/edit#gid=214001002&amp;range=A4:V4
C02 | Prior work row5 | https://docs.google.com/spreadsheets/d/1BHaGJHkXxf_UfZdyTKF2zrWNFzIP4IvhaqFMj-83BjU/edit#gid=562593543&amp;range=A5:V5</t>
      </text>
    </comment>
    <comment authorId="0" ref="J43">
      <text>
        <t xml:space="preserve">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Prior displayed cell, preserved verbatim: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note, preserved verbatim: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displayed cell, preserved verbatim:
PDF: Fourier_Endpoint_Working_Manuscript.pdf; Library libfile_c83f2c614a948191bd610548e149936a; SHA256 d216f5fdbdd02ebfcfa8b17614067237edf491158c31b5041c337724e91ec408. Review receipt: research_cycle_0010/endpoint_manuscript_review/RECEIPT.json;…
Prior note, preserved verbatim:
PDF: Fourier_Endpoint_Working_Manuscript.pdf; Library libfile_c83f2c614a948191bd610548e149936a; SHA256 d216f5fdbdd02ebfcfa8b17614067237edf491158c31b5041c337724e91ec408.
Review receipt: research_cycle_0010/endpoint_manuscript_review/RECEIPT.json; SHA256 6093e85fa2a337af5f8ee2f63a1d170c20054553e6e64d15ed4dd5fc571ea4ea.
Editable manuscript, exact receipt and REVIEW.md are in verified Library bundle libfile_49367504a6a481919e7b31ab67d4d1f9.</t>
      </text>
    </comment>
    <comment authorId="0" ref="A308">
      <text>
        <t xml:space="preserve">Workflow placement using existing family priority and current task scope (7); open work before closed stages
Rank is workflow priority, not a breakthrough score.</t>
      </text>
    </comment>
    <comment authorId="0" ref="B308">
      <text>
        <t xml:space="preserve">Kinds: Completed scoped milestone, not another theory
Explicit aliases: 
Parent: STR-Q3</t>
      </text>
    </comment>
    <comment authorId="0" ref="C308">
      <text>
        <t xml:space="preserve">Closed only for this named stage. Remaining research is recorded in parent STR-Q3.</t>
      </text>
    </comment>
    <comment authorId="0" ref="A176">
      <text>
        <t xml:space="preserve">Unranked source record; stable-ID order; open work before closed stages
Rank is workflow priority, not a breakthrough score.</t>
      </text>
    </comment>
    <comment authorId="0" ref="B176">
      <text>
        <t xml:space="preserve">Kinds: Intake workflow
Explicit aliases: </t>
      </text>
    </comment>
    <comment authorId="0" ref="F308">
      <text>
        <t xml:space="preserve">Completed scoped milestone</t>
      </text>
    </comment>
    <comment authorId="0" ref="C176">
      <text>
        <t xml:space="preserve">2026-10-12 00:42 UTC; independently accepted restricted all-entry unique-path edge obstruction.
Construct one legal full-row Fourier network outside all-entry uniqueness, with explicit topology/triangular chart, exact coefficients and every nonzero divisor, cancellation of every negative Laurent order, exact H e0=1 and HS=DH, and charged coefficient preparation/full-output evaluation. Then prove a uniform family and costs for any asymptotic claim. Selected-minor matching alone is insufficient; the five-edge F2 witness shows a unique full-minor path family can coexist with multiple entry paths. General CMLGC remains open; priority comparison is partial.
Prior displayed cell, preserved verbatim:
Exhibit an all-length graph and well-defined triangular chart with nonzero divisors, exact pole cancellation, charged coefficient preparation and a proof of H e0=1 and H S=D H. Matching anchor minors or finite-row local rank does not establish full Fourier transfer. Scope…
Prior note, preserved verbatim:
Exhibit an all-length graph and well-defined triangular chart with nonzero divisors, exact pole cancellation, charged coefficient preparation and a proof of H e0=1 and H S=D H. Matching anchor minors or finite-row local rank does not establish full Fourier transfer.
Scope limits: No exact all-row construction or accepted speedup. Laurent allowance avoids a particular integral obstruction but supplies no existence proof. External comparator and literature-priority claims were not independently checked here.
Completed 2026-10-10 22:54 UTC: Triangularity alone supplies neither cheap coefficient generation nor legal Fourier specialization. Certify every chart/Green divisor, charge coordinate-to-edge work and permitted constant generation, and cancel every negative Laurent order. Cyclic rational Green transfer needs its own denominator/path treatment. Matching anchors or local row rank does not prove all-row Fourier equality. Next gate: one explicit legal network, exact all-row Weyl identities and cost ledger, then the uniform family. Keep distinct from SRCR and CFGL.</t>
      </text>
    </comment>
    <comment authorId="0" ref="G308">
      <text>
        <t xml:space="preserve">Scoped fixed-error growing-word template theorem ACCEPTED.</t>
      </text>
    </comment>
    <comment authorId="0" ref="A44">
      <text>
        <t xml:space="preserve">Workflow placement using existing family priority and current task scope (5); open work before closed stages
Rank is workflow priority, not a breakthrough score.</t>
      </text>
    </comment>
    <comment authorId="0" ref="I308">
      <text>
        <t xml:space="preserve">All exact source anchors:
STR-Q3 | Next cycle row6 | https://docs.google.com/spreadsheets/d/1BHaGJHkXxf_UfZdyTKF2zrWNFzIP4IvhaqFMj-83BjU/edit#gid=1152106829&amp;range=A6:V6</t>
      </text>
    </comment>
    <comment authorId="0" ref="B44">
      <text>
        <t xml:space="preserve">Kinds: Canonical claim, Canonical catalogue claim
Explicit aliases: </t>
      </text>
    </comment>
    <comment authorId="0" ref="F176">
      <text>
        <t xml:space="preserve">2026-10-12 00:42 UTC; independently accepted restricted all-entry unique-path edge obstruction.
Progressed open. The all-entry unique-path subcase has exact edge minimum N*sopfr(N): prime N gives N²; N=2^k gives 2N log2 N; all N&gt;=2 give E&gt;e N ln N, excluding O(N log log N) within this added class. The original CMLGC legal-network existence conjecture remains unretired. Selected unique-minor charts, multipath signed/Laurent cancellation and cyclic Green realizations are outside the theorem. No unrestricted FFT operation lower bound or arithmetic-optimality conclusion.
Prior displayed cell, preserved verbatim:
Scoped result recorded; follow-up remains
Prior note, preserved verbatim:
Scoped result recorded; follow-up remains</t>
      </text>
    </comment>
    <comment authorId="0" ref="J308">
      <text>
        <t xml:space="preserve">libfile_ac86a61a4a7c819197c3f9ae972d9b97</t>
      </text>
    </comment>
    <comment authorId="0" ref="C44">
      <text>
        <t xml:space="preserve">Passing cuts not sufficient; singular endpoint exact rank requires supported-coordinate deletion; no linear-time optimizer or full evaluator.
Q05: General deficit extension is tracked separately. Implementation: Not applicable to abstract proof
Next comparison: Compare the all-size extremum and arbitrary-abelian deficit formula with quantitative uncertainty/rank literature, beyond Delvaux–Van Barel Theorem 9.</t>
      </text>
    </comment>
    <comment authorId="0" ref="G176">
      <text>
        <t xml:space="preserve">2026-10-12 00:42 UTC; independently accepted restricted all-entry unique-path edge obstruction.
Independent restricted theorem accepted: for every N&gt;=2, E_min(N)=N*sopfr(N) in the strictly all-entry unique-boundary-path Fourier DAG model, where sopfr sums prime factors with multiplicity. Finite scalar-weighted DAGs have disjoint input sources/output sinks, full transfer F_N[i,j]=zeta^(ij), and exactly one nonzero path per boundary pair. Count every active scalar edge, including unit edges and each reused-constant occurrence; zero and boundary-invisible edges may be pruned. Classical mixed-radix FFT attains the bound. This is scalar EDGE complexity only.
Prior displayed cell, preserved verbatim:
CONDITIONAL REVIEW COMPLETE; legal sparse-network existence and full Fourier identities remain OPEN. The 22:38 pending label is historical. The minor formula and conditional paid compiler were reviewed at 22:54; no Fourier-complete uniform network or speedup is established.
Prior note, preserved verbatim:
CONDITIONAL REVIEW COMPLETE; legal sparse-network existence and full Fourier identities remain OPEN. The 22:38 pending label is historical. The minor formula and conditional paid compiler were reviewed at 22:54; no Fourier-complete uniform network or speedup is established.</t>
      </text>
    </comment>
    <comment authorId="0" ref="I176">
      <text>
        <t xml:space="preserve">All exact source anchors:
CMLGC-20261011 | Incoming queue row21 | https://docs.google.com/spreadsheets/d/1BHaGJHkXxf_UfZdyTKF2zrWNFzIP4IvhaqFMj-83BjU/edit#gid=1395216284&amp;range=A21:V21</t>
      </text>
    </comment>
    <comment authorId="0" ref="F44">
      <text>
        <t xml:space="preserve">Accepted result at cited scope; recorded follow-up open</t>
      </text>
    </comment>
    <comment authorId="0" ref="J176">
      <text>
        <t xml:space="preserve">2026-10-12 00:42 UTC; independently accepted restricted all-entry unique-path edge obstruction.
Independent restricted CMLGC review ZIP SHA256 7c3427686164a7285d25275cc9c020a0d402bafaee35ee9ed071fcfe2ad3dc31; candidate ZIP dfcafb4bb6ce7433af27b538049c2c882241f3db140c81e8394d8d88f857b3db; proof e621e470c581bfac14262a25cb556632abb9809042d051fe0c61f39c1db4b42f. Fresh independent69 lengths/152409 exact boundary coefficients,17 author certificates/4183 coefficients, N2..8 rank-one rectangle exhaustion and unique-minor-versus-entry, cancellation, pruning and cyclic controls passed. Uniform analytic proof supplies the theorem; finite controls do not extrapolate it. Classical unambiguous-network/rectangle mechanisms and mixed-radix construction identified; Papadimitriou1979 primary full text remains unread, so neither exact rediscovery nor worldwide novelty is established. N1 is separate: disjoint terminals require one edge.
Prior displayed cell, preserved verbatim:
Distinct intake prepared 2026-10-10 UTC; outside completed 178 Catalogue. Source-dated 2026-10-11. Related to CFGL, Phase 42/43 and F11 v35–v38; not identical to any current Incoming queue source. Keep separate from CFGL and SRCR. Exact provenance:…
Prior note, preserved verbatim:
Distinct intake prepared 2026-10-10 UTC; outside completed 178 Catalogue. Source-dated 2026-10-11. Related to CFGL, Phase 42/43 and F11 v35–v38; not identical to any current Incoming queue source. Keep separate from CFGL and SRCR.
Exact provenance: CMLGC_Fourier_Theory_2026-10-11.md | 19213 bytes | libfile_256697fc78588191807345298cfe4279 | file_000000006658821196066735f380f994 | v0 | SHA256 3288a1509f92c682c6212ff0669a680b530ee239aecaa89988dff1af8611dd18
Review completed 2026-10-10 22:54 UTC. Fresh characteristic-zero checks include all 386 stated consecutive-minor tests, an invertible anchor-matching counterexample, cyclic-resolvent and incomplete Laurent-cancellation controls. No uploaded code ran. Inherited Phase42/v35-v37 archives and external novelty comparisons were not re-proved. Review SHA256 0993a3eaf1a865523e80773676bfa9be2cc7fc4a8617e6edc7cbda31b08b9efc.</t>
      </text>
    </comment>
    <comment authorId="0" ref="G44">
      <text>
        <t xml:space="preserve">accepted
Related current status (scope, not blanket theorem equivalence): Q05: Proof closed. Endpoint minimax and odd-moment bounds retained. Deficit invariant extends the block-rank/gap argument to arbitrary finite abelian groups.</t>
      </text>
    </comment>
    <comment authorId="0" ref="I44">
      <text>
        <t xml:space="preserve">All exact source anchors:
C07 | Catalogue: C07 | https://docs.google.com/spreadsheets/d/1BHaGJHkXxf_UfZdyTKF2zrWNFzIP4IvhaqFMj-83BjU/edit#gid=214001001&amp;range=A32:AF32
C07 | novelity breakthough: C07 | https://docs.google.com/spreadsheets/d/1BHaGJHkXxf_UfZdyTKF2zrWNFzIP4IvhaqFMj-83BjU/edit#gid=214001003&amp;range=A38:Z38</t>
      </text>
    </comment>
    <comment authorId="0" ref="J44">
      <text>
        <t xml:space="preserve">https://github.com/AgentSlop-Si/research/blob/main/math/archive/objects/55/55c47aaa4673fa4c6d77575ab758a0a27ebd3cfd70d1a5df07648a5a56e180e7__REVIEW.md | export SHA256 2a92fbdd13bf4ecdd9c26654dabb9bec8b147640ab4891ea1a503df2183fa4f7
Q05 current accepted scope: https://docs.google.com/spreadsheets/d/1BHaGJHkXxf_UfZdyTKF2zrWNFzIP4IvhaqFMj-83BjU/edit#gid=1877766156&amp;range=A8:V8
2026-10-11 23:59 UTC; independently accepted uniform abelian 2-group endpoint minimax.
Related Q05 minimax cross-reference only; the C07 moving-interface/matching oracle statement and all its remaining obligations are unchanged.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t>
      </text>
    </comment>
    <comment authorId="0" ref="A309">
      <text>
        <t xml:space="preserve">Workflow placement using existing family priority and current task scope (8); open work before closed stages
Rank is workflow priority, not a breakthrough score.</t>
      </text>
    </comment>
    <comment authorId="0" ref="B309">
      <text>
        <t xml:space="preserve">Kinds: Completed scoped milestone, not another theory
Explicit aliases: 
Parent: STR-Q4</t>
      </text>
    </comment>
    <comment authorId="0" ref="C309">
      <text>
        <t xml:space="preserve">Closed only for this named stage. Remaining research is recorded in parent STR-Q4.</t>
      </text>
    </comment>
    <comment authorId="0" ref="A177">
      <text>
        <t xml:space="preserve">Unranked source record; stable-ID order; open work before closed stages
Rank is workflow priority, not a breakthrough score.</t>
      </text>
    </comment>
    <comment authorId="0" ref="B177">
      <text>
        <t xml:space="preserve">Kinds: Intake workflow
Explicit aliases: </t>
      </text>
    </comment>
    <comment authorId="0" ref="F309">
      <text>
        <t xml:space="preserve">Completed scoped milestone</t>
      </text>
    </comment>
    <comment authorId="0" ref="C177">
      <text>
        <t xml:space="preserve">2026-10-12 02:02 UTC; independently accepted CFGL carrier DAG and literal core cost.
Find and justify a faster complete evaluator outside the literal two-transform independent-channel schedule, with full coefficients, cross-packet zeros, cold preparation, wrappers and all outputs charged. Current emitted graph needsO(NlogN)scalar/word storage; implicit description alone does not give a linear-memory implementation. Input encoding, precision/stability and actual bit/physical costs remain open. Existing structural acceptance and source guards are unchanged.
Prior displayed cell, preserved verbatim:
Construct and certify the shared weighted-DAG evaluator, with complete exact scalar-operation/preparation count and parity-correct Gauss identities. The claimed generic speedup remains unproved.
Prior note, preserved verbatim:
Construct and certify the shared weighted-DAG evaluator, with complete exact scalar-operation/preparation count and parity-correct Gauss identities. The claimed generic speedup remains unproved.</t>
      </text>
    </comment>
    <comment authorId="0" ref="G309">
      <text>
        <t xml:space="preserve">Repaired reference and limited original timing attribution accepted; production excluded.</t>
      </text>
    </comment>
    <comment authorId="0" ref="A45">
      <text>
        <t xml:space="preserve">Workflow placement using existing family priority and current task scope (5); open work before closed stages
Rank is workflow priority, not a breakthrough score.</t>
      </text>
    </comment>
    <comment authorId="0" ref="I309">
      <text>
        <t xml:space="preserve">All exact source anchors:
STR-Q4 | Next cycle row7 | https://docs.google.com/spreadsheets/d/1BHaGJHkXxf_UfZdyTKF2zrWNFzIP4IvhaqFMj-83BjU/edit#gid=1152106829&amp;range=A7:V7</t>
      </text>
    </comment>
    <comment authorId="0" ref="B45">
      <text>
        <t xml:space="preserve">Kinds: Current new-result view (not a new-discovery count), Result view
Explicit aliases: </t>
      </text>
    </comment>
    <comment authorId="0" ref="F177">
      <text>
        <t xml:space="preserve">2026-10-12 02:02 UTC; independently accepted CFGL carrier DAG and literal core cost.
Uniform all-size scalar construction and its literal independent-channel radix cost are accepted. The fast CFGL::weighted-DAG evaluator stays OPEN. The restricted cost obstruction is not a direct-sum or unrestricted weighted-DAG/Fourier lower bound: channel sharing, pruning or algebraic replacement changes the charged architecture. NoO(NloglogN), numerical/bit speedup, optimized linear-storage evaluator, new discovery or priority claim.
Prior displayed cell, preserved verbatim:
Structural review accepted; fast weighted-DAG evaluator unproved
Prior note, preserved verbatim:
Structural review accepted; fast weighted-DAG evaluator unproved</t>
      </text>
    </comment>
    <comment authorId="0" ref="J309">
      <text>
        <t xml:space="preserve">libfile_8adcc760946481918ffb222281c90e05</t>
      </text>
    </comment>
    <comment authorId="0" ref="C45">
      <text>
        <t xml:space="preserve">No improved universal separator exponent or unrestricted Fourier lower bound.
Next comparison: Final DV2008 source access and recovered comparison-report provenance are verified closed in the accepted manuscript review, superseding the recovery task below. The exact deficit rank/gap application's historical priority and broader concentration/rank comparison remain open; no new invariant or spectral principle is claimed.</t>
      </text>
    </comment>
    <comment authorId="0" ref="G177">
      <text>
        <t xml:space="preserve">2026-10-12 02:02 UTC; independently accepted CFGL carrier DAG and literal core cost.
Independent scoped ACCEPT for every dyadic N=2^t: adjacent-conductor carrier/character scalar DAG computes every within-packet coefficient and every cross-conductor/cross-copy zero with actual internal mixed-conductor registers. Label selection, coefficient preparation and physical wrappers addO(N)work, but the explicitly expanded complete two-transform Gauss/radix core costsTheta(NlogN). N1identity,N2principal-only andN4scalar-carrier boundaries are included; primitive supplied-root guards and same-N O(N)-wrapper equivalence are retained.
Prior displayed cell, preserved verbatim:
Conductor/Haar structural reduction is independently accepted at scoped level; no fast exact generic Fourier evaluator is established.
Prior note, preserved verbatim:
Conductor/Haar structural reduction is independently accepted at scoped level; no fast exact generic Fourier evaluator is established.</t>
      </text>
    </comment>
    <comment authorId="0" ref="I177">
      <text>
        <t xml:space="preserve">All exact source anchors:
CONDUCTOR-FUSED-GAUSS-LADDER-20261010 | Incoming queue row19 | https://docs.google.com/spreadsheets/d/1BHaGJHkXxf_UfZdyTKF2zrWNFzIP4IvhaqFMj-83BjU/edit#gid=1395216284&amp;range=A19:V19</t>
      </text>
    </comment>
    <comment authorId="0" ref="F45">
      <text>
        <t xml:space="preserve">Accepted result at cited scope; recorded follow-up open</t>
      </text>
    </comment>
    <comment authorId="0" ref="J177">
      <text>
        <t xml:space="preserve">2026-10-12 02:02 UTC; independently accepted CFGL carrier DAG and literal core cost.
Independent review ZIP SHA256 3a359f06f203b094b7fc9ffb5999f75cea70437b9dd84ae4c544d265450fcac2; REPORT.md 68d29a3bc633935af283cb981a8015e6accee7a074f155c6913f009b6fb76bda. Candidate67f7c83014e4b0a30968442734b3dde445da1dd01611e49a6917af429d9ae643. Fresh independent interpreter:20057packet entries including17362zeros,24404physical Fourier entries,7272Gauss identities and5mutated graphs; separate candidate cold replay331476packet/21845physical entries reproduces bytes. Exact preparationP=N+2t+2sum(distinct M&gt;=2)M+K withK&lt;=V. Cached principal scaling permits3t; literal verifier recomputes anduses4t. Physical arithmetic is3H+3Qplus+8V+3t (or4t literally), plus preparation,generation,address/data/output work. Character-overhead constants and partition-restricted core charge are proved, not inferred from samples.
Prior displayed cell, preserved verbatim:
User-supplied attachment received 2026-10-10 21:06 UTC; queued for review after the existing-theory review. Intake only; no new fusion execution. Original: Вставленный текст(5).txt; 20,033 bytes; 1,041 lines. Library reference:…
Prior note, preserved verbatim:
User-supplied attachment received 2026-10-10 21:06 UTC; queued for review after the existing-theory review. Intake only; no new fusion execution. Original: Вставленный текст(5).txt; 20,033 bytes; 1,041 lines. Library reference: libfile_7fae54c6dd688191b5d8156e8d462a3e.
Review completed 2026-10-10 UTC. Intake status retained for history: Awaiting review — conjectural source; not accepted and not a new breakthrough. Initial audit: 34 claims, 25 exact-check groups, 5,460 full-matrix entries. Independent review: PASS with no substantive structural correction; 21,845 complete transformed-matrix entries for N=1,2,4,8,16,32,64,128, plus Haar round trips, two-way reconstruction and negative controls.</t>
      </text>
    </comment>
    <comment authorId="0" ref="G45">
      <text>
        <t xml:space="preserve">Proof closed</t>
      </text>
    </comment>
    <comment authorId="0" ref="I45">
      <text>
        <t xml:space="preserve">All exact source anchors:
NEW-05 | novelity breakthough: NEW-05 | https://docs.google.com/spreadsheets/d/1BHaGJHkXxf_UfZdyTKF2zrWNFzIP4IvhaqFMj-83BjU/edit#gid=214001003&amp;range=A29:Z29
NEW-05 | New results row8 | https://docs.google.com/spreadsheets/d/1BHaGJHkXxf_UfZdyTKF2zrWNFzIP4IvhaqFMj-83BjU/edit#gid=627764102&amp;range=A8:V8</t>
      </text>
    </comment>
    <comment authorId="0" ref="J45">
      <text>
        <t xml:space="preserve">Exact manuscript/PDF and receipt are the endpoint package linked in Q32: PDF Library libfile_c83f2c614a948191bd610548e149936a; source/review bundle libfile_49367504a6a481919e7b31ab67d4d1f9. Receipt research_cycle_0010/endpoint_manuscript_review/RECEIPT.json; SHA256 6093e85fa2a337af5f8ee2f63a1d170c20054553e6e64d15ed4dd5fc571ea4ea.</t>
      </text>
    </comment>
    <comment authorId="0" ref="A310">
      <text>
        <t xml:space="preserve">Workflow placement using existing family priority and current task scope (10); open work before closed stages
Rank is workflow priority, not a breakthrough score.</t>
      </text>
    </comment>
    <comment authorId="0" ref="B310">
      <text>
        <t xml:space="preserve">Kinds: Completed scoped milestone, not another theory
Explicit aliases: 
Parent: STR-Q5</t>
      </text>
    </comment>
    <comment authorId="0" ref="C310">
      <text>
        <t xml:space="preserve">Closed only for this named stage. Remaining research is recorded in parent STR-Q5.</t>
      </text>
    </comment>
    <comment authorId="0" ref="A178">
      <text>
        <t xml:space="preserve">Unranked source record; stable-ID order; open work before closed stages
Rank is workflow priority, not a breakthrough score.</t>
      </text>
    </comment>
    <comment authorId="0" ref="B178">
      <text>
        <t xml:space="preserve">Kinds: Canonical claim, Canonical catalogue claim, Theorem view
Explicit aliases: </t>
      </text>
    </comment>
    <comment authorId="0" ref="F310">
      <text>
        <t xml:space="preserve">Completed scoped milestone</t>
      </text>
    </comment>
    <comment authorId="0" ref="C178">
      <text>
        <t xml:space="preserve">Tolerance exceeds typical dense-spectrum bin scale by N^(1/2−alpha). No endpoint alpha=1/2, no relative per-bin/l2 approximation. Prototype fixed seed is not fresh randomness; sampler repair is theoretical; overflow/NaN and rounding guards incomplete.
Q16: Ideal HIKP arithmetic. No relative-l2 guarantee or finite-word sparse-engine certificate. Implementation: Finite-word engine certification pending
Next comparison: Compare the exact error norm and scale with sparse Fourier recovery, sampling and rank barriers; a sublinear per-bin scale need not imply meaningful relative-l2 accuracy.</t>
      </text>
    </comment>
    <comment authorId="0" ref="G310">
      <text>
        <t xml:space="preserve">Bounded comparison and conservative 1D exact-complex composition accepted.</t>
      </text>
    </comment>
    <comment authorId="0" ref="A46">
      <text>
        <t xml:space="preserve">Workflow placement using existing family priority and current task scope (5); open work before closed stages
Rank is workflow priority, not a breakthrough score.</t>
      </text>
    </comment>
    <comment authorId="0" ref="I310">
      <text>
        <t xml:space="preserve">All exact source anchors:
STR-Q5 | Next cycle row8 | https://docs.google.com/spreadsheets/d/1BHaGJHkXxf_UfZdyTKF2zrWNFzIP4IvhaqFMj-83BjU/edit#gid=1152106829&amp;range=A8:V8</t>
      </text>
    </comment>
    <comment authorId="0" ref="B46">
      <text>
        <t xml:space="preserve">Kinds: Research workflow
Explicit aliases: </t>
      </text>
    </comment>
    <comment authorId="0" ref="F178">
      <text>
        <t xml:space="preserve">Accepted result at cited scope; recorded follow-up open</t>
      </text>
    </comment>
    <comment authorId="0" ref="J310">
      <text>
        <t xml:space="preserve">libfile_3e6100d5e41c81918760fd96ebb06103</t>
      </text>
    </comment>
    <comment authorId="0" ref="C46">
      <text>
        <t xml:space="preserve">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Prior displayed cell, preserved verbatim: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note, preserved verbatim: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displayed cell, preserved verbatim:
General finite-abelian deficit extension is accepted. A matching minimax upper for a specifically chosen noncyclic2-group remains open; preserve the distinct exact cyclic statement and current lower bound. Historical priority remains unresolved.
Prior note, preserved verbatim:
2026-10-11 21:56 UTC; source-pinned current-view reconciliation.
General finite-abelian deficit extension is accepted. A matching minimax upper for a specifically chosen noncyclic2-group remains open; preserve the distinct exact cyclic statement and current lower bound. Historical priority remains unresolved.
Prior displayed cell, preserved verbatim:
General deficit extension is tracked separately. Final Delvaux–Van Barel 2008 comparison complete. distinct general statement relative to DV2008 final; worldwide unresolved. Classical overlap: Double digit reversal and rank-one hierarchy: Lemma 7, p.1596; Eq.(15), pp.1593-1594.…
Prior note, preserved verbatim:
General deficit extension is tracked separately.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
Not applicable to abstract proof</t>
      </text>
    </comment>
    <comment authorId="0" ref="G178">
      <text>
        <t xml:space="preserve">Independent theorem audit supports asymptotics; number theory unconditional. Finite-word implementation not certified.
Related current status (scope, not blanket theorem equivalence): Q16: Proof closed. For fixed 0&lt;α&lt;1/2 and c&gt;0, all-length O(N) dense output has ||error||∞ ≤ Cα N^(−α)||x||₂ with probability ≥1−N^(−c), using fresh randomness per fixed input.</t>
      </text>
    </comment>
    <comment authorId="0" ref="I178">
      <text>
        <t xml:space="preserve">All exact source anchors:
F016 | Catalogue: F016 | https://docs.google.com/spreadsheets/d/1BHaGJHkXxf_UfZdyTKF2zrWNFzIP4IvhaqFMj-83BjU/edit#gid=214001001&amp;range=A5:AF5
F016 | novelity breakthough: F016 | https://docs.google.com/spreadsheets/d/1BHaGJHkXxf_UfZdyTKF2zrWNFzIP4IvhaqFMj-83BjU/edit#gid=214001003&amp;range=A8:Z8
F016 | Theorem register row31 | https://docs.google.com/spreadsheets/d/1BHaGJHkXxf_UfZdyTKF2zrWNFzIP4IvhaqFMj-83BjU/edit#gid=404576783&amp;range=A31:V31
F016 | Prior work row13 | https://docs.google.com/spreadsheets/d/1BHaGJHkXxf_UfZdyTKF2zrWNFzIP4IvhaqFMj-83BjU/edit#gid=562593543&amp;range=A13:V13
F016 | Prior work row17 | https://docs.google.com/spreadsheets/d/1BHaGJHkXxf_UfZdyTKF2zrWNFzIP4IvhaqFMj-83BjU/edit#gid=562593543&amp;range=A17:V17</t>
      </text>
    </comment>
    <comment authorId="0" ref="F46">
      <text>
        <t xml:space="preserve">2026-10-12 01:29 UTC; Q05 classical upper attribution correction.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
Prior displayed cell, preserved verbatim:
Uniform noncyclic minimax matching upper independently accepted for every finite abelian 2-group in characteristic zero. Existing cyclic and finite-abelian deficit results retained; larger rank sums, broader fields/groups, costs and historical priority stay separate.
Prior note, preserved verbatim:
2026-10-11 23:59 UTC; independently accepted uniform abelian 2-group endpoint minimax.
Uniform noncyclic minimax matching upper independently accepted for every finite abelian 2-group in characteristic zero. Existing cyclic and finite-abelian deficit results retained; larger rank sums, broader fields/groups, costs and historical priority stay separate.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https://docs.google.com/spreadsheets/d/1BHaGJHkXxf_UfZdyTKF2zrWNFzIP4IvhaqFMj-83BjU/edit#gid=1877766156&amp;range=A8:V8
Prior overview wording: Scoped result recorded; follow-up remains</t>
      </text>
    </comment>
    <comment authorId="0" ref="J178">
      <text>
        <t xml:space="preserve">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
https://github.com/AgentSlop-Si/research/blob/main/math/archive/objects/91/912610166b4c74a0e3e77a076560f1f1ef7edf854ec6fbfd879920692d75a94e__REVIEW_REPORT.md | export SHA256 912610166b4c74a0e3e77a076560f1f1ef7edf854ec6fbfd879920692d75a94e
Q16 current accepted scope: https://docs.google.com/spreadsheets/d/1BHaGJHkXxf_UfZdyTKF2zrWNFzIP4IvhaqFMj-83BjU/edit#gid=1877766156&amp;range=A19:V19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G46">
      <text>
        <t xml:space="preserve">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Prior displayed cell, preserved verbatim: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note, preserved verbatim: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displayed cell, preserved verbatim:
Accepted endpoint minimax and odd-moment bounds retained; the deficit invariant extends the block-rank/gap argument to arbitrary finite abelian groups. No new theorem count or novelty conclusion in this reconciliation.
Prior note, preserved verbatim:
2026-10-11 21:56 UTC; source-pinned current-view reconciliation.
Accepted endpoint minimax and odd-moment bounds retained; the deficit invariant extends the block-rank/gap argument to arbitrary finite abelian groups. No new theorem count or novelty conclusion in this reconciliation.
Prior displayed cell, preserved verbatim:
Endpoint minimax and odd-moment bounds retained. Deficit invariant extends the block-rank/gap argument to arbitrary finite abelian groups.
Prior note, preserved verbatim:
Endpoint minimax and odd-moment bounds retained. Deficit invariant extends the block-rank/gap argument to arbitrary finite abelian groups.</t>
      </text>
    </comment>
    <comment authorId="0" ref="I46">
      <text>
        <t xml:space="preserve">All exact source anchors:
Q05 | Research queue row8 | https://docs.google.com/spreadsheets/d/1BHaGJHkXxf_UfZdyTKF2zrWNFzIP4IvhaqFMj-83BjU/edit#gid=1877766156&amp;range=A8:V8</t>
      </text>
    </comment>
    <comment authorId="0" ref="J46">
      <text>
        <t xml:space="preserve">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Prior displayed cell, preserved verbatim: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note, preserved verbatim: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displayed cell, preserved verbatim:
R12, R14, R30
Prior note, preserved verbatim:
R12, R14, R30</t>
      </text>
    </comment>
    <comment authorId="0" ref="A311">
      <text>
        <t xml:space="preserve">Workflow placement using existing family priority and current task scope (11); open work before closed stages
Rank is workflow priority, not a breakthrough score.</t>
      </text>
    </comment>
    <comment authorId="0" ref="B311">
      <text>
        <t xml:space="preserve">Kinds: Completed scoped milestone, not another theory
Explicit aliases: 
Parent: NF-03</t>
      </text>
    </comment>
    <comment authorId="0" ref="C311">
      <text>
        <t xml:space="preserve">Closed only for this named stage. Remaining research is recorded in parent NF-03.</t>
      </text>
    </comment>
    <comment authorId="0" ref="A179">
      <text>
        <t xml:space="preserve">Unranked source record; stable-ID order; open work before closed stages
Rank is workflow priority, not a breakthrough score.</t>
      </text>
    </comment>
    <comment authorId="0" ref="B179">
      <text>
        <t xml:space="preserve">Kinds: Intake workflow
Explicit aliases: </t>
      </text>
    </comment>
    <comment authorId="0" ref="F311">
      <text>
        <t xml:space="preserve">Completed scoped milestone</t>
      </text>
    </comment>
    <comment authorId="0" ref="C179">
      <text>
        <t xml:space="preserve">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Prior displayed cell, preserved verbatim:
Do not repeat generic transfer-coordinate degree-at-most-four identity searches on this topology in characteristic zero. Preserve target-specialized E25/E41 and resultant parameter-chart work: target equality and guarded elimination are not contradicted by generic H-only…
Prior note, preserved verbatim:
Do not repeat generic transfer-coordinate degree-at-most-four identity searches on this topology in characteristic zero. Preserve target-specialized E25/E41 and resultant parameter-chart work: target equality and guarded elimination are not contradicted by generic H-only quartic injectivity. Any polynomial separator, if one exists, has transfer degree at least five; quintic existence is not shown. No all-characteristic global quartic extension, matroid-circuit inference from tangent support 76, Fourier membership/impossibility, general FFT speedup, or novelty claim. No new branch fusion.</t>
      </text>
    </comment>
    <comment authorId="0" ref="G311">
      <text>
        <t xml:space="preserve">All-even effective construction accepted; poor conditioning/preparation explicitly charged.</t>
      </text>
    </comment>
    <comment authorId="0" ref="A47">
      <text>
        <t xml:space="preserve">Workflow placement using existing family priority and current task scope (6); open work before closed stages
Rank is workflow priority, not a breakthrough score.</t>
      </text>
    </comment>
    <comment authorId="0" ref="I311">
      <text>
        <t xml:space="preserve">All exact source anchors:
NF-03 | Fusion list row14 | https://docs.google.com/spreadsheets/d/1BHaGJHkXxf_UfZdyTKF2zrWNFzIP4IvhaqFMj-83BjU/edit#gid=1242754826&amp;range=A14:V14</t>
      </text>
    </comment>
    <comment authorId="0" ref="B47">
      <text>
        <t xml:space="preserve">Kinds: Canonical claim, Canonical catalogue claim
Explicit aliases: </t>
      </text>
    </comment>
    <comment authorId="0" ref="F179">
      <text>
        <t xml:space="preserve">2026-10-11 23:44 UTC; independently accepted later F11 v40 exact-support exclusion.
Exact99-edge Fourier synthesis is excluded and that target-chart route is retired. Abstract relaxed50/19 chart feasibility remains unclassified; earlier structural/quartic results retained.
Prior displayed cell, preserved verbatim:
Scoped result recorded; follow-up remains
Prior note, preserved verbatim:
Scoped result recorded; follow-up remains</t>
      </text>
    </comment>
    <comment authorId="0" ref="J311">
      <text>
        <t xml:space="preserve">libfile_61fd519436948191a369c3fcfb4a1354</t>
      </text>
    </comment>
    <comment authorId="0" ref="C47">
      <text>
        <t xml:space="preserve">Additional 2Nth root is supplied, not extracted free from q. Fresh input still pays ordinary transforms. Boundary term cannot be omitted.
No new current closure; historical limitations remain.
Next comparison: Test a simultaneous count-preserving equivalence of all four weighted orientations to known rational-normal-scroll/simultaneous Waring models; compare the specific Fourier kernel envelope and axis-minor identity.</t>
      </text>
    </comment>
    <comment authorId="0" ref="G179">
      <text>
        <t xml:space="preserve">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Prior displayed cell, preserved verbatim:
ACCEPT SCOPED after complete independent replay. Separate evidence-packet intake, not a new theory or discovery. Global scope: characteristic zero and the two certificate primes; selected78 unit-pivot scope: every field. No novelty/rank change. All 9,381,251 quartic monomials…
Prior note, preserved verbatim:
ACCEPT SCOPED after complete independent replay. Separate evidence-packet intake, not a new theory or discovery. Global scope: characteristic zero and the two certificate primes; selected78 unit-pivot scope: every field. No novelty/rank change.
All 9,381,251 quartic monomials in all 121 formal transfer coordinates are independent in 1,002,001 row/column multidegree blocks, maximum 24 columns. Characteristic zero and certificate characteristics 1000003 / 1000033. The selected 78-coordinate unit-pivot certificate has every-field scope; a named 77-coordinate transcendence basis is verified.</t>
      </text>
    </comment>
    <comment authorId="0" ref="I179">
      <text>
        <t xml:space="preserve">All exact source anchors:
F11-FROZEN99-v39 | Incoming queue row31 | https://docs.google.com/spreadsheets/d/1BHaGJHkXxf_UfZdyTKF2zrWNFzIP4IvhaqFMj-83BjU/edit#gid=1395216284&amp;range=A31:V31</t>
      </text>
    </comment>
    <comment authorId="0" ref="F47">
      <text>
        <t xml:space="preserve">Accepted result at cited scope; recorded follow-up open</t>
      </text>
    </comment>
    <comment authorId="0" ref="J179">
      <text>
        <t xml:space="preserve">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Prior displayed cell, preserved verbatim:
Reviewed 2026-10-10 UTC; source-dated 2026-10-11. Report libfile_3a0be04e41888191b7f6abb72e9b37be, SHA-256 61e946e4435f03218618372e0392a3a20eeccb8b8a9586caef2f2767cbf33cc1; ZIP libfile_e1a2134683dc8191acc732479282910b, SHA-256…
Prior note, preserved verbatim:
Reviewed 2026-10-10 UTC; source-dated 2026-10-11. Report libfile_3a0be04e41888191b7f6abb72e9b37be, SHA-256 61e946e4435f03218618372e0392a3a20eeccb8b8a9586caef2f2767cbf33cc1; ZIP libfile_e1a2134683dc8191acc732479282910b, SHA-256 1425fc7321cda9bd47ce17384e2c5e3c4c762b5077bc2014dabd708133b2f5b5. Nested accepted v38 ZIP hash verified. Fresh code only: every block rank-full at both primes; one primary 12-column block needs extra rows. Selected 78: 1,663,740 pivots, 21,770,715 terms, 19,337,020 distinct monomials; rounds 1,634,924 / 28,756 / 60. Jacobian minor 556448 mod 1000003. Review SHA256 b8014bd20d64c34ab94b4f441e3e70bedf9ac086eccf37eab82a37b0dbebd152.</t>
      </text>
    </comment>
    <comment authorId="0" ref="G47">
      <text>
        <t xml:space="preserve">Accepted finite-boundary identity and constructive preparation.</t>
      </text>
    </comment>
    <comment authorId="0" ref="I47">
      <text>
        <t xml:space="preserve">All exact source anchors:
ALG-017 | Catalogue: ALG-017 | https://docs.google.com/spreadsheets/d/1BHaGJHkXxf_UfZdyTKF2zrWNFzIP4IvhaqFMj-83BjU/edit#gid=214001001&amp;range=A128:AF128
ALG-017 | novelity breakthough: ALG-017 | https://docs.google.com/spreadsheets/d/1BHaGJHkXxf_UfZdyTKF2zrWNFzIP4IvhaqFMj-83BjU/edit#gid=214001003&amp;range=A118:Z118</t>
      </text>
    </comment>
    <comment authorId="0" ref="J47">
      <text>
        <t xml:space="preserve">https://github.com/AgentSlop-Si/research/blob/main/math/archive/objects/9c/9c80e17183dc11eb2f1c23d1ad7b8025cc58b564e23467cf1ad128f5f6713eaa__9c80e17183dc11eb2f1c23d1ad7b8025cc58b564e23467cf1ad128f5f6713eaa__README.md | export SHA256 9c80e17183dc11eb2f1c23d1ad7b8025cc58b564e23467cf1ad128f5f6713eaa</t>
      </text>
    </comment>
    <comment authorId="0" ref="A312">
      <text>
        <t xml:space="preserve">Workflow placement using existing family priority and current task scope (12); open work before closed stages
Rank is workflow priority, not a breakthrough score.</t>
      </text>
    </comment>
    <comment authorId="0" ref="B312">
      <text>
        <t xml:space="preserve">Kinds: Completed scoped milestone, not another theory
Explicit aliases: 
Parent: AESGR-20261011</t>
      </text>
    </comment>
    <comment authorId="0" ref="C312">
      <text>
        <t xml:space="preserve">Closed only for this named stage. Remaining research is recorded in parent AESGR-20261011.</t>
      </text>
    </comment>
    <comment authorId="0" ref="A180">
      <text>
        <t xml:space="preserve">Unranked source record; stable-ID order; open work before closed stages
Rank is workflow priority, not a breakthrough score.</t>
      </text>
    </comment>
    <comment authorId="0" ref="B180">
      <text>
        <t xml:space="preserve">Kinds: Intake workflow
Explicit aliases: </t>
      </text>
    </comment>
    <comment authorId="0" ref="F312">
      <text>
        <t xml:space="preserve">Completed scoped milestone</t>
      </text>
    </comment>
    <comment authorId="0" ref="C180">
      <text>
        <t xml:space="preserve">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Prior displayed cell, preserved verbatim:
CURRENT: The v38 full-121-coordinate quartic replay gap is superseded by the separately accepted v39 record at Incoming row 31 (Library libfile_e1a2134683dc8191acc732479282910b, archive SHA256 1425fc7321cda9bd47ce17384e2c5e3c4c762b5077bc2014dabd708133b2f5b5; review…
Prior note, preserved verbatim:
CURRENT: The v38 full-121-coordinate quartic replay gap is superseded by the separately accepted v39 record at Incoming row 31 (Library libfile_e1a2134683dc8191acc732479282910b, archive SHA256 1425fc7321cda9bd47ce17384e2c5e3c4c762b5077bc2014dabd708133b2f5b5; review b8014bd20d64c34ab94b4f441e3e70bedf9ac086eccf37eab82a37b0dbebd152). Do not rerun that completed finite certificate as an open job. Retain characteristic-zero/two-prime global scope and separate every-field selected78 scope. Actual Fourier membership, exact weights, higher-degree separators and useful runtime remain open.</t>
      </text>
    </comment>
    <comment authorId="0" ref="G312">
      <text>
        <t xml:space="preserve">B4depth4 exact macro and repaired prepared-certificate API accepted.</t>
      </text>
    </comment>
    <comment authorId="0" ref="A48">
      <text>
        <t xml:space="preserve">Workflow placement using existing family priority and current task scope (6); open work before closed stages
Rank is workflow priority, not a breakthrough score.</t>
      </text>
    </comment>
    <comment authorId="0" ref="I312">
      <text>
        <t xml:space="preserve">All exact source anchors:
AESGR-20261011 | Incoming queue row29 | https://docs.google.com/spreadsheets/d/1BHaGJHkXxf_UfZdyTKF2zrWNFzIP4IvhaqFMj-83BjU/edit#gid=1395216284&amp;range=A29:V29</t>
      </text>
    </comment>
    <comment authorId="0" ref="B48">
      <text>
        <t xml:space="preserve">Kinds: Canonical claim, Canonical catalogue claim
Explicit aliases: </t>
      </text>
    </comment>
    <comment authorId="0" ref="F180">
      <text>
        <t xml:space="preserve">2026-10-11 23:44 UTC; independently accepted later F11 v40 exact-support exclusion.
Exact99-edge Fourier synthesis is excluded and that target-chart route is retired. Abstract relaxed50/19 chart feasibility remains unclassified; earlier structural/quartic results retained.
Prior displayed cell, preserved verbatim:
Accepted result at cited scope; recorded follow-up open
Prior note, preserved verbatim:
Accepted result at cited scope; recorded follow-up open</t>
      </text>
    </comment>
    <comment authorId="0" ref="J312">
      <text>
        <t xml:space="preserve">libfile_8ae8dc3f6640819188900ecc227ea1bd</t>
      </text>
    </comment>
    <comment authorId="0" ref="C48">
      <text>
        <t xml:space="preserve">Input kernel identity is not a free arbitrary-input solve: a(z)/a(eta z) may not exist, and a(z)=z counterexample. Grid zero multipliers save only O(M) products; common-anchor/growing-radix exclusions remain interface-specific. Exponential orbit conditioning affects finite precision.
No new current closure; historical limitations remain.
Next comparison: Test a simultaneous count-preserving equivalence of all four weighted orientations to known rational-normal-scroll/simultaneous Waring models; compare the specific Fourier kernel envelope and axis-minor identity.</t>
      </text>
    </comment>
    <comment authorId="0" ref="G180">
      <text>
        <t xml:space="preserve">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Prior displayed cell, preserved verbatim:
SCOPED REVIEW COMPLETE after data-only replay. The v38 topology, cubic/unit-pivot and dimension statements remain accepted with their guards; the pending label is historical. Later F11-FROZEN99-v39 (Incoming row 31) also closes the full formal quartic-injectivity certificate in…
Prior note, preserved verbatim:
SCOPED REVIEW COMPLETE after data-only replay. The v38 topology, cubic/unit-pivot and dimension statements remain accepted with their guards; the pending label is historical. Later F11-FROZEN99-v39 (Incoming row 31) also closes the full formal quartic-injectivity certificate in characteristic zero and its two certificate primes. Exact Fourier weights/image membership and degree-five-or-higher separator existence remain open.</t>
      </text>
    </comment>
    <comment authorId="0" ref="I180">
      <text>
        <t xml:space="preserve">All exact source anchors:
F11-TRANSFER-CUBIC-V38-20261011 | Incoming queue row23 | https://docs.google.com/spreadsheets/d/1BHaGJHkXxf_UfZdyTKF2zrWNFzIP4IvhaqFMj-83BjU/edit#gid=1395216284&amp;range=A23:V23</t>
      </text>
    </comment>
    <comment authorId="0" ref="F48">
      <text>
        <t xml:space="preserve">2026-10-12 21:00 UTC; scoped review label clarification, research remains open.
Orbit identities and kernel preparation reviewed; cheaper raw-input application and stability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80">
      <text>
        <t xml:space="preserve">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Prior displayed cell, preserved verbatim:
Distinct intake prepared 2026-10-10 UTC; outside completed 178 Catalogue. Source-dated 2026-10-11. Related to prior fixed-topology cyclotomic continuation under SCHUR-V28, but it is a distinct v38 algebraic-proof-strategy barrier. Do not recount…
Prior note, preserved verbatim:
Distinct intake prepared 2026-10-10 UTC; outside completed 178 Catalogue. Source-dated 2026-10-11. Related to prior fixed-topology cyclotomic continuation under SCHUR-V28, but it is a distinct v38 algebraic-proof-strategy barrier. Do not recount inherited v33–v37 material.
Exact provenance: RESEARCH(20261010-220933).md | 11132 bytes | libfile_25c6253f669c8191908052bca6fff2e7 | file_00000000eee882118d6efb0a6d478310 | v0 | SHA256 eba14a5726f06d7bb319277fd3fb12c77c5991cf5364cd417a3e1f4074a142ab; fft_transfer_cubic_rigidity_v38.zip | 5432309 bytes | libfile_8746dbeef7f481918931d5b1196c96dc | file_0000000000808211843515e6206712b6 | v0 | SHA256 9e55fd16931b5f084532719f3836309b1092932fd920f5469a74b2279aa6c5bb
Review completed 2026-10-10 22:43 UTC. All 302,621 cubic, 7,381 quadratic and 766,480 selected quartic unit pivots independently verified; Jacobian rank 77, saved minor 750,373 mod 1,000,003 and 22 gauge directions checked. Uploaded programs were not executed.
Review SHA256 4fa7f678d389a4bb0a406f45c128e098e39498d3a974cdf0d81cf6bbef7245be; receipt SHA256 808d093498175ebf0697f98b5c6808aa9035bda91a9cd27b6a1799df1e1f95a4.</t>
      </text>
    </comment>
    <comment authorId="0" ref="G48">
      <text>
        <t xml:space="preserve">Independent reviews accept identities, linear preparation improvement and application accounting.</t>
      </text>
    </comment>
    <comment authorId="0" ref="I48">
      <text>
        <t xml:space="preserve">All exact source anchors:
ALG-078 | Catalogue: ALG-078 | https://docs.google.com/spreadsheets/d/1BHaGJHkXxf_UfZdyTKF2zrWNFzIP4IvhaqFMj-83BjU/edit#gid=214001001&amp;range=A155:AF155
ALG-078 | novelity breakthough: ALG-078 | https://docs.google.com/spreadsheets/d/1BHaGJHkXxf_UfZdyTKF2zrWNFzIP4IvhaqFMj-83BjU/edit#gid=214001003&amp;range=A119:Z119</t>
      </text>
    </comment>
    <comment authorId="0" ref="J48">
      <text>
        <t xml:space="preserve">https://github.com/AgentSlop-Si/research/blob/main/math/archive/objects/e8/e8e4702ce7987f295573f6deb6a97a6822980433d6b56c9126d8067d8fb4fba2__e8e4702ce7987f295573__JOINT_ORBIT_REPORT.md | export SHA256 e8e4702ce7987f295573f6deb6a97a6822980433d6b56c9126d8067d8fb4fba2
https://github.com/AgentSlop-Si/research/blob/main/math/archive/objects/a0/a0de94c56ca74de7dfe33f312d601c369f36f60445f9c52d60d362c249dbc64b__M_STEP_APPLICATION_REVIEWED.md | export SHA256 a0de94c56ca74de7dfe33f312d601c369f36f60445f9c52d60d362c249dbc64b
https://github.com/AgentSlop-Si/research/blob/main/math/archive/objects/c2/c246caae9a3273c22345f42b6ad476fade18df7004f5d3793ea3ea414a6a93ae__M_STEP_REVIEW.md | export SHA256 c246caae9a3273c22345f42b6ad476fade18df7004f5d3793ea3ea414a6a93ae
https://github.com/AgentSlop-Si/research/blob/main/math/archive/objects/22/2222b39b1ce5cbf1c1702772bf1b6aae9d48fb2aacc7a0cd68323151dab25b90__RAW_KERNEL_PREPARATION.md | export SHA256 2222b39b1ce5cbf1c1702772bf1b6aae9d48fb2aacc7a0cd68323151dab25b90
https://github.com/AgentSlop-Si/research/blob/main/math/archive/objects/49/49eea4a5eb2563eafdd5483932e4fd4037fc635b23ea30791b8a70dee6dcf8f9__GRID_FRACTION_REVIEWED.md | export SHA256 49eea4a5eb2563eafdd5483932e4fd4037fc635b23ea30791b8a70dee6dcf8f9
https://github.com/AgentSlop-Si/research/blob/main/math/archive/objects/47/47361092ab327dac462cd90323a001282594c82f5edbd60946e276cd780c13e9__GROWING_RADIX_REVIEWED.md | export SHA256 47361092ab327dac462cd90323a001282594c82f5edbd60946e276cd780c13e9</t>
      </text>
    </comment>
    <comment authorId="0" ref="A313">
      <text>
        <t xml:space="preserve">Unranked source record; stable-ID order; open work before closed stages
Rank is workflow priority, not a breakthrough score.</t>
      </text>
    </comment>
    <comment authorId="0" ref="B313">
      <text>
        <t xml:space="preserve">Kinds: Canonical claim, Canonical catalogue claim
Explicit aliases: </t>
      </text>
    </comment>
    <comment authorId="0" ref="C313">
      <text>
        <t xml:space="preserve">Closed scoped algebraic linearization only. Boolean finite domains lack the required open-set argument; branch finding and zero denominators remain outside this closure.</t>
      </text>
    </comment>
    <comment authorId="0" ref="A181">
      <text>
        <t xml:space="preserve">Unranked source record; stable-ID order; open work before closed stages
Rank is workflow priority, not a breakthrough score.</t>
      </text>
    </comment>
    <comment authorId="0" ref="B181">
      <text>
        <t xml:space="preserve">Kinds: Supplemental / queue scope view, Theorem view, Research workflow, Intake workflow
Explicit aliases: </t>
      </text>
    </comment>
    <comment authorId="0" ref="F313">
      <text>
        <t xml:space="preserve">Closed scoped result; classical/model-limited</t>
      </text>
    </comment>
    <comment authorId="0" ref="C181">
      <text>
        <t xml:space="preserve">Only input pi1 and output pi3 vary; six terms, coefficients and topology remain fixed. Necessary condition only. No unrestricted architecture, all-length or runtime conclusion.
[2026-10-10 12:20 UTC; updated status] Parent source family: HERO0-PHASE21-MIXED-HESSIAN</t>
      </text>
    </comment>
    <comment authorId="0" ref="G313">
      <text>
        <t xml:space="preserve">Accepted scoped algebraic linearization.
Related current status (scope, not blanket theorem equivalence): Q10: Proof closed. Nonlinear calibration obstruction extended to every finite Weyl/scalar-closed probe family.</t>
      </text>
    </comment>
    <comment authorId="0" ref="A49">
      <text>
        <t xml:space="preserve">Workflow placement using existing family priority and current task scope (6); open work before closed stages
Rank is workflow priority, not a breakthrough score.</t>
      </text>
    </comment>
    <comment authorId="0" ref="I313">
      <text>
        <t xml:space="preserve">All exact source anchors:
ALG-051 | Catalogue: ALG-051 | https://docs.google.com/spreadsheets/d/1BHaGJHkXxf_UfZdyTKF2zrWNFzIP4IvhaqFMj-83BjU/edit#gid=214001001&amp;range=A176:AF176
ALG-051 | novelity breakthough: ALG-051 | https://docs.google.com/spreadsheets/d/1BHaGJHkXxf_UfZdyTKF2zrWNFzIP4IvhaqFMj-83BjU/edit#gid=214001003&amp;range=A215:Z215</t>
      </text>
    </comment>
    <comment authorId="0" ref="B49">
      <text>
        <t xml:space="preserve">Kinds: Supplemental / queue scope view, Theorem view, Research workflow, Intake workflow
Explicit aliases: </t>
      </text>
    </comment>
    <comment authorId="0" ref="F181">
      <text>
        <t xml:space="preserve">Accepted result at cited scope; recorded follow-up open</t>
      </text>
    </comment>
    <comment authorId="0" ref="J313">
      <text>
        <t xml:space="preserve">https://github.com/AgentSlop-Si/research/blob/main/math/archive/objects/a2/a2601a42975c46c8957a02d8b23ca8c8278cba59c1ebc69b0de69c1bf9ba2c7a__24_a2601a42975c46c8.md | export SHA256 a2601a42975c46c8957a02d8b23ca8c8278cba59c1ebc69b0de69c1bf9ba2c7a
Q10 current accepted scope: https://docs.google.com/spreadsheets/d/1BHaGJHkXxf_UfZdyTKF2zrWNFzIP4IvhaqFMj-83BjU/edit#gid=1877766156&amp;range=A13:V13</t>
      </text>
    </comment>
    <comment authorId="0" ref="C49">
      <text>
        <t xml:space="preserve">N even, exact order N root, alpha beta delta nonzero, strict integer cutoff a+b&lt;N. Separable-representation rank, not arithmetic runtime.
[2026-10-10 12:20 UTC; updated status] Parent source family: H17-PHASE20-GAUSS-HANKEL</t>
      </text>
    </comment>
    <comment authorId="0" ref="G181">
      <text>
        <t xml:space="preserve">independently_accepted
Reachability implies rank at most three for the explicit four-column matrix. Nonzero exact minors exclude the pinned seed-19 Fourier targets at N=4,16,64,256, including the explicit integer/rational characteristic-zero lifts.</t>
      </text>
    </comment>
    <comment authorId="0" ref="I181">
      <text>
        <t xml:space="preserve">All exact source anchors:
FINITE-EDIT-SELECTED-PAIR-20261010 | novelity breakthough: FINITE-EDIT-SELECTED-PAIR-20261010 | https://docs.google.com/spreadsheets/d/1BHaGJHkXxf_UfZdyTKF2zrWNFzIP4IvhaqFMj-83BjU/edit#gid=214001003&amp;range=A168:Z168
FINITE-EDIT-SELECTED-PAIR-20261010 | Incoming queue row14 | https://docs.google.com/spreadsheets/d/1BHaGJHkXxf_UfZdyTKF2zrWNFzIP4IvhaqFMj-83BjU/edit#gid=1395216284&amp;range=A14:V14
FINITE-EDIT-SELECTED-PAIR-20261010 | Research queue row47 | https://docs.google.com/spreadsheets/d/1BHaGJHkXxf_UfZdyTKF2zrWNFzIP4IvhaqFMj-83BjU/edit#gid=1877766156&amp;range=A47:V47
FINITE-EDIT-SELECTED-PAIR-20261010 | Theorem register row40 | https://docs.google.com/spreadsheets/d/1BHaGJHkXxf_UfZdyTKF2zrWNFzIP4IvhaqFMj-83BjU/edit#gid=404576783&amp;range=A40:V40
FINITE-EDIT-SELECTED-PAIR-20261010 | Prior work row24 | https://docs.google.com/spreadsheets/d/1BHaGJHkXxf_UfZdyTKF2zrWNFzIP4IvhaqFMj-83BjU/edit#gid=562593543&amp;range=A24:V24</t>
      </text>
    </comment>
    <comment authorId="0" ref="F49">
      <text>
        <t xml:space="preserve">Accepted result at cited scope; recorded follow-up open</t>
      </text>
    </comment>
    <comment authorId="0" ref="J181">
      <text>
        <t xml:space="preserve">[2026-10-11; named queue source-binding reconciliation] Exact exported note SHA256 093c2c4e299fcd1e8f497ec782f6296d296bb82227b94440de54316ef03e0963 (10450 bytes) re-fetched and matched to Proof sources: https://github.com/AgentSlop-Si/research/blob/main/math/updates/2026-10-10-1220/notes/01_selected_pair_obstruction.md. Source-to-export mapping and scoped disposition checked in the 2026-10-10-1220 public manifest/status records. Only two selected terms vary; six terms, coefficients, seed-19 baseline and topology remain fixed. Rank-at-most-three is necessary, not sufficient. Accepted N=4,16,64,256 finite and rational characteristic-zero exclusions do not imply all-length or unrestricted architectural impossibility.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text>
    </comment>
    <comment authorId="0" ref="G49">
      <text>
        <t xml:space="preserve">independently_accepted
The weight matrix has rank N for N=2 modulo 4 and N-1 for N=0 modulo 4 over every field satisfying the exact-order root and nonzero chart hypotheses.</t>
      </text>
    </comment>
    <comment authorId="0" ref="K181">
      <text>
        <t xml:space="preserve">2026-10-11 19:40 UTC
Historical cell record before 2026-10-11 19:40 UTC (preserved):
2026-10-11 17:24–17:31 UTC</t>
      </text>
    </comment>
    <comment authorId="0" ref="I49">
      <text>
        <t xml:space="preserve">All exact source anchors:
H17-PHASE20-EVEN-RANK-20261010 | novelity breakthough: H17-PHASE20-EVEN-RANK-20261010 | https://docs.google.com/spreadsheets/d/1BHaGJHkXxf_UfZdyTKF2zrWNFzIP4IvhaqFMj-83BjU/edit#gid=214001003&amp;range=A39:Z39
H17-PHASE20-EVEN-RANK-20261010 | Incoming queue row15 | https://docs.google.com/spreadsheets/d/1BHaGJHkXxf_UfZdyTKF2zrWNFzIP4IvhaqFMj-83BjU/edit#gid=1395216284&amp;range=A15:V15
H17-PHASE20-EVEN-RANK-20261010 | Research queue row48 | https://docs.google.com/spreadsheets/d/1BHaGJHkXxf_UfZdyTKF2zrWNFzIP4IvhaqFMj-83BjU/edit#gid=1877766156&amp;range=A48:V48
H17-PHASE20-EVEN-RANK-20261010 | Theorem register row41 | https://docs.google.com/spreadsheets/d/1BHaGJHkXxf_UfZdyTKF2zrWNFzIP4IvhaqFMj-83BjU/edit#gid=404576783&amp;range=A41:V41</t>
      </text>
    </comment>
    <comment authorId="0" ref="J49">
      <text>
        <t xml:space="preserve">[2026-10-11; named queue source-binding reconciliation] Exact exported note SHA256 7e6761dd5f3fd5fc9f48efa1f02e0fb142aae7849dd2e42ac4975534a42200e9 (1533 bytes) re-fetched and matched to Proof sources: https://github.com/AgentSlop-Si/research/blob/main/math/updates/2026-10-10-1220/notes/02_even_chart_rank.md. Source-to-export mapping and scoped disposition checked in the 2026-10-10-1220 public manifest/status records. Exact-order even N root, alpha*beta*delta nonzero and strict integer a+b&lt;N cutoff. Rank is N at N=2 mod4 and N-1 at N=0 mod4; a separable-representation statement without runtime consequence.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text>
    </comment>
    <comment authorId="0" ref="K49">
      <text>
        <t xml:space="preserve">2026-10-11 19:40 UTC
Historical cell record before 2026-10-11 19:40 UTC (preserved):
2026-10-11 17:24–17:31 UTC</t>
      </text>
    </comment>
    <comment authorId="0" ref="A314">
      <text>
        <t xml:space="preserve">Unranked source record; stable-ID order; open work before closed stages
Rank is workflow priority, not a breakthrough score.</t>
      </text>
    </comment>
    <comment authorId="0" ref="B314">
      <text>
        <t xml:space="preserve">Kinds: Canonical claim, Canonical catalogue claim
Explicit aliases: </t>
      </text>
    </comment>
    <comment authorId="0" ref="C314">
      <text>
        <t xml:space="preserve">Closed exact finite-field theorem only. Full output has Θ(N log N) bits; no bit-complexity breakthrough or practical win is established.</t>
      </text>
    </comment>
    <comment authorId="0" ref="A182">
      <text>
        <t xml:space="preserve">Unranked source record; stable-ID order; open work before closed stages
Rank is workflow priority, not a breakthrough score.</t>
      </text>
    </comment>
    <comment authorId="0" ref="B182">
      <text>
        <t xml:space="preserve">Kinds: Fusion workflow
Explicit aliases: </t>
      </text>
    </comment>
    <comment authorId="0" ref="F314">
      <text>
        <t xml:space="preserve">Closed scoped result; classical/model-limited</t>
      </text>
    </comment>
    <comment authorId="0" ref="C182">
      <text>
        <t xml:space="preserve">Certify sparse-engine finite-word numerics and exact prior-work interface.
Q16: Ideal HIKP arithmetic. No relative-l2 guarantee or finite-word sparse-engine certificate.
Ideal HIKP arithmetic. This is weak coordinate error, not relative-l2 error. Finite-word sparse-engine certification remains open.</t>
      </text>
    </comment>
    <comment authorId="0" ref="G314">
      <text>
        <t xml:space="preserve">Two independent audits accept theorem with explicit imported Frobenius machinery.</t>
      </text>
    </comment>
    <comment authorId="0" ref="A50">
      <text>
        <t xml:space="preserve">Workflow placement using existing family priority and current task scope (6); open work before closed stages
Rank is workflow priority, not a breakthrough score.</t>
      </text>
    </comment>
    <comment authorId="0" ref="I314">
      <text>
        <t xml:space="preserve">All exact source anchors:
ALG-054 | Catalogue: ALG-054 | https://docs.google.com/spreadsheets/d/1BHaGJHkXxf_UfZdyTKF2zrWNFzIP4IvhaqFMj-83BjU/edit#gid=214001001&amp;range=A177:AF177
ALG-054 | novelity breakthough: ALG-054 | https://docs.google.com/spreadsheets/d/1BHaGJHkXxf_UfZdyTKF2zrWNFzIP4IvhaqFMj-83BjU/edit#gid=214001003&amp;range=A216:Z216</t>
      </text>
    </comment>
    <comment authorId="0" ref="B50">
      <text>
        <t xml:space="preserve">Kinds: Supplemental / queue scope view, Theorem view, Research workflow, Intake workflow
Explicit aliases: </t>
      </text>
    </comment>
    <comment authorId="0" ref="F182">
      <text>
        <t xml:space="preserve">Proof closed at cited scope; recorded follow-up open
Source: https://docs.google.com/spreadsheets/d/1BHaGJHkXxf_UfZdyTKF2zrWNFzIP4IvhaqFMj-83BjU/edit#gid=1242754826&amp;range=A15:V15
Prior overview wording: Scoped result recorded; follow-up remains</t>
      </text>
    </comment>
    <comment authorId="0" ref="J314">
      <text>
        <t xml:space="preserve">https://github.com/AgentSlop-Si/research/blob/main/math/archive/objects/37/37ba83e95097b8217456cda82722405fc62e0987e1679084c6b22be4d93cc8ef__EXACT_RESTRICTED_NTT.md | export SHA256 37ba83e95097b8217456cda82722405fc62e0987e1679084c6b22be4d93cc8ef
https://github.com/AgentSlop-Si/research/blob/main/math/archive/objects/21/21513b4313f1629a1a43e98259500fd08f3441439b8ede55a698c39230330126__AUDIT_AND_EXTENSIONS.md | export SHA256 21513b4313f1629a1a43e98259500fd08f3441439b8ede55a698c39230330126
https://github.com/AgentSlop-Si/research/blob/main/math/archive/objects/26/26d789dd10458ff9765ea84bf0bf7e9df7f687ed81d3fb377ad19fbd0387c1f5__SECOND_AUDIT_AND_NOVELTY.md | export SHA256 26d789dd10458ff9765ea84bf0bf7e9df7f687ed81d3fb377ad19fbd0387c1f5</t>
      </text>
    </comment>
    <comment authorId="0" ref="C50">
      <text>
        <t xml:space="preserve">No new full Fourier speedup; coefficients are Fourier-equivalent and weight action uses classical convolution.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
[2026-10-10 16:46 UTC; accepted five-source intake] Source version HERO17-PHASE23-20261010. ZIP fft_hero17_phase23_chirped_qgreen_coset_union_2026-10-10.zip; SHA-256 d48cd3a5fa5137e2b67cebb156a4affcf5b600adffae496ffce736884856071e. Final review receipt SHA-256 e29dbbf7180f4f567d18f86b3f4d2fae448b4e7a7631da43465cdc92a39098dd. Scoped acceptance and detector/family/primality corrections are recorded at Research queue E45. The cost comparison is for the same N ordinary Fourier outputs on recognized structured inputs.</t>
      </text>
    </comment>
    <comment authorId="0" ref="G182">
      <text>
        <t xml:space="preserve">For fixed 0&lt;α&lt;1/2 and c&gt;0, all-length O(N) dense output obeys ||error||∞ ≤ Cα N^(−α)||x||₂ with probability ≥1−N^(−c), using fresh randomness per fixed input.</t>
      </text>
    </comment>
    <comment authorId="0" ref="I182">
      <text>
        <t xml:space="preserve">All exact source anchors:
FUS-09 | Fusion list row15 | https://docs.google.com/spreadsheets/d/1BHaGJHkXxf_UfZdyTKF2zrWNFzIP4IvhaqFMj-83BjU/edit#gid=1242754826&amp;range=A15:V15
FUS-09 | Prior work row17 | https://docs.google.com/spreadsheets/d/1BHaGJHkXxf_UfZdyTKF2zrWNFzIP4IvhaqFMj-83BjU/edit#gid=562593543&amp;range=A17:V17</t>
      </text>
    </comment>
    <comment authorId="0" ref="F50">
      <text>
        <t xml:space="preserve">Scoped proof accepted with corrections; recorded follow-up open
Source: https://docs.google.com/spreadsheets/d/1BHaGJHkXxf_UfZdyTKF2zrWNFzIP4IvhaqFMj-83BjU/edit#gid=404576783&amp;range=A38:V38
Prior overview wording: Scoped result recorded; follow-up remains</t>
      </text>
    </comment>
    <comment authorId="0" ref="J182">
      <text>
        <t xml:space="preserve">P05, L02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G50">
      <text>
        <t xml:space="preserve">independent_scoped_acceptance_with_cost_and_implementation_corrections
All-length coefficient identities and even parity blocks, odd full-rank first-chart weights and convolution contraction are valid. Even-chart extension has rank N except rank N-1 when N=0 mod4.</t>
      </text>
    </comment>
    <comment authorId="0" ref="I50">
      <text>
        <t xml:space="preserve">All exact source anchors:
H17-PHASE20-GAUSS-HANKEL | novelity breakthough: H17-PHASE20-GAUSS-HANKEL | https://docs.google.com/spreadsheets/d/1BHaGJHkXxf_UfZdyTKF2zrWNFzIP4IvhaqFMj-83BjU/edit#gid=214001003&amp;range=A40:Z40
H17-PHASE20-GAUSS-HANKEL | Incoming queue row12 | https://docs.google.com/spreadsheets/d/1BHaGJHkXxf_UfZdyTKF2zrWNFzIP4IvhaqFMj-83BjU/edit#gid=1395216284&amp;range=A12:V12
H17-PHASE20-GAUSS-HANKEL | Research queue row45 | https://docs.google.com/spreadsheets/d/1BHaGJHkXxf_UfZdyTKF2zrWNFzIP4IvhaqFMj-83BjU/edit#gid=1877766156&amp;range=A45:V45
H17-PHASE20-GAUSS-HANKEL | Theorem register row38 | https://docs.google.com/spreadsheets/d/1BHaGJHkXxf_UfZdyTKF2zrWNFzIP4IvhaqFMj-83BjU/edit#gid=404576783&amp;range=A38:V38
H17-PHASE20-GAUSS-HANKEL | Prior work row23 | https://docs.google.com/spreadsheets/d/1BHaGJHkXxf_UfZdyTKF2zrWNFzIP4IvhaqFMj-83BjU/edit#gid=562593543&amp;range=A23:V23</t>
      </text>
    </comment>
    <comment authorId="0" ref="J50">
      <text>
        <t xml:space="preserve">Completed scoped review at 2026-10-10T12:13:36Z</t>
      </text>
    </comment>
    <comment authorId="0" ref="A315">
      <text>
        <t xml:space="preserve">Unranked source record; stable-ID order; open work before closed stages
Rank is workflow priority, not a breakthrough score.</t>
      </text>
    </comment>
    <comment authorId="0" ref="B315">
      <text>
        <t xml:space="preserve">Kinds: Canonical claim, Canonical catalogue claim
Explicit aliases: </t>
      </text>
    </comment>
    <comment authorId="0" ref="C315">
      <text>
        <t xml:space="preserve">Closed scoped normalization/rounding gate. Monte Carlo confidence is not verification of this run and is not Las Vegas correctness.</t>
      </text>
    </comment>
    <comment authorId="0" ref="A183">
      <text>
        <t xml:space="preserve">Unranked source record; stable-ID order; open work before closed stages
Rank is workflow priority, not a breakthrough score.</t>
      </text>
    </comment>
    <comment authorId="0" ref="B183">
      <text>
        <t xml:space="preserve">Kinds: Fusion workflow
Explicit aliases: </t>
      </text>
    </comment>
    <comment authorId="0" ref="F315">
      <text>
        <t xml:space="preserve">Closed scoped result; classical/model-limited</t>
      </text>
    </comment>
    <comment authorId="0" ref="C183">
      <text>
        <t xml:space="preserve">Complete exact specialist prior-work comparison.
Q04: Finite-stage certificate reconstruction is separate Q33.
Q05: General deficit extension is tracked separately.
No improved universal separator exponent or unrestricted Fourier lower bound.</t>
      </text>
    </comment>
    <comment authorId="0" ref="G315">
      <text>
        <t xml:space="preserve">Independent review accepts normalization/error derivation and scoped negative bridge; exhausted-iterator bug repaired.</t>
      </text>
    </comment>
    <comment authorId="0" ref="A51">
      <text>
        <t xml:space="preserve">Workflow placement using existing family priority and current task scope (6); open work before closed stages
Rank is workflow priority, not a breakthrough score.</t>
      </text>
    </comment>
    <comment authorId="0" ref="I315">
      <text>
        <t xml:space="preserve">All exact source anchors:
ALG-073 | Catalogue: ALG-073 | https://docs.google.com/spreadsheets/d/1BHaGJHkXxf_UfZdyTKF2zrWNFzIP4IvhaqFMj-83BjU/edit#gid=214001001&amp;range=A178:AF178
ALG-073 | novelity breakthough: ALG-073 | https://docs.google.com/spreadsheets/d/1BHaGJHkXxf_UfZdyTKF2zrWNFzIP4IvhaqFMj-83BjU/edit#gid=214001003&amp;range=A217:Z217</t>
      </text>
    </comment>
    <comment authorId="0" ref="B51">
      <text>
        <t xml:space="preserve">Kinds: Canonical claim, Canonical catalogue claim
Explicit aliases: </t>
      </text>
    </comment>
    <comment authorId="0" ref="F183">
      <text>
        <t xml:space="preserve">Proof closed at cited scope; recorded follow-up open
Source: https://docs.google.com/spreadsheets/d/1BHaGJHkXxf_UfZdyTKF2zrWNFzIP4IvhaqFMj-83BjU/edit#gid=1242754826&amp;range=A16:V16
Prior overview wording: Scoped result recorded; follow-up remains</t>
      </text>
    </comment>
    <comment authorId="0" ref="J315">
      <text>
        <t xml:space="preserve">https://github.com/AgentSlop-Si/research/blob/main/math/archive/objects/20/20a1b09d49db1f52029725fe169fa3a326efc15d299e8fc2363aa03c3bc7a032__20a1b09d49db1f52029725fe169fa3a326efc15d299e8fc2363aa03c3bc7a032__INDEPENDENT_REVIEW.md | export SHA256 20a1b09d49db1f52029725fe169fa3a326efc15d299e8fc2363aa03c3bc7a032
https://github.com/AgentSlop-Si/research/blob/main/math/archive/objects/56/5618cf3cc85e3f2be74758079414aa8f26e80ddf66b193a237543968e33b870e__5618cf3cc85e3f2be74758079414aa8f26e80ddf66b193a237543968e33b870e__README.md | export SHA256 5618cf3cc85e3f2be74758079414aa8f26e80ddf66b193a237543968e33b870e</t>
      </text>
    </comment>
    <comment authorId="0" ref="C51">
      <text>
        <t xml:space="preserve">Existential span≠cheap synthesis; Weyl endpoints/long stride/products escape. Original odd equal-half product-rank lemma false (N3 counterexample), repaired theorem accepted.
No new current closure; historical limitations remain.
Next comparison: Test a simultaneous count-preserving equivalence of all four weighted orientations to known rational-normal-scroll/simultaneous Waring models; compare the specific Fourier kernel envelope and axis-minor identity.</t>
      </text>
    </comment>
    <comment authorId="0" ref="G183">
      <text>
        <t xml:space="preserve">Asymmetric arbitrary-abelian Fourier block rank/gap theorem with p-group and legal-trimming corollaries.</t>
      </text>
    </comment>
    <comment authorId="0" ref="I183">
      <text>
        <t xml:space="preserve">All exact source anchors:
FUS-10 | Fusion list row16 | https://docs.google.com/spreadsheets/d/1BHaGJHkXxf_UfZdyTKF2zrWNFzIP4IvhaqFMj-83BjU/edit#gid=1242754826&amp;range=A16:V16</t>
      </text>
    </comment>
    <comment authorId="0" ref="F51">
      <text>
        <t xml:space="preserve">Accepted result at cited scope; recorded follow-up open</t>
      </text>
    </comment>
    <comment authorId="0" ref="J183">
      <text>
        <t xml:space="preserve">P08, H03, P10</t>
      </text>
    </comment>
    <comment authorId="0" ref="G51">
      <text>
        <t xml:space="preserve">accepted</t>
      </text>
    </comment>
    <comment authorId="0" ref="I51">
      <text>
        <t xml:space="preserve">All exact source anchors:
M-MAGNETIC-SPAN | Catalogue: M-MAGNETIC-SPAN | https://docs.google.com/spreadsheets/d/1BHaGJHkXxf_UfZdyTKF2zrWNFzIP4IvhaqFMj-83BjU/edit#gid=214001001&amp;range=A10:AF10
M-MAGNETIC-SPAN | novelity breakthough: M-MAGNETIC-SPAN | https://docs.google.com/spreadsheets/d/1BHaGJHkXxf_UfZdyTKF2zrWNFzIP4IvhaqFMj-83BjU/edit#gid=214001003&amp;range=A15:Z15</t>
      </text>
    </comment>
    <comment authorId="0" ref="J51">
      <text>
        <t xml:space="preserve">https://github.com/AgentSlop-Si/research/blob/main/math/archive/objects/d5/d575de81c50424c27bb15827f760460d7cc51c540d305733473ba7edcbaf4844__PHASE14_AUDIT.md | export SHA256 6b54f9a98a187f1760e06803e9f52b2296f6de709bd7ba6a942e15b699c4ea2b</t>
      </text>
    </comment>
    <comment authorId="0" ref="A316">
      <text>
        <t xml:space="preserve">Unranked source record; stable-ID order; open work before closed stages
Rank is workflow priority, not a breakthrough score.</t>
      </text>
    </comment>
    <comment authorId="0" ref="B316">
      <text>
        <t xml:space="preserve">Kinds: Fusion workflow
Explicit aliases: </t>
      </text>
    </comment>
    <comment authorId="0" ref="C316">
      <text>
        <t xml:space="preserve">Closed fixed-orbit support theorem for odd Fourier. Extra gauges, changed coordinate systems, mixed K or stage products are outside scope, not pending proof of this theorem. Related Q35 broader work remains separate.</t>
      </text>
    </comment>
    <comment authorId="0" ref="A184">
      <text>
        <t xml:space="preserve">Unranked source record; stable-ID order; open work before closed stages
Rank is workflow priority, not a breakthrough score.</t>
      </text>
    </comment>
    <comment authorId="0" ref="B184">
      <text>
        <t xml:space="preserve">Kinds: Fusion workflow
Explicit aliases: </t>
      </text>
    </comment>
    <comment authorId="0" ref="F316">
      <text>
        <t xml:space="preserve">Closed scoped result; classical/model-limited</t>
      </text>
    </comment>
    <comment authorId="0" ref="C184">
      <text>
        <t xml:space="preserve">2026-10-12 20:45 UTC; source-bound current-status clarification.
The supplied-root recognition/rejection theorem, D06 provenance, dense exact reference, bounded phase-zero sparse frontend and metered dispatcher are already independently accepted. The later bounded standalone unknown-phase rank-one acquisition and all-phase full-output executor are also accepted. Higher-rank structural acquisition, all-phase sparse mixtures, general common-chirp min(B,H), optimized blocked/Toeplitz kernels, legacy general-rank integration, complete bit/production costs and matched FFT/priority comparisons remain open. Q14’s distinct interface and prerequisite boundaries remain separate. There is no pending review of the already accepted bounded raw-input reference or its negative-case validation.
Prior displayed cell, preserved verbatim:
CURRENT: The unified supplied-root recognition proof and complete rejection ledger are accepted; exact D06 provenance and the separately corrected CHIRP bit-cost corollary are also closed. Q13/STR-Q2 now have an assigned raw-input implementation and negative-case validation…
Prior note, preserved verbatim:
CURRENT: The unified supplied-root recognition proof and complete rejection ledger are accepted; exact D06 provenance and the separately corrected CHIRP bit-cost corollary are also closed. Q13/STR-Q2 now have an assigned raw-input implementation and negative-case validation task. Production/optimized timing, numerical robustness, broader interfaces and historical priority remain open.</t>
      </text>
    </comment>
    <comment authorId="0" ref="G316">
      <text>
        <t xml:space="preserve">At every odd N&gt;=3, same-K weighted orbit sums have Weyl support at most N(K+1)/2&lt;N², including K=N.
Reviewed update: Uniform O(N) exact-field whole-vector average, rank formulas, O(N min(ell+1,K-ell)) sectors and all-odd same-K support exclusion accepted.
[2026-10-10T12:13:36Z] In the separate signed grammar, four-bank characteristic-zero classification is now N3 only; preserve the original one-orientation model.
[2026-10-10 12:20 UTC] Five explicit legal banks over Q(q) realize negative Fourier at N=5. Together with the accepted support gate and four-bank exclusion, the exact minimum is five in characteristic zero.</t>
      </text>
    </comment>
    <comment authorId="0" ref="A52">
      <text>
        <t xml:space="preserve">Workflow placement using existing family priority and current task scope (6); open work before closed stages
Rank is workflow priority, not a breakthrough score.</t>
      </text>
    </comment>
    <comment authorId="0" ref="I316">
      <text>
        <t xml:space="preserve">All exact source anchors:
NF-05 | Fusion list row20 | https://docs.google.com/spreadsheets/d/1BHaGJHkXxf_UfZdyTKF2zrWNFzIP4IvhaqFMj-83BjU/edit#gid=1242754826&amp;range=A20:V20</t>
      </text>
    </comment>
    <comment authorId="0" ref="B52">
      <text>
        <t xml:space="preserve">Kinds: Supplemental / queue scope view, Theorem view, Research workflow, Intake workflow
Explicit aliases: </t>
      </text>
    </comment>
    <comment authorId="0" ref="F184">
      <text>
        <t xml:space="preserve">Accepted result at cited scope; recorded follow-up open</t>
      </text>
    </comment>
    <comment authorId="0" ref="J316">
      <text>
        <t xml:space="preserve">SP07, SP08</t>
      </text>
    </comment>
    <comment authorId="0" ref="C52">
      <text>
        <t xml:space="preserve">Specified signed phase-weighted additive grammar. Generic lemma fixes beta=1 and requires nonzero/distinct/nonsingular assumptions. No positive-characteristic classification, runtime improvement or priority claim.
[2026-10-10 12:20 UTC; updated status] Parent source family: N5-SIGNED-FOUR-BANK-20261010</t>
      </text>
    </comment>
    <comment authorId="0" ref="G184">
      <text>
        <t xml:space="preserve">Piecewise recognizer selecting dyadic pruning or all-length blocked evaluation.
Reviewed update: Original F015 cap and aggregate theorems freshly reread and independently accepted with fresh exact controls and all guarded Green-domain assumptions.
Reviewed recognizer update (10 October 2026): Independent review on 10 October 2026 accepts a unified exact supplied-prime-field dispatcher and the dyadic common-chirp bound O(N r³ log(r+2)+r^(2+3 log₂3)). It pays failed sparse recognition and every candidate rejection; acceptance includes a full raw-coordinate certificate and all dense positive-sign unnormalized DFT outputs.</t>
      </text>
    </comment>
    <comment authorId="0" ref="I184">
      <text>
        <t xml:space="preserve">All exact source anchors:
FUS-11 | Fusion list row17 | https://docs.google.com/spreadsheets/d/1BHaGJHkXxf_UfZdyTKF2zrWNFzIP4IvhaqFMj-83BjU/edit#gid=1242754826&amp;range=A17:V17</t>
      </text>
    </comment>
    <comment authorId="0" ref="F52">
      <text>
        <t xml:space="preserve">Accepted result at cited scope; recorded follow-up open</t>
      </text>
    </comment>
    <comment authorId="0" ref="J184">
      <text>
        <t xml:space="preserve">P03, P05, H01, D05, D06, D03, D04, L02, SP11</t>
      </text>
    </comment>
    <comment authorId="0" ref="G52">
      <text>
        <t xml:space="preserve">independently_accepted
Five explicit legal banks over Q(q) realize negative Fourier at N=5. Together with the accepted support gate and four-bank exclusion, the exact minimum is five in characteristic zero.</t>
      </text>
    </comment>
    <comment authorId="0" ref="I52">
      <text>
        <t xml:space="preserve">All exact source anchors:
N5-SIGNED-FIVE-BANK-20261010 | novelity breakthough: N5-SIGNED-FIVE-BANK-20261010 | https://docs.google.com/spreadsheets/d/1BHaGJHkXxf_UfZdyTKF2zrWNFzIP4IvhaqFMj-83BjU/edit#gid=214001003&amp;range=A41:Z41
N5-SIGNED-FIVE-BANK-20261010 | Incoming queue row16 | https://docs.google.com/spreadsheets/d/1BHaGJHkXxf_UfZdyTKF2zrWNFzIP4IvhaqFMj-83BjU/edit#gid=1395216284&amp;range=A16:V16
N5-SIGNED-FIVE-BANK-20261010 | Research queue row49 | https://docs.google.com/spreadsheets/d/1BHaGJHkXxf_UfZdyTKF2zrWNFzIP4IvhaqFMj-83BjU/edit#gid=1877766156&amp;range=A49:V49
N5-SIGNED-FIVE-BANK-20261010 | Theorem register row42 | https://docs.google.com/spreadsheets/d/1BHaGJHkXxf_UfZdyTKF2zrWNFzIP4IvhaqFMj-83BjU/edit#gid=404576783&amp;range=A42:V42
N5-SIGNED-FIVE-BANK-20261010 | Prior work row25 | https://docs.google.com/spreadsheets/d/1BHaGJHkXxf_UfZdyTKF2zrWNFzIP4IvhaqFMj-83BjU/edit#gid=562593543&amp;range=A25:V25</t>
      </text>
    </comment>
    <comment authorId="0" ref="J52">
      <text>
        <t xml:space="preserve">[2026-10-11; named queue source-binding reconciliation] Exact exported note SHA256 6c2bad325439d67f601ad7ec203941d8c35b99c0509fb1645f2dcae093162e38 (11097 bytes) re-fetched and matched to Proof sources: https://github.com/AgentSlop-Si/research/blob/main/math/updates/2026-10-10-1220/notes/05_n5_five_bank_construction.md. Source-to-export mapping and scoped disposition checked in the 2026-10-10-1220 public manifest/status records. Exact minimum five in characteristic-zero signed phase-weighted additive grammar; explicit witness in Q(q). Generic lemma fixes beta=1 and requires nonzero/distinct/nonsingular guards. No positive-characteristic classification or scalar FFT improvement.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text>
    </comment>
    <comment authorId="0" ref="K52">
      <text>
        <t xml:space="preserve">2026-10-11 19:40 UTC
Historical cell record before 2026-10-11 19:40 UTC (preserved):
2026-10-11 17:24–17:31 UTC</t>
      </text>
    </comment>
    <comment authorId="0" ref="A317">
      <text>
        <t xml:space="preserve">Unranked source record; stable-ID order; open work before closed stages
Rank is workflow priority, not a breakthrough score.</t>
      </text>
    </comment>
    <comment authorId="0" ref="B317">
      <text>
        <t xml:space="preserve">Kinds: Theorem view
Explicit aliases: </t>
      </text>
    </comment>
    <comment authorId="0" ref="C317">
      <text>
        <t xml:space="preserve">Closed finite-probe nonlinear calibration theorem, classical interpolation mechanism. No runtime lower bound is claimed. Q31 shared-jet construction remains a separate green record.</t>
      </text>
    </comment>
    <comment authorId="0" ref="A185">
      <text>
        <t xml:space="preserve">Unranked source record; stable-ID order; open work before closed stages
Rank is workflow priority, not a breakthrough score.</t>
      </text>
    </comment>
    <comment authorId="0" ref="B185">
      <text>
        <t xml:space="preserve">Kinds: Fusion workflow
Explicit aliases: </t>
      </text>
    </comment>
    <comment authorId="0" ref="F317">
      <text>
        <t xml:space="preserve">Closed scoped result; classical/model-limited</t>
      </text>
    </comment>
    <comment authorId="0" ref="C185">
      <text>
        <t xml:space="preserve">Build a certified bounded-word executor and verify composed numerical error; compare classical packed-transform contracts.
Q01: Final finite-word proof and eager numerical implementation are different milestones.
Q06: Need a concrete non-Fourier family with paid envelopes and scaled-template budget.
The scalar bit-length table and all-length interpolation remain charged. This is approximate finite-word computation.</t>
      </text>
    </comment>
    <comment authorId="0" ref="G317">
      <text>
        <t xml:space="preserve">Proof closed; Nonlinear calibration obstruction extended to every finite Weyl/scalar-closed probe family.</t>
      </text>
    </comment>
    <comment authorId="0" ref="A53">
      <text>
        <t xml:space="preserve">Workflow placement using existing family priority and current task scope (6); open work before closed stages
Rank is workflow priority, not a breakthrough score.</t>
      </text>
    </comment>
    <comment authorId="0" ref="I317">
      <text>
        <t xml:space="preserve">All exact source anchors:
TH-10 | Theorem register row21 | https://docs.google.com/spreadsheets/d/1BHaGJHkXxf_UfZdyTKF2zrWNFzIP4IvhaqFMj-83BjU/edit#gid=404576783&amp;range=A21:V21</t>
      </text>
    </comment>
    <comment authorId="0" ref="B53">
      <text>
        <t xml:space="preserve">Kinds: Supplemental / queue scope view, Theorem view, Research workflow, Intake workflow
Explicit aliases: </t>
      </text>
    </comment>
    <comment authorId="0" ref="F185">
      <text>
        <t xml:space="preserve">Proof closed at cited scope; recorded follow-up open
Source: https://docs.google.com/spreadsheets/d/1BHaGJHkXxf_UfZdyTKF2zrWNFzIP4IvhaqFMj-83BjU/edit#gid=1242754826&amp;range=A18:V18
Prior overview wording: Scoped result recorded; follow-up remains</t>
      </text>
    </comment>
    <comment authorId="0" ref="J317">
      <text>
        <t xml:space="preserve">Q10</t>
      </text>
    </comment>
    <comment authorId="0" ref="C53">
      <text>
        <t xml:space="preserve">No five-bank construction, exact larger minimum, positive-characteristic theorem or runtime consequence.
[2026-10-10 12:20 UTC; superseding scoped update, N5-SIGNED-FIVE-BANK-20261010] At N=5, exact minimum five is now independently accepted in characteristic zero within the signed phase-weighted additive bank grammar. The earlier no-five-bank-construction limitation is superseded. No all-length, worldwide-priority, runtime-improvement or positive-characteristic conclusion follows.</t>
      </text>
    </comment>
    <comment authorId="0" ref="G185">
      <text>
        <t xml:space="preserve">Dense and short-Bluestein signed packing remove dyadic vector-response tables while preserving the finite-word error and asymptotic bound.</t>
      </text>
    </comment>
    <comment authorId="0" ref="I185">
      <text>
        <t xml:space="preserve">All exact source anchors:
FUS-12 | Fusion list row18 | https://docs.google.com/spreadsheets/d/1BHaGJHkXxf_UfZdyTKF2zrWNFzIP4IvhaqFMj-83BjU/edit#gid=1242754826&amp;range=A18:V18</t>
      </text>
    </comment>
    <comment authorId="0" ref="F53">
      <text>
        <t xml:space="preserve">Accepted result at cited scope; recorded follow-up open</t>
      </text>
    </comment>
    <comment authorId="0" ref="J185">
      <text>
        <t xml:space="preserve">P01, P14, L03, H01, P05</t>
      </text>
    </comment>
    <comment authorId="0" ref="G53">
      <text>
        <t xml:space="preserve">independently_accepted
Every characteristic-zero field containing a primitive fifth root excludes four legal signed magnetic banks with arbitrary phase weights; the independent-sector relaxation is also excluded. N=5 therefore requires at least five banks.</t>
      </text>
    </comment>
    <comment authorId="0" ref="I53">
      <text>
        <t xml:space="preserve">All exact source anchors:
N5-SIGNED-FOUR-BANK-20261010 | novelity breakthough: N5-SIGNED-FOUR-BANK-20261010 | https://docs.google.com/spreadsheets/d/1BHaGJHkXxf_UfZdyTKF2zrWNFzIP4IvhaqFMj-83BjU/edit#gid=214001003&amp;range=A42:Z42
N5-SIGNED-FOUR-BANK-20261010 | Incoming queue row11 | https://docs.google.com/spreadsheets/d/1BHaGJHkXxf_UfZdyTKF2zrWNFzIP4IvhaqFMj-83BjU/edit#gid=1395216284&amp;range=A11:V11
N5-SIGNED-FOUR-BANK-20261010 | Research queue row44 | https://docs.google.com/spreadsheets/d/1BHaGJHkXxf_UfZdyTKF2zrWNFzIP4IvhaqFMj-83BjU/edit#gid=1877766156&amp;range=A44:V44
N5-SIGNED-FOUR-BANK-20261010 | Theorem register row37 | https://docs.google.com/spreadsheets/d/1BHaGJHkXxf_UfZdyTKF2zrWNFzIP4IvhaqFMj-83BjU/edit#gid=404576783&amp;range=A37:V37</t>
      </text>
    </comment>
    <comment authorId="0" ref="J53">
      <text>
        <t xml:space="preserve">Completed scoped review at 2026-10-10T12:13:36Z</t>
      </text>
    </comment>
    <comment authorId="0" ref="A186">
      <text>
        <t xml:space="preserve">Unranked source record; stable-ID order; open work before closed stages
Rank is workflow priority, not a breakthrough score.</t>
      </text>
    </comment>
    <comment authorId="0" ref="B186">
      <text>
        <t xml:space="preserve">Kinds: Incoming-only accepted supplement, Intake workflow
Explicit aliases: </t>
      </text>
    </comment>
    <comment authorId="0" ref="C186">
      <text>
        <t xml:space="preserve">ZIP FFT_GRAM_LOCK_SHARP_REALIFICATION_2026-10-10.zip; SHA-256 b7ee0f1fa3c4b95f2278ca901268435aa079718d3f10fab6b506beefec8719d9. Final audit SHA-256 18153837d738045679ad61757fb10c13c9e030bffefa3a2f91104a9f2d1d0dbb. Real invertible stages and actual weighted-Gram connectivity are required; positivity suffices. The architecture spectral corollary requires exact unitarity. The Frobenius identity follows from classical Fourier norm theory. No approximate-candidate extension, global novelty or FFT bound.</t>
      </text>
    </comment>
    <comment authorId="0" ref="A54">
      <text>
        <t xml:space="preserve">Workflow placement using existing family priority and current task scope (6); open work before closed stages
Rank is workflow priority, not a breakthrough score.</t>
      </text>
    </comment>
    <comment authorId="0" ref="B54">
      <text>
        <t xml:space="preserve">Kinds: Current new-result view (not a new-discovery count), Result view
Explicit aliases: </t>
      </text>
    </comment>
    <comment authorId="0" ref="F186">
      <text>
        <t xml:space="preserve">Accepted result at cited scope; recorded follow-up open</t>
      </text>
    </comment>
    <comment authorId="0" ref="C54">
      <text>
        <t xml:space="preserve">Nodes may need a splitting extension. No K-only attainment, optimality, fast root construction or scalar FFT improvement. A bank contains N branches; generic-amplitude circuit bounds do not apply automatically to special Fourier amplitudes.
Next comparison: Resolve whether a complete four-orientation count-preserving equivalence exists, preserving the Fourier target, weighted overlaps, physical axis, legal finite nonzero nodes and splitting-field scope. Separate one-orientation generic ranks and rational realization dimensions do not settle that equivalence.</t>
      </text>
    </comment>
    <comment authorId="0" ref="G186">
      <text>
        <t xml:space="preserve">Independent scoped review accepted; strong classical theorem overlap
One-mask real-stage weighted-Gram phase locking; restricted cyclic Fourier exclusion for N≥3; sharp finite-abelian realification formula (N−sqrt(N|G[2]|))/2.</t>
      </text>
    </comment>
    <comment authorId="0" ref="I186">
      <text>
        <t xml:space="preserve">All exact source anchors:
GRAM-REALIFICATION-20261010 | novelity breakthough: GRAM-REALIFICATION-20261010 | https://docs.google.com/spreadsheets/d/1BHaGJHkXxf_UfZdyTKF2zrWNFzIP4IvhaqFMj-83BjU/edit#gid=214001003&amp;range=A214:Z214
GRAM-REALIFICATION-20261010 | Incoming queue row17 | https://docs.google.com/spreadsheets/d/1BHaGJHkXxf_UfZdyTKF2zrWNFzIP4IvhaqFMj-83BjU/edit#gid=1395216284&amp;range=A17:V17</t>
      </text>
    </comment>
    <comment authorId="0" ref="F54">
      <text>
        <t xml:space="preserve">Accepted result at cited scope; recorded follow-up open</t>
      </text>
    </comment>
    <comment authorId="0" ref="J186">
      <text>
        <t xml:space="preserve">2026-10-10 16:46 UTC. Related current assessment: Catalogue M-WINDOW-GRAM, T90. Distinct source packet; no new discovery rank or count.</t>
      </text>
    </comment>
    <comment authorId="0" ref="G54">
      <text>
        <t xml:space="preserve">Proof closed (scoped)</t>
      </text>
    </comment>
    <comment authorId="0" ref="I54">
      <text>
        <t xml:space="preserve">All exact source anchors:
NEW-17 | novelity breakthough: NEW-17 | https://docs.google.com/spreadsheets/d/1BHaGJHkXxf_UfZdyTKF2zrWNFzIP4IvhaqFMj-83BjU/edit#gid=214001003&amp;range=A14:Z14
NEW-17 | New results row20 | https://docs.google.com/spreadsheets/d/1BHaGJHkXxf_UfZdyTKF2zrWNFzIP4IvhaqFMj-83BjU/edit#gid=627764102&amp;range=A20:V20
NEW-17 | Source comparisons row22 | https://docs.google.com/spreadsheets/d/1BHaGJHkXxf_UfZdyTKF2zrWNFzIP4IvhaqFMj-83BjU/edit#gid=214001002&amp;range=A22:V22</t>
      </text>
    </comment>
    <comment authorId="0" ref="J54">
      <text>
        <t xml:space="preserve">Audit artifact PRIORITY_UPDATE.md; SHA256 3daef14867fabe12205feb24d9fa72573799fb0654fc3dad61f4827b67d45eb0
https://docs.google.com/spreadsheets/d/1BHaGJHkXxf_UfZdyTKF2zrWNFzIP4IvhaqFMj-83BjU/edit#gid=627764102&amp;range=A20:V20
Follow-up novelty audit: research_cycle_2143/signed_bank_priority/PRIORITY_AUDIT.md | SHA256 3c915b54e5d69fda56e8d8e2959862e6b6ab6d97d4402eca2e1d026e7bc4a3d4
Primary source ledger: research_cycle_2143/signed_bank_priority/PRIMARY_SOURCES.json | SHA256 e17cec66da7beb3ca2f53d9c9f5457293236fe4998390433504ae6a9e6558f9e</t>
      </text>
    </comment>
    <comment authorId="0" ref="A187">
      <text>
        <t xml:space="preserve">Unranked source record; stable-ID order; open work before closed stages
Rank is workflow priority, not a breakthrough score.</t>
      </text>
    </comment>
    <comment authorId="0" ref="B187">
      <text>
        <t xml:space="preserve">Kinds: Supplemental / queue scope view, Theorem view, Research workflow, Intake workflow
Explicit aliases: </t>
      </text>
    </comment>
    <comment authorId="0" ref="C187">
      <text>
        <t xml:space="preserve">No local dominance, all-Fourier factorization/no-go or runtime speedup. Full edits include one-sided terms, all orders and changed normalization.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
[2026-10-10 16:46 UTC; accepted five-source intake] Source version HERO0-PHASE23-20261010. ZIP fft_hero0_phase23_coupled_dual_bridge_2026-10-10.zip; SHA-256 cee9c1cfdea48bdbc4597568237d39f2f838a943eb45c7f58274619a6138cc82. Fresh review receipt SHA-256 c6322316e01ec5ecca260b8d4b6a97f956e3efa41daff96581688dc44b02f0f6. Accepted two-rook standard-order rank-product and Frobenius gates are recorded at Research queue E46. This is separate from the four-stage N256 affine block-jet packet in intake row18.</t>
      </text>
    </comment>
    <comment authorId="0" ref="A55">
      <text>
        <t xml:space="preserve">Workflow placement using existing family priority and current task scope (6); open work before closed stages
Rank is workflow priority, not a breakthrough score.</t>
      </text>
    </comment>
    <comment authorId="0" ref="B55">
      <text>
        <t xml:space="preserve">Kinds: Supplemental / queue scope view, Research workflow
Explicit aliases: </t>
      </text>
    </comment>
    <comment authorId="0" ref="F187">
      <text>
        <t xml:space="preserve">Accepted result at cited scope; recorded follow-up open</t>
      </text>
    </comment>
    <comment authorId="0" ref="C55">
      <text>
        <t xml:space="preserve">2026-10-12 12:16 UTC; independently accepted bounded matched p32 algorithmic comparator.
The bounded certified known-algorithm comparator sub-obligation is complete. Full Q32 native qualification stays progressed/open for other compilers/hardware, production callers, exact-build black-box/production-library guarantees where required, deployment and physical resources. No FFTW production qualification, practical speedup, best-possible FFT, general-N asymptotic or historical-priority claim. Fixed native admission, all outputs and setup remain paid; stronger mathematical error does not establish runtime superiority.
Prior displayed cell, preserved verbatim:
Keep full Q32::native-qualification OPEN. A certified optimized-FFT comparison over all admitted inputs at the same target/accuracy, other compiler/hardware/deployment targets, production caller integration and physical-resource guarantees remain open. No practical speedup: process-cold ordering changes across noisy runs. Input quantization, relative error, other lengths/precisions/radii, alternate sign/normalization and outer fusion remain outside scope.
Prior note, preserved verbatim:
2026-10-11 22:23 UTC; independently accepted bounded native qualification.
Keep full Q32::native-qualification OPEN. A certified optimized-FFT comparison over all admitted inputs at the same target/accuracy, other compiler/hardware/deployment targets, production caller integration and physical-resource guarantees remain open. No practical speedup: process-cold ordering changes across noisy runs. Input quantization, relative error, other lengths/precisions/radii, alternate sign/normalization and outer fusion remain outside scope.
Prior displayed cell, preserved verbatim:
Qualify a clean production API and target compiler/hardware, then compare cold setup plus all outputs with an optimized baseline at the same certified accuracy. Preserve mutation=0 and buffer/Stats disjointness. Accepted p32 normalized F60 scope uses exact dyadics, norm radius&lt;=65536 and the documented GCC x86_64 ABI; input quantization, other radii/precisions, general N and outer compilation require separate proofs.
Prior note, preserved verbatim:
2026-10-11 21:56 UTC; source-pinned current-view reconciliation.
Qualify a clean production API and target compiler/hardware, then compare cold setup plus all outputs with an optimized baseline at the same certified accuracy. Preserve mutation=0 and buffer/Stats disjointness. Accepted p32 normalized F60 scope uses exact dyadics, norm radius&lt;=65536 and the documented GCC x86_64 ABI; input quantization, other radii/precisions, general N and outer compilation require separate proofs.
Prior displayed cell, preserved verbatim:
Repair universal setup-count assertion, certify graph-wise internal rounding and actual coefficient preparation, then benchmark the full charged implementation. [2026-10-11; independently reviewed existing-table continuation] Current remainder: choose a concrete complex number…
Prior note, preserved verbatim:
Repair universal setup-count assertion, certify graph-wise internal rounding and actual coefficient preparation, then benchmark the full charged implementation.
[2026-10-11; independently reviewed existing-table continuation]
Current remainder: choose a concrete complex number representation and certify coefficient interval generation plus graph-wise internal rounding, normalization and overflow/underflow. Then implement and benchmark the complete charged backend against a matched baseline, including setup, bit or machine costs, storage and data movement. The exact-field setup/count contract is closed only for its declared schedule.
[2026-10-11; independently reviewed resumed round]
The coefficient, internal-rounding, normalization and integer-range obligations are now closed for this fixed canonical dyadic contract. Remaining: a production implementation and relevant optimized-FFT/crossover validation with full setup, bit/machine costs, storage and movement charged. Input quantization, altered rounding/arithmetic, larger lengths, growing-radix/asymptotic or outer-compiler/fusion obligations require separate proofs. No global optimality or historical novelty is established.
[2026-10-11; independently reviewed follow-up round]
Remaining: clean production API without diagnostic mutation hooks, target compiler/hardware qualification, deployment integration, relevant optimized-FFT comparison at a matched accuracy contract, and any required input-quantization or broader arithmetic policy. Larger lengths, outer compiler/fusion obligations and global optimality remain open.
Fixed-size arithmetic and classical factorization mechanisms do not establish asymptotic novelty.
Production validation open: internal rounding budget and supported-field/count repair required; 444 additions and 69 prepared scalars are scoped graph counts.
[2026-10-11; independently reviewed existing-table continuation]
The new exact-field preparation and count ledger are independently accepted. Production validation remains open; exact arithmetic controls do not supply the complex coefficient/internal-rounding certificate or a measured speed claim.
[2026-10-11; independently reviewed resumed round]
Reviewed reference executor: 396 integer products, 1,026 integer data additions/subtractions and 258 RNE/divmod calls per application, with width dependent on p and R. The SSA schedule retains 633 complex values; logical movement is 1,137 complex data reads and 693 writes, plus coefficient/normalizer reads. Exact coefficient setup costs O((p+1)M(4p+25)) bit work and O(p+1) live content bits; replacing M(4p+25) by M(p+1) needs constant-factor regularity. Setup, validation, indexing, allocation and movement are charged separately. Independent controls verify 840 bit-exact executor cases and 240 rigorous direct-transform cases. Schoolbook-baseline timing/memory records are qualified Python diagnostics; production/optimized-FFT validation remains open.
[2026-10-11; independently reviewed follow-up round]
Native arithmetic retains 444 complex additions, 69 central products and 60 separate normalizations; literal graph work is 396 integer products, 1026 data additions/subtractions and 258 component roundings. Admission, setup, compilation, plan copy, memory movement and wrapper overhead are separately paid. Author and independent compiler/sanitizer/bit-exact controls support the bounded implementation. Captured timing comparisons use a matched-accuracy naive DFT; they establish no optimized-FFT advantage, portable crossover or target-device production guarantee.</t>
      </text>
    </comment>
    <comment authorId="0" ref="G187">
      <text>
        <t xml:space="preserve">independent_scoped_acceptance_with_normalization_domain_correction
Mixed-Hessian basis and fixed-base normalized channel-rank identities accepted. Pinned N64 architecture has generic Jacobian rank 504 with minor 8439 mod65537 and eight independent null directions.</t>
      </text>
    </comment>
    <comment authorId="0" ref="I187">
      <text>
        <t xml:space="preserve">All exact source anchors:
HERO0-PHASE21-MIXED-HESSIAN | novelity breakthough: HERO0-PHASE21-MIXED-HESSIAN | https://docs.google.com/spreadsheets/d/1BHaGJHkXxf_UfZdyTKF2zrWNFzIP4IvhaqFMj-83BjU/edit#gid=214001003&amp;range=A169:Z169
HERO0-PHASE21-MIXED-HESSIAN | Incoming queue row13 | https://docs.google.com/spreadsheets/d/1BHaGJHkXxf_UfZdyTKF2zrWNFzIP4IvhaqFMj-83BjU/edit#gid=1395216284&amp;range=A13:V13
HERO0-PHASE21-MIXED-HESSIAN | Research queue row46 | https://docs.google.com/spreadsheets/d/1BHaGJHkXxf_UfZdyTKF2zrWNFzIP4IvhaqFMj-83BjU/edit#gid=1877766156&amp;range=A46:V46
HERO0-PHASE21-MIXED-HESSIAN | Theorem register row39 | https://docs.google.com/spreadsheets/d/1BHaGJHkXxf_UfZdyTKF2zrWNFzIP4IvhaqFMj-83BjU/edit#gid=404576783&amp;range=A39:V39</t>
      </text>
    </comment>
    <comment authorId="0" ref="F55">
      <text>
        <t xml:space="preserve">2026-10-12 12:16 UTC; independently accepted bounded matched p32 algorithmic comparator.
Qualified build scope: rebuilt GCC14.2 Linux x86_64 LP64 little endian. Exact120-integer input/2^32, sum of squares&lt;=2^96 and component cap2^48; output remains p32. Whole-call PFA ledger has576 widened product expressions including scaling/admission versus reference516, with different rounding/addition schedules. The isolated352 versus396 transform count is not a matched full-cost comparison. Counts are source expressions, not machine instructions. PFA array/plan payload4168 bytes and reference16768 exclude scalar/ABI/runtime overhead. Timing rankings vary with preparation/compilation boundary; no hard stack/RSS or portable exact primitive-bit count is supplied.
Prior displayed cell, preserved verbatim:
Bounded hook-free p32 F60 C API and GCC14.2 Linux x86_64 slice independently accepted; broader native qualification and certified optimized comparison remain open.
Prior note, preserved verbatim:
2026-10-11 22:23 UTC; independently accepted bounded native qualification.
Bounded hook-free p32 F60 C API and GCC14.2 Linux x86_64 slice independently accepted; broader native qualification and certified optimized comparison remain open.
Prior displayed cell, preserved verbatim:
Accepted result at cited scope; recorded follow-up open
Prior note, preserved verbatim:
Accepted result at cited scope; recorded follow-up open</t>
      </text>
    </comment>
    <comment authorId="0" ref="J187">
      <text>
        <t xml:space="preserve">Completed scoped review at 2026-10-10T12:13:36Z</t>
      </text>
    </comment>
    <comment authorId="0" ref="G55">
      <text>
        <t xml:space="preserve">2026-10-12 12:16 UTC; independently accepted bounded matched p32 algorithmic comparator.
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
Prior displayed cell, preserved verbatim:
Independent ACCEPT of the bounded hook-free versioned C API q32_f60_eval_v1 and GCC14.2 Linux x86_64 qualification for positive normalized F60, p32, exact dyadic input and norm&lt;=65,536. Inherited error bound is ||output−U60 input||2&lt;(28R+22)/2^32. The accepted arithmetic is unchanged. Fixture erratum:1,801 admitted entries represent1,800 unique vectors; immutable candidate bytes are preserved.
Prior note, preserved verbatim:
2026-10-11 22:23 UTC; independently accepted bounded native qualification.
Independent ACCEPT of the bounded hook-free versioned C API q32_f60_eval_v1 and GCC14.2 Linux x86_64 qualification for positive normalized F60, p32, exact dyadic input and norm&lt;=65,536. Inherited error bound is ||output−U60 input||2&lt;(28R+22)/2^32. The accepted arithmetic is unchanged. Fixture erratum:1,801 admitted entries represent1,800 unique vectors; immutable candidate bytes are preserved.
Prior displayed cell, preserved verbatim:
Count repair, canonical coefficient preparation, graph-wise rounding/range and the bounded p32 positive normalized F60 native experiment are accepted. The independent native report and exact source are freshly byte-bound by the breadth auditor; this reconciliation performs no new program execution.
Prior note, preserved verbatim:
2026-10-11 21:56 UTC; source-pinned current-view reconciliation.
Count repair, canonical coefficient preparation, graph-wise rounding/range and the bounded p32 positive normalized F60 native experiment are accepted. The independent native report and exact source are freshly byte-bound by the breadth auditor; this reconciliation performs no new program execution.
Prior displayed cell, preserved verbatim:
Accepted F60 characteristic-zero factorization, fixed graph count and norm/coefficient-error route. Generic-field assertion of exactly 17 setup products is rejected by the F61 specialization. [2026-10-11; independently reviewed existing-table continuation] Independently…
Prior note, preserved verbatim:
Accepted F60 characteristic-zero factorization, fixed graph count and norm/coefficient-error route. Generic-field assertion of exactly 17 setup products is rejected by the F61 specialization.
[2026-10-11; independently reviewed existing-table continuation]
Independently accepted count repair, preserving the unnormalized exact F60 factorization and 444-addition schedule: for coefficient-position unit counts J5,J15,K15, S15=2(6-J5), S60=18-J15, M60=72-3J15-K15. All old equalities 10,17,69 hold iff J15=1 and K15=0; universally they are upper bounds. The supplied primitive-root exact-field setup costs 12 additions/subtractions, 22+S15+S60 products, one inversion and 100 equality tests; R uses cost 12+444R additions and 22+S15+S60+R M60 products. Root search and field/bit representation costs remain separate. Finite-field/root coincidences, including F_61 and F_541 controls, show why setup count alone cannot certify online count.
[2026-10-11; independently reviewed resumed round]
Independently accepted numerical contract for the fixed positive normalized F60: integer p&gt;=4, Q=2^p and exact dyadic x in (Q^-1 Z[i])^60 with ||x||_2&lt;=R give ||output-U60 x||_2&lt;2^-p(28R+22). Canonical coefficient/normalizer preparation uses exact nearest-even algebraic comparisons, preserves the exact identity mask [0,1,2], and has complex coefficient and normalizer error &lt;=2^(-p-1). Additions are exact and widened; central and final products are rounded once per component. The theorem covers only the canonical prepared Plan. The separate-normalization graph pays 444 complex additions, 69 central products and 60 normalizations; it is not the old unnormalized 513-operation total. Prior exact-field specialization/count corrections remain unchanged.
[2026-10-11; independently reviewed follow-up round]
The reviewed native C++ path implements positive normalized F60 on the supported GCC x86_64 ABI for exact dyadic inputs at p=32 with radius cap 65536, inheriting absolute error &lt;(28R+22)/2^32. It uses int64 stored values, widened 128-bit arithmetic, exact norm admission and component nearest-even rounding. The certified path requires mutation=0 and the final documented valid-buffer/Stats disjointness contract. The review binds corrected source bytes; no input-quantization, relative-error, other-precision/radius or general-N theorem is added.</t>
      </text>
    </comment>
    <comment authorId="0" ref="I55">
      <text>
        <t xml:space="preserve">All exact source anchors:
Q32 | novelity breakthough: Q32 | https://docs.google.com/spreadsheets/d/1BHaGJHkXxf_UfZdyTKF2zrWNFzIP4IvhaqFMj-83BjU/edit#gid=214001003&amp;range=A43:Z43
Q32 | Research queue row35 | https://docs.google.com/spreadsheets/d/1BHaGJHkXxf_UfZdyTKF2zrWNFzIP4IvhaqFMj-83BjU/edit#gid=1877766156&amp;range=A35:V35</t>
      </text>
    </comment>
    <comment authorId="0" ref="J55">
      <text>
        <t xml:space="preserve">2026-10-12 12:16 UTC; independently accepted bounded matched p32 algorithmic comparator.
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
Prior displayed cell, preserved verbatim:
Independent review ZIP SHA256 d82a59cdc55cef06701779a6f02acdb6bb4aafd9ff3bd7520d3f6458f484f452; report0efc16698960219f7d9e03e6e73a9f1d045ae62429e0bb2f2e7841c8314d50b8; candidate ZIP560bad5c8b4624a7bed40f1b416c1bb40618e33da76d33b23890d43d72e6afd1; source044d5f5b5a81bd94fb08a4b58c8189506d0ae99372d3ba35f310acca13278753.108,775 API calls reproduced across8 profiles;1,801 entries/1,800 unique. Independent1,608-unique-vector fixture,150,596 additional adversarial calls, exact width induction, ASan/UBSan and bounded TSan controls pass. Combined fixture union3,397 unique. Original historical uploads not executed; no theorem, discovery, rank or priority promotion.
Prior note, preserved verbatim:
2026-10-11 22:23 UTC; independently accepted bounded native qualification.
Independent review ZIP SHA256 d82a59cdc55cef06701779a6f02acdb6bb4aafd9ff3bd7520d3f6458f484f452; report0efc16698960219f7d9e03e6e73a9f1d045ae62429e0bb2f2e7841c8314d50b8; candidate ZIP560bad5c8b4624a7bed40f1b416c1bb40618e33da76d33b23890d43d72e6afd1; source044d5f5b5a81bd94fb08a4b58c8189506d0ae99372d3ba35f310acca13278753.108,775 API calls reproduced across8 profiles;1,801 entries/1,800 unique. Independent1,608-unique-vector fixture,150,596 additional adversarial calls, exact width induction, ASan/UBSan and bounded TSan controls pass. Combined fixture union3,397 unique. Original historical uploads not executed; no theorem, discovery, rank or priority promotion.
Prior displayed cell, preserved verbatim:
S14, S15, S16 [2026-10-11; independently reviewed existing-table continuation] Q32 independent scope receipt: research_cycle_0114/q32_independent_review/REVIEW_RECEIPT.json ; SHA256 763490f6d7f442da22b3cec77f052d626f4e3fea5e89a3b9ef35e704fdf92850.…
Prior note, preserved verbatim:
S14, S15, S16
[2026-10-11; independently reviewed existing-table continuation]
Q32 independent scope receipt: research_cycle_0114/q32_independent_review/REVIEW_RECEIPT.json ; SHA256 763490f6d7f442da22b3cec77f052d626f4e3fea5e89a3b9ef35e704fdf92850. Review: research_cycle_0114/q32_independent_review/INDEPENDENT_REVIEW.md ; SHA256 a7cc5b70d687870efff2a1b900691d91410bf5228964b453c9224a05353f17b7. Accepted proof: research_cycle_0104/q32_backend_closure/COUNT_CONTRACT.md ; SHA256 13ef8faca873b059599192f4f0f75b103b0b90c540415adcca6c8befc3572527. Exact scopes and remaining obligations are preserved in this row and the completion packet.
[2026-10-11; independently reviewed resumed round]
Q32 independent disposition ACCEPTED_FIXED_NUMERICAL_CONTRACTS_ONLY. Receipt: research_resume_1029/q32_integration/REVIEW_RECEIPT.json; SHA256 2473fab20e6489d83138907f707e173b09de2c8b406ef85bf7eab5cf0eaaa1f1. Review: research_resume_1029/q32_integration/REVIEW.md; SHA256 b3332cea9f4277ebd3c46494fec6d3c19f169871709dfd8e633485a3646ae5dd. The receipt binds all 27 sealed coefficient, rounding and executor files. Principal proofs: COEFFICIENT_CERTIFICATE.md SHA256 66b88dcf706550bb8317818835d0b7aa48a8d2c5a8126217fb42446350ee8f46; ROUNDING_THEOREM.md SHA256 30782812da175f561493c78ad2608b74553617cbd278a5dd869b6fe41d553d3a; EXECUTOR_REPORT.md SHA256 f27d9f15071314a5c4ed739611fdad47254c772b57903a69466b75514a1682f3.
[2026-10-11; independently reviewed follow-up round]
Q32 final independent review: research_cycle_1117/q32_native_review/REVIEW_RECEIPT.json ; SHA256 0f61ebe21f98d9b7ff78f5061199a003a953f737324f8b74fa2e8d9f49855e53. Review report: research_cycle_1117/q32_native_review/REVIEW.md ; SHA256 99f0e08fa0dfd915e29ca047a9113ce1a5c0b376d64e07bec359f09cb0152789. Disposition: ACCEPTED_BOUNDED_NATIVE_IMPLEMENTATION_EXPERIMENT. Exact accepted scopes and exclusions govern; no novelty or priority upgrade.</t>
      </text>
    </comment>
    <comment authorId="0" ref="K55">
      <text>
        <t xml:space="preserve">2026-10-11 22:23 UTC; independently accepted bounded native qualification.
2026-10-11 22:23 UTC
Prior displayed cell, preserved verbatim:
2026-10-11 17:24–17:31 UTC</t>
      </text>
    </comment>
    <comment authorId="0" ref="A188">
      <text>
        <t xml:space="preserve">Unranked source record; stable-ID order; open work before closed stages
Rank is workflow priority, not a breakthrough score.</t>
      </text>
    </comment>
    <comment authorId="0" ref="B188">
      <text>
        <t xml:space="preserve">Kinds: Intake workflow
Explicit aliases: </t>
      </text>
    </comment>
    <comment authorId="0" ref="C188">
      <text>
        <t xml:space="preserve">2026-10-12 02:36 UTC; independently accepted common-bipartition restricted obstruction.
Open: arbitrary independently fiber-ordered interleavings without this common low-rank bipartition, growing horizontal term counts, three or more stages, approximation sharpness, general Fourier algorithms and historical priority. A single Green term does not make every interleaved cut rank one. The execution ledger for an allowed network is an upper cost for a network now proved incapable of full Fourier in this subclass, not a successful Fourier algorithm. Preparation/root supply,2s³ vertical coefficients,routing/storage/full outputs remain charged separately; application &lt;=2s³+8s² multiplications and&lt;=2s³+6s²−2s additions after preparation.
Prior displayed cell, preserved verbatim:
Specify a genuinely outside-scope grammar before extending the accepted two-stage/shared-order obstruction, for example fiber-dependent orders, growing templates or deeper networks. Keep exact field and approximation hypotheses; no universal multistage FFT claim follows.
Prior note, preserved verbatim:
2026-10-11 21:56 UTC; source-pinned current-view reconciliation.
Specify a genuinely outside-scope grammar before extending the accepted two-stage/shared-order obstruction, for example fiber-dependent orders, growing templates or deeper networks. Keep exact field and approximation hypotheses; no universal multistage FFT claim follows.
Prior displayed cell, preserved verbatim:
Independently verify cyclic crossing ranks including zero-edge specialization, division-free off-axis dichotomy, tight-frame capacity over C, repeated Erdos–Szekeres lengths and exact thresholds. For approximation, check disjoint sibling rectangles and preserve the…
Prior note, preserved verbatim:
Independently verify cyclic crossing ranks including zero-edge specialization, division-free off-axis dichotomy, tight-frame capacity over C, repeated Erdos–Szekeres lengths and exact thresholds. For approximation, check disjoint sibling rectangles and preserve the single-shared-order hypothesis.
Scope limits: Does not exclude fiber-dependent orders, deeper networks, or unrestricted FFT circuits. Complex Hilbert-space frame arguments are not automatically finite-field proofs. No new all-input algorithm or priority claim.
Completed 2026-10-10 22:54 UTC: PROVENANCE's 18-method count is stale: static definitions/logs support 19, not fresh execution of those methods. CHAIN_HANDOFF's 'only surviving route' is too strong: growing-template/term-count regimes also remain. The finite-field rank-one helper must first establish both cuts have rank&lt;=1; all saved examples satisfy this precondition. Complex Hilbert-space capacity is not an arbitrary-finite-field theorem. Preserve the one-shared-order approximation qualification; fiber-dependent orders, growing regimes and deeper networks remain open.</t>
      </text>
    </comment>
    <comment authorId="0" ref="A56">
      <text>
        <t xml:space="preserve">Workflow placement using existing family priority and current task scope (6); open work before closed stages
Rank is workflow priority, not a breakthrough score.</t>
      </text>
    </comment>
    <comment authorId="0" ref="B56">
      <text>
        <t xml:space="preserve">Kinds: Supplemental / queue scope view, Research workflow, Intake workflow
Explicit aliases: IN-02</t>
      </text>
    </comment>
    <comment authorId="0" ref="F188">
      <text>
        <t xml:space="preserve">2026-10-12 02:36 UTC; independently accepted common-bipartition restricted obstruction.
Only this named fiber-dependent common-bipartition subclass is excluded; broader HERO0-PHASE26::outside-grammar remains partially open. Over C, squared relative-Frobenius and squared normalized-spectral error are at least (2/s^4)[s(s−1)floor(s²/4)−s³]_+, tending to1/2; the norm lower bound tends to1/sqrt(2). It is not the older shared-order1−o(1) barrier and no sharpness is claimed. Original accepted fixed-template results remain unchanged.
Prior displayed cell, preserved verbatim:
Scoped result recorded; follow-up remains
Prior note, preserved verbatim:
Scoped result recorded; follow-up remains</t>
      </text>
    </comment>
    <comment authorId="0" ref="C56">
      <text>
        <t xml:space="preserve">Same-K support obstruction applies to odd N&gt;=3 without extra gauges, different coordinate systems or products. General bounded-word transfer remains open.</t>
      </text>
    </comment>
    <comment authorId="0" ref="G188">
      <text>
        <t xml:space="preserve">2026-10-12 02:36 UTC; independently accepted common-bipartition restricted obstruction.
Independent restricted-extension ACCEPT: full natural-order F_(s²) is infeasible for every integer s&gt;=4 over any field containing a primitive s²-th root, in exactly two mixed-axis stages with one scalar Green inverse plus arbitrary diagonal per horizontal fiber, arbitrary vertical rook matrices, and independently ordered fibers that each preserve the common contiguous bipartition X={0,...,floor(s/2)−1}, A=complement. Both horizontal stages and both cut orientations have rank&lt;=1, including zero edges/scalars. At most2s possible mode locks cannot cover s(s−1) off-axis pairs.
Prior displayed cell, preserved verbatim:
The restricted two-stage/shared-order obstruction review is complete, with its exact field, nonzero-gain and approximation qualifiers retained. Existing source-pinned review status is reused; no original review-body or full archive replay is newly claimed.
Prior note, preserved verbatim:
2026-10-11 21:56 UTC; source-pinned current-view reconciliation.
The restricted two-stage/shared-order obstruction review is complete, with its exact field, nonzero-gain and approximation qualifiers retained. Existing source-pinned review status is reused; no original review-body or full archive replay is newly claimed.
Prior displayed cell, preserved verbatim:
RESTRICTED-OBSTRUCTION REVIEW COMPLETE WITH USAGE QUALIFICATIONS. The old pending label is historical. Two-stage global-template and shared-order hypotheses remain essential; fiber-dependent orders, growing regimes and deeper networks remain outside the exclusion. No universal…
Prior note, preserved verbatim:
RESTRICTED-OBSTRUCTION REVIEW COMPLETE WITH USAGE QUALIFICATIONS. The old pending label is historical. Two-stage global-template and shared-order hypotheses remain essential; fiber-dependent orders, growing regimes and deeper networks remain outside the exclusion. No universal FFT lower bound follows.</t>
      </text>
    </comment>
    <comment authorId="0" ref="I188">
      <text>
        <t xml:space="preserve">All exact source anchors:
HERO0-PHASE26-20261011 | Incoming queue row26 | https://docs.google.com/spreadsheets/d/1BHaGJHkXxf_UfZdyTKF2zrWNFzIP4IvhaqFMj-83BjU/edit#gid=1395216284&amp;range=A26:V26</t>
      </text>
    </comment>
    <comment authorId="0" ref="F56">
      <text>
        <t xml:space="preserve">Proof closed at cited scope; recorded follow-up open
Source: https://docs.google.com/spreadsheets/d/1BHaGJHkXxf_UfZdyTKF2zrWNFzIP4IvhaqFMj-83BjU/edit#gid=1877766156&amp;range=A38:V38
Prior overview wording: Scoped result recorded; follow-up remains</t>
      </text>
    </comment>
    <comment authorId="0" ref="J188">
      <text>
        <t xml:space="preserve">2026-10-12 02:44 UTC; evidence-wording correction: recorded controls, no separate cold replay.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Independent recorded controls passed without executing original or author programs. No separately evidenced sealed-extraction cold replay is claimed.
Prior displayed cell, preserved verbatim: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Final cold review passed without executing original or author programs.
Prior note, preserved verbatim:
2026-10-12 02:36 UTC; independently accepted common-bipartition restricted obstruction.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Final cold review passed without executing original or author programs.
Prior displayed cell, preserved verbatim:
Distinct intake prepared 2026-10-10 UTC; outside completed 178 Catalogue. Source-dated 2026-10-11. Continuation of HERO0-PHASE21-MIXED-HESSIAN row 13 and Phase23 continuation, but the permutation-template scope is a distinct new Phase26 claim.…
Prior note, preserved verbatim:
Distinct intake prepared 2026-10-10 UTC; outside completed 178 Catalogue. Source-dated 2026-10-11. Continuation of HERO0-PHASE21-MIXED-HESSIAN row 13 and Phase23 continuation, but the permutation-template scope is a distinct new Phase26 claim.
Exact provenance: fft_hero0_phase26_permutation_bridge_2026-10-11.zip | 819702 bytes | libfile_b49f6a4d940c81919ede76bfcfa8e8b8 | file_00000000b7548211b54a85f2d1b4071d | v0 | SHA256 c790508658a55ca935f694451f7927a5da7d8acdefcb6371100569f49e54ebee
Review completed 2026-10-10 22:54 UTC. Source archive and all 13 inner entries verified. Fresh reviewer code passed 113826 exact crossing-rank checks, all 7 saved finite-field witnesses, all 9 saved approximation floors and new complex controls at sides 8/16. The final 15-file review seal was independently rechecked. Uploaded programs and inherited Phase25 tests were not executed. Review SHA256 d72f4e6fa390f39e7365ef26ee8ef703ade3f3cb5ddf520bb2a42ce3d9a51a8c.</t>
      </text>
    </comment>
    <comment authorId="0" ref="G56">
      <text>
        <t xml:space="preserve">Scoped independent review complete; corrected claims, rejections and open limits retained. Q35; reviews I06, I07, I08, I09, I10, I11, I28, I29.
Average of K magnetic resolvents with an exact O(N) executor.</t>
      </text>
    </comment>
    <comment authorId="0" ref="I56">
      <text>
        <t xml:space="preserve">All exact source anchors:
Q35 | novelity breakthough: Q35 | https://docs.google.com/spreadsheets/d/1BHaGJHkXxf_UfZdyTKF2zrWNFzIP4IvhaqFMj-83BjU/edit#gid=214001003&amp;range=A16:Z16
IN-02 | Incoming queue row5 | https://docs.google.com/spreadsheets/d/1BHaGJHkXxf_UfZdyTKF2zrWNFzIP4IvhaqFMj-83BjU/edit#gid=1395216284&amp;range=A5:V5
Q35 | Research queue row38 | https://docs.google.com/spreadsheets/d/1BHaGJHkXxf_UfZdyTKF2zrWNFzIP4IvhaqFMj-83BjU/edit#gid=1877766156&amp;range=A38:V38
Q35 | Source comparisons row22 | https://docs.google.com/spreadsheets/d/1BHaGJHkXxf_UfZdyTKF2zrWNFzIP4IvhaqFMj-83BjU/edit#gid=214001002&amp;range=A22:V22</t>
      </text>
    </comment>
    <comment authorId="0" ref="J56">
      <text>
        <t xml:space="preserve">Incorporated in this master checkpoint</t>
      </text>
    </comment>
    <comment authorId="0" ref="A189">
      <text>
        <t xml:space="preserve">Unranked source record; stable-ID order; open work before closed stages
Rank is workflow priority, not a breakthrough score.</t>
      </text>
    </comment>
    <comment authorId="0" ref="B189">
      <text>
        <t xml:space="preserve">Kinds: Intake workflow
Explicit aliases: </t>
      </text>
    </comment>
    <comment authorId="0" ref="C189">
      <text>
        <t xml:space="preserve">2026-10-12 14:54 UTC; independently accepted bounded HERO1 counted RAM negative qualification.
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
Prior displayed cell, preserved verbatim:
Implement and charge an efficient selector or bound its full cost, including support discovery/validation, root preparation, all allocation/initialization/lookup/mask/output work and planner scratch. Exponential3^B enumeration is a scalar execution-cost optimum, not a paid cold-dominating algorithm. Logical32 support tests and399/435 stores are model debits, not complete instruction traces: any(A) short-circuits. No cold hybrid saving, generic FFT improvement, bit/stability or production claim.
Prior note, preserved verbatim:
2026-10-11 21:58 UTC; independently reviewed bounded cold-cost negative closure.
Implement and charge an efficient selector or bound its full cost, including support discovery/validation, root preparation, all allocation/initialization/lookup/mask/output work and planner scratch. Exponential3^B enumeration is a scalar execution-cost optimum, not a paid cold-dominating algorithm. Logical32 support tests and399/435 stores are model debits, not complete instruction traces: any(A) short-circuits. No cold hybrid saving, generic FFT improvement, bit/stability or production claim.
Prior displayed cell, preserved verbatim:
Independently verify twisted-diagonal identity and pruned recursion including charged odd-only negations, dynamic selection and support validation, closed-form sums and hybrid accounting, root preparation and all output writes. Separate exact field costs from only partially…
Prior note, preserved verbatim:
Independently verify twisted-diagonal identity and pruned recursion including charged odd-only negations, dynamic selection and support validation, closed-form sums and hybrid accounting, root preparation and all output writes. Separate exact field costs from only partially instrumented RAM costs.
Scope limits: Generic/all-input worst case remains Theta(N log N). Linear work applies to a structured proper subspace, although time-domain vectors may be dense. No bit-complexity, floating-stability, elapsed-time or publication-priority theorem.
Completed 2026-10-10 22:59 UTC: No-regression against Phase36 is ONLINE ONLY: N=32 with only detail block (5,5) supported on {0,1} gives Phase37 98 online +17 cold =115 versus Phase36 102+6=108. Actual ties prefer fft, then sparse, then pruned. Fully nonzero allowed coordinates form a saturated subset, not the whole subspace; exact full counts also require an active principal block. Use non-strict inequality at q=1. Hybrid constants 1178/1883 retain I=4 diagonal-unit condition, verified in the two benchmark fields; general formulas use 1182-I/1887-I. RAM, bit, stability, timing and novelty claims are not certified.</t>
      </text>
    </comment>
    <comment authorId="0" ref="A57">
      <text>
        <t xml:space="preserve">Workflow placement using existing family priority and current task scope (7); open work before closed stages
Rank is workflow priority, not a breakthrough score.</t>
      </text>
    </comment>
    <comment authorId="0" ref="B57">
      <text>
        <t xml:space="preserve">Kinds: Canonical claim, Canonical catalogue claim
Explicit aliases: </t>
      </text>
    </comment>
    <comment authorId="0" ref="F189">
      <text>
        <t xml:space="preserve">2026-10-12 14:54 UTC; independently accepted bounded HERO1 counted RAM negative qualification.
The per-call boundary starts with fixed programs installed and 32 canonical input words plus one root in memory. Compilation, parsing, input installation, OS allocation, simulator work and external output delivery are excluded. Fixed F97 primitive operations and supplied-root validation are declared; no hidden root search. Six principal and eight allowed detail coordinates vary; all 18 forbidden details have paid refusal after 317 instructions. The baseline eagerly builds two complete root-cost records, a disclosed new implementation choice, so no optimized-baseline or implementation-independent lower bound follows. All 510 nonempty support/activity classes cost 244–838 more instructions in either three-candidate program; two empty classes match at 533/560. No budget parameter or budget-exhaustion fallback exists.
Prior displayed cell, preserved verbatim:
COUNTEREXAMPLE CONFIRMED / COLD DISPATCH REPAIR SPECIFIED / FULL RAM GATE OPEN. Independent review passed for the sealed bounded negative closure; complete RAM implementation and efficient selection remain unverified.
Prior note, preserved verbatim:
2026-10-11 21:58 UTC; independently reviewed bounded cold-cost negative closure.
COUNTEREXAMPLE CONFIRMED / COLD DISPATCH REPAIR SPECIFIED / FULL RAM GATE OPEN. Independent review passed for the sealed bounded negative closure; complete RAM implementation and efficient selection remain unverified.
Prior displayed cell, preserved verbatim:
Accepted result at cited scope; recorded follow-up open
Prior note, preserved verbatim:
Accepted result at cited scope; recorded follow-up open</t>
      </text>
    </comment>
    <comment authorId="0" ref="C57">
      <text>
        <t xml:space="preserve">Exact intermediate alphabet grows. A bottom-leaf-only table leaves Theta(N log(N/K)); polynomial binary tables force K=O(log N).
Q01: Final finite-word proof and eager numerical implementation are different milestones. Implementation: Implementation pending
Next comparison: Derive a full same-model comparison with bit-packed FFT and word-RAM multiplication results, especially Chan et al. Appendix B: input representation, precision, norm, preparation and output costs must all match.</t>
      </text>
    </comment>
    <comment authorId="0" ref="G189">
      <text>
        <t xml:space="preserve">2026-10-12 14:54 UTC; independently accepted bounded HERO1 counted RAM negative qualification.
Independent bounded negative program qualification accepts three newly authored preinstalled N=32/F97 RAM programs on the one-potential-active-detail family. Complete emitted support/principal scans, candidate records/popcounts/selection, root validation/preparation, scratch initialization, accesses/stores and all 32 outputs are charged. Retained witness instruction/read/write totals are Phase36-style 1552/1882/1320, Phase37-style 2176/2701/1834, scalar-cold selector 1884/2365/1604. Field totals including five validation multiplications are 113/120/113; before validation 108/115/108. The scalar-cold repair costs 332 extra instructions, 483 reads and 284 writes versus this exact baseline. Field instructions are already included in instruction totals and must not be added again.
Prior displayed cell, preserved verbatim:
Independent review accepts the bounded negative closure: with active principal block at N32 and detail(5,5) support{0,1}, geometric cold scalar execution costs108, pruned115 and full FFT143, so the pinned Phase37 online selector does not universally dominate Phase36 cold. At N128, all27 three-block assignments give optimum all-pruned381 versus all-geometric382, demonstrating shared-root coupling. For the declared fixed-support execution-field-cost objective, the exact finite-family optimizer cannot exceed either inherited execution cost, but its3^B selection work is not free or efficiently bounded by this acceptance.
Prior note, preserved verbatim:
2026-10-11 21:58 UTC; independently reviewed bounded cold-cost negative closure.
Independent review accepts the bounded negative closure: with active principal block at N32 and detail(5,5) support{0,1}, geometric cold scalar execution costs108, pruned115 and full FFT143, so the pinned Phase37 online selector does not universally dominate Phase36 cold. At N128, all27 three-block assignments give optimum all-pruned381 versus all-geometric382, demonstrating shared-root coupling. For the declared fixed-support execution-field-cost objective, the exact finite-family optimizer cannot exceed either inherited execution cost, but its3^B selection work is not free or efficiently bounded by this acceptance.
Prior displayed cell, preserved verbatim:
SCOPED REVIEW COMPLETE WITH CORRECTIONS. Exact support-tree algebra, online adaptive minimum and the restricted-subspace linear field-work result are accepted; the earlier pending label is historical. Generic worst-case work remains Θ(N log N); no cold-cost no-regression,…
Prior note, preserved verbatim:
SCOPED REVIEW COMPLETE WITH CORRECTIONS. Exact support-tree algebra, online adaptive minimum and the restricted-subspace linear field-work result are accepted; the earlier pending label is historical. Generic worst-case work remains Θ(N log N); no cold-cost no-regression, bit/stability/timing or unrestricted speedup is certified.</t>
      </text>
    </comment>
    <comment authorId="0" ref="I189">
      <text>
        <t xml:space="preserve">All exact source anchors:
HERO1-PHASE37-20261011 | Incoming queue row28 | https://docs.google.com/spreadsheets/d/1BHaGJHkXxf_UfZdyTKF2zrWNFzIP4IvhaqFMj-83BjU/edit#gid=1395216284&amp;range=A28:V28</t>
      </text>
    </comment>
    <comment authorId="0" ref="F57">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Accepted result at cited scope; recorded follow-up open
Prior note, preserved verbatim:
Accepted result at cited scope; recorded follow-up open</t>
      </text>
    </comment>
    <comment authorId="0" ref="J189">
      <text>
        <t xml:space="preserve">2026-10-12 14:54 UTC; independently accepted bounded HERO1 counted RAM negative qualification.
Independent HERO1 counted-RAM ZIP SHA256 11fd38cf759129b4059da186878a3b93380e629074d8c9d6495233958fe4153a; candidate 27118a8b130e129a9e515426c896fd6a8c9830f908949aad59bf05e757763b61. Fresh 3072 complete-output/control-cost checks, 768 all-root basis/cancellation/dense checks, 291 root checks, 396 noncanonical-word checks, 5184 forbidden-detail refusals, three exact witness traces and four detected mutations pass. A separately authored interpreter and inverse-Haar/DFT oracle verify the serialized programs; the final sealed-candidate cold replay and eight byte-identical regeneration comparisons pass. Historical Python remains inert in this review. Static program lengths 4572/5669/5669 and reserved cells 1852/2344/2344 are disclosed separately from initialized witness cells 847/1129/989.
Prior displayed cell, preserved verbatim:
Independent review ZIP SHA256479822e3f26d60d89c5d44f639d2d6c7a5a8e4730cc5a5bf8ed1ab9de408aa64; bounded closure ZIP08b43330526738ca3efa8a2b91fb4137a8ad97a208ed42c1a756eb652305e566. All7 closure and50 source-manifest files verified; copied independently authored candidate checker exactly reproduces RESULTS.json. Separate reviewer:1569 kernel output checks,6 saved N32 vectors and all27 N128 assignments pass. Original uploaded programs were inspected inertly. Prior historical review65685bb591307cdbe7bd00baf460eac1902f55578561dd66cd4e4cd834796ed4 remains a pin-only reference; its body was not newly recovered. Retain fft/sparse/pruned tie order and I-dependent warm hybrid boundaries.
Prior note, preserved verbatim:
2026-10-11 21:58 UTC; independently reviewed bounded cold-cost negative closure.
Independent review ZIP SHA256479822e3f26d60d89c5d44f639d2d6c7a5a8e4730cc5a5bf8ed1ab9de408aa64; bounded closure ZIP08b43330526738ca3efa8a2b91fb4137a8ad97a208ed42c1a756eb652305e566. All7 closure and50 source-manifest files verified; copied independently authored candidate checker exactly reproduces RESULTS.json. Separate reviewer:1569 kernel output checks,6 saved N32 vectors and all27 N128 assignments pass. Original uploaded programs were inspected inertly. Prior historical review65685bb591307cdbe7bd00baf460eac1902f55578561dd66cd4e4cd834796ed4 remains a pin-only reference; its body was not newly recovered. Retain fft/sparse/pruned tie order and I-dependent warm hybrid boundaries.
Prior displayed cell, preserved verbatim:
Distinct intake prepared 2026-10-10 UTC; outside completed 178 Catalogue. Source-dated 2026-10-11. Continuation of HERO1_PHASE32 row 10, projected/conductor work and CFGL context. Register Phase37 support-aware executor separately without upgrading…
Prior note, preserved verbatim:
Distinct intake prepared 2026-10-10 UTC; outside completed 178 Catalogue. Source-dated 2026-10-11. Continuation of HERO1_PHASE32 row 10, projected/conductor work and CFGL context. Register Phase37 support-aware executor separately without upgrading conjectural fusion claims.
Exact provenance: fft_hero1_phase37_20261011.zip | 10830653 bytes | libfile_efcdd3ebf1448191954a1dce22453e64 | file_000000004d3c82078935d8341095d9ad | v0 | SHA256 0a1f8d96e333b04306165796a3d5dad87b21bb446f4c8eef9d8e5a43872aeac3
Review completed 2026-10-10 22:59 UTC. All 56 sealed payload files rechecked; source manifest verified 50/50 and 19 inherited Python files matched. Fresh controls checked 65814 mask ledgers, 2964 block-method cases, 588 full inputs/43688 basis entries, 56 source structured-count rows, 16 N=32768 standalone cases and 8 full N=61440 hybrid cases. No uploaded code ran. Hybrid correctness used fresh direct 8/15 codelets; the uploaded WFTA ledger was statically reconstructed. Source 22-test/203560-entry/11184809-identity receipts remain archival. Review SHA256 65685bb591307cdbe7bd00baf460eac1902f55578561dd66cd4e4cd834796ed4.</t>
      </text>
    </comment>
    <comment authorId="0" ref="G57">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Exact stage identity and scoped approximate analysis accepted; source tests only finite evidence. Related current status (scope, not blanket theorem equivalence): Q01: Proof closed. Corrected fixed-word theorem; explicit 2 ≤ t ≤ n domain, total encoding and charged multiword…
Prior note, preserved verbatim:
Exact stage identity and scoped approximate analysis accepted; source tests only finite evidence.
Related current status (scope, not blanket theorem equivalence): Q01: Proof closed. Corrected fixed-word theorem; explicit 2 ≤ t ≤ n domain, total encoding and charged multiword fallback.</t>
      </text>
    </comment>
    <comment authorId="0" ref="K189">
      <text>
        <t xml:space="preserve">2026-10-11 21:58 UTC; independently reviewed bounded cold-cost negative closure.
2026-10-11 21:58 UTC
Prior displayed cell, preserved verbatim:
2026-10-11 17:24–17:31 UTC</t>
      </text>
    </comment>
    <comment authorId="0" ref="I57">
      <text>
        <t xml:space="preserve">All exact source anchors:
ALG-028 | Catalogue: ALG-028 | https://docs.google.com/spreadsheets/d/1BHaGJHkXxf_UfZdyTKF2zrWNFzIP4IvhaqFMj-83BjU/edit#gid=214001001&amp;range=A164:AF164
ALG-028 | novelity breakthough: ALG-028 | https://docs.google.com/spreadsheets/d/1BHaGJHkXxf_UfZdyTKF2zrWNFzIP4IvhaqFMj-83BjU/edit#gid=214001003&amp;range=A199:Z199</t>
      </text>
    </comment>
    <comment authorId="0" ref="J57">
      <text>
        <t xml:space="preserve">https://github.com/AgentSlop-Si/research/blob/main/math/archive/objects/85/8512b7be7d104174d737abd279fae61b0a9d3f49b8610376a01fb4096520bfcf__005_8512b7be7d104174.md | export SHA256 8512b7be7d104174d737abd279fae61b0a9d3f49b8610376a01fb4096520bfcf
https://github.com/AgentSlop-Si/research/blob/main/math/archive/objects/38/38bfb47a71a1a2af118a55f4ba97eca0b6cf49bf4f52f1a6fc579a65ab2ac811__138_38bfb47a71a1a2af.md | export SHA256 38bfb47a71a1a2af118a55f4ba97eca0b6cf49bf4f52f1a6fc579a65ab2ac811
https://github.com/AgentSlop-Si/research/blob/main/math/archive/objects/3a/3ab989d3f16daf63056c1037cb9a3d36d6c4770c5b86dddf5e35a57034d54e6f__011_3ab989d3f16daf63.md | export SHA256 3ab989d3f16daf63056c1037cb9a3d36d6c4770c5b86dddf5e35a57034d54e6f
Q01 current accepted scope: https://docs.google.com/spreadsheets/d/1BHaGJHkXxf_UfZdyTKF2zrWNFzIP4IvhaqFMj-83BjU/edit#gid=1877766156&amp;range=A4:V4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A190">
      <text>
        <t xml:space="preserve">Unranked source record; stable-ID order; open work before closed stages
Rank is workflow priority, not a breakthrough score.</t>
      </text>
    </comment>
    <comment authorId="0" ref="B190">
      <text>
        <t xml:space="preserve">Kinds: Intake workflow
Explicit aliases: </t>
      </text>
    </comment>
    <comment authorId="0" ref="C190">
      <text>
        <t xml:space="preserve">2026-10-12 02:30 UTC; independently accepted inherited-peeling seed obstruction and cold comparison.
HERO17-PHASE27::modulations-or-seeds remains OPEN: complete recovery/rejection with independently varying linear modulations and degenerate cases, alternative non-peeling or jointly computed outputs, and proved restricted-slope seed supply. Original generic prime fallback remains quadratic unless separately replaced. The comparator assumes prime N, power-of-two N−1 and supplied prime p with N(N−1)|(p−1), stronger than the original root contract; field discovery from N is not included. Planar filling is credited to Salo–Schabanel triangle solitaire and Kirchner antecedents. Historical priority, finite-bit stability and production remain unresolved.
Prior displayed cell, preserved verbatim:
Independent linear modulations and a proved bounded certified-seed supply are the next mathematical/interface gates. Preserve full-vector verification, paid inversions/root/hash/output costs and the documented seed bounds. Bit complexity, stability, timing and production remain unproved.
Prior note, preserved verbatim:
2026-10-11 21:56 UTC; source-pinned current-view reconciliation.
Independent linear modulations and a proved bounded certified-seed supply are the next mathematical/interface gates. Preserve full-vector verification, paid inversions/root/hash/output costs and the documented seed bounds. Bit complexity, stability, timing and production remain unproved.
Prior displayed cell, preserved verbatim:
Independently verify common-modulation recovery under zeros/edits, disjoint square windows and Weil thresholds, finite-field Prony/root scans, full-vector verification, and the inherited bounded-seed spectral executor. Audit cold setup, inversions, root table/hash costs and N…
Prior note, preserved verbatim:
Independently verify common-modulation recovery under zeros/edits, disjoint square windows and Weil thresholds, finite-field Prony/root scans, full-vector verification, and the inherited bounded-seed spectral executor. Audit cold setup, inversions, root table/hash costs and N outputs against the same-field Rader baseline.
Scope limits: Independent linear modulations remain open; this is not a superset of Phase26. Fast path assumes bounded certified seeds. Source reports 15660 operations versus 12942 for Rader at N=257 (21.0% more); generic prime fallback is quadratic. No universal O(N) FFT.
Completed 2026-10-10 22:59 UTC: Inherited special plans report zero seeds but consume one seed each on this Phase27 family; require max_seeds&gt;=1 and truthful special-case bounds (the more general inherited s=4 path can need two). This does not invalidate default B=12 counts/exactness. Numeric ledgers count field arithmetic, with index/hash/branch/output-write work only in the separate asymptotic account. Weil window thresholds do not guarantee bounded seeds. The generic Jacobian proves local algebraic behavior, not global root-grid reconstruction; independent linear modulations remain open. Prime-length fallback is quadratic. No bit/stability/timing/priority conclusion.</t>
      </text>
    </comment>
    <comment authorId="0" ref="A58">
      <text>
        <t xml:space="preserve">Workflow placement using existing family priority and current task scope (7); open work before closed stages
Rank is workflow priority, not a breakthrough score.</t>
      </text>
    </comment>
    <comment authorId="0" ref="B58">
      <text>
        <t xml:space="preserve">Kinds: Canonical claim, Canonical catalogue claim
Explicit aliases: </t>
      </text>
    </comment>
    <comment authorId="0" ref="F190">
      <text>
        <t xml:space="preserve">2026-10-12 02:30 UTC; independently accepted inherited-peeling seed obstruction and cold comparison.
Uniform constant seed supply across all slopes is excluded within inherited peeling. The previously supported shared-modulation fixed-B algorithm and original s=0/4 and max_seeds qualifications remain. Separate N-term seed evaluations imply Omega(N^(3/2)) only in that evaluation convention; joint seed computation and other output methods are outside it. Fresh matched-field cold seeded/Rader totals are438/457 atN17,10722/10177 atN257 and34143770/4915551 atN65537, with equal full outputs. Preserve the N17 small-size win; no universal timing/bit-cost ordering.
Prior displayed cell, preserved verbatim:
Scoped result recorded; follow-up remains
Prior note, preserved verbatim:
Scoped result recorded; follow-up remains</t>
      </text>
    </comment>
    <comment authorId="0" ref="C58">
      <text>
        <t xml:space="preserve">GFC4 Green/four-layer/partial-Fourier bank compiler not constructed. External OpenAI exact-register algorithm is prior work and its own model, not automatically this stable primitive.
Q01: Final finite-word proof and eager numerical implementation are different milestones. Implementation: Implementation pending
Q06: Need a concrete non-Fourier family with paid envelopes and scaled-template budget. Implementation: Implementation pending
Next comparison: Derive a full same-model comparison with bit-packed FFT and word-RAM multiplication results, especially Chan et al. Appendix B: input representation, precision, norm, preparation and output costs must all match.</t>
      </text>
    </comment>
    <comment authorId="0" ref="G190">
      <text>
        <t xml:space="preserve">2026-10-12 02:30 UTC; independently accepted inherited-peeling seed obstruction and cold comparison.
Independent scoped ACCEPT: for a&gt;=2 and N&gt;a(a−1), cyclic triples {j,j+1,j+a} under two-known/one-unknown peeling require exactly a seeds. Every k&lt;a arbitrary or adaptively inserted seeds close at most k(k+1)/2 vertices, including all solve directions and wraparound. In the original odd-prime root/field contract, s=4a modulo N and reindexing X_(4i) gives this rule. Thus a=floor(sqrt(N)) gives an all-prime Omega(sqrt(N)) seed family; N257,s64 requires exactly16, so12/15 do not suffice. The minimum is over all legal peeling schedules, not a claim that the historical planner is optimal.
Prior displayed cell, preserved verbatim:
The restricted common-modulation fast path and documented seed/operation-ledger corrections are already reviewed. Independently varying modulations and seed-supply guarantees are outside this inherited accepted scope.
Prior note, preserved verbatim:
2026-10-11 21:56 UTC; source-pinned current-view reconciliation.
The restricted common-modulation fast path and documented seed/operation-ledger corrections are already reviewed. Independently varying modulations and seed-supply guarantees are outside this inherited accepted scope.
Prior displayed cell, preserved verbatim:
REVIEW COMPLETE WITH QUALIFIED SUPPORT for the restricted-family fast path and documented seed/operation-ledger corrections. The original pending label is historical. Independent linear modulations, bounded-seed guarantees, finite-bit/stability and production/timing claims…
Prior note, preserved verbatim:
REVIEW COMPLETE WITH QUALIFIED SUPPORT for the restricted-family fast path and documented seed/operation-ledger corrections. The original pending label is historical. Independent linear modulations, bounded-seed guarantees, finite-bit/stability and production/timing claims remain unproved; generic prime fallback is quadratic.</t>
      </text>
    </comment>
    <comment authorId="0" ref="I190">
      <text>
        <t xml:space="preserve">All exact source anchors:
HERO17-PHASE27-20261011 | Incoming queue row27 | https://docs.google.com/spreadsheets/d/1BHaGJHkXxf_UfZdyTKF2zrWNFzIP4IvhaqFMj-83BjU/edit#gid=1395216284&amp;range=A27:V27</t>
      </text>
    </comment>
    <comment authorId="0" ref="F58">
      <text>
        <t xml:space="preserve">Accepted result at cited scope; recorded follow-up open</t>
      </text>
    </comment>
    <comment authorId="0" ref="J190">
      <text>
        <t xml:space="preserve">2026-10-12 02:30 UTC; independently accepted inherited-peeling seed obstruction and cold comparison.
Independent review ZIP SHA256 60b9522e3ff9f1ab35f04c5fb7ce96e67e2f2f5e1c6cd32a283d6b2c33480168; REVIEW.md 881c49f0daecac0146898c7b17cd04d35ed929eb4efa5067213e54aaebacaac2; reviewed candidate886b4e68fa21004636523b511b077f0978d03e62ea51391b838b08399891dc71. Fresh universal quotient/lift proof audit;3115936 exact seed-set controls,6000 larger adversarial controls,922 separate closure crosschecks,2049 full finite-field fixtures and28269 checks per solve direction. Cold root/table/inversion/raw-recognition/schedule/full-output costs are charged; source-bound cold comparator replay matches. Direct DFT checks cover all274 small-case coordinates and18 large-case coordinates, not a full quadratic N65537 oracle; all65537 recurrence equations pass. Field-operation ledgers and named word diagnostics are not bit or wall-clock measurements. Original historical programs remained inert.
Prior displayed cell, preserved verbatim:
Distinct intake prepared 2026-10-10 UTC; outside completed 178 Catalogue. Source-dated 2026-10-11. Continuation of H17-PHASE20-GAUSS-HANKEL row 12 and Phase23 structured input family; new orthogonal independent-slope model, not duplicate content.…
Prior note, preserved verbatim:
Distinct intake prepared 2026-10-10 UTC; outside completed 178 Catalogue. Source-dated 2026-10-11. Continuation of H17-PHASE20-GAUSS-HANKEL row 12 and Phase23 structured input family; new orthogonal independent-slope model, not duplicate content.
Exact provenance: fft_hero17_phase27_independent_slope_square_union_2026-10-11.zip | 499913 bytes | libfile_f72b82c0a55c8191b3a575486f102489 | file_000000001cc08211bbb14a50a63ef707 | v2 | SHA256 97a797a28b829ea68bf5e30762e074fa4cc234fb369066e5d4be4954cd14721f
Review completed 2026-10-10 22:59 UTC. All 35 sealed review files rechecked. Newly written mathematics passed 67 recognition cases, 18 dense rejections, 48 Weil-bound checks, an exact 720-term Jacobian determinant and 2375 spectral/full-output coefficient comparisons. The source 5003-coefficient audit remains archival. Exact N=257 source-path counts were analytically reconciled; uploaded code, tests, audits and nested predecessor code were not executed. Review SHA256 d1d3b17db49a9afd869de2f59893062b71a6af3bc0c220face3e270bb0511f65.</t>
      </text>
    </comment>
    <comment authorId="0" ref="G58">
      <text>
        <t xml:space="preserve">Conditional compiler and recurrence analysis accepted; missing non-Fourier local primitive/constructor is not supplied. Related Q01 acceptance does not close every conditional premise.</t>
      </text>
    </comment>
    <comment authorId="0" ref="I58">
      <text>
        <t xml:space="preserve">All exact source anchors:
ALG-055 | Catalogue: ALG-055 | https://docs.google.com/spreadsheets/d/1BHaGJHkXxf_UfZdyTKF2zrWNFzIP4IvhaqFMj-83BjU/edit#gid=214001001&amp;range=A156:AF156
ALG-055 | novelity breakthough: ALG-055 | https://docs.google.com/spreadsheets/d/1BHaGJHkXxf_UfZdyTKF2zrWNFzIP4IvhaqFMj-83BjU/edit#gid=214001003&amp;range=A195:Z195</t>
      </text>
    </comment>
    <comment authorId="0" ref="J58">
      <text>
        <t xml:space="preserve">https://github.com/AgentSlop-Si/research/blob/main/math/archive/objects/c0/c07cf114f28272884ba7be0d1687f349886f3f6a25d0aa3032a6a00404b3a132__c07cf114f2827288__PROVED_CONDITIONING_TRADEOFF.md | export SHA256 c07cf114f28272884ba7be0d1687f349886f3f6a25d0aa3032a6a00404b3a132
https://github.com/AgentSlop-Si/research/blob/main/math/archive/objects/45/452f9dcc695764d7980e81b28c07d0eda3714293305cd2d73ee810dc393faebe__452f9dcc695764d7__REVIEW.md | export SHA256 21e0914e9457dc07127b16e91c951eaa7265e41cafb633a0a233facb285cc16b
https://github.com/AgentSlop-Si/research/blob/main/math/archive/objects/0a/0a87f075dba77defc60d930c5b93852bc891a0a0f729e827023c5373648bcc74__56_0a87f075dba77def.md | export SHA256 0a87f075dba77defc60d930c5b93852bc891a0a0f729e827023c5373648bcc74
https://github.com/AgentSlop-Si/research/blob/main/math/archive/objects/89/89b33d4f81a235dee4aa7a8f3373c800b3143156a7cfd198f5319dbba3edddd5__046_89b33d4f81a235de.inert.txt | export SHA256 89b33d4f81a235dee4aa7a8f3373c800b3143156a7cfd198f5319dbba3edddd5
https://github.com/AgentSlop-Si/research/blob/main/math/archive/objects/4e/4e2429adc4079d95e95df55f952190cc8221d67acf93339db5911a8d0a77ea9c__THEORY.md | export SHA256 4e2429adc4079d95e95df55f952190cc8221d67acf93339db5911a8d0a77ea9c
Q01 current accepted scope: https://docs.google.com/spreadsheets/d/1BHaGJHkXxf_UfZdyTKF2zrWNFzIP4IvhaqFMj-83BjU/edit#gid=1877766156&amp;range=A4:V4
Q06 current accepted scope: https://docs.google.com/spreadsheets/d/1BHaGJHkXxf_UfZdyTKF2zrWNFzIP4IvhaqFMj-83BjU/edit#gid=1877766156&amp;range=A9:V9</t>
      </text>
    </comment>
    <comment authorId="0" ref="A191">
      <text>
        <t xml:space="preserve">Unranked source record; stable-ID order; open work before closed stages
Rank is workflow priority, not a breakthrough score.</t>
      </text>
    </comment>
    <comment authorId="0" ref="B191">
      <text>
        <t xml:space="preserve">Kinds: Incoming-only accepted supplement, Intake workflow
Explicit aliases: </t>
      </text>
    </comment>
    <comment authorId="0" ref="C191">
      <text>
        <t xml:space="preserve">ZIP fft_joint_block_jet_checkpoint_2026-10-10.zip; SHA-256 0d5713c58ac450839fc1385996a72b8fba7ca548ccb0dd4667090bc0f4d414f3. Final v2 review receipt SHA-256 a6765dea4c67af93aa8adc9414434592f42e2f63166dabe3603b0075c96280e6. Stored Toffoli gates are unused. Leading32 modular rank906 is pointwise, not a complex upper bound; its second-order span1024 does not exclude nonlinear relations there or for the full matrix. No prescribed Fourier assignment, full-map dominance or FFT speedup.</t>
      </text>
    </comment>
    <comment authorId="0" ref="A59">
      <text>
        <t xml:space="preserve">Workflow placement using existing family priority and current task scope (7); open work before closed stages
Rank is workflow priority, not a breakthrough score.</t>
      </text>
    </comment>
    <comment authorId="0" ref="B59">
      <text>
        <t xml:space="preserve">Kinds: Canonical claim, Canonical catalogue claim
Explicit aliases: </t>
      </text>
    </comment>
    <comment authorId="0" ref="F191">
      <text>
        <t xml:space="preserve">Accepted result at cited scope; recorded follow-up open</t>
      </text>
    </comment>
    <comment authorId="0" ref="C59">
      <text>
        <t xml:space="preserve">Original full-row error contract insufficient for separately rounded summaries. Higher expansion rank does not evade information rank. All-length padded outputs require correct interpolation and normalization.
Q01: Final finite-word proof and eager numerical implementation are different milestones. Implementation: Implementation pending
Next comparison: Derive a full same-model comparison with bit-packed FFT and word-RAM multiplication results, especially Chan et al. Appendix B: input representation, precision, norm, preparation and output costs must all match.</t>
      </text>
    </comment>
    <comment authorId="0" ref="G191">
      <text>
        <t xml:space="preserve">Independent scoped review accepted; affine layout only
For the pinned affine-only S4 P3 S3 P2 S2 P1 S1 map, the leading28×28 projection is dominant over C, including invertible stages, so those 784 outputs have no universal polynomial relation. Independent selected minors: 5424 mod12289 and 42512 mod65537.</t>
      </text>
    </comment>
    <comment authorId="0" ref="I191">
      <text>
        <t xml:space="preserve">All exact source anchors:
JOINT-BLOCK-JET-N256-20261010 | novelity breakthough: JOINT-BLOCK-JET-N256-20261010 | https://docs.google.com/spreadsheets/d/1BHaGJHkXxf_UfZdyTKF2zrWNFzIP4IvhaqFMj-83BjU/edit#gid=214001003&amp;range=A170:Z170
JOINT-BLOCK-JET-N256-20261010 | Incoming queue row18 | https://docs.google.com/spreadsheets/d/1BHaGJHkXxf_UfZdyTKF2zrWNFzIP4IvhaqFMj-83BjU/edit#gid=1395216284&amp;range=A18:V18</t>
      </text>
    </comment>
    <comment authorId="0" ref="F59">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Accepted result at cited scope; recorded follow-up open
Prior note, preserved verbatim:
Accepted result at cited scope; recorded follow-up open</t>
      </text>
    </comment>
    <comment authorId="0" ref="J191">
      <text>
        <t xml:space="preserve">2026-10-10 16:46 UTC. Source audit identity N256-FOUR-STAGE-AFFINE-BLOCK-JET-DOMINANCE. Related to HERO0, but distinct from two-rook Phase23 and its earlier N64 Jacobian.</t>
      </text>
    </comment>
    <comment authorId="0" ref="G59">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Independent audit supports exact identities and repairs conditional error contract; not NumPy/SciPy certification. Related current status (scope, not blanket theorem equivalence): Q01: Proof closed. Corrected fixed-word theorem; explicit 2 ≤ t ≤ n domain, total encoding and…
Prior note, preserved verbatim:
Independent audit supports exact identities and repairs conditional error contract; not NumPy/SciPy certification.
Related current status (scope, not blanket theorem equivalence): Q01: Proof closed. Corrected fixed-word theorem; explicit 2 ≤ t ≤ n domain, total encoding and charged multiword fallback.</t>
      </text>
    </comment>
    <comment authorId="0" ref="I59">
      <text>
        <t xml:space="preserve">All exact source anchors:
ALG-077 | Catalogue: ALG-077 | https://docs.google.com/spreadsheets/d/1BHaGJHkXxf_UfZdyTKF2zrWNFzIP4IvhaqFMj-83BjU/edit#gid=214001001&amp;range=A154:AF154
ALG-077 | novelity breakthough: ALG-077 | https://docs.google.com/spreadsheets/d/1BHaGJHkXxf_UfZdyTKF2zrWNFzIP4IvhaqFMj-83BjU/edit#gid=214001003&amp;range=A123:Z123</t>
      </text>
    </comment>
    <comment authorId="0" ref="J59">
      <text>
        <t xml:space="preserve">https://github.com/AgentSlop-Si/research/blob/main/math/archive/objects/29/29d7a474e8ccded269595078cbe44f1557f78b5ab4891a92d7ded8eecd390f25__29d7a474e8ccded26959__V11_AUDIT.md | export SHA256 29d7a474e8ccded269595078cbe44f1557f78b5ab4891a92d7ded8eecd390f25
https://github.com/AgentSlop-Si/research/blob/main/math/archive/objects/cc/cc5266d257e730168d8f35914d8c202c3ba8f962921d54f1e9b118f915120ffc__cc5266d257e730168d8f__AUDIT_AND_EXTENSION.md | export SHA256 0bec38c4f5440cbca722bfc3f2024671803223edf0d39aa15897b5aa0f301f9b
https://github.com/AgentSlop-Si/research/blob/main/math/archive/objects/ef/ef1423c115d5ef1b62060d5cd6c2baa179b0e3c84e1faf55ddfb759470b472a6__ef1423c115d5ef1b6206__CHARGED_TAYLOR_PRECISION_EXTENSION.md | export SHA256 ef1423c115d5ef1b62060d5cd6c2baa179b0e3c84e1faf55ddfb759470b472a6
https://github.com/AgentSlop-Si/research/blob/main/math/archive/objects/f1/f1b00ce0bbf80a094a46165210f1fa25602633109d751f6572a6746043502e8a__V8_PRECISION_AUDIT.md | export SHA256 f1b00ce0bbf80a094a46165210f1fa25602633109d751f6572a6746043502e8a
https://github.com/AgentSlop-Si/research/blob/main/math/archive/objects/ff/ff2d534976d893e27ea512ea41806bc2983e41fd81e3cfabf88b77904cc00418__ff2d534976d893e27ea5__V12_AUDIT_AND_EXTENSION.md | export SHA256 ff2d534976d893e27ea512ea41806bc2983e41fd81e3cfabf88b77904cc00418
Q01 current accepted scope: https://docs.google.com/spreadsheets/d/1BHaGJHkXxf_UfZdyTKF2zrWNFzIP4IvhaqFMj-83BjU/edit#gid=1877766156&amp;range=A4:V4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A192">
      <text>
        <t xml:space="preserve">Unranked source record; stable-ID order; open work before closed stages
Rank is workflow priority, not a breakthrough score.</t>
      </text>
    </comment>
    <comment authorId="0" ref="B192">
      <text>
        <t xml:space="preserve">Kinds: Canonical claim, Canonical catalogue claim
Explicit aliases: </t>
      </text>
    </comment>
    <comment authorId="0" ref="C192">
      <text>
        <t xml:space="preserve">Arbitrary non-affine routing escapes; term count not scalar work; exact strict-cut implementation correction retained.
No new current closure; historical limitations remain.
Next comparison: Compare the exact grammar and endpoint freedoms with uncertainty, quasiseparable, displacement and graph-induced rank results; scope-specific novelty remains unassessed.</t>
      </text>
    </comment>
    <comment authorId="0" ref="A60">
      <text>
        <t xml:space="preserve">Workflow placement using existing family priority and current task scope (7); open work before closed stages
Rank is workflow priority, not a breakthrough score.</t>
      </text>
    </comment>
    <comment authorId="0" ref="B60">
      <text>
        <t xml:space="preserve">Kinds: Canonical claim, Canonical catalogue claim
Explicit aliases: </t>
      </text>
    </comment>
    <comment authorId="0" ref="F192">
      <text>
        <t xml:space="preserve">Accepted result at cited scope; recorded follow-up open</t>
      </text>
    </comment>
    <comment authorId="0" ref="C60">
      <text>
        <t xml:space="preserve">No finite-field transfer of magnitude lower bounds, no unrestricted arithmetic lower bound, no reason arbitrary growing-arity Fourier gate costs one scalar operation.
Q06: Need a concrete non-Fourier family with paid envelopes and scaled-template budget. Implementation: Implementation pending
Next comparison: Derive a full same-model comparison with bit-packed FFT and word-RAM multiplication results, especially Chan et al. Appendix B: input representation, precision, norm, preparation and output costs must all match.</t>
      </text>
    </comment>
    <comment authorId="0" ref="G192">
      <text>
        <t xml:space="preserve">accepted</t>
      </text>
    </comment>
    <comment authorId="0" ref="I192">
      <text>
        <t xml:space="preserve">All exact source anchors:
M-AFFINE-STEP | Catalogue: M-AFFINE-STEP | https://docs.google.com/spreadsheets/d/1BHaGJHkXxf_UfZdyTKF2zrWNFzIP4IvhaqFMj-83BjU/edit#gid=214001001&amp;range=A35:AF35
M-AFFINE-STEP | novelity breakthough: M-AFFINE-STEP | https://docs.google.com/spreadsheets/d/1BHaGJHkXxf_UfZdyTKF2zrWNFzIP4IvhaqFMj-83BjU/edit#gid=214001003&amp;range=A73:Z73</t>
      </text>
    </comment>
    <comment authorId="0" ref="F60">
      <text>
        <t xml:space="preserve">Accepted result at cited scope; recorded follow-up open</t>
      </text>
    </comment>
    <comment authorId="0" ref="J192">
      <text>
        <t xml:space="preserve">https://github.com/AgentSlop-Si/research/blob/main/math/archive/objects/7a/7a182b9a8073acd8ee16dfb711407de35ea04adff07a32f806e7b8d8bfb1195c__PHASE26_AUDIT.md | export SHA256 c96ca40bf737883b3a5d6287a3a48d39c8a05919140c93890afa25ff3eead94d</t>
      </text>
    </comment>
    <comment authorId="0" ref="G60">
      <text>
        <t xml:space="preserve">Independent audit accepts scoped classical tolls and field counts.
Related current status (scope, not blanket theorem equivalence): Q06: Proof closed. Macro compiler retained; paid dyadic prefix balancing added in S1.</t>
      </text>
    </comment>
    <comment authorId="0" ref="I60">
      <text>
        <t xml:space="preserve">All exact source anchors:
ALG-080 | Catalogue: ALG-080 | https://docs.google.com/spreadsheets/d/1BHaGJHkXxf_UfZdyTKF2zrWNFzIP4IvhaqFMj-83BjU/edit#gid=214001001&amp;range=A175:AF175
ALG-080 | novelity breakthough: ALG-080 | https://docs.google.com/spreadsheets/d/1BHaGJHkXxf_UfZdyTKF2zrWNFzIP4IvhaqFMj-83BjU/edit#gid=214001003&amp;range=A200:Z200</t>
      </text>
    </comment>
    <comment authorId="0" ref="J60">
      <text>
        <t xml:space="preserve">2026-10-11 22:48 UTC; independently accepted declared-cap resource refusal only.
[2026-10-11; independent bounded acceptance of STR-Q3 declared-cap refusal] Related implementation evidence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https://github.com/AgentSlop-Si/research/blob/main/math/archive/objects/e2/e202748f566af1087dad79fe096d3f7db940b1a8a26c1e4e3474258191b41394__THEOREM.md | export SHA256 e202748f566af1087dad79fe096d3f7db940b1a8a26c1e4e3474258191b41394…
Prior note, preserved verbatim:
https://github.com/AgentSlop-Si/research/blob/main/math/archive/objects/e2/e202748f566af1087dad79fe096d3f7db940b1a8a26c1e4e3474258191b41394__THEOREM.md | export SHA256 e202748f566af1087dad79fe096d3f7db940b1a8a26c1e4e3474258191b41394
https://github.com/AgentSlop-Si/research/blob/main/math/archive/objects/45/452abe0aa0377541d69bbf20be87f55b8b80370f536e5daa88829b665a1a7a22__PHASE26_AUDIT.md | export SHA256 1d4fe6597ac67101e1ece15c6e2b95748b0b667ddddceb6dc18cbd661ff36ddb
Q06 current accepted scope: https://docs.google.com/spreadsheets/d/1BHaGJHkXxf_UfZdyTKF2zrWNFzIP4IvhaqFMj-83BjU/edit#gid=1877766156&amp;range=A9:V9</t>
      </text>
    </comment>
    <comment authorId="0" ref="A193">
      <text>
        <t xml:space="preserve">Unranked source record; stable-ID order; open work before closed stages
Rank is workflow priority, not a breakthrough score.</t>
      </text>
    </comment>
    <comment authorId="0" ref="B193">
      <text>
        <t xml:space="preserve">Kinds: Canonical claim, Canonical catalogue claim
Explicit aliases: </t>
      </text>
    </comment>
    <comment authorId="0" ref="C193">
      <text>
        <t xml:space="preserve">Rank234 not arithmetic work: a single linear-time scan can have diagonal-defect rankN−1. Relaxation witness is not Fourier factors.
No new current closure; historical limitations remain.
Next comparison: Match precisely the topology, size, gauges and field; establish a reusable theorem increment before proposing a standalone novelty claim.</t>
      </text>
    </comment>
    <comment authorId="0" ref="A61">
      <text>
        <t xml:space="preserve">Workflow placement using existing family priority and current task scope (7); open work before closed stages
Rank is workflow priority, not a breakthrough score.</t>
      </text>
    </comment>
    <comment authorId="0" ref="B61">
      <text>
        <t xml:space="preserve">Kinds: Canonical claim, Canonical catalogue claim, Theorem view
Explicit aliases: </t>
      </text>
    </comment>
    <comment authorId="0" ref="F193">
      <text>
        <t xml:space="preserve">Accepted result at cited scope; recorded follow-up open</t>
      </text>
    </comment>
    <comment authorId="0" ref="C61">
      <text>
        <t xml:space="preserve">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
Next comparison: Inspect the full Fredriksson–Grabowski development and Chan Appendix B citation lineage for an earlier low-precision complex all-output theorem or a fully charged reduction matching representation, error norm, precision, setup and output. External OpenAI proof/Lean validation would be a separate task.</t>
      </text>
    </comment>
    <comment authorId="0" ref="G193">
      <text>
        <t xml:space="preserve">accepted</t>
      </text>
    </comment>
    <comment authorId="0" ref="I193">
      <text>
        <t xml:space="preserve">All exact source anchors:
M-ALL-STAGE-SUBSETS | Catalogue: M-ALL-STAGE-SUBSETS | https://docs.google.com/spreadsheets/d/1BHaGJHkXxf_UfZdyTKF2zrWNFzIP4IvhaqFMj-83BjU/edit#gid=214001001&amp;range=A111:AF111
M-ALL-STAGE-SUBSETS | novelity breakthough: M-ALL-STAGE-SUBSETS | https://docs.google.com/spreadsheets/d/1BHaGJHkXxf_UfZdyTKF2zrWNFzIP4IvhaqFMj-83BjU/edit#gid=214001003&amp;range=A171:Z171</t>
      </text>
    </comment>
    <comment authorId="0" ref="F61">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Accepted result at cited scope; recorded follow-up open
Prior note, preserved verbatim:
Accepted result at cited scope; recorded follow-up open</t>
      </text>
    </comment>
    <comment authorId="0" ref="J193">
      <text>
        <t xml:space="preserve">https://github.com/AgentSlop-Si/research/blob/main/math/archive/objects/0e/0eb04d2e54b0c5ce5c1e8db0a64b32f20c935841b4779f5d096f86766443ab56__REVIEW.md | export SHA256 d6b17badf6cd5d6ca5f70fceaf8af1aedd0b900b826f13108f65b44e2a6b6a1e</t>
      </text>
    </comment>
    <comment authorId="0" ref="G61">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SCOPED PASS at mathematical proof level for Q01's frozen conservative two-lane guard extension, with no mathematical correction. Existing deterministic represented-dyadic finite-word theorem, proof-closed status and related historical statements remain accepted. No production…
Prior note, preserved verbatim:
SCOPED PASS at mathematical proof level for Q01's frozen conservative two-lane guard extension, with no mathematical correction. Existing deterministic represented-dyadic finite-word theorem, proof-closed status and related historical statements remain accepted. No production or historical-priority promotion.</t>
      </text>
    </comment>
    <comment authorId="0" ref="I61">
      <text>
        <t xml:space="preserve">All exact source anchors:
F132 | Catalogue: F132 | https://docs.google.com/spreadsheets/d/1BHaGJHkXxf_UfZdyTKF2zrWNFzIP4IvhaqFMj-83BjU/edit#gid=214001001&amp;range=A157:AF157
F132 | novelity breakthough: F132 | https://docs.google.com/spreadsheets/d/1BHaGJHkXxf_UfZdyTKF2zrWNFzIP4IvhaqFMj-83BjU/edit#gid=214001003&amp;range=A194:Z194
F132 | Theorem register row24 | https://docs.google.com/spreadsheets/d/1BHaGJHkXxf_UfZdyTKF2zrWNFzIP4IvhaqFMj-83BjU/edit#gid=404576783&amp;range=A24:V24
F132 | Prior work row6 | https://docs.google.com/spreadsheets/d/1BHaGJHkXxf_UfZdyTKF2zrWNFzIP4IvhaqFMj-83BjU/edit#gid=562593543&amp;range=A6:V6
F132 | Prior work row20 | https://docs.google.com/spreadsheets/d/1BHaGJHkXxf_UfZdyTKF2zrWNFzIP4IvhaqFMj-83BjU/edit#gid=562593543&amp;range=A20:V20</t>
      </text>
    </comment>
    <comment authorId="0" ref="J61">
      <text>
        <t xml:space="preserve">Final review Library libfile_0a2136563f10819195b4121e9d2ca434 v0, Q01_Two_Lane_Guard_Independent_Review_2026-10-11.zip, SHA256 e67ba541d3aea27c5672d2631fbde69cce602278a60c145609503c3b16eebade; review body f5ef4231f5373b28290165a9757f2c7c5c935884128faeb4e483f6205d08afa8. Frozen author Library libfile_d596732a27f881919dfb18c6b646da4d v0, ZIP SHA256 1c96cbd217a87c9ee03b60e0725c144966b9740b5a66b13e31f9b511e41848b4; note SHA256 d761e888825518211547bd2039963048aa466215cbd36482418f7f26373c4a9e. Exact Library roundtrips and 15 author/16 review payload hashes verified. Source originals remain unchanged.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A194">
      <text>
        <t xml:space="preserve">Unranked source record; stable-ID order; open work before closed stages
Rank is workflow priority, not a breakthrough score.</t>
      </text>
    </comment>
    <comment authorId="0" ref="B194">
      <text>
        <t xml:space="preserve">Kinds: Canonical claim, Canonical catalogue claim
Explicit aliases: </t>
      </text>
    </comment>
    <comment authorId="0" ref="C194">
      <text>
        <t xml:space="preserve">A cheap; B formula contains Fourier and is not a fast construction. Exact F5 recovery has6 nontrivial solves, constant-size only.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A62">
      <text>
        <t xml:space="preserve">Workflow placement using existing family priority and current task scope (7); open work before closed stages
Rank is workflow priority, not a breakthrough score.</t>
      </text>
    </comment>
    <comment authorId="0" ref="B62">
      <text>
        <t xml:space="preserve">Kinds: Theorem view, Fusion workflow
Explicit aliases: </t>
      </text>
    </comment>
    <comment authorId="0" ref="F194">
      <text>
        <t xml:space="preserve">Accepted result at cited scope; recorded follow-up open</t>
      </text>
    </comment>
    <comment authorId="0" ref="C62">
      <text>
        <t xml:space="preserve">2026-10-11 23:59 UTC; independently accepted complete Q30 superlinear baseline.
Q30 component only; all other FUS-01 components retain their accepted statements and outstanding obligations.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Q01 feasible certified full execution, Q16 finite-word sparse-engine contract, and Q32 broader production qualification/matched-accuracy optimized-FFT comparison remain separate.
Prior displayed cell, preserved verbatim:
CURRENT linked gates: Q01’s proof and conservative guard are accepted, but feasible certified production execution remains open. Q16’s sparse-engine finite-word contract is now assigned. Q30 has separate accepted canonical spectral/preparation and b=1 full-Q inverse scopes, but…
Prior note, preserved verbatim:
CURRENT linked gates: Q01’s proof and conservative guard are accepted, but feasible certified production execution remains open. Q16’s sparse-engine finite-word contract is now assigned. Q30 has separate accepted canonical spectral/preparation and b=1 full-Q inverse scopes, but lacks an independent paid P/Fourier executor. Q32’s count/coefficient/rounding and bounded native experiment are already reviewed; production qualification and optimized-FFT comparison remain open. Earlier completed substeps below must not be requeued as unread proofs.</t>
      </text>
    </comment>
    <comment authorId="0" ref="G194">
      <text>
        <t xml:space="preserve">accepted</t>
      </text>
    </comment>
    <comment authorId="0" ref="I194">
      <text>
        <t xml:space="preserve">All exact source anchors:
M-CHIRP-CUBIC | Catalogue: M-CHIRP-CUBIC | https://docs.google.com/spreadsheets/d/1BHaGJHkXxf_UfZdyTKF2zrWNFzIP4IvhaqFMj-83BjU/edit#gid=214001001&amp;range=A106:AF106
M-CHIRP-CUBIC | novelity breakthough: M-CHIRP-CUBIC | https://docs.google.com/spreadsheets/d/1BHaGJHkXxf_UfZdyTKF2zrWNFzIP4IvhaqFMj-83BjU/edit#gid=214001003&amp;range=A172:Z172</t>
      </text>
    </comment>
    <comment authorId="0" ref="F62">
      <text>
        <t xml:space="preserve">2026-10-11 23:59 UTC; independently accepted complete Q30 superlinear baseline.
Q30 component only; all other FUS-01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Accepted result at cited scope; recorded follow-up open
Prior note, preserved verbatim:
Accepted result at cited scope; recorded follow-up open</t>
      </text>
    </comment>
    <comment authorId="0" ref="J194">
      <text>
        <t xml:space="preserve">https://github.com/AgentSlop-Si/research/blob/main/math/archive/objects/c6/c6c30444abc7563e8b02ee613abdd61103c1ce18ded3d39cff6fdb38452dad76__ACCEPTED_ODD_CHIRP_REVIEW.md | export SHA256 c6c30444abc7563e8b02ee613abdd61103c1ce18ded3d39cff6fdb38452dad76</t>
      </text>
    </comment>
    <comment authorId="0" ref="G62">
      <text>
        <t xml:space="preserve">2026-10-11 23:59 UTC; independently accepted complete Q30 superlinear baseline.
Q30 component only; all other FUS-01 components retain their accepted statements and outstanding obligations.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Corrected fixed-word theorem; explicit 2 ≤ t ≤ n domain, total encoding and charged multiword fallback. Reviewed update: Accepted conditional inverse transfer, corrected full-chirp bounded-word sup-norm preparation, exact-field boundary recurrence and root-specific singularity…
Prior note, preserved verbatim:
Corrected fixed-word theorem; explicit 2 ≤ t ≤ n domain, total encoding and charged multiword fallback.
Reviewed update: Accepted conditional inverse transfer, corrected full-chirp bounded-word sup-norm preparation, exact-field boundary recurrence and root-specific singularity countercontrols. General bounded-word magnetic inverse preparation remains open.; Accepted F60 characteristic-zero factorization, fixed graph count and norm/coefficient-error route. Generic-field assertion of exactly 17 setup products is rejected by the F61 specialization.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text>
    </comment>
    <comment authorId="0" ref="I62">
      <text>
        <t xml:space="preserve">All exact source anchors:
FUS-01 | Fusion list row4 | https://docs.google.com/spreadsheets/d/1BHaGJHkXxf_UfZdyTKF2zrWNFzIP4IvhaqFMj-83BjU/edit#gid=1242754826&amp;range=A4:V4
FUS-01 | Theorem register row4 | https://docs.google.com/spreadsheets/d/1BHaGJHkXxf_UfZdyTKF2zrWNFzIP4IvhaqFMj-83BjU/edit#gid=404576783&amp;range=A4:V4
FUS-01 | Prior work row20 | https://docs.google.com/spreadsheets/d/1BHaGJHkXxf_UfZdyTKF2zrWNFzIP4IvhaqFMj-83BjU/edit#gid=562593543&amp;range=A20:V20</t>
      </text>
    </comment>
    <comment authorId="0" ref="J62">
      <text>
        <t xml:space="preserve">2026-10-11 23:59 UTC; independently accepted complete Q30 superlinear baseline.
Q30 component only; all other FUS-01 components retain their accepted statements and outstanding obligations.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Prior displayed cell, preserved verbatim:
P01, P05, L02, H01, SP03, SP07, SP04
Prior note, preserved verbatim:
P01, P05, L02, H01, SP03, SP07, SP04</t>
      </text>
    </comment>
    <comment authorId="0" ref="A195">
      <text>
        <t xml:space="preserve">Unranked source record; stable-ID order; open work before closed stages
Rank is workflow priority, not a breakthrough score.</t>
      </text>
    </comment>
    <comment authorId="0" ref="B195">
      <text>
        <t xml:space="preserve">Kinds: Canonical claim, Canonical catalogue claim
Explicit aliases: </t>
      </text>
    </comment>
    <comment authorId="0" ref="C195">
      <text>
        <t xml:space="preserve">2026-10-11 21:45 UTC; negative-sign forced-feedback acceptance.
Generic exceptions and an explicit generic cutoff remain uncomputed; no all-N exclusion, other feedback A, products or three-or-more-branch exclusion follows. Preserve Q11 base-field-only three-term and growing-dimensional full-B upper-construction gaps. Exact additive-length priority, production and numerical stability remain unresolved.
Prior displayed cell, preserved verbatim:
No explicit cutoff for generic curve; negative-sign generic case unproved; does not exclude other feedback A, products or≥3 branches. Q11: Exact additive-length priority unresolved; no full-B upper construction beyond N=5. Implementation: Fresh certificate/control…
Prior note, preserved verbatim:
No explicit cutoff for generic curve; negative-sign generic case unproved; does not exclude other feedback A, products or≥3 branches.
Q11: Exact additive-length priority unresolved; no full-B upper construction beyond N=5. Implementation: Fresh certificate/control reconstruction independently reviewed; no production or numerical-stability claim.
Next comparison: Match precisely the topology, size, gauges and field; establish a reusable theorem increment before proposing a standalone novelty claim.</t>
      </text>
    </comment>
    <comment authorId="0" ref="A63">
      <text>
        <t xml:space="preserve">Workflow placement using existing family priority and current task scope (7); open work before closed stages
Rank is workflow priority, not a breakthrough score.</t>
      </text>
    </comment>
    <comment authorId="0" ref="B63">
      <text>
        <t xml:space="preserve">Kinds: Theorem view, Fusion workflow
Explicit aliases: </t>
      </text>
    </comment>
    <comment authorId="0" ref="F195">
      <text>
        <t xml:space="preserve">2026-10-11 21:45 UTC; negative-sign forced-feedback acceptance.
Negative-sign explicit family independently accepted; positive family and supplementary acceptance retained. Both-sign generic exclusion for odd N=5m, gcd(m,5)=1 leaves finite uncomputed exceptions. No additional canonical result count, worldwide novelty, all-N or runtime conclusion.
Prior displayed cell, preserved verbatim:
Accepted result at cited scope; recorded follow-up open
Prior note, preserved verbatim:
Accepted result at cited scope; recorded follow-up open</t>
      </text>
    </comment>
    <comment authorId="0" ref="C63">
      <text>
        <t xml:space="preserve">Author libfile_58ee12185a688191ae62e3da82c98b1e, SHA256 bb54486fffa5e47d01ca29054c8a834fc1075196c570e77a87df5f97e4d2f83e. Independent ACCEPT libfile_ac86a61a4a7c819197c3f9ae972d9b97, SHA256 d9f56b3056bc23d71bf5a8715d942d47938dc984e3d2e0bf53aa0b80a630d9c6. First sufficient m=2 threshold N=2^180. Q31 regular-fast-jet construction and Q30 paid full executor remain separate open gates.</t>
      </text>
    </comment>
    <comment authorId="0" ref="G195">
      <text>
        <t xml:space="preserve">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Prior displayed cell, preserved verbatim:
accepted Related current status (scope, not blanket theorem equivalence): Q11: Proof closed. Fresh full-text inherited C01 audit, decisive five-dimensional lower certificate, upper identities and guards independently accepted at the exact supplementary hash.
Prior note, preserved verbatim:
accepted
Related current status (scope, not blanket theorem equivalence): Q11: Proof closed. Fresh full-text inherited C01 audit, decisive five-dimensional lower certificate, upper identities and guards independently accepted at the exact supplementary hash.</t>
      </text>
    </comment>
    <comment authorId="0" ref="I195">
      <text>
        <t xml:space="preserve">All exact source anchors:
M-CHIRP-LOWER | Catalogue: M-CHIRP-LOWER | https://docs.google.com/spreadsheets/d/1BHaGJHkXxf_UfZdyTKF2zrWNFzIP4IvhaqFMj-83BjU/edit#gid=214001001&amp;range=A98:AF98
M-CHIRP-LOWER | novelity breakthough: M-CHIRP-LOWER | https://docs.google.com/spreadsheets/d/1BHaGJHkXxf_UfZdyTKF2zrWNFzIP4IvhaqFMj-83BjU/edit#gid=214001003&amp;range=A173:Z173</t>
      </text>
    </comment>
    <comment authorId="0" ref="F63">
      <text>
        <t xml:space="preserve">Accepted result at cited scope; recorded follow-up open</t>
      </text>
    </comment>
    <comment authorId="0" ref="J195">
      <text>
        <t xml:space="preserve">2026-10-11 21:45 UTC; negative-sign forced-feedback acceptance.
Independent report chirp_feedback_independent_2135/REPORT.md SHA256 d89108b404074f6b3d995407b61b30acb57aa07069e736b29bf53025292d3c4b; ZIP SHA256 99386248ad9766312e006a2d1846f511cc72d1807d3dcb879f7761b7e85c2893; reviewed final author report 30f0ec725c0df8c4487df5f24aacb98130986fe081ecfd53aab5153a23360a6b. Fresh independent p241/eta91/g103 reconstruction:576 cycle pairs,4320 invertible transitions,624 branches,3120 joint column systems of rank exactly one, every recorded nonzero minor; all boundary controls and isolated replay pass.
Prior displayed cell, preserved verbatim:
https://github.com/AgentSlop-Si/research/blob/main/math/archive/objects/8f/8fcf5b11cd161e33b8fcab05acae7bf1f17d0f6775b9d2cca6c8f3807b1ea82f__C01-historical-restriction-review.md | export SHA256…
Prior note, preserved verbatim:
https://github.com/AgentSlop-Si/research/blob/main/math/archive/objects/8f/8fcf5b11cd161e33b8fcab05acae7bf1f17d0f6775b9d2cca6c8f3807b1ea82f__C01-historical-restriction-review.md | export SHA256 8fcf5b11cd161e33b8fcab05acae7bf1f17d0f6775b9d2cca6c8f3807b1ea82f
Q11 current accepted scope: https://docs.google.com/spreadsheets/d/1BHaGJHkXxf_UfZdyTKF2zrWNFzIP4IvhaqFMj-83BjU/edit#gid=1877766156&amp;range=A14:V14</t>
      </text>
    </comment>
    <comment authorId="0" ref="G63">
      <text>
        <t xml:space="preserve">Macro compiler retained; paid dyadic prefix balancing added in S1.
Reviewed update: Accepted conditional inverse transfer, corrected full-chirp bounded-word sup-norm preparation, exact-field boundary recurrence and root-specific singularity countercontrols. General bounded-word magnetic inverse preparation remains open.; Accepted F60 characteristic-zero factorization, fixed graph count and norm/coefficient-error route. Generic-field assertion of exactly 17 setup products is rejected by the F61 specialization.</t>
      </text>
    </comment>
    <comment authorId="0" ref="K195">
      <text>
        <t xml:space="preserve">2026-10-11 21:45 UTC; negative-sign forced-feedback acceptance.
2026-10-11 21:45 UTC
Prior displayed cell, preserved verbatim:
2026-10-11 17:24–17:31 UTC</t>
      </text>
    </comment>
    <comment authorId="0" ref="I63">
      <text>
        <t xml:space="preserve">All exact source anchors:
FUS-04 | Fusion list row7 | https://docs.google.com/spreadsheets/d/1BHaGJHkXxf_UfZdyTKF2zrWNFzIP4IvhaqFMj-83BjU/edit#gid=1242754826&amp;range=A7:V7
FUS-04 | Theorem register row7 | https://docs.google.com/spreadsheets/d/1BHaGJHkXxf_UfZdyTKF2zrWNFzIP4IvhaqFMj-83BjU/edit#gid=404576783&amp;range=A7:V7</t>
      </text>
    </comment>
    <comment authorId="0" ref="J63">
      <text>
        <t xml:space="preserve">2026-10-11 22:48 UTC; independently accepted declared-cap resource refusal only.
[2026-10-11; independent bounded acceptance of STR-Q3 declared-cap refusal] Q06 component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H01, P05, P13, SP03, SP07, SP04
Prior note, preserved verbatim:
H01, P05, P13, SP03, SP07, SP04</t>
      </text>
    </comment>
    <comment authorId="0" ref="A196">
      <text>
        <t xml:space="preserve">Unranked source record; stable-ID order; open work before closed stages
Rank is workflow priority, not a breakthrough score.</t>
      </text>
    </comment>
    <comment authorId="0" ref="B196">
      <text>
        <t xml:space="preserve">Kinds: Canonical claim, Canonical catalogue claim
Explicit aliases: </t>
      </text>
    </comment>
    <comment authorId="0" ref="C196">
      <text>
        <t xml:space="preserve">No arbitrary paired-Green impossibility; finite-field diagonal density can fail; cuts require charged routing; no DAG runtime conclusion.
No new current closure; historical limitations remain.
Next comparison: Compare the exact grammar and endpoint freedoms with uncertainty, quasiseparable, displacement and graph-induced rank results; scope-specific novelty remains unassessed.</t>
      </text>
    </comment>
    <comment authorId="0" ref="A64">
      <text>
        <t xml:space="preserve">Workflow placement using existing family priority and current task scope (7); open work before closed stages
Rank is workflow priority, not a breakthrough score.</t>
      </text>
    </comment>
    <comment authorId="0" ref="B64">
      <text>
        <t xml:space="preserve">Kinds: Theorem view, Fusion workflow
Explicit aliases: </t>
      </text>
    </comment>
    <comment authorId="0" ref="F196">
      <text>
        <t xml:space="preserve">Accepted result at cited scope; recorded follow-up open</t>
      </text>
    </comment>
    <comment authorId="0" ref="C64">
      <text>
        <t xml:space="preserve">Implementation pending; Classical Pythagorean corollary.
Q09: Rounded subtraction alone is not an energy certificate.
Q14: Resolve exact intermediate-fiber and rejection-interface priority; any bounded-word implementation requires its own complete contract.
Rounded subtraction alone is not an energy certificate.</t>
      </text>
    </comment>
    <comment authorId="0" ref="G196">
      <text>
        <t xml:space="preserve">accepted</t>
      </text>
    </comment>
    <comment authorId="0" ref="I196">
      <text>
        <t xml:space="preserve">All exact source anchors:
M-CHIRP-NECESSARY | Catalogue: M-CHIRP-NECESSARY | https://docs.google.com/spreadsheets/d/1BHaGJHkXxf_UfZdyTKF2zrWNFzIP4IvhaqFMj-83BjU/edit#gid=214001001&amp;range=A58:AF58
M-CHIRP-NECESSARY | novelity breakthough: M-CHIRP-NECESSARY | https://docs.google.com/spreadsheets/d/1BHaGJHkXxf_UfZdyTKF2zrWNFzIP4IvhaqFMj-83BjU/edit#gid=214001003&amp;range=A74:Z74</t>
      </text>
    </comment>
    <comment authorId="0" ref="F64">
      <text>
        <t xml:space="preserve">Accepted result at cited scope; recorded follow-up open</t>
      </text>
    </comment>
    <comment authorId="0" ref="J196">
      <text>
        <t xml:space="preserve">https://github.com/AgentSlop-Si/research/blob/main/math/archive/objects/3c/3cd89f289ca42ef779bfd4955dd4bfc54a76623a2d0ed11be1c633358d0b8fb0__REVIEW.md | export SHA256 3cd89f289ca42ef779bfd4955dd4bfc54a76623a2d0ed11be1c633358d0b8fb0
https://github.com/AgentSlop-Si/research/blob/main/math/archive/objects/e5/e578c16b6e311fa9b4922b0942f5d0a6b00aafbea26d478d513b79b61aeebbfa__REVIEW.md | export SHA256 e578c16b6e311fa9b4922b0942f5d0a6b00aafbea26d478d513b79b61aeebbfa</t>
      </text>
    </comment>
    <comment authorId="0" ref="G64">
      <text>
        <t xml:space="preserve">Exact periodic residual-energy gate permits certified omission of the residual.
Reviewed update: Original F015 cap and aggregate theorems freshly reread and independently accepted with fresh exact controls and all guarded Green-domain assumptions.</t>
      </text>
    </comment>
    <comment authorId="0" ref="I64">
      <text>
        <t xml:space="preserve">All exact source anchors:
FUS-07 | Fusion list row10 | https://docs.google.com/spreadsheets/d/1BHaGJHkXxf_UfZdyTKF2zrWNFzIP4IvhaqFMj-83BjU/edit#gid=1242754826&amp;range=A10:V10
FUS-07 | Theorem register row10 | https://docs.google.com/spreadsheets/d/1BHaGJHkXxf_UfZdyTKF2zrWNFzIP4IvhaqFMj-83BjU/edit#gid=404576783&amp;range=A10:V10</t>
      </text>
    </comment>
    <comment authorId="0" ref="J64">
      <text>
        <t xml:space="preserve">H01, P05, D03, D04, L02, SP11</t>
      </text>
    </comment>
    <comment authorId="0" ref="A197">
      <text>
        <t xml:space="preserve">Unranked source record; stable-ID order; open work before closed stages
Rank is workflow priority, not a breakthrough score.</t>
      </text>
    </comment>
    <comment authorId="0" ref="B197">
      <text>
        <t xml:space="preserve">Kinds: Canonical claim, Canonical catalogue claim
Explicit aliases: </t>
      </text>
    </comment>
    <comment authorId="0" ref="C197">
      <text>
        <t xml:space="preserve">2026-10-11 23:18 UTC; independently accepted primary-incidence dependency only.
Independent ACCEPT closes only M-CHORD::primary-incidence-dependency. Remaining editorial action: apply the Heineken citation, complete-line proof extension, n=5 six-endpoint case and Tao locator to manuscript Section0, TheoremA Step5 and references. Historical/worldwide priority stays unresolved. Preserve complex odd n&gt;=5, primitive-affine step coprime to n, nonsingular monomial endpoints and Hamiltonian right routing. Near-full bound remains false over finite fields; arbitrary nonaffine composite profiles, general fast solves and full two-layer impossibility remain outside scope. Original n−2 local bound, local sharpness, density, prime hybrid and restricted scalar-polynomial bound are unchanged. Independent acceptance ZIP SHA256 cd78fd30958d58759f32f1255eaa188a36d96a931032511b2d52a2bec442a816. Primary access is complete PDF text extraction only; no PDF-byte possession/digest or visual facsimile inspection is claimed.
Prior displayed cell, preserved verbatim:
Near-full bound false over finite fields (F19,N9 counterexample); polynomial-degree obstruction not arbitrary fast solve; arbitrary non-affine composite triples outside scope. No new current closure; historical limitations remain. Next comparison: Compare the exact grammar and…
Prior note, preserved verbatim:
Near-full bound false over finite fields (F19,N9 counterexample); polynomial-degree obstruction not arbitrary fast solve; arbitrary non-affine composite triples outside scope.
No new current closure; historical limitations remain.
Next comparison: Compare the exact grammar and endpoint freedoms with uncertainty, quasiseparable, displacement and graph-induced rank results; scope-specific novelty remains unassessed.</t>
      </text>
    </comment>
    <comment authorId="0" ref="A65">
      <text>
        <t xml:space="preserve">Workflow placement using existing family priority and current task scope (7); open work before closed stages
Rank is workflow priority, not a breakthrough score.</t>
      </text>
    </comment>
    <comment authorId="0" ref="B65">
      <text>
        <t xml:space="preserve">Kinds: Theorem view, Fusion workflow
Explicit aliases: </t>
      </text>
    </comment>
    <comment authorId="0" ref="F197">
      <text>
        <t xml:space="preserve">Accepted result at cited scope; recorded follow-up open</t>
      </text>
    </comment>
    <comment authorId="0" ref="C65">
      <text>
        <t xml:space="preserve">Not applicable to abstract proof; Classical finite-set interpolation mechanism; verification gate.
Q10: No runtime lower bound for a specified implementation class.
Q31: Supply and charge an origin-regular shared formal quadratic-jet circuit. Piecewise constant/discontinuous finite-word rounding is not such a source.
No runtime lower bound for a specified implementation class.</t>
      </text>
    </comment>
    <comment authorId="0" ref="G197">
      <text>
        <t xml:space="preserve">2026-10-11 23:18 UTC; independently accepted primary-incidence dependency only.
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
Prior displayed cell, preserved verbatim:
conditional: matrix deductions accepted given stated published odd-polygon incidence theorem
Prior note, preserved verbatim:
conditional: matrix deductions accepted given stated published odd-polygon incidence theorem</t>
      </text>
    </comment>
    <comment authorId="0" ref="I197">
      <text>
        <t xml:space="preserve">All exact source anchors:
M-CHORD | Catalogue: M-CHORD | https://docs.google.com/spreadsheets/d/1BHaGJHkXxf_UfZdyTKF2zrWNFzIP4IvhaqFMj-83BjU/edit#gid=214001001&amp;range=A37:AF37
M-CHORD | novelity breakthough: M-CHORD | https://docs.google.com/spreadsheets/d/1BHaGJHkXxf_UfZdyTKF2zrWNFzIP4IvhaqFMj-83BjU/edit#gid=214001003&amp;range=A75:Z75</t>
      </text>
    </comment>
    <comment authorId="0" ref="F65">
      <text>
        <t xml:space="preserve">Proof closed at cited scope; recorded follow-up open
Source: https://docs.google.com/spreadsheets/d/1BHaGJHkXxf_UfZdyTKF2zrWNFzIP4IvhaqFMj-83BjU/edit#gid=404576783&amp;range=A11:V11
Prior overview wording: Scoped result recorded; follow-up remains</t>
      </text>
    </comment>
    <comment authorId="0" ref="J197">
      <text>
        <t xml:space="preserve">2026-10-11 23:18 UTC; independently accepted primary-incidence dependency only.
Primary: https://doi.org/10.5169/seals-37967 ; unnumbered theorem p. 278, proof Eqs. (1)–(9), pp. 276–278, exclusions p. 275. Prime hybrid: https://arxiv.org/pdf/math/0308286 ; v6 Lemma 1.3, p. 3, proof pp. 3–4. Independent ACCEPT review SHA256 1c33edd3fa02554fa1019e68ba73ff54e24e60a85e6eb570c514e8dc3f0c19d3; reviewed candidate ZIP SHA256 f04baa73485dbb951666e46507d656dd93bed2b8b23a4fbb6a0d6b0f403dd6f9. External publication remains pending; no new delivery link is claimed. Independent acceptance ZIP SHA256 cd78fd30958d58759f32f1255eaa188a36d96a931032511b2d52a2bec442a816. Primary access is complete PDF text extraction only; no PDF-byte possession/digest or visual facsimile inspection is claimed.
Prior displayed cell, preserved verbatim:
https://github.com/AgentSlop-Si/research/blob/main/math/archive/objects/27/2706ae6387c93f0280b129d9ae4333972f8ab21322fd83bdfc251c9a28b8de56__REVIEW.md | export SHA256 69dd25d3d896a341bbe906545846f84708ab1f1069ee02fd7bc541d3b848e063
Prior note, preserved verbatim:
https://github.com/AgentSlop-Si/research/blob/main/math/archive/objects/27/2706ae6387c93f0280b129d9ae4333972f8ab21322fd83bdfc251c9a28b8de56__REVIEW.md | export SHA256 69dd25d3d896a341bbe906545846f84708ab1f1069ee02fd7bc541d3b848e063</t>
      </text>
    </comment>
    <comment authorId="0" ref="G65">
      <text>
        <t xml:space="preserve">Nonlinear calibration obstruction extended to every finite Weyl/scalar-closed probe family.</t>
      </text>
    </comment>
    <comment authorId="0" ref="I65">
      <text>
        <t xml:space="preserve">All exact source anchors:
FUS-08 | Fusion list row11 | https://docs.google.com/spreadsheets/d/1BHaGJHkXxf_UfZdyTKF2zrWNFzIP4IvhaqFMj-83BjU/edit#gid=1242754826&amp;range=A11:V11
FUS-08 | Theorem register row11 | https://docs.google.com/spreadsheets/d/1BHaGJHkXxf_UfZdyTKF2zrWNFzIP4IvhaqFMj-83BjU/edit#gid=404576783&amp;range=A11:V11</t>
      </text>
    </comment>
    <comment authorId="0" ref="J65">
      <text>
        <t xml:space="preserve">H01, P05, P13
2026-10-12 00:08 UTC; independently accepted Q31 fixed-sweep scalar obstruction.
Q31/P13 related obstruction only; the distinct FUS-08 nonlinear calibration result, Q10 limitations and all prior proof/source identities remain unchanged.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t>
      </text>
    </comment>
    <comment authorId="0" ref="A198">
      <text>
        <t xml:space="preserve">Unranked source record; stable-ID order; open work before closed stages
Rank is workflow priority, not a breakthrough score.</t>
      </text>
    </comment>
    <comment authorId="0" ref="B198">
      <text>
        <t xml:space="preserve">Kinds: Canonical claim, Canonical catalogue claim
Explicit aliases: </t>
      </text>
    </comment>
    <comment authorId="0" ref="C198">
      <text>
        <t xml:space="preserve">Five-factor supplied B representation does not prove B outside all two-Green representations. No Fourier-compatible factorization.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A66">
      <text>
        <t xml:space="preserve">Workflow placement using existing family priority and current task scope (7); open work before closed stages
Rank is workflow priority, not a breakthrough score.</t>
      </text>
    </comment>
    <comment authorId="0" ref="B66">
      <text>
        <t xml:space="preserve">Kinds: Current new-result view (not a new-discovery count), Result view
Explicit aliases: </t>
      </text>
    </comment>
    <comment authorId="0" ref="F198">
      <text>
        <t xml:space="preserve">Accepted result at cited scope; recorded follow-up open</t>
      </text>
    </comment>
    <comment authorId="0" ref="C66">
      <text>
        <t xml:space="preserve">Scaled template multiplicity and exact/directed energy certification remain charged.
Next comparison: Derive a full same-model comparison with bit-packed FFT and word-RAM multiplication results, especially Chan et al. Appendix B: input representation, precision, norm, preparation and output costs must all match.</t>
      </text>
    </comment>
    <comment authorId="0" ref="G198">
      <text>
        <t xml:space="preserve">accepted</t>
      </text>
    </comment>
    <comment authorId="0" ref="I198">
      <text>
        <t xml:space="preserve">All exact source anchors:
M-CONJUGATED-FEEDBACK | Catalogue: M-CONJUGATED-FEEDBACK | https://docs.google.com/spreadsheets/d/1BHaGJHkXxf_UfZdyTKF2zrWNFzIP4IvhaqFMj-83BjU/edit#gid=214001001&amp;range=A109:AF109
M-CONJUGATED-FEEDBACK | novelity breakthough: M-CONJUGATED-FEEDBACK | https://docs.google.com/spreadsheets/d/1BHaGJHkXxf_UfZdyTKF2zrWNFzIP4IvhaqFMj-83BjU/edit#gid=214001003&amp;range=A174:Z174</t>
      </text>
    </comment>
    <comment authorId="0" ref="F66">
      <text>
        <t xml:space="preserve">Accepted result at cited scope; recorded follow-up open</t>
      </text>
    </comment>
    <comment authorId="0" ref="J198">
      <text>
        <t xml:space="preserve">https://github.com/AgentSlop-Si/research/blob/main/math/archive/objects/d5/d5fb31533e996f5a3264b36178f4a7f5d63d248ff4fb0939811ef1f0e67f0620__REVIEW.md | export SHA256 d5fb31533e996f5a3264b36178f4a7f5d63d248ff4fb0939811ef1f0e67f0620</t>
      </text>
    </comment>
    <comment authorId="0" ref="G66">
      <text>
        <t xml:space="preserve">Proof closed</t>
      </text>
    </comment>
    <comment authorId="0" ref="I66">
      <text>
        <t xml:space="preserve">All exact source anchors:
NEW-08 | novelity breakthough: NEW-08 | https://docs.google.com/spreadsheets/d/1BHaGJHkXxf_UfZdyTKF2zrWNFzIP4IvhaqFMj-83BjU/edit#gid=214001003&amp;range=A120:Z120
NEW-08 | New results row11 | https://docs.google.com/spreadsheets/d/1BHaGJHkXxf_UfZdyTKF2zrWNFzIP4IvhaqFMj-83BjU/edit#gid=627764102&amp;range=A11:V11</t>
      </text>
    </comment>
    <comment authorId="0" ref="J66">
      <text>
        <t xml:space="preserve">Audit artifact live_tables_plain.json; SHA256 3b6ab866140a319cefd7822aa0653b781a56d1276856a812997a565fed7e0bf8
https://docs.google.com/spreadsheets/d/1BHaGJHkXxf_UfZdyTKF2zrWNFzIP4IvhaqFMj-83BjU/edit#gid=627764102&amp;range=A11:V11</t>
      </text>
    </comment>
    <comment authorId="0" ref="A199">
      <text>
        <t xml:space="preserve">Unranked source record; stable-ID order; open work before closed stages
Rank is workflow priority, not a breakthrough score.</t>
      </text>
    </comment>
    <comment authorId="0" ref="B199">
      <text>
        <t xml:space="preserve">Kinds: Canonical claim, Canonical catalogue claim
Explicit aliases: </t>
      </text>
    </comment>
    <comment authorId="0" ref="C199">
      <text>
        <t xml:space="preserve">Modular nonperiodic support94 gives complex lower bound, not equality. Optional invertible-baseline sharpness falseN2/GF3; main CRT theorem unaffected. Literal support not circuit cost.
No new current closure; historical limitations remain.
Next comparison: Compare the exact grammar and endpoint freedoms with uncertainty, quasiseparable, displacement and graph-induced rank results; scope-specific novelty remains unassessed.</t>
      </text>
    </comment>
    <comment authorId="0" ref="A67">
      <text>
        <t xml:space="preserve">Workflow placement using existing family priority and current task scope (7); open work before closed stages
Rank is workflow priority, not a breakthrough score.</t>
      </text>
    </comment>
    <comment authorId="0" ref="B67">
      <text>
        <t xml:space="preserve">Kinds: Current new-result view (not a new-discovery count), Result view
Explicit aliases: </t>
      </text>
    </comment>
    <comment authorId="0" ref="F199">
      <text>
        <t xml:space="preserve">Accepted result at cited scope; recorded follow-up open</t>
      </text>
    </comment>
    <comment authorId="0" ref="C67">
      <text>
        <t xml:space="preserve">Does not remove input-state/key precision or interpolation-table barriers.
Next comparison: Derive a full same-model comparison with bit-packed FFT and word-RAM multiplication results, especially Chan et al. Appendix B: input representation, precision, norm, preparation and output costs must all match.</t>
      </text>
    </comment>
    <comment authorId="0" ref="G199">
      <text>
        <t xml:space="preserve">accepted</t>
      </text>
    </comment>
    <comment authorId="0" ref="I199">
      <text>
        <t xml:space="preserve">All exact source anchors:
M-CRT-TRANSFER | Catalogue: M-CRT-TRANSFER | https://docs.google.com/spreadsheets/d/1BHaGJHkXxf_UfZdyTKF2zrWNFzIP4IvhaqFMj-83BjU/edit#gid=214001001&amp;range=A64:AF64
M-CRT-TRANSFER | novelity breakthough: M-CRT-TRANSFER | https://docs.google.com/spreadsheets/d/1BHaGJHkXxf_UfZdyTKF2zrWNFzIP4IvhaqFMj-83BjU/edit#gid=214001003&amp;range=A76:Z76</t>
      </text>
    </comment>
    <comment authorId="0" ref="F67">
      <text>
        <t xml:space="preserve">Accepted result at cited scope; recorded follow-up open</t>
      </text>
    </comment>
    <comment authorId="0" ref="J199">
      <text>
        <t xml:space="preserve">https://github.com/AgentSlop-Si/research/blob/main/math/archive/objects/c4/c477aca2753343360a9fbdc734389741ea14a043c4dc6d8cd06e63b681fdd04d__PHASE8_AUDIT.md | export SHA256 24788377b04944ad46adfcf5d692305c22e8bde7f6541ad1d3c27bdf6d1188d0</t>
      </text>
    </comment>
    <comment authorId="0" ref="G67">
      <text>
        <t xml:space="preserve">Proof closed</t>
      </text>
    </comment>
    <comment authorId="0" ref="I67">
      <text>
        <t xml:space="preserve">All exact source anchors:
NEW-13 | novelity breakthough: NEW-13 | https://docs.google.com/spreadsheets/d/1BHaGJHkXxf_UfZdyTKF2zrWNFzIP4IvhaqFMj-83BjU/edit#gid=214001003&amp;range=A121:Z121
NEW-13 | New results row16 | https://docs.google.com/spreadsheets/d/1BHaGJHkXxf_UfZdyTKF2zrWNFzIP4IvhaqFMj-83BjU/edit#gid=627764102&amp;range=A16:V16</t>
      </text>
    </comment>
    <comment authorId="0" ref="J67">
      <text>
        <t xml:space="preserve">Audit artifact live_tables_plain.json; SHA256 3b6ab866140a319cefd7822aa0653b781a56d1276856a812997a565fed7e0bf8
https://docs.google.com/spreadsheets/d/1BHaGJHkXxf_UfZdyTKF2zrWNFzIP4IvhaqFMj-83BjU/edit#gid=627764102&amp;range=A16:V16</t>
      </text>
    </comment>
    <comment authorId="0" ref="A200">
      <text>
        <t xml:space="preserve">Unranked source record; stable-ID order; open work before closed stages
Rank is workflow priority, not a breakthrough score.</t>
      </text>
    </comment>
    <comment authorId="0" ref="B200">
      <text>
        <t xml:space="preserve">Kinds: Canonical claim, Canonical catalogue claim
Explicit aliases: </t>
      </text>
    </comment>
    <comment authorId="0" ref="C200">
      <text>
        <t xml:space="preserve">Capacity survivor not Fourier identity; actual rank may cancel; shuffles cannot be free.
No new current closure; historical limitations remain.
Next comparison: Compare the exact grammar and endpoint freedoms with uncertainty, quasiseparable, displacement and graph-induced rank results; scope-specific novelty remains unassessed.</t>
      </text>
    </comment>
    <comment authorId="0" ref="A68">
      <text>
        <t xml:space="preserve">Workflow placement using existing family priority and current task scope (7); open work before closed stages
Rank is workflow priority, not a breakthrough score.</t>
      </text>
    </comment>
    <comment authorId="0" ref="B68">
      <text>
        <t xml:space="preserve">Kinds: Current new-result view (not a new-discovery count), Result view
Explicit aliases: </t>
      </text>
    </comment>
    <comment authorId="0" ref="F200">
      <text>
        <t xml:space="preserve">Accepted result at cited scope; recorded follow-up open</t>
      </text>
    </comment>
    <comment authorId="0" ref="C68">
      <text>
        <t xml:space="preserve">Growing Theta(log N)-bit multiplication/division words; approximation to represented inputs. t=Theta(log N) restores O(N log N). No exact-complex/bit-complexity breakthrough or validated production speedup; table/setup/rounding obligations remain explicit.
Next comparison: Inspect the full Fredriksson–Grabowski development and Chan Appendix B citation lineage for an earlier low-precision complex all-output theorem or a fully charged reduction matching representation, error norm, precision, setup and output. External OpenAI proof/Lean validation would be a separate task.</t>
      </text>
    </comment>
    <comment authorId="0" ref="G200">
      <text>
        <t xml:space="preserve">accepted</t>
      </text>
    </comment>
    <comment authorId="0" ref="I200">
      <text>
        <t xml:space="preserve">All exact source anchors:
M-CUT-EXPANDER | Catalogue: M-CUT-EXPANDER | https://docs.google.com/spreadsheets/d/1BHaGJHkXxf_UfZdyTKF2zrWNFzIP4IvhaqFMj-83BjU/edit#gid=214001001&amp;range=A43:AF43
M-CUT-EXPANDER | novelity breakthough: M-CUT-EXPANDER | https://docs.google.com/spreadsheets/d/1BHaGJHkXxf_UfZdyTKF2zrWNFzIP4IvhaqFMj-83BjU/edit#gid=214001003&amp;range=A77:Z77</t>
      </text>
    </comment>
    <comment authorId="0" ref="F68">
      <text>
        <t xml:space="preserve">Accepted result at cited scope; recorded follow-up open</t>
      </text>
    </comment>
    <comment authorId="0" ref="J200">
      <text>
        <t xml:space="preserve">https://github.com/AgentSlop-Si/research/blob/main/math/archive/objects/e5/e52478975ec0e501026145bf62e9bd58dde6ea0bb4c0718d7382d5d78d20a06e__REVIEW.md | export SHA256 7375821e269a5e6f7f5b5d9f52787a49d5389398e7a11ab3b868e4edd693eda1</t>
      </text>
    </comment>
    <comment authorId="0" ref="G68">
      <text>
        <t xml:space="preserve">Proof closed</t>
      </text>
    </comment>
    <comment authorId="0" ref="I68">
      <text>
        <t xml:space="preserve">All exact source anchors:
NEW-14 | novelity breakthough: NEW-14 | https://docs.google.com/spreadsheets/d/1BHaGJHkXxf_UfZdyTKF2zrWNFzIP4IvhaqFMj-83BjU/edit#gid=214001003&amp;range=A122:Z122
NEW-14 | New results row17 | https://docs.google.com/spreadsheets/d/1BHaGJHkXxf_UfZdyTKF2zrWNFzIP4IvhaqFMj-83BjU/edit#gid=627764102&amp;range=A17:V17</t>
      </text>
    </comment>
    <comment authorId="0" ref="J68">
      <text>
        <t xml:space="preserve">Audit artifact live_tables_plain.json; SHA256 3b6ab866140a319cefd7822aa0653b781a56d1276856a812997a565fed7e0bf8
https://docs.google.com/spreadsheets/d/1BHaGJHkXxf_UfZdyTKF2zrWNFzIP4IvhaqFMj-83BjU/edit#gid=627764102&amp;range=A17:V17
Follow-up novelty audit: research_cycle_2148/packed_fourier_priority/REPORT.md | SHA256 60e05d8bad5a9dbd95433dd9ffd81273e482f6aaaac2a85fe1d6658f113206d5
Primary source ledger: research_cycle_2148/packed_fourier_priority/PRIMARY_SOURCE_ACCESS.json | SHA256 035a21a8d6e9f108d50e6dfd1409d10c01e67b39eca8f1804e469602b7efcef6</t>
      </text>
    </comment>
    <comment authorId="0" ref="A201">
      <text>
        <t xml:space="preserve">Unranked source record; stable-ID order; open work before closed stages
Rank is workflow priority, not a breakthrough score.</t>
      </text>
    </comment>
    <comment authorId="0" ref="B201">
      <text>
        <t xml:space="preserve">Kinds: Canonical claim, Canonical catalogue claim
Explicit aliases: </t>
      </text>
    </comment>
    <comment authorId="0" ref="C201">
      <text>
        <t xml:space="preserve">Not a full-network separator theorem or feasible coefficient solution; strong finite evidence does not produce uniform construction.
No new current closure; historical limitations remain.
Next comparison: Match precisely the topology, size, gauges and field; establish a reusable theorem increment before proposing a standalone novelty claim.</t>
      </text>
    </comment>
    <comment authorId="0" ref="A69">
      <text>
        <t xml:space="preserve">Workflow placement using existing family priority and current task scope (7); open work before closed stages
Rank is workflow priority, not a breakthrough score.</t>
      </text>
    </comment>
    <comment authorId="0" ref="B69">
      <text>
        <t xml:space="preserve">Kinds: Follow-up workflow
Explicit aliases: </t>
      </text>
    </comment>
    <comment authorId="0" ref="F201">
      <text>
        <t xml:space="preserve">Accepted result at cited scope; recorded follow-up open</t>
      </text>
    </comment>
    <comment authorId="0" ref="C69">
      <text>
        <t xml:space="preserve">Implement accepted dense/chirp packed backends with certified coefficients and actual bounded-word arithmetic, including normalization and full output traffic.
Composed correctness/error validation and honest performance profile, or a precise blocker.</t>
      </text>
    </comment>
    <comment authorId="0" ref="G201">
      <text>
        <t xml:space="preserve">accepted</t>
      </text>
    </comment>
    <comment authorId="0" ref="I201">
      <text>
        <t xml:space="preserve">All exact source anchors:
M-EXPANDER-COEFFICIENT | Catalogue: M-EXPANDER-COEFFICIENT | https://docs.google.com/spreadsheets/d/1BHaGJHkXxf_UfZdyTKF2zrWNFzIP4IvhaqFMj-83BjU/edit#gid=214001001&amp;range=A110:AF110
M-EXPANDER-COEFFICIENT | novelity breakthough: M-EXPANDER-COEFFICIENT | https://docs.google.com/spreadsheets/d/1BHaGJHkXxf_UfZdyTKF2zrWNFzIP4IvhaqFMj-83BjU/edit#gid=214001003&amp;range=A175:Z175</t>
      </text>
    </comment>
    <comment authorId="0" ref="F69">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Open / needs review
Prior note, preserved verbatim:
Open / needs review</t>
      </text>
    </comment>
    <comment authorId="0" ref="J201">
      <text>
        <t xml:space="preserve">https://github.com/AgentSlop-Si/research/blob/main/math/archive/objects/0a/0ad67a437eb03b6a197360111b5efb4c9a4cbe8e0c534d789e6b28aa5cbe5955__INDEPENDENT_REVIEW.md | export SHA256 0ad67a437eb03b6a197360111b5efb4c9a4cbe8e0c534d789e6b28aa5cbe5955
https://github.com/AgentSlop-Si/research/blob/main/math/archive/objects/ad/adea69e4625f18e1ebdbec8a8915cb30c12f508ca7027903c3833369f661ef94__INTEGRATED_RESULTS.md | export SHA256 adea69e4625f18e1ebdbec8a8915cb30c12f508ca7027903c3833369f661ef94</t>
      </text>
    </comment>
    <comment authorId="0" ref="G69">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Candidate
Prior note, preserved verbatim:
Candidate</t>
      </text>
    </comment>
    <comment authorId="0" ref="I69">
      <text>
        <t xml:space="preserve">All exact source anchors:
PACK-01 | Next cycle row9 | https://docs.google.com/spreadsheets/d/1BHaGJHkXxf_UfZdyTKF2zrWNFzIP4IvhaqFMj-83BjU/edit#gid=1152106829&amp;range=A9:V9</t>
      </text>
    </comment>
    <comment authorId="0" ref="J69">
      <text>
        <t xml:space="preserve">P01 and P14 accepted mathematical contracts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A202">
      <text>
        <t xml:space="preserve">Unranked source record; stable-ID order; open work before closed stages
Rank is workflow priority, not a breakthrough score.</t>
      </text>
    </comment>
    <comment authorId="0" ref="B202">
      <text>
        <t xml:space="preserve">Kinds: Canonical claim, Canonical catalogue claim
Explicit aliases: </t>
      </text>
    </comment>
    <comment authorId="0" ref="C202">
      <text>
        <t xml:space="preserve">No closed-form/uniform coefficients or all-size lift; compatible with larger-size exclusions.
No new current closure; historical limitations remain.
Next comparison: Match precisely the topology, size, gauges and field; establish a reusable theorem increment before proposing a standalone novelty claim.</t>
      </text>
    </comment>
    <comment authorId="0" ref="A70">
      <text>
        <t xml:space="preserve">Workflow placement using existing family priority and current task scope (7); open work before closed stages
Rank is workflow priority, not a breakthrough score.</t>
      </text>
    </comment>
    <comment authorId="0" ref="B70">
      <text>
        <t xml:space="preserve">Kinds: Research workflow
Explicit aliases: </t>
      </text>
    </comment>
    <comment authorId="0" ref="F202">
      <text>
        <t xml:space="preserve">Accepted result at cited scope; recorded follow-up open</t>
      </text>
    </comment>
    <comment authorId="0" ref="C70">
      <text>
        <t xml:space="preserve">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t>
      </text>
    </comment>
    <comment authorId="0" ref="G202">
      <text>
        <t xml:space="preserve">accepted</t>
      </text>
    </comment>
    <comment authorId="0" ref="I202">
      <text>
        <t xml:space="preserve">All exact source anchors:
M-F8-EXACT | Catalogue: M-F8-EXACT | https://docs.google.com/spreadsheets/d/1BHaGJHkXxf_UfZdyTKF2zrWNFzIP4IvhaqFMj-83BjU/edit#gid=214001001&amp;range=A103:AF103
M-F8-EXACT | novelity breakthough: M-F8-EXACT | https://docs.google.com/spreadsheets/d/1BHaGJHkXxf_UfZdyTKF2zrWNFzIP4IvhaqFMj-83BjU/edit#gid=214001003&amp;range=A176:Z176</t>
      </text>
    </comment>
    <comment authorId="0" ref="F70">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https://docs.google.com/spreadsheets/d/1BHaGJHkXxf_UfZdyTKF2zrWNFzIP4IvhaqFMj-83BjU/edit#gid=1877766156&amp;range=A4:V4
Prior overview wording: Scoped result recorded; follow-up remains</t>
      </text>
    </comment>
    <comment authorId="0" ref="J202">
      <text>
        <t xml:space="preserve">https://github.com/AgentSlop-Si/research/blob/main/math/archive/objects/73/73f74388461972c5fdfac25d22b00ad56834907f95c676b2f33d3174426fc2e4__73f74388461972c5fdfac25d22b00ad56834907f95c676b2f33d3174426fc2e4__INDEPENDENT_REVIEW.md | export SHA256 73f74388461972c5fdfac25d22b00ad56834907f95c676b2f33d3174426fc2e4</t>
      </text>
    </comment>
    <comment authorId="0" ref="G70">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Q01 is compatible with the cited restricted FFT lower bounds: it is a deterministic represented-dyadic approximation in a charged growing-word integer RAM, using rounding and data-indexed finite tables, not an exact scalar linear circuit. Preserve all-N normwise error,…
Prior note, preserved verbatim:
Q01 is compatible with the cited restricted FFT lower bounds: it is a deterministic represented-dyadic approximation in a charged growing-word integer RAM, using rounding and data-indexed finite tables, not an exact scalar linear circuit. Preserve all-N normwise error, precision dependence and cold setup charges. Fixed/inverse-polylog tolerance gives O(N log log N) word work; t=Theta(log N) gives O(N log N). This neither proves a general exact arbitrary-complex sub-N-log-N algorithm nor certifies bit complexity, production speed or historical priority. Approximation or finite input encoding alone is not a universal escape for one fixed linear map. Source: Library libfile_f3f150b6bdb881919bf568fa32b389e0; archive SHA256 9887536c1b968e698b9ceb7ddf371d269cec1f0d5577c4e2e97c23ec5fa1c2c2; independently checked report SHA256 88c9a0b2886580c6dab6460e528c7c55398a988d11820154749b36665cfa7972.</t>
      </text>
    </comment>
    <comment authorId="0" ref="I70">
      <text>
        <t xml:space="preserve">All exact source anchors:
Q01 | Research queue row4 | https://docs.google.com/spreadsheets/d/1BHaGJHkXxf_UfZdyTKF2zrWNFzIP4IvhaqFMj-83BjU/edit#gid=1877766156&amp;range=A4:V4</t>
      </text>
    </comment>
    <comment authorId="0" ref="J70">
      <text>
        <t xml:space="preserve">Final review Library libfile_0a2136563f10819195b4121e9d2ca434 v0, Q01_Two_Lane_Guard_Independent_Review_2026-10-11.zip, SHA256 e67ba541d3aea27c5672d2631fbde69cce602278a60c145609503c3b16eebade; review body f5ef4231f5373b28290165a9757f2c7c5c935884128faeb4e483f6205d08afa8. Frozen author Library libfile_d596732a27f881919dfb18c6b646da4d v0, ZIP SHA256 1c96cbd217a87c9ee03b60e0725c144966b9740b5a66b13e31f9b511e41848b4; note SHA256 d761e888825518211547bd2039963048aa466215cbd36482418f7f26373c4a9e. Exact Library roundtrips and 15 author/16 review payload hashes verified. Source originals remain unchanged.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A203">
      <text>
        <t xml:space="preserve">Unranked source record; stable-ID order; open work before closed stages
Rank is workflow priority, not a breakthrough score.</t>
      </text>
    </comment>
    <comment authorId="0" ref="B203">
      <text>
        <t xml:space="preserve">Kinds: Canonical claim, Canonical catalogue claim
Explicit aliases: </t>
      </text>
    </comment>
    <comment authorId="0" ref="C203">
      <text>
        <t xml:space="preserve">Finitefield point emptiness does not implycomplex/geometricemptiness. Different diag(A)/diag(A^-1) charts differ; excludedbranches remain; finiteF8 fullfeasibility unresolved.
No new current closure; historical limitations remain.
Next comparison: Match precisely the topology, size, gauges and field; establish a reusable theorem increment before proposing a standalone novelty claim.</t>
      </text>
    </comment>
    <comment authorId="0" ref="A71">
      <text>
        <t xml:space="preserve">Workflow placement using existing family priority and current task scope (7); open work before closed stages
Rank is workflow priority, not a breakthrough score.</t>
      </text>
    </comment>
    <comment authorId="0" ref="B71">
      <text>
        <t xml:space="preserve">Kinds: Research workflow
Explicit aliases: </t>
      </text>
    </comment>
    <comment authorId="0" ref="F203">
      <text>
        <t xml:space="preserve">Accepted result at cited scope; recorded follow-up open</t>
      </text>
    </comment>
    <comment authorId="0" ref="C71">
      <text>
        <t xml:space="preserve">The former missing-family milestone is now met for the STR-Q3 bounded fixed-error growing-word tensor construction; see Next cycle row6 and its final review. General production execution and the separate regular-fast-jet construction remain open.</t>
      </text>
    </comment>
    <comment authorId="0" ref="G203">
      <text>
        <t xml:space="preserve">accepted</t>
      </text>
    </comment>
    <comment authorId="0" ref="I203">
      <text>
        <t xml:space="preserve">All exact source anchors:
M-F8-LOCAL-ELIMINATION | Catalogue: M-F8-LOCAL-ELIMINATION | https://docs.google.com/spreadsheets/d/1BHaGJHkXxf_UfZdyTKF2zrWNFzIP4IvhaqFMj-83BjU/edit#gid=214001001&amp;range=A119:AF119
M-F8-LOCAL-ELIMINATION | novelity breakthough: M-F8-LOCAL-ELIMINATION | https://docs.google.com/spreadsheets/d/1BHaGJHkXxf_UfZdyTKF2zrWNFzIP4IvhaqFMj-83BjU/edit#gid=214001003&amp;range=A177:Z177</t>
      </text>
    </comment>
    <comment authorId="0" ref="F71">
      <text>
        <t xml:space="preserve">Accepted result at cited scope; recorded follow-up open</t>
      </text>
    </comment>
    <comment authorId="0" ref="J203">
      <text>
        <t xml:space="preserve">https://github.com/AgentSlop-Si/research/blob/main/math/archive/objects/50/5003360f7e14f578561b4ee325d5c1e8b513e89a6405362e990d6e0531f2a6d4__ALGEBRAIC_JET_INDEPENDENT_AUDIT.md | export SHA256 5003360f7e14f578561b4ee325d5c1e8b513e89a6405362e990d6e0531f2a6d4
https://github.com/AgentSlop-Si/research/blob/main/math/archive/objects/0d/0d479cf55b964660cf49cc5fa1c3edd11f728946541e8b940f68623c66306dc1__INDEPENDENT_DUAL_AUDIT.md | export SHA256 0d479cf55b964660cf49cc5fa1c3edd11f728946541e8b940f68623c66306dc1
https://github.com/AgentSlop-Si/research/blob/main/math/archive/objects/a0/a02725820016808aee258a0e766ec9140740a16dbd84eb6c2653cf28efaa0209__SPECTRAL_DETERMINANT_AUDIT.md | export SHA256 094c41e3eda2482acb109dbd8bd900a2431305377026c8ba39b53306009515c1
https://github.com/AgentSlop-Si/research/blob/main/math/archive/objects/37/3706ed00557de14d95215ae9bc7072c82bdc5052673d8e9092e3d8f9066021fc__INDEPENDENT_GF17_AUDIT.md | export SHA256 3706ed00557de14d95215ae9bc7072c82bdc5052673d8e9092e3d8f9066021fc
https://github.com/AgentSlop-Si/research/blob/main/math/archive/objects/38/385ea2b7b48f5bde8d5b2e9d4aa174b32c6b110ec83fbd26dae6fbd15af0d035__04_TRIPLE_INTERSECTION_AUDIT.md | export SHA256 385ea2b7b48f5bde8d5b2e9d4aa174b32c6b110ec83fbd26dae6fbd15af0d035</t>
      </text>
    </comment>
    <comment authorId="0" ref="G71">
      <text>
        <t xml:space="preserve">SCOPED TEMPLATE-BUDGET CONSTRUCTION INDEPENDENTLY ACCEPTED. Fixed-error growing-word 3–4–5 non-Fourier tensor family has charged coefficients, prefix envelopes, table budget, word keys and output traffic under the reviewed contract. The bounded stopping condition is met. No general Fourier or scalar-arithmetic improvement, historical novelty, practical threshold or eager table build is claimed.</t>
      </text>
    </comment>
    <comment authorId="0" ref="I71">
      <text>
        <t xml:space="preserve">All exact source anchors:
Q06 | Research queue row9 | https://docs.google.com/spreadsheets/d/1BHaGJHkXxf_UfZdyTKF2zrWNFzIP4IvhaqFMj-83BjU/edit#gid=1877766156&amp;range=A9:V9</t>
      </text>
    </comment>
    <comment authorId="0" ref="J71">
      <text>
        <t xml:space="preserve">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R01, R19
Prior note, preserved verbatim:
R01, R19</t>
      </text>
    </comment>
    <comment authorId="0" ref="A204">
      <text>
        <t xml:space="preserve">Unranked source record; stable-ID order; open work before closed stages
Rank is workflow priority, not a breakthrough score.</t>
      </text>
    </comment>
    <comment authorId="0" ref="B204">
      <text>
        <t xml:space="preserve">Kinds: Canonical claim, Canonical catalogue claim
Explicit aliases: </t>
      </text>
    </comment>
    <comment authorId="0" ref="C204">
      <text>
        <t xml:space="preserve">Not universal F8/two-layer impossibility; some older charts require nonsingular endpoints; numerical failed searches prove nothing.
No new current closure; historical limitations remain.
Next comparison: Match precisely the topology, size, gauges and field; establish a reusable theorem increment before proposing a standalone novelty claim.</t>
      </text>
    </comment>
    <comment authorId="0" ref="A72">
      <text>
        <t xml:space="preserve">Workflow placement using existing family priority and current task scope (7); open work before closed stages
Rank is workflow priority, not a breakthrough score.</t>
      </text>
    </comment>
    <comment authorId="0" ref="B72">
      <text>
        <t xml:space="preserve">Kinds: Research workflow
Explicit aliases: </t>
      </text>
    </comment>
    <comment authorId="0" ref="F204">
      <text>
        <t xml:space="preserve">Accepted result at cited scope; recorded follow-up open</t>
      </text>
    </comment>
    <comment authorId="0" ref="C72">
      <text>
        <t xml:space="preserve">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Prior displayed cell, preserved verbatim: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note, preserved verbatim:
2026-10-11 22:10 UTC; independently accepted elementary work reservation.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displayed cell, preserved verbatim: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Prior note, preserved verbatim:
2026-10-11 21:29 UTC; independently accepted logical-resource contract.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Prior displayed cell, preserved verbatim:
The bounded reference/crossover stopping condition is met. Universal resource-policy success, production fixed-word execution, input conversion and supplied-Q discovery, optimized certified-library comparisons, and controlled-hardware timing remain open. Scalar certificate…
Prior note, preserved verbatim:
The bounded reference/crossover stopping condition is met. Universal resource-policy success, production fixed-word execution, input conversion and supplied-Q discovery, optimized certified-library comparisons, and controlled-hardware timing remain open. Scalar certificate records require the trusted reviewed implementation; they are not standalone untrusted proof objects. Counters are incomplete primitive tallies (including an omitted length-one root write, still timed). Resource attempts may safely refuse.</t>
      </text>
    </comment>
    <comment authorId="0" ref="G204">
      <text>
        <t xml:space="preserve">accepted</t>
      </text>
    </comment>
    <comment authorId="0" ref="I204">
      <text>
        <t xml:space="preserve">All exact source anchors:
M-F8-ORBIT | Catalogue: M-F8-ORBIT | https://docs.google.com/spreadsheets/d/1BHaGJHkXxf_UfZdyTKF2zrWNFzIP4IvhaqFMj-83BjU/edit#gid=214001001&amp;range=A105:AF105
M-F8-ORBIT | novelity breakthough: M-F8-ORBIT | https://docs.google.com/spreadsheets/d/1BHaGJHkXxf_UfZdyTKF2zrWNFzIP4IvhaqFMj-83BjU/edit#gid=214001003&amp;range=A178:Z178</t>
      </text>
    </comment>
    <comment authorId="0" ref="F72">
      <text>
        <t xml:space="preserve">2026-10-12 16:31 UTC; independently accepted bounded C11 fixed-word slice.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
Prior displayed cell, preserved verbatim:
Conservative elementary-model arithmetic reservations are accepted; logical admission/named buffers and numerical certificate retained. Exact dynamic tally, CPython/RSS/time and universal numerical success remain open.
Prior note, preserved verbatim:
2026-10-11 22:10 UTC; independently accepted elementary work reservation.
Conservative elementary-model arithmetic reservations are accepted; logical admission/named buffers and numerical certificate retained. Exact dynamic tally, CPython/RSS/time and universal numerical success remain open.
Prior displayed cell, preserved verbatim:
Conservative preflight logical-resource admission and full named bulk-buffer ledger accepted; certified bounded reference retained; physical resources and production open.
Prior note, preserved verbatim:
2026-10-11 21:29 UTC; independently accepted logical-resource contract.
Conservative preflight logical-resource admission and full named bulk-buffer ledger accepted; certified bounded reference retained; physical resources and production open.
Prior displayed cell, preserved verbatim:
Accepted result at cited scope; recorded follow-up open
Prior note, preserved verbatim:
Accepted result at cited scope; recorded follow-up open</t>
      </text>
    </comment>
    <comment authorId="0" ref="J204">
      <text>
        <t xml:space="preserve">https://github.com/AgentSlop-Si/research/blob/main/math/archive/objects/dd/dd4adebbde308f21a3fa5167fe211e689201c37b65b50ebb2207e33f305f6a35__INDEPENDENT_REVIEW.md | export SHA256 4e2814967fad317b59c8c52ccdaf43158ba40f8ca407c8fbbf19c8e65af17e7e
https://github.com/AgentSlop-Si/research/blob/main/math/archive/objects/ad/ad606c5bbdbb4c70d58ce10f3e7d20047713eabd0fcb6fd7fc7ccec2edf01ab6__AUDIT_VERDICT.md | export SHA256 86b071b10a7b018ecc3f60c4a497d0518b7e050ff38a04f0a6754cb31a172e78
https://github.com/AgentSlop-Si/research/blob/main/math/archive/objects/a2/a2d78d68f94943639ec4566b19d99e42f588fc52d52107ec49c802394052997b__CUT_RANK_PROOF.md | export SHA256 a2d78d68f94943639ec4566b19d99e42f588fc52d52107ec49c802394052997b</t>
      </text>
    </comment>
    <comment authorId="0" ref="G72">
      <text>
        <t xml:space="preserve">2026-10-12 16:31 UTC; independently accepted bounded C11 fixed-word slice.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Prior displayed cell, preserved verbatim: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note, preserved verbatim:
2026-10-11 22:10 UTC; independently accepted elementary work reservation.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displayed cell, preserved verbatim: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Prior note, preserved verbatim: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Prior displayed cell, preserved verbatim:
The exact dyadic energy gate and certified interval short transform are independently accepted at repaired bounded scope. Exact built-in list/tuple outer input and pairs are required, with no concurrent mutation; the custom-sequence length/iterator hole is repaired. Author…
Prior note, preserved verbatim:
The exact dyadic energy gate and certified interval short transform are independently accepted at repaired bounded scope. Exact built-in list/tuple outer input and pairs are required, with no concurrent mutation; the custom-sequence length/iterator hole is repaired. Author coverage is 810 projection calls = 800 nonzero gate evaluations + 10 zero shortcuts. Independent repaired checks include 622 exact gate checks and 672 full-output oracle comparisons. All 36 saved profiles were replayed on both variants (144 transform calls), preserving complete outputs and certificates. Measured timings remain attributed only to original code SHA256 5ecb9417a5aa80e2b5f6998dabad63cd7204f2bb0f2beb39cc47c60c982ef814. At original N=4096,Q=8: periodic 2.796538 ms versus the matched certified general reference 145.254559 ms; ordinary uncertified NumPy was faster at 0.690086 ms. This is a plan-cold Python reference comparison, not a newly measured repaired-source result or general FFT speed claim.</t>
      </text>
    </comment>
    <comment authorId="0" ref="I72">
      <text>
        <t xml:space="preserve">All exact source anchors:
Q09 | Research queue row12 | https://docs.google.com/spreadsheets/d/1BHaGJHkXxf_UfZdyTKF2zrWNFzIP4IvhaqFMj-83BjU/edit#gid=1877766156&amp;range=A12:V12</t>
      </text>
    </comment>
    <comment authorId="0" ref="J72">
      <text>
        <t xml:space="preserve">2026-10-12 16:31 UTC; independently accepted bounded C11 fixed-word slice.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
Prior displayed cell, preserved verbatim: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Prior note, preserved verbatim:
2026-10-11 22:10 UTC; independently accepted elementary work reservation.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Prior displayed cell, preserved verbatim: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Prior note, preserved verbatim:
2026-10-11 21:29 UTC; independently accepted logical-resource contract.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Prior displayed cell, preserved verbatim:
Review Library libfile_8adcc760946481918ffb222281c90e05 v0; archive SHA256 ac217bd601522f24a429cc8d3cc6f490cd650c1a530b486bad00f2298f0bf330. Accepted repaired code SHA256 22f6820e9719d3fb89cb0db62f333a3fe092301dd110593515d13e0d8ae0f884. Original…
Prior note, preserved verbatim:
Review Library libfile_8adcc760946481918ffb222281c90e05 v0; archive SHA256 ac217bd601522f24a429cc8d3cc6f490cd650c1a530b486bad00f2298f0bf330. Accepted repaired code SHA256 22f6820e9719d3fb89cb0db62f333a3fe092301dd110593515d13e0d8ae0f884. Original author Library libfile_2110ff4ea7148191857d6f5e28aeb4bd v0, archive SHA256 e4c07321a483b6efe14c960ee6c12a5f678880f449d712ff679632d194bccb80. Accepted S4/R22 bindings remain unchanged.</t>
      </text>
    </comment>
    <comment authorId="0" ref="K72">
      <text>
        <t xml:space="preserve">2026-10-11 21:29 UTC; independently accepted logical-resource contract.
2026-10-11 21:29 UTC
Prior displayed cell, preserved verbatim:
2026-10-11 17:24–17:31 UTC</t>
      </text>
    </comment>
    <comment authorId="0" ref="A205">
      <text>
        <t xml:space="preserve">Unranked source record; stable-ID order; open work before closed stages
Rank is workflow priority, not a breakthrough score.</t>
      </text>
    </comment>
    <comment authorId="0" ref="B205">
      <text>
        <t xml:space="preserve">Kinds: Canonical claim, Canonical catalogue claim
Explicit aliases: </t>
      </text>
    </comment>
    <comment authorId="0" ref="C205">
      <text>
        <t xml:space="preserve">Dense center can be fast; no quadratic work lower bound; arbitrary composite non-affine triples not covered.
No new current closure; historical limitations remain.
Next comparison: Compare the exact grammar and endpoint freedoms with uncertainty, quasiseparable, displacement and graph-induced rank results; scope-specific novelty remains unassessed.</t>
      </text>
    </comment>
    <comment authorId="0" ref="A73">
      <text>
        <t xml:space="preserve">Workflow placement using existing family priority and current task scope (7); open work before closed stages
Rank is workflow priority, not a breakthrough score.</t>
      </text>
    </comment>
    <comment authorId="0" ref="B73">
      <text>
        <t xml:space="preserve">Kinds: Follow-up workflow
Explicit aliases: </t>
      </text>
    </comment>
    <comment authorId="0" ref="F205">
      <text>
        <t xml:space="preserve">Accepted result at cited scope; recorded follow-up open</t>
      </text>
    </comment>
    <comment authorId="0" ref="C73">
      <text>
        <t xml:space="preserve">Practical certified implementation/eager table validation and model-matched priority comparison remain separate open work; no scalar/general FFT improvement.</t>
      </text>
    </comment>
    <comment authorId="0" ref="G205">
      <text>
        <t xml:space="preserve">accepted</t>
      </text>
    </comment>
    <comment authorId="0" ref="I205">
      <text>
        <t xml:space="preserve">All exact source anchors:
M-FCUT | Catalogue: M-FCUT | https://docs.google.com/spreadsheets/d/1BHaGJHkXxf_UfZdyTKF2zrWNFzIP4IvhaqFMj-83BjU/edit#gid=214001001&amp;range=A38:AF38
M-FCUT | novelity breakthough: M-FCUT | https://docs.google.com/spreadsheets/d/1BHaGJHkXxf_UfZdyTKF2zrWNFzIP4IvhaqFMj-83BjU/edit#gid=214001003&amp;range=A78:Z78</t>
      </text>
    </comment>
    <comment authorId="0" ref="F73">
      <text>
        <t xml:space="preserve">Bounded stage completed; distinct follow-up remains</t>
      </text>
    </comment>
    <comment authorId="0" ref="J205">
      <text>
        <t xml:space="preserve">https://github.com/AgentSlop-Si/research/blob/main/math/archive/objects/68/688ee118a6fc3855176ccedf78ff6663307af84d70b10ecaae51ed9c4aa154b2__688ee118a6fc3855176ccedf78ff6663307af84d70b10ecaae51ed9c4aa154b2__FCUT_AUDIT.md | export SHA256 24708f0c38135ac7630eb9bff1e0b68059e4b553074fc5eff019b9643b161977</t>
      </text>
    </comment>
    <comment authorId="0" ref="G73">
      <text>
        <t xml:space="preserve">Non-Fourier3–4–5 tensor template-budget proof independently accepted; first sufficient m=2 threshold N=2^180.</t>
      </text>
    </comment>
    <comment authorId="0" ref="I73">
      <text>
        <t xml:space="preserve">All exact source anchors:
STR-Q3 | Next cycle row6 | https://docs.google.com/spreadsheets/d/1BHaGJHkXxf_UfZdyTKF2zrWNFzIP4IvhaqFMj-83BjU/edit#gid=1152106829&amp;range=A6:V6</t>
      </text>
    </comment>
    <comment authorId="0" ref="J73">
      <text>
        <t xml:space="preserve">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libfile_ac86a61a4a7c819197c3f9ae972d9b97; SHA256 d9f56b3056bc23d71bf5a8715d942d47938dc984e3d2e0bf53aa0b80a630d9c6.
Prior note, preserved verbatim:
libfile_ac86a61a4a7c819197c3f9ae972d9b97; SHA256 d9f56b3056bc23d71bf5a8715d942d47938dc984e3d2e0bf53aa0b80a630d9c6.</t>
      </text>
    </comment>
    <comment authorId="0" ref="A206">
      <text>
        <t xml:space="preserve">Unranked source record; stable-ID order; open work before closed stages
Rank is workflow priority, not a breakthrough score.</t>
      </text>
    </comment>
    <comment authorId="0" ref="B206">
      <text>
        <t xml:space="preserve">Kinds: Canonical claim, Canonical catalogue claim
Explicit aliases: </t>
      </text>
    </comment>
    <comment authorId="0" ref="C206">
      <text>
        <t xml:space="preserve">No universal four-stage exclusion; missing communication/state not represented by graph outside theorem.
No new current closure; historical limitations remain.
Next comparison: Compare the exact grammar and endpoint freedoms with uncertainty, quasiseparable, displacement and graph-induced rank results; scope-specific novelty remains unassessed.</t>
      </text>
    </comment>
    <comment authorId="0" ref="A74">
      <text>
        <t xml:space="preserve">Workflow placement using existing family priority and current task scope (8); open work before closed stages
Rank is workflow priority, not a breakthrough score.</t>
      </text>
    </comment>
    <comment authorId="0" ref="B74">
      <text>
        <t xml:space="preserve">Kinds: Supplemental / queue scope view, Theorem view, Research workflow, Intake workflow
Explicit aliases: </t>
      </text>
    </comment>
    <comment authorId="0" ref="F206">
      <text>
        <t xml:space="preserve">Accepted result at cited scope; recorded follow-up open</t>
      </text>
    </comment>
    <comment authorId="0" ref="C74">
      <text>
        <t xml:space="preserve">2026-10-12 00:10 UTC; independently accepted restricted sparse endpoint quadratic minima.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
Prior displayed cell, preserved verbatim:
Matching-order upper construction remains conjectural; supplied growing construction Theta(N^(3/2)). Sorting, preparation, indexing and scalar model remain charged.
Prior note, preserved verbatim:
Matching-order upper construction remains conjectural; supplied growing construction Theta(N^(3/2)). Sorting, preparation, indexing and scalar model remain charged.</t>
      </text>
    </comment>
    <comment authorId="0" ref="G206">
      <text>
        <t xml:space="preserve">accepted</t>
      </text>
    </comment>
    <comment authorId="0" ref="I206">
      <text>
        <t xml:space="preserve">All exact source anchors:
M-FIXED-BITREV | Catalogue: M-FIXED-BITREV | https://docs.google.com/spreadsheets/d/1BHaGJHkXxf_UfZdyTKF2zrWNFzIP4IvhaqFMj-83BjU/edit#gid=214001001&amp;range=A40:AF40
M-FIXED-BITREV | novelity breakthough: M-FIXED-BITREV | https://docs.google.com/spreadsheets/d/1BHaGJHkXxf_UfZdyTKF2zrWNFzIP4IvhaqFMj-83BjU/edit#gid=214001003&amp;range=A79:Z79</t>
      </text>
    </comment>
    <comment authorId="0" ref="F74">
      <text>
        <t xml:space="preserve">2026-10-12 00:10 UTC; independently accepted restricted sparse endpoint quadratic minima.
Restricted one-read and independently correct masked-block quadratic optima are independently accepted. The general sparse-endpoint matching upper stays OPEN; no new canonical result count or ranking.
Prior displayed cell, preserved verbatim:
Accepted result at cited scope; recorded follow-up open
Prior note, preserved verbatim:
Accepted result at cited scope; recorded follow-up open</t>
      </text>
    </comment>
    <comment authorId="0" ref="J206">
      <text>
        <t xml:space="preserve">https://github.com/AgentSlop-Si/research/blob/main/math/archive/objects/1f/1f799362ab1098fa06df6a7f07e5b9439ae258e052eec96363004dc92001e87d__1f799362ab1098fa06df__AUDIT.md | export SHA256 1f799362ab1098fa06df6a7f07e5b9439ae258e052eec96363004dc92001e87d
https://github.com/AgentSlop-Si/research/blob/main/math/archive/objects/6e/6ea159cd569aeef97f36ef243b12c2de0ad44d8e821d94f214f08eb12367b27b__PROOF_AND_SCOPE.md | export SHA256 6ea159cd569aeef97f36ef243b12c2de0ad44d8e821d94f214f08eb12367b27b</t>
      </text>
    </comment>
    <comment authorId="0" ref="G74">
      <text>
        <t xml:space="preserve">2026-10-12 00:10 UTC; independently accepted restricted sparse endpoint quadratic minima.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
Prior displayed cell, preserved verbatim:
independent_scoped_pass_with_correction nnz(C)+nnz(R)=Omega(N log N/log log N) for one nonsingular scalar first-order weighted cyclic Green inverse, including zero weights and uneven endpoints.
Prior note, preserved verbatim:
independent_scoped_pass_with_correction
nnz(C)+nnz(R)=Omega(N log N/log log N) for one nonsingular scalar first-order weighted cyclic Green inverse, including zero weights and uneven endpoints.</t>
      </text>
    </comment>
    <comment authorId="0" ref="I74">
      <text>
        <t xml:space="preserve">All exact source anchors:
SPARSE-PREFIX-20261010 | novelity breakthough: SPARSE-PREFIX-20261010 | https://docs.google.com/spreadsheets/d/1BHaGJHkXxf_UfZdyTKF2zrWNFzIP4IvhaqFMj-83BjU/edit#gid=214001003&amp;range=A21:Z21
SPARSE-PREFIX-20261010 | Incoming queue row9 | https://docs.google.com/spreadsheets/d/1BHaGJHkXxf_UfZdyTKF2zrWNFzIP4IvhaqFMj-83BjU/edit#gid=1395216284&amp;range=A9:V9
SPARSE-PREFIX-20261010 | Research queue row42 | https://docs.google.com/spreadsheets/d/1BHaGJHkXxf_UfZdyTKF2zrWNFzIP4IvhaqFMj-83BjU/edit#gid=1877766156&amp;range=A42:V42
SPARSE-PREFIX-20261010 | Theorem register row35 | https://docs.google.com/spreadsheets/d/1BHaGJHkXxf_UfZdyTKF2zrWNFzIP4IvhaqFMj-83BjU/edit#gid=404576783&amp;range=A35:V35</t>
      </text>
    </comment>
    <comment authorId="0" ref="J74">
      <text>
        <t xml:space="preserve">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Prior displayed cell, preserved verbatim:
Completed scoped review at 2026-10-10T12:13:36Z
Prior note, preserved verbatim:
Completed scoped review at 2026-10-10T12:13:36Z</t>
      </text>
    </comment>
    <comment authorId="0" ref="A207">
      <text>
        <t xml:space="preserve">Unranked source record; stable-ID order; open work before closed stages
Rank is workflow priority, not a breakthrough score.</t>
      </text>
    </comment>
    <comment authorId="0" ref="B207">
      <text>
        <t xml:space="preserve">Kinds: Canonical claim, Canonical catalogue claim
Explicit aliases: </t>
      </text>
    </comment>
    <comment authorId="0" ref="C207">
      <text>
        <t xml:space="preserve">Variable-pole positiveN4 unaffected; not allGreen exclusion. Earlier equal-outer and one-infinite rows subordinate to complete result.
No new current closure; historical limitations remain.
Next comparison: Match precisely the topology, size, gauges and field; establish a reusable theorem increment before proposing a standalone novelty claim.</t>
      </text>
    </comment>
    <comment authorId="0" ref="A75">
      <text>
        <t xml:space="preserve">Workflow placement using existing family priority and current task scope (8); open work before closed stages
Rank is workflow priority, not a breakthrough score.</t>
      </text>
    </comment>
    <comment authorId="0" ref="B75">
      <text>
        <t xml:space="preserve">Kinds: Follow-up workflow
Explicit aliases: </t>
      </text>
    </comment>
    <comment authorId="0" ref="F207">
      <text>
        <t xml:space="preserve">Accepted result at cited scope; recorded follow-up open</t>
      </text>
    </comment>
    <comment authorId="0" ref="C75">
      <text>
        <t xml:space="preserve">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Prior displayed cell, preserved verbatim: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Prior note, preserved verbatim: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Prior displayed cell, preserved verbatim: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Prior note, preserved verbatim: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Prior displayed cell, preserved verbatim: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Prior note, preserved verbatim: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Prior displayed cell, preserved verbatim: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Prior note, preserved verbatim: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Prior displayed cell, preserved verbatim: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Prior note, preserved verbatim: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Prior displayed cell, preserved verbatim: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Prior note, preserved verbatim: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Prior displayed cell, preserved verbatim: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Prior note, preserved verbatim: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Prior displayed cell, preserved verbatim: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Prior note, preserved verbatim: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Prior displayed cell, preserved verbatim: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Prior note, preserved verbatim:
2026-10-12 01:08 UTC; independently accepted HIKP coefficient/response component with explicit erratum.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Prior displayed cell, preserved verbatim:
First missing implementation contract: a source-pinned HIKP flat-window coefficient/response constructor with certified support, pass/stop/global response and denominator margins, finite precision, dynamic range, and paid preparation/storage/bit costs. Then certify products,…
Prior note, preserved verbatim:
First missing implementation contract: a source-pinned HIKP flat-window coefficient/response constructor with certified support, pass/stop/global response and denominator margins, finite precision, dynamic range, and paid preparation/storage/bit costs. Then certify products, buckets, perturbed selection/estimation, independent randomness and every abort. The scan covered 2,811 directly stored code-like files in one pinned archive, excluding nested archives and other unmatched semantics; it found no source-pinned engine within that scope. Existing Gaussian/Green and fixed-F60 tests do not certify S6.</t>
      </text>
    </comment>
    <comment authorId="0" ref="G207">
      <text>
        <t xml:space="preserve">accepted</t>
      </text>
    </comment>
    <comment authorId="0" ref="I207">
      <text>
        <t xml:space="preserve">All exact source anchors:
M-FIXED-POLE-N4 | Catalogue: M-FIXED-POLE-N4 | https://docs.google.com/spreadsheets/d/1BHaGJHkXxf_UfZdyTKF2zrWNFzIP4IvhaqFMj-83BjU/edit#gid=214001001&amp;range=A116:AF116
M-FIXED-POLE-N4 | novelity breakthough: M-FIXED-POLE-N4 | https://docs.google.com/spreadsheets/d/1BHaGJHkXxf_UfZdyTKF2zrWNFzIP4IvhaqFMj-83BjU/edit#gid=214001003&amp;range=A179:Z179</t>
      </text>
    </comment>
    <comment authorId="0" ref="F75">
      <text>
        <t xml:space="preserve">2026-10-12 18:19 UTC; independently accepted bounded admitted Q16 backend execution.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Prior displayed cell, preserved verbatim: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Prior note, preserved verbatim:
2026-10-12 17:45 UTC; independently accepted bounded Q16 whole-output theorem and callback contract.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Prior displayed cell, preserved verbatim: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Prior note, preserved verbatim:
2026-10-12 14:54 UTC; independently accepted restricted one-sparse pruning repair and API baseline.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Prior displayed cell, preserved verbatim: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Prior note, preserved verbatim:
2026-10-12 14:30 UTC; independently accepted Q16 single fixed-target trial composition.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Prior displayed cell, preserved verbatim: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Prior note, preserved verbatim:
2026-10-12 14:06 UTC; independently accepted Q16 collision, true-filter moments and crowding components.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Prior displayed cell, preserved verbatim: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Prior note, preserved verbatim:
2026-10-12 13:50 UTC; independently accepted classical dyadic affine parameter sampler.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Prior displayed cell, preserved verbatim: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Prior note, preserved verbatim:
2026-10-12 13:27 UTC; independently accepted bounded Q16 perturbed ranking and location fibers.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Prior displayed cell, preserved verbatim: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Prior note, preserved verbatim:
2026-10-12 12:12 UTC; independently accepted supplied-location companion amplitude arithmetic.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Prior displayed cell, preserved verbatim: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Prior note, preserved verbatim:
2026-10-12 11:27 UTC; independently accepted bounded HIKP bucket arithmetic.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Prior displayed cell, preserved verbatim: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Prior note, preserved verbatim:
2026-10-12 01:08 UTC; independently accepted HIKP coefficient/response component with explicit erratum.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Prior displayed cell, preserved verbatim:
Bounded stage completed; distinct follow-up remains
Prior note, preserved verbatim:
Bounded stage completed; distinct follow-up remains</t>
      </text>
    </comment>
    <comment authorId="0" ref="J207">
      <text>
        <t xml:space="preserve">https://github.com/AgentSlop-Si/research/blob/main/math/archive/objects/d5/d53ed23109bade4b3004b7d59df2fa89da0ac3e61f556df0113381b9a9d7b4e4__FULL_FIXED_POLE_REVIEW.md | export SHA256 d53ed23109bade4b3004b7d59df2fa89da0ac3e61f556df0113381b9a9d7b4e4
https://github.com/AgentSlop-Si/research/blob/main/math/archive/objects/90/90bc979ed70d904dfa9e4fc05ec8e380ef112ac10f648d0a5c00d9496c937048__90bc979ed70d904dfa9e__EQUAL_OUTER_REVIEW.md | export SHA256 90bc979ed70d904dfa9e4fc05ec8e380ef112ac10f648d0a5c00d9496c937048
https://github.com/AgentSlop-Si/research/blob/main/math/archive/objects/3c/3c6dd6d7c0fce7f10879bdfef1f8b112a0708372c8c007c017754f60ccb4deb9__ONE_INFINITE_OUTER_REVIEW.md | export SHA256 3c6dd6d7c0fce7f10879bdfef1f8b112a0708372c8c007c017754f60ccb4deb9</t>
      </text>
    </comment>
    <comment authorId="0" ref="G75">
      <text>
        <t xml:space="preserve">2026-10-12 18:19 UTC; independently accepted bounded admitted Q16 backend execution.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Prior displayed cell, preserved verbatim: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Prior note, preserved verbatim:
2026-10-12 17:45 UTC; independently accepted bounded Q16 whole-output theorem and callback contract.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Prior displayed cell, preserved verbatim: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Prior note, preserved verbatim:
2026-10-12 14:54 UTC; independently accepted restricted one-sparse pruning repair and API baseline.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Prior displayed cell, preserved verbatim: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Prior note, preserved verbatim:
2026-10-12 14:30 UTC; independently accepted Q16 single fixed-target trial composition.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Prior displayed cell, preserved verbatim: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Prior note, preserved verbatim:
2026-10-12 14:06 UTC; independently accepted Q16 collision, true-filter moments and crowding components.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Prior displayed cell, preserved verbatim: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Prior note, preserved verbatim:
2026-10-12 13:50 UTC; independently accepted classical dyadic affine parameter sampler.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Prior displayed cell, preserved verbatim: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Prior note, preserved verbatim:
2026-10-12 13:27 UTC; independently accepted bounded Q16 perturbed ranking and location fibers.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Prior displayed cell, preserved verbatim: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Prior note, preserved verbatim:
2026-10-12 12:12 UTC; independently accepted supplied-location companion amplitude arithmetic.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Prior displayed cell, preserved verbatim: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Prior note, preserved verbatim:
2026-10-12 11:27 UTC; independently accepted bounded HIKP bucket arithmetic.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Prior displayed cell, preserved verbatim: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Prior note, preserved verbatim:
2026-10-12 01:08 UTC; independently accepted HIKP coefficient/response component with explicit erratum.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Prior displayed cell, preserved verbatim:
SCOPED BLOCKER AUDIT COMPLETE; finite-word sparse engine OPEN. Independent review accepts the first numerical blocker and conditional local certificates. The bounded stopping option is met by a precise blocker; end-to-end numerical implementation is still unfinished.
Prior note, preserved verbatim:
SCOPED BLOCKER AUDIT COMPLETE; finite-word sparse engine OPEN. Independent review accepts the first numerical blocker and conditional local certificates. The bounded stopping option is met by a precise blocker; end-to-end numerical implementation is still unfinished.</t>
      </text>
    </comment>
    <comment authorId="0" ref="I75">
      <text>
        <t xml:space="preserve">All exact source anchors:
STR-Q1 | Next cycle row4 | https://docs.google.com/spreadsheets/d/1BHaGJHkXxf_UfZdyTKF2zrWNFzIP4IvhaqFMj-83BjU/edit#gid=1152106829&amp;range=A4:V4</t>
      </text>
    </comment>
    <comment authorId="0" ref="J75">
      <text>
        <t xml:space="preserve">2026-10-12 18:19 UTC; independently accepted bounded admitted Q16 backend execution.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
Prior displayed cell, preserved verbatim: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Prior note, preserved verbatim:
2026-10-12 17:45 UTC; independently accepted bounded Q16 whole-output theorem and callback contract.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Prior displayed cell, preserved verbatim: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Prior note, preserved verbatim:
2026-10-12 14:54 UTC; independently accepted restricted one-sparse pruning repair and API baseline.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Prior displayed cell, preserved verbatim: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Prior note, preserved verbatim:
2026-10-12 14:30 UTC; independently accepted Q16 single fixed-target trial composition.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Prior displayed cell, preserved verbatim: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Prior note, preserved verbatim:
2026-10-12 14:06 UTC; independently accepted Q16 collision, true-filter moments and crowding components.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Prior displayed cell, preserved verbatim: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Prior note, preserved verbatim:
2026-10-12 13:50 UTC; independently accepted classical dyadic affine parameter sampler.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Prior displayed cell, preserved verbatim: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Prior note, preserved verbatim:
2026-10-12 13:27 UTC; independently accepted bounded Q16 perturbed ranking and location fibers.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Prior displayed cell, preserved verbatim: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Prior note, preserved verbatim:
2026-10-12 12:12 UTC; independently accepted supplied-location companion amplitude arithmetic.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Prior displayed cell, preserved verbatim: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Prior note, preserved verbatim:
2026-10-12 11:27 UTC; independently accepted bounded HIKP bucket arithmetic.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Prior displayed cell, preserved verbatim: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Prior note, preserved verbatim:
2026-10-12 01:08 UTC; independently accepted HIKP coefficient/response component with explicit erratum.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Prior displayed cell, preserved verbatim:
S6, F132, HIKP Theorem4.4
Prior note, preserved verbatim:
S6, F132, HIKP Theorem4.4</t>
      </text>
    </comment>
    <comment authorId="0" ref="A208">
      <text>
        <t xml:space="preserve">Unranked source record; stable-ID order; open work before closed stages
Rank is workflow priority, not a breakthrough score.</t>
      </text>
    </comment>
    <comment authorId="0" ref="B208">
      <text>
        <t xml:space="preserve">Kinds: Canonical claim, Canonical catalogue claim
Explicit aliases: </t>
      </text>
    </comment>
    <comment authorId="0" ref="C208">
      <text>
        <t xml:space="preserve">Not arbitrary middle permutations; explicit cutoff is conservative; no circuit bound.
No new current closure; historical limitations remain.
Next comparison: Compare the exact grammar and endpoint freedoms with uncertainty, quasiseparable, displacement and graph-induced rank results; scope-specific novelty remains unassessed.</t>
      </text>
    </comment>
    <comment authorId="0" ref="A76">
      <text>
        <t xml:space="preserve">Workflow placement using existing family priority and current task scope (8); open work before closed stages
Rank is workflow priority, not a breakthrough score.</t>
      </text>
    </comment>
    <comment authorId="0" ref="B76">
      <text>
        <t xml:space="preserve">Kinds: Follow-up workflow
Explicit aliases: </t>
      </text>
    </comment>
    <comment authorId="0" ref="F208">
      <text>
        <t xml:space="preserve">Accepted result at cited scope; recorded follow-up open</t>
      </text>
    </comment>
    <comment authorId="0" ref="C76">
      <text>
        <t xml:space="preserve">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Prior displayed cell, preserved verbatim: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note, preserved verbatim:
2026-10-11 22:10 UTC; independently accepted elementary work reservation.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displayed cell, preserved verbatim: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Prior note, preserved verbatim:
2026-10-11 21:29 UTC; independently accepted logical-resource contract.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Prior displayed cell, preserved verbatim:
The exact dyadic energy gate and certified interval short transform are independently accepted at repaired bounded scope. Exact built-in list/tuple outer input and pairs are required, with no concurrent mutation; the custom-sequence length/iterator hole is repaired. Author…
Prior note, preserved verbatim:
The exact dyadic energy gate and certified interval short transform are independently accepted at repaired bounded scope. Exact built-in list/tuple outer input and pairs are required, with no concurrent mutation; the custom-sequence length/iterator hole is repaired. Author coverage is 810 projection calls = 800 nonzero gate evaluations + 10 zero shortcuts. Independent repaired checks include 622 exact gate checks and 672 full-output oracle comparisons. All 36 saved profiles were replayed on both variants (144 transform calls), preserving complete outputs and certificates. Measured timings remain attributed only to original code SHA256 5ecb9417a5aa80e2b5f6998dabad63cd7204f2bb0f2beb39cc47c60c982ef814. At original N=4096,Q=8: periodic 2.796538 ms versus the matched certified general reference 145.254559 ms; ordinary uncertified NumPy was faster at 0.690086 ms. This is a plan-cold Python reference comparison, not a newly measured repaired-source result or general FFT speed claim.</t>
      </text>
    </comment>
    <comment authorId="0" ref="G208">
      <text>
        <t xml:space="preserve">accepted</t>
      </text>
    </comment>
    <comment authorId="0" ref="I208">
      <text>
        <t xml:space="preserve">All exact source anchors:
M-FOUR-STAGE-COLLAPSE | Catalogue: M-FOUR-STAGE-COLLAPSE | https://docs.google.com/spreadsheets/d/1BHaGJHkXxf_UfZdyTKF2zrWNFzIP4IvhaqFMj-83BjU/edit#gid=214001001&amp;range=A52:AF52
M-FOUR-STAGE-COLLAPSE | novelity breakthough: M-FOUR-STAGE-COLLAPSE | https://docs.google.com/spreadsheets/d/1BHaGJHkXxf_UfZdyTKF2zrWNFzIP4IvhaqFMj-83BjU/edit#gid=214001003&amp;range=A80:Z80</t>
      </text>
    </comment>
    <comment authorId="0" ref="F76">
      <text>
        <t xml:space="preserve">2026-10-12 16:31 UTC; independently accepted bounded C11 fixed-word slice.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
Prior displayed cell, preserved verbatim:
Conservative elementary-model arithmetic reservations are accepted; logical admission/named buffers and numerical certificate retained. Exact dynamic tally, CPython/RSS/time and universal numerical success remain open.
Prior note, preserved verbatim:
2026-10-11 22:10 UTC; independently accepted elementary work reservation.
Conservative elementary-model arithmetic reservations are accepted; logical admission/named buffers and numerical certificate retained. Exact dynamic tally, CPython/RSS/time and universal numerical success remain open.
Prior displayed cell, preserved verbatim:
Conservative preflight logical-resource admission and full named bulk-buffer ledger accepted; certified bounded reference retained; physical resources and production open.
Prior note, preserved verbatim:
2026-10-11 21:29 UTC; independently accepted logical-resource contract.
Conservative preflight logical-resource admission and full named bulk-buffer ledger accepted; certified bounded reference retained; physical resources and production open.
Prior displayed cell, preserved verbatim:
Bounded stage completed; distinct follow-up remains
Prior note, preserved verbatim:
Bounded stage completed; distinct follow-up remains</t>
      </text>
    </comment>
    <comment authorId="0" ref="J208">
      <text>
        <t xml:space="preserve">https://github.com/AgentSlop-Si/research/blob/main/math/archive/objects/f4/f466247e761fc31e569fd6a5b55f6dba4629bb268452571f194daf6c13f74c78__f466247e761fc31e569fd6a5b55f6dba4629bb268452571f194daf6c13f74c78__INDEPENDENT_REVIEW.md | export SHA256 f466247e761fc31e569fd6a5b55f6dba4629bb268452571f194daf6c13f74c78</t>
      </text>
    </comment>
    <comment authorId="0" ref="G76">
      <text>
        <t xml:space="preserve">2026-10-12 16:31 UTC; independently accepted bounded C11 fixed-word slice.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Prior displayed cell, preserved verbatim: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note, preserved verbatim:
2026-10-11 22:10 UTC; independently accepted elementary work reservation.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displayed cell, preserved verbatim: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Prior note, preserved verbatim: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Prior displayed cell, preserved verbatim:
SCOPED BOUNDED REFERENCE AND CROSSOVER VALIDATION COMPLETE; production OPEN. The repaired implementation and limited original timing attribution are independently accepted. This lane has moved to STR-Q5.
Prior note, preserved verbatim:
SCOPED BOUNDED REFERENCE AND CROSSOVER VALIDATION COMPLETE; production OPEN. The repaired implementation and limited original timing attribution are independently accepted. This lane has moved to STR-Q5.</t>
      </text>
    </comment>
    <comment authorId="0" ref="I76">
      <text>
        <t xml:space="preserve">All exact source anchors:
STR-Q4 | Next cycle row7 | https://docs.google.com/spreadsheets/d/1BHaGJHkXxf_UfZdyTKF2zrWNFzIP4IvhaqFMj-83BjU/edit#gid=1152106829&amp;range=A7:V7</t>
      </text>
    </comment>
    <comment authorId="0" ref="J76">
      <text>
        <t xml:space="preserve">2026-10-12 16:31 UTC; independently accepted bounded C11 fixed-word slice.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
Prior displayed cell, preserved verbatim: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Prior note, preserved verbatim:
2026-10-11 22:10 UTC; independently accepted elementary work reservation.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Prior displayed cell, preserved verbatim: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Prior note, preserved verbatim:
2026-10-11 21:29 UTC; independently accepted logical-resource contract.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Prior displayed cell, preserved verbatim:
S4, FUS-07
Prior note, preserved verbatim:
S4, FUS-07</t>
      </text>
    </comment>
    <comment authorId="0" ref="K76">
      <text>
        <t xml:space="preserve">2026-10-11 21:29 UTC; independently accepted logical-resource contract.
2026-10-11 21:29 UTC
Prior displayed cell, preserved verbatim:
2026-10-11 17:24–17:31 UTC</t>
      </text>
    </comment>
    <comment authorId="0" ref="A209">
      <text>
        <t xml:space="preserve">Unranked source record; stable-ID order; open work before closed stages
Rank is workflow priority, not a breakthrough score.</t>
      </text>
    </comment>
    <comment authorId="0" ref="B209">
      <text>
        <t xml:space="preserve">Kinds: Canonical claim, Canonical catalogue claim
Explicit aliases: </t>
      </text>
    </comment>
    <comment authorId="0" ref="C209">
      <text>
        <t xml:space="preserve">No optimal Green length, all-nonzero holonomy certificate or growing-size algorithm; constant-size kernels cannot be silently promoted.
No new current closure; historical limitations remain.
Next comparison: Match precisely the topology, size, gauges and field; establish a reusable theorem increment before proposing a standalone novelty claim.</t>
      </text>
    </comment>
    <comment authorId="0" ref="A77">
      <text>
        <t xml:space="preserve">Workflow placement using existing family priority and current task scope (9); open work before closed stages
Rank is workflow priority, not a breakthrough score.</t>
      </text>
    </comment>
    <comment authorId="0" ref="B77">
      <text>
        <t xml:space="preserve">Kinds: Canonical claim, Canonical catalogue claim
Explicit aliases: </t>
      </text>
    </comment>
    <comment authorId="0" ref="F209">
      <text>
        <t xml:space="preserve">Accepted result at cited scope; recorded follow-up open</t>
      </text>
    </comment>
    <comment authorId="0" ref="C77">
      <text>
        <t xml:space="preserve">No general arithmetic lower bound; only specified two-line factors.
No new current closure; historical limitations remain.
Next comparison: Compare exact common-generator-pair tensor separation rank with finite quantum-torus and restricted resolvent decomposition literature, preserving endpoint restrictions.</t>
      </text>
    </comment>
    <comment authorId="0" ref="G209">
      <text>
        <t xml:space="preserve">accepted</t>
      </text>
    </comment>
    <comment authorId="0" ref="I209">
      <text>
        <t xml:space="preserve">All exact source anchors:
M-FOURIER4-GREEN | Catalogue: M-FOURIER4-GREEN | https://docs.google.com/spreadsheets/d/1BHaGJHkXxf_UfZdyTKF2zrWNFzIP4IvhaqFMj-83BjU/edit#gid=214001001&amp;range=A104:AF104
M-FOURIER4-GREEN | novelity breakthough: M-FOURIER4-GREEN | https://docs.google.com/spreadsheets/d/1BHaGJHkXxf_UfZdyTKF2zrWNFzIP4IvhaqFMj-83BjU/edit#gid=214001003&amp;range=A180:Z180</t>
      </text>
    </comment>
    <comment authorId="0" ref="F77">
      <text>
        <t xml:space="preserve">2026-10-12 21:00 UTC; scoped review label clarification, research remains open.
Ordered two-line Weyl scope reviewed; general multiline and shared-evaluator questions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09">
      <text>
        <t xml:space="preserve">https://github.com/AgentSlop-Si/research/blob/main/math/archive/objects/dd/dd4adebbde308f21a3fa5167fe211e689201c37b65b50ebb2207e33f305f6a35__INDEPENDENT_REVIEW.md | export SHA256 4e2814967fad317b59c8c52ccdaf43158ba40f8ca407c8fbbf19c8e65af17e7e
https://github.com/AgentSlop-Si/research/blob/main/math/archive/objects/6b/6b83dab44ee74f9cd3c905a2b16b78d38a208a7ed5efffcc4430428e098cd88a__REVIEW.md | export SHA256 6b83dab44ee74f9cd3c905a2b16b78d38a208a7ed5efffcc4430428e098cd88a</t>
      </text>
    </comment>
    <comment authorId="0" ref="G77">
      <text>
        <t xml:space="preserve">Independent review accepts corrected phase/sign conventions.</t>
      </text>
    </comment>
    <comment authorId="0" ref="I77">
      <text>
        <t xml:space="preserve">All exact source anchors:
ALG-047 | Catalogue: ALG-047 | https://docs.google.com/spreadsheets/d/1BHaGJHkXxf_UfZdyTKF2zrWNFzIP4IvhaqFMj-83BjU/edit#gid=214001001&amp;range=A146:AF146
ALG-047 | novelity breakthough: ALG-047 | https://docs.google.com/spreadsheets/d/1BHaGJHkXxf_UfZdyTKF2zrWNFzIP4IvhaqFMj-83BjU/edit#gid=214001003&amp;range=A125:Z125</t>
      </text>
    </comment>
    <comment authorId="0" ref="J77">
      <text>
        <t xml:space="preserve">https://github.com/AgentSlop-Si/research/blob/main/math/archive/objects/48/48aa7789ccad0f2c0bcadb36adc63345438e39e076c8bcf8582eaad60803a1b5__INDEPENDENT_REVIEW.md | export SHA256 48aa7789ccad0f2c0bcadb36adc63345438e39e076c8bcf8582eaad60803a1b5</t>
      </text>
    </comment>
    <comment authorId="0" ref="A210">
      <text>
        <t xml:space="preserve">Unranked source record; stable-ID order; open work before closed stages
Rank is workflow priority, not a breakthrough score.</t>
      </text>
    </comment>
    <comment authorId="0" ref="B210">
      <text>
        <t xml:space="preserve">Kinds: Canonical claim, Canonical catalogue claim
Explicit aliases: </t>
      </text>
    </comment>
    <comment authorId="0" ref="C210">
      <text>
        <t xml:space="preserve">Retain ideal uniform-range sampling or expected-linear exact rejection-sampling setup, exact field/routing charges, finite-field pivot guards, and unitary tree leaf formula L&gt;=1 (L=0 contribution is1). Source executors/numerical stability are not certified by this replay. No Fourier synthesis, deterministic all-size expander or priority claim. Q06 still needs a concrete non-Fourier family with paid envelopes and scaled-template budget; implementation pending.
Next comparison: Compare the exact grammar and endpoint freedoms with uncertainty, quasiseparable, displacement and graph-induced rank results; scope-specific novelty remains unassessed.</t>
      </text>
    </comment>
    <comment authorId="0" ref="A78">
      <text>
        <t xml:space="preserve">Workflow placement using existing family priority and current task scope (9); open work before closed stages
Rank is workflow priority, not a breakthrough score.</t>
      </text>
    </comment>
    <comment authorId="0" ref="B78">
      <text>
        <t xml:space="preserve">Kinds: Canonical claim, Canonical catalogue claim, Theorem view
Explicit aliases: </t>
      </text>
    </comment>
    <comment authorId="0" ref="F210">
      <text>
        <t xml:space="preserve">2026-10-12 21:00 UTC; scoped review label clarification, research remains open.
Four stage-construction scopes reviewed; Fourier synthesis and executor/stability qualification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78">
      <text>
        <t xml:space="preserve">2026-10-11 21:45 UTC; bounded Weyl/Green source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Prior displayed cell, preserved verbatim:
Changing generators can collapse coefficient rank to1. Reverse order and depth3 give full coefficient rank with O(N) application; mixed orders/generators/arbitrary diagonal gauges outside bounds. Q15: No branch-specific generators/endpoints and no general circuit lower bound.…
Prior note, preserved verbatim:
Changing generators can collapse coefficient rank to1. Reverse order and depth3 give full coefficient rank with O(N) application; mixed orders/generators/arbitrary diagonal gauges outside bounds.
Q15: No branch-specific generators/endpoints and no general circuit lower bound. Implementation: Not applicable to abstract proof
Next comparison: Compare exact common-generator-pair tensor separation rank with finite quantum-torus and restricted resolvent decomposition literature, preserving endpoint restrictions.</t>
      </text>
    </comment>
    <comment authorId="0" ref="G210">
      <text>
        <t xml:space="preserve">Exact-hash prior independent acceptance restored for all four construction scopes; current quantitative proof-status reconciliation closed 2026-10-11. Fresh independent integer replay matches N32/64/128/256 graph-certificate determinant hashes. Preserve parity hidden-order restriction, positive-depth tree correction and exact-randomness setup qualifier. Q06 compiler closure is a separate result.</t>
      </text>
    </comment>
    <comment authorId="0" ref="I210">
      <text>
        <t xml:space="preserve">All exact source anchors:
M-GLOBAL-STAGES | Catalogue: M-GLOBAL-STAGES | https://docs.google.com/spreadsheets/d/1BHaGJHkXxf_UfZdyTKF2zrWNFzIP4IvhaqFMj-83BjU/edit#gid=214001001&amp;range=A65:AF65
M-GLOBAL-STAGES | novelity breakthough: M-GLOBAL-STAGES | https://docs.google.com/spreadsheets/d/1BHaGJHkXxf_UfZdyTKF2zrWNFzIP4IvhaqFMj-83BjU/edit#gid=214001003&amp;range=A81:Z81</t>
      </text>
    </comment>
    <comment authorId="0" ref="F78">
      <text>
        <t xml:space="preserve">2026-10-11 21:45 UTC; bounded Weyl/Green source comparison.
Accepted restricted theorem; bounded primary comparison complete; exact priority unresolved.
Prior displayed cell, preserved verbatim:
Accepted result at cited scope; recorded follow-up open
Prior note, preserved verbatim:
Accepted result at cited scope; recorded follow-up open</t>
      </text>
    </comment>
    <comment authorId="0" ref="J210">
      <text>
        <t xml:space="preserve">2026-10-11 theorem-specific reconciliation: see BINDINGS.json and REPORT.md in the new Global Stages audit package. Exact older review hashes: ff40245ded7711f0b8ffa24ac19c5bd6f493df5890b5600d669cbe2220d68b13 (parity/random SPD); 68fd845ba68dd7c5c91ef64b5c6cdf10807cb8dd76e6bc55c2d67b7c3cf7c45b (unitary); grid exact source coverage 7d7c6f0dd46285bda18c1d240e87a80a19b9b6439e5f6ccc78f0a4a33afbb00f entry83; hidden-order review 6d20beae7f34ac0b22c2e8de86584f545ecb4ea3ac173c6e5ab80ccd0483f0b5. Final bounded reconciliation: Library libfile_33a1b4136eb88191b0760c983ffdb574 v0, Global_Stages_Proof_Binding_and_Exact_Graph_Certificates_2026-10-11.zip; SHA256 153d7123dcb0298a24983b1a8f7d6c32edf91cb0311ca780f2c5b60bbc41e57e. Exact Library readback and all 93 manifest entries verified; the consolidator rehashed the immutable archive.</t>
      </text>
    </comment>
    <comment authorId="0" ref="G78">
      <text>
        <t xml:space="preserve">2026-10-11 21:45 UTC; bounded Weyl/Green source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Prior displayed cell, preserved verbatim:
accepted Related current status (scope, not blanket theorem equivalence): Q15: Proof closed. Fixed common ordered Weyl pair: gcd-sensitive branch bound, ceil(sqrt N) at odd N and (N+1)/2 at odd prime powers.
Prior note, preserved verbatim:
accepted
Related current status (scope, not blanket theorem equivalence): Q15: Proof closed. Fixed common ordered Weyl pair: gcd-sensitive branch bound, ceil(sqrt N) at odd N and (N+1)/2 at odd prime powers.</t>
      </text>
    </comment>
    <comment authorId="0" ref="I78">
      <text>
        <t xml:space="preserve">All exact source anchors:
F014 | Catalogue: F014 | https://docs.google.com/spreadsheets/d/1BHaGJHkXxf_UfZdyTKF2zrWNFzIP4IvhaqFMj-83BjU/edit#gid=214001001&amp;range=A15:AF15
F014 | novelity breakthough: F014 | https://docs.google.com/spreadsheets/d/1BHaGJHkXxf_UfZdyTKF2zrWNFzIP4IvhaqFMj-83BjU/edit#gid=214001003&amp;range=A22:Z22
F014 | Theorem register row30 | https://docs.google.com/spreadsheets/d/1BHaGJHkXxf_UfZdyTKF2zrWNFzIP4IvhaqFMj-83BjU/edit#gid=404576783&amp;range=A30:V30
F014 | Source comparisons row8 | https://docs.google.com/spreadsheets/d/1BHaGJHkXxf_UfZdyTKF2zrWNFzIP4IvhaqFMj-83BjU/edit#gid=214001002&amp;range=A8:V8
F014 | Prior work row12 | https://docs.google.com/spreadsheets/d/1BHaGJHkXxf_UfZdyTKF2zrWNFzIP4IvhaqFMj-83BjU/edit#gid=562593543&amp;range=A12:V12</t>
      </text>
    </comment>
    <comment authorId="0" ref="J78">
      <text>
        <t xml:space="preserve">https://github.com/AgentSlop-Si/research/blob/main/math/archive/objects/f6/f600c061b00911e10d500ee29c375e7052553ae4d91c9fbfafb7be85e7b7c5b2__PHASE13_AUDIT.md | export SHA256 99f8e9b0745d6d8462a2ad6b2da1bf1d3af5b06f12b14725737c5b1a109b8285
https://github.com/AgentSlop-Si/research/blob/main/math/archive/objects/82/826592d16ce4175f5797aa671ceeea7700aebff31c4c48e1fa3aab8967116b61__PROOF_CERTIFICATE.md | export SHA256 826592d16ce4175f5797aa671ceeea7700aebff31c4c48e1fa3aab8967116b61
Q15 current accepted scope: https://docs.google.com/spreadsheets/d/1BHaGJHkXxf_UfZdyTKF2zrWNFzIP4IvhaqFMj-83BjU/edit#gid=1877766156&amp;range=A18:V18</t>
      </text>
    </comment>
    <comment authorId="0" ref="K78">
      <text>
        <t xml:space="preserve">2026-10-11 21:45 UTC; bounded Weyl/Green source comparison.
2026-10-11 21:32 UTC
Prior displayed cell, preserved verbatim:
2026-10-11 17:24–17:31 UTC</t>
      </text>
    </comment>
    <comment authorId="0" ref="A211">
      <text>
        <t xml:space="preserve">Unranked source record; stable-ID order; open work before closed stages
Rank is workflow priority, not a breakthrough score.</t>
      </text>
    </comment>
    <comment authorId="0" ref="B211">
      <text>
        <t xml:space="preserve">Kinds: Canonical claim, Canonical catalogue claim
Explicit aliases: </t>
      </text>
    </comment>
    <comment authorId="0" ref="C211">
      <text>
        <t xml:space="preserve">2026-10-11 21:56 UTC; source-pinned current-view reconciliation.
Search over legal parameters, full Fourier construction, numerical certification and priority remain open. Singular commutator does not imply feasibility; saved-point checks do not exclude every Green weight. The56 unsaved historical witnesses remain unrerun.
Prior displayed cell, preserved verbatim:
A singular commutator is not acceptance. The selected witnesses do not exclude every Green weight. Generic failure for fixed wiring is not uniform impossibility. Finite certificates and positive-gap constants still need independent reconstruction. Q23: All eight saved witnesses…
Prior note, preserved verbatim:
A singular commutator is not acceptance. The selected witnesses do not exclude every Green weight. Generic failure for fixed wiring is not uniform impossibility. Finite certificates and positive-gap constants still need independent reconstruction.
Q23: All eight saved witnesses rebuilt; 56 unsaved historical cases not rerun. Classical sparse-middle closure does not solve parameter search or target construction. Implementation: Not applicable to abstract proof
Q27: Choose one surviving chart; prove an exact all-row identity or target-specific exclusion with all guards, then charge synthesis and precision. Implementation: Exact local finite controls accepted; no production constructor.
Next comparison: Match precisely the topology, size, gauges and field; establish a reusable theorem increment before proposing a standalone novelty claim.</t>
      </text>
    </comment>
    <comment authorId="0" ref="A79">
      <text>
        <t xml:space="preserve">Workflow placement using existing family priority and current task scope (9); open work before closed stages
Rank is workflow priority, not a breakthrough score.</t>
      </text>
    </comment>
    <comment authorId="0" ref="B79">
      <text>
        <t xml:space="preserve">Kinds: Current new-result view (not a new-discovery count), Result view
Explicit aliases: </t>
      </text>
    </comment>
    <comment authorId="0" ref="F211">
      <text>
        <t xml:space="preserve">Accepted result at cited scope; recorded follow-up open</t>
      </text>
    </comment>
    <comment authorId="0" ref="C79">
      <text>
        <t xml:space="preserve">2026-10-11 21:45 UTC; bounded Weyl/Green source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Prior displayed cell, preserved verbatim:
No branch-specific generators/endpoints and no general circuit lower bound. Next comparison: Compare exact common-generator-pair tensor separation rank with finite quantum-torus and restricted resolvent decomposition literature, preserving endpoint restrictions.
Prior note, preserved verbatim:
No branch-specific generators/endpoints and no general circuit lower bound.
Next comparison: Compare exact common-generator-pair tensor separation rank with finite quantum-torus and restricted resolvent decomposition literature, preserving endpoint restrictions.</t>
      </text>
    </comment>
    <comment authorId="0" ref="G211">
      <text>
        <t xml:space="preserve">2026-10-11 21:56 UTC; source-pinned current-view reconciliation.
Existing REVIEW-14 accepts guarded Hadamard rank-one/common-eigenvector equivalences, invertible-commutator obstruction, corrected spectral gap and sparse-support cycle characterization. All8 saved matrices,12 positive controls and a singular-commutator counterexample are recorded as checked. Historical56 unsaved cases remain unreplayed.
Prior displayed cell, preserved verbatim:
source theorem analytically inspected; independent audit pending Related current status (scope, not blanket theorem equivalence): Q23: Proof closed. Hadamard–Segre gauge gates and all eight saved modular witnesses reconstructed. Q27: Construction open. Target-fiber equivalence…
Prior note, preserved verbatim:
source theorem analytically inspected; independent audit pending
Related current status (scope, not blanket theorem equivalence): Q23: Proof closed. Hadamard–Segre gauge gates and all eight saved modular witnesses reconstructed.
Q27: Construction open. Target-fiber equivalence and four-ratio local dominance are accepted. Phase41 separately excludes two unitary-cycle summands for N&gt;8 and gives fixed-branch ceilings. Surviving full target fibers remain open.</t>
      </text>
    </comment>
    <comment authorId="0" ref="I211">
      <text>
        <t xml:space="preserve">All exact source anchors:
M-HADAMARD-SEGRE | Catalogue: M-HADAMARD-SEGRE | https://docs.google.com/spreadsheets/d/1BHaGJHkXxf_UfZdyTKF2zrWNFzIP4IvhaqFMj-83BjU/edit#gid=214001001&amp;range=A122:AF122
M-HADAMARD-SEGRE | novelity breakthough: M-HADAMARD-SEGRE | https://docs.google.com/spreadsheets/d/1BHaGJHkXxf_UfZdyTKF2zrWNFzIP4IvhaqFMj-83BjU/edit#gid=214001003&amp;range=A181:Z181
M-HADAMARD-SEGRE | Source comparisons row11 | https://docs.google.com/spreadsheets/d/1BHaGJHkXxf_UfZdyTKF2zrWNFzIP4IvhaqFMj-83BjU/edit#gid=214001002&amp;range=A11:V11</t>
      </text>
    </comment>
    <comment authorId="0" ref="F79">
      <text>
        <t xml:space="preserve">2026-10-11 21:45 UTC; bounded Weyl/Green source comparison.
Accepted restricted theorem; bounded primary comparison complete; exact priority unresolved.
Prior displayed cell, preserved verbatim:
Accepted result at cited scope; recorded follow-up open
Prior note, preserved verbatim:
Accepted result at cited scope; recorded follow-up open</t>
      </text>
    </comment>
    <comment authorId="0" ref="J211">
      <text>
        <t xml:space="preserve">2026-10-11 21:56 UTC; source-pinned current-view reconciliation.
Current-view evidence: Catalogue100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https://github.com/AgentSlop-Si/research/blob/main/math/archive/objects/63/638b4cfb8c79f89d880d9f4343d94b1915ecfec085f76385841023a8f03b0284__THEOREM_7_.md | export SHA256 638b4cfb8c79f89d880d9f4343d94b1915ecfec085f76385841023a8f03b0284 Q23 current…
Prior note, preserved verbatim:
https://github.com/AgentSlop-Si/research/blob/main/math/archive/objects/63/638b4cfb8c79f89d880d9f4343d94b1915ecfec085f76385841023a8f03b0284__THEOREM_7_.md | export SHA256 638b4cfb8c79f89d880d9f4343d94b1915ecfec085f76385841023a8f03b0284
Q23 current accepted scope: https://docs.google.com/spreadsheets/d/1BHaGJHkXxf_UfZdyTKF2zrWNFzIP4IvhaqFMj-83BjU/edit#gid=1877766156&amp;range=A26:V26
Q27 current accepted scope: https://docs.google.com/spreadsheets/d/1BHaGJHkXxf_UfZdyTKF2zrWNFzIP4IvhaqFMj-83BjU/edit#gid=1877766156&amp;range=A30:V30</t>
      </text>
    </comment>
    <comment authorId="0" ref="G79">
      <text>
        <t xml:space="preserve">2026-10-11 21:45 UTC; bounded Weyl/Green source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Prior displayed cell, preserved verbatim:
Proof closed
Prior note, preserved verbatim:
Proof closed</t>
      </text>
    </comment>
    <comment authorId="0" ref="I79">
      <text>
        <t xml:space="preserve">All exact source anchors:
NEW-02 | novelity breakthough: NEW-02 | https://docs.google.com/spreadsheets/d/1BHaGJHkXxf_UfZdyTKF2zrWNFzIP4IvhaqFMj-83BjU/edit#gid=214001003&amp;range=A124:Z124
NEW-02 | New results row5 | https://docs.google.com/spreadsheets/d/1BHaGJHkXxf_UfZdyTKF2zrWNFzIP4IvhaqFMj-83BjU/edit#gid=627764102&amp;range=A5:V5</t>
      </text>
    </comment>
    <comment authorId="0" ref="J79">
      <text>
        <t xml:space="preserve">https://docs.google.com/spreadsheets/d/1BHaGJHkXxf_UfZdyTKF2zrWNFzIP4IvhaqFMj-83BjU/edit#gid=627764102&amp;range=A5:V5</t>
      </text>
    </comment>
    <comment authorId="0" ref="K79">
      <text>
        <t xml:space="preserve">2026-10-11 21:45 UTC; bounded Weyl/Green source comparison.
2026-10-11 21:32 UTC
Prior displayed cell, preserved verbatim:
2026-10-11 17:24–17:31 UTC</t>
      </text>
    </comment>
    <comment authorId="0" ref="A212">
      <text>
        <t xml:space="preserve">Unranked source record; stable-ID order; open work before closed stages
Rank is workflow priority, not a breakthrough score.</t>
      </text>
    </comment>
    <comment authorId="0" ref="B212">
      <text>
        <t xml:space="preserve">Kinds: Canonical claim, Canonical catalogue claim
Explicit aliases: </t>
      </text>
    </comment>
    <comment authorId="0" ref="C212">
      <text>
        <t xml:space="preserve">2026-10-11 23:11 UTC; independently accepted bounded Harper literature comparison.
[2026-10-11 23:00 UTC; bounded parity-polynomial primary-source comparison]
Bounded primary-source comparison complete with access limits. Exact printed antecedent/worldwide priority remains unresolved; missing original bodies are documented. Accepted single-Harper scope unchanged.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
Prior displayed cell, preserved verbatim:
Upstream proof-review binding gap is closed. Next: model-matched primary-literature comparison for the exact parity minimal degrees and coefficients; publication priority remains unassessed here. Single-Harper calculus only; general noncommuting constructions and unrestricted…
Prior note, preserved verbatim:
Upstream proof-review binding gap is closed. Next: model-matched primary-literature comparison for the exact parity minimal degrees and coefficients; publication priority remains unassessed here. Single-Harper calculus only; general noncommuting constructions and unrestricted FFT complexity remain outside scope. Source-code execution not performed.
Next comparison: Compare exact parity minimal degrees N/2 and N/2-2 and leading coefficients with primary Harper/discrete-Fourier eigenbasis literature. Separate known Harper commutation/double zero/parity structures from any sharper exact-degree contribution; no priority inference from a negative search.</t>
      </text>
    </comment>
    <comment authorId="0" ref="A80">
      <text>
        <t xml:space="preserve">Workflow placement using existing family priority and current task scope (9); open work before closed stages
Rank is workflow priority, not a breakthrough score.</t>
      </text>
    </comment>
    <comment authorId="0" ref="B80">
      <text>
        <t xml:space="preserve">Kinds: Research workflow
Explicit aliases: </t>
      </text>
    </comment>
    <comment authorId="0" ref="F212">
      <text>
        <t xml:space="preserve">2026-10-12 21:00 UTC; scoped review label clarification, research remains open.
Bounded source comparison complete; missing bodies and exact priority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80">
      <text>
        <t xml:space="preserve">2026-10-11 21:45 UTC; bounded Weyl/Green source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Prior displayed cell, preserved verbatim:
No branch-specific generators/endpoints and no general circuit lower bound. Final Delvaux–Van Barel 2008 comparison complete. fixed pair Weyl Green bound distinct relative to DV2008 final; worldwide unresolved. Not applicable to abstract proof
Prior note, preserved verbatim:
No branch-specific generators/endpoints and no general circuit lower bound.
Final Delvaux–Van Barel 2008 comparison complete. fixed pair Weyl Green bound distinct relative to DV2008 final; worldwide unresolved.
Not applicable to abstract proof</t>
      </text>
    </comment>
    <comment authorId="0" ref="G212">
      <text>
        <t xml:space="preserve">Direct prior independent audit recovered and exact theorem-to-review binding verified: Phase18 theorem SHA256 0e8b143e730ccb7aceeab4a0f32f63be7f02fc851fad20c04d61ddb460393796; audit Section 3 SHA256 2711aa3a4d6e57f392ebef7b7fd4ad72d6543139e0634efa1aa7ec2c6db12304. All-N complex N&gt;=4, 4|N zero-mode obstruction, parity degrees N/2 and N/2-2, and leading even coefficient 1/(2sqrtN) retain scoped acceptance. All 382 source occurrences and 8 audit-manifest entries byte-match; no new full matrix replay.</t>
      </text>
    </comment>
    <comment authorId="0" ref="I212">
      <text>
        <t xml:space="preserve">All exact source anchors:
M-HARPER | Catalogue: M-HARPER | https://docs.google.com/spreadsheets/d/1BHaGJHkXxf_UfZdyTKF2zrWNFzIP4IvhaqFMj-83BjU/edit#gid=214001001&amp;range=A51:AF51
M-HARPER | novelity breakthough: M-HARPER | https://docs.google.com/spreadsheets/d/1BHaGJHkXxf_UfZdyTKF2zrWNFzIP4IvhaqFMj-83BjU/edit#gid=214001003&amp;range=A82:Z82</t>
      </text>
    </comment>
    <comment authorId="0" ref="F80">
      <text>
        <t xml:space="preserve">2026-10-11 21:45 UTC; bounded Weyl/Green source comparison.
Accepted restricted theorem; bounded primary comparison complete; exact priority unresolved.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https://docs.google.com/spreadsheets/d/1BHaGJHkXxf_UfZdyTKF2zrWNFzIP4IvhaqFMj-83BjU/edit#gid=1877766156&amp;range=A18:V18
Prior overview wording: Scoped result recorded; follow-up remains</t>
      </text>
    </comment>
    <comment authorId="0" ref="J212">
      <text>
        <t xml:space="preserve">2026-10-11 23:11 UTC; independently accepted bounded Harper literature comparison.
[2026-10-11 23:00 UTC; bounded parity-polynomial primary-source comparison]
BCHKOO2000, pp.2211-2215, Section 2, Propositions 1-2: https://cagataycandan.github.io/pub_dir/frft_withbarker00.pdf
AA2015, Eq.(1.12), Section 3 Eqs.(3.1)-(3.3): https://doi.org/10.1088/1742-6596/597/1/012012
OWW2018, Section 2 Eqs.(3)-(9): https://arxiv.org/pdf/1711.03900
Bounded source ledger: PRIMARY_SOURCE_LEDGER.json; theorem comparison: THEOREM_COMPARISON.json. DS1982, K1993 and B2000M are recorded access gaps, not body-read precedents. Independent bounded comparison ACCEPT ZIP SHA256 7b3e5d43b1c60484ffa3a8c65d46649def46a3c73008a6e5891cf3d93d93b23c; independent report SHA256 8b371837c3ccfdb9d5644bfe830cb00cb3b88de31c7a83f14e20ee2504eb71c0. No new mathematical proof acceptance or historical-priority determination.
Prior displayed cell, preserved verbatim:
Recovered direct audit: master/fft_research_master_20261009/additions/1628/audits/phase18/PHASE18_PHASE17_INDEPENDENT_AUDIT.md | SHA256 2711aa3a4d6e57f392ebef7b7fd4ad72d6543139e0634efa1aa7ec2c6db12304; paired source_inventory.json SHA256…
Prior note, preserved verbatim:
Recovered direct audit: master/fft_research_master_20261009/additions/1628/audits/phase18/PHASE18_PHASE17_INDEPENDENT_AUDIT.md | SHA256 2711aa3a4d6e57f392ebef7b7fd4ad72d6543139e0634efa1aa7ec2c6db12304; paired source_inventory.json SHA256 15b00c713be86a332b184d7c4662370fea3a73cf85115a8ffc438dbef8e43917 pins canonical theorem 0e8b143e730ccb7aceeab4a0f32f63be7f02fc851fad20c04d61ddb460393796. Final binding package: Library libfile_5061283132fc81919fd4481d988bf182 v0, Harper_Theorem_Direct_Audit_Binding_2026-10-11.zip; SHA256 2bf415bf50a8d4f3b57d2eff6b9920c7801f7f59e4c76bc68751fd0b3b53ce48. Exact Library readback and all 29 archive manifest entries verified.</t>
      </text>
    </comment>
    <comment authorId="0" ref="G80">
      <text>
        <t xml:space="preserve">2026-10-11 21:45 UTC; bounded Weyl/Green source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Prior displayed cell, preserved verbatim:
Fixed common ordered Weyl pair: gcd-sensitive branch bound, ceil(sqrt N) at odd N and (N+1)/2 at odd prime powers.
Prior note, preserved verbatim:
Fixed common ordered Weyl pair: gcd-sensitive branch bound, ceil(sqrt N) at odd N and (N+1)/2 at odd prime powers.</t>
      </text>
    </comment>
    <comment authorId="0" ref="I80">
      <text>
        <t xml:space="preserve">All exact source anchors:
Q15 | Research queue row18 | https://docs.google.com/spreadsheets/d/1BHaGJHkXxf_UfZdyTKF2zrWNFzIP4IvhaqFMj-83BjU/edit#gid=1877766156&amp;range=A18:V18</t>
      </text>
    </comment>
    <comment authorId="0" ref="J80">
      <text>
        <t xml:space="preserve">R17</t>
      </text>
    </comment>
    <comment authorId="0" ref="K80">
      <text>
        <t xml:space="preserve">2026-10-11 21:45 UTC; bounded Weyl/Green source comparison.
2026-10-11 21:32 UTC
Prior displayed cell, preserved verbatim:
2026-10-11 17:24–17:31 UTC</t>
      </text>
    </comment>
    <comment authorId="0" ref="A213">
      <text>
        <t xml:space="preserve">Unranked source record; stable-ID order; open work before closed stages
Rank is workflow priority, not a breakthrough score.</t>
      </text>
    </comment>
    <comment authorId="0" ref="B213">
      <text>
        <t xml:space="preserve">Kinds: Canonical claim, Canonical catalogue claim
Explicit aliases: </t>
      </text>
    </comment>
    <comment authorId="0" ref="C213">
      <text>
        <t xml:space="preserve">Does not improve stronger existentialN17 cutoff; nonaffine endpoints require actual blockrank. Internal-phase finite exclusions remain fixed generator families.
No new current closure; historical limitations remain.
Next comparison: Compare the exact grammar and endpoint freedoms with uncertainty, quasiseparable, displacement and graph-induced rank results; scope-specific novelty remains unassessed.</t>
      </text>
    </comment>
    <comment authorId="0" ref="A81">
      <text>
        <t xml:space="preserve">Workflow placement using existing family priority and current task scope (10); open work before closed stages
Rank is workflow priority, not a breakthrough score.</t>
      </text>
    </comment>
    <comment authorId="0" ref="B81">
      <text>
        <t xml:space="preserve">Kinds: Canonical claim, Canonical catalogue claim
Explicit aliases: </t>
      </text>
    </comment>
    <comment authorId="0" ref="F213">
      <text>
        <t xml:space="preserve">Accepted result at cited scope; recorded follow-up open</t>
      </text>
    </comment>
    <comment authorId="0" ref="C81">
      <text>
        <t xml:space="preserve">Earlier O(N) aggregate algorithm can be better when K0=O(Q). Not all inputs, no free heavy-fiber transforms or future-budget charging.
Q14: Resolve exact intermediate-fiber and rejection-interface priority; any bounded-word implementation requires its own complete contract. Implementation: Fresh exact controls independently reviewed; bit complexity, numerical stability and production validation remain separate.
Next comparison: Compare model-matched raw-vector sparse interpolation and pruned transforms at intermediate fiber budgets, including all negative-instance work and supplied-root costs.</t>
      </text>
    </comment>
    <comment authorId="0" ref="G213">
      <text>
        <t xml:space="preserve">accepted</t>
      </text>
    </comment>
    <comment authorId="0" ref="I213">
      <text>
        <t xml:space="preserve">All exact source anchors:
M-LOCAL-ANNIHILATOR | Catalogue: M-LOCAL-ANNIHILATOR | https://docs.google.com/spreadsheets/d/1BHaGJHkXxf_UfZdyTKF2zrWNFzIP4IvhaqFMj-83BjU/edit#gid=214001001&amp;range=A67:AF67
M-LOCAL-ANNIHILATOR | novelity breakthough: M-LOCAL-ANNIHILATOR | https://docs.google.com/spreadsheets/d/1BHaGJHkXxf_UfZdyTKF2zrWNFzIP4IvhaqFMj-83BjU/edit#gid=214001003&amp;range=A83:Z83</t>
      </text>
    </comment>
    <comment authorId="0" ref="F81">
      <text>
        <t xml:space="preserve">Accepted result at cited scope; recorded follow-up open</t>
      </text>
    </comment>
    <comment authorId="0" ref="J213">
      <text>
        <t xml:space="preserve">https://github.com/AgentSlop-Si/research/blob/main/math/archive/objects/68/6820cf31449104ae3066ddc38d4b2f578199884c4ad80ca8681f7c58fd21d031__117_MULTISTAGE_PHASE28_AUDIT.md | export SHA256 1ddd61354596af92414ecc59a0b2bda45bf7ad984da08413acb315894324381a</t>
      </text>
    </comment>
    <comment authorId="0" ref="G81">
      <text>
        <t xml:space="preserve">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Accepted; distinct extension, not same as per-fiber cap. Related current status (scope, not blanket theorem equivalence): Q14: Proof closed. Original F015 cap and aggregate theorems freshly reread and independently accepted with fresh exact controls and all guarded Green-domain…
Prior note, preserved verbatim:
Accepted; distinct extension, not same as per-fiber cap.
Related current status (scope, not blanket theorem equivalence): Q14: Proof closed. Original F015 cap and aggregate theorems freshly reread and independently accepted with fresh exact controls and all guarded Green-domain assumptions.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I81">
      <text>
        <t xml:space="preserve">All exact source anchors:
ALG-002 | Catalogue: ALG-002 | https://docs.google.com/spreadsheets/d/1BHaGJHkXxf_UfZdyTKF2zrWNFzIP4IvhaqFMj-83BjU/edit#gid=214001001&amp;range=A70:AF70
ALG-002 | novelity breakthough: ALG-002 | https://docs.google.com/spreadsheets/d/1BHaGJHkXxf_UfZdyTKF2zrWNFzIP4IvhaqFMj-83BjU/edit#gid=214001003&amp;range=A44:Z44</t>
      </text>
    </comment>
    <comment authorId="0" ref="J81">
      <text>
        <t xml:space="preserve">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Q14 current accepted scope: https://docs.google.com/spreadsheets/d/1BHaGJHkXxf_UfZdyTKF2zrWNFzIP4IvhaqFMj-83BjU/edit#gid=1877766156&amp;range=A17:V17</t>
      </text>
    </comment>
    <comment authorId="0" ref="A214">
      <text>
        <t xml:space="preserve">Unranked source record; stable-ID order; open work before closed stages
Rank is workflow priority, not a breakthrough score.</t>
      </text>
    </comment>
    <comment authorId="0" ref="B214">
      <text>
        <t xml:space="preserve">Kinds: Canonical claim, Canonical catalogue claim
Explicit aliases: </t>
      </text>
    </comment>
    <comment authorId="0" ref="C214">
      <text>
        <t xml:space="preserve">No moving-interface separator sufficiency, actual rank attainment, phase coefficients, compatible full Fourier lift or cost advantage.
No new current closure; historical limitations remain.
Next comparison: Compare the exact grammar and endpoint freedoms with uncertainty, quasiseparable, displacement and graph-induced rank results; scope-specific novelty remains unassessed.</t>
      </text>
    </comment>
    <comment authorId="0" ref="A82">
      <text>
        <t xml:space="preserve">Workflow placement using existing family priority and current task scope (10); open work before closed stages
Rank is workflow priority, not a breakthrough score.</t>
      </text>
    </comment>
    <comment authorId="0" ref="B82">
      <text>
        <t xml:space="preserve">Kinds: Canonical claim, Canonical catalogue claim
Explicit aliases: </t>
      </text>
    </comment>
    <comment authorId="0" ref="F214">
      <text>
        <t xml:space="preserve">Accepted result at cited scope; recorded follow-up open</t>
      </text>
    </comment>
    <comment authorId="0" ref="C82">
      <text>
        <t xml:space="preserve">Default N=12 divisor choice misses an eligible alternate Q=2 fiber. Completeness of one chosen recognizer is not coverage of every possible split. Fixed-rank and growing-r ledgers differ.
No new current closure; historical limitations remain.
Next comparison: Compare model-matched raw-vector sparse interpolation and pruned transforms at intermediate fiber budgets, including all negative-instance work and supplied-root costs.</t>
      </text>
    </comment>
    <comment authorId="0" ref="G214">
      <text>
        <t xml:space="preserve">accepted</t>
      </text>
    </comment>
    <comment authorId="0" ref="I214">
      <text>
        <t xml:space="preserve">All exact source anchors:
M-MGG-CAPACITY | Catalogue: M-MGG-CAPACITY | https://docs.google.com/spreadsheets/d/1BHaGJHkXxf_UfZdyTKF2zrWNFzIP4IvhaqFMj-83BjU/edit#gid=214001001&amp;range=A42:AF42
M-MGG-CAPACITY | novelity breakthough: M-MGG-CAPACITY | https://docs.google.com/spreadsheets/d/1BHaGJHkXxf_UfZdyTKF2zrWNFzIP4IvhaqFMj-83BjU/edit#gid=214001003&amp;range=A84:Z84</t>
      </text>
    </comment>
    <comment authorId="0" ref="F82">
      <text>
        <t xml:space="preserve">Accepted result at cited scope; recorded follow-up open</t>
      </text>
    </comment>
    <comment authorId="0" ref="J214">
      <text>
        <t xml:space="preserve">https://github.com/AgentSlop-Si/research/blob/main/math/archive/objects/2c/2cc9d1ad7e707dc7fe6a8494411730c19496a454fb83d03bbeb65775b8905cd9__2cc9d1ad7e707dc7fe6a8494411730c19496a454fb83d03bbeb65775b8905cd9__INDEPENDENT_REVIEW.md | export SHA256 2cc9d1ad7e707dc7fe6a8494411730c19496a454fb83d03bbeb65775b8905cd9
https://github.com/AgentSlop-Si/research/blob/main/math/archive/objects/e9/e997688eac279b14aa64e64f7bc55998f778169d3e32e5f885aab60e07e319f3__e997688eac279b14aa64e64f7bc55998f778169d3e32e5f885aab60e07e319f3__INDEPENDENT_REVIEW.md | export SHA256 e997688eac279b14aa64e64f7bc55998f778169d3e32e5f885aab60e07e319f3</t>
      </text>
    </comment>
    <comment authorId="0" ref="G82">
      <text>
        <t xml:space="preserve">Accepted structured statements; proposed improved dispatcher is design rather than uploaded functionality.</t>
      </text>
    </comment>
    <comment authorId="0" ref="I82">
      <text>
        <t xml:space="preserve">All exact source anchors:
ALG-004 | Catalogue: ALG-004 | https://docs.google.com/spreadsheets/d/1BHaGJHkXxf_UfZdyTKF2zrWNFzIP4IvhaqFMj-83BjU/edit#gid=214001001&amp;range=A123:AF123
ALG-004 | novelity breakthough: ALG-004 | https://docs.google.com/spreadsheets/d/1BHaGJHkXxf_UfZdyTKF2zrWNFzIP4IvhaqFMj-83BjU/edit#gid=214001003&amp;range=A126:Z126</t>
      </text>
    </comment>
    <comment authorId="0" ref="J82">
      <text>
        <t xml:space="preserve">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https://github.com/AgentSlop-Si/research/blob/main/math/archive/objects/f9/f94d7cec8b4ffcc4710a9ec228bda98908cb38cd6b74f42ffb97e44a5d7ed92a__f94d7cec8b4ffcc4710a__AUDIT_REPORT.md | export SHA256 f94d7cec8b4ffcc4710a9ec228bda98908cb38cd6b74f42ffb97e44a5d7ed92a
https://github.com/AgentSlop-Si/research/blob/main/math/archive/objects/b7/b7dc0dc38271ec271861536ff5b5f42a5be1f12546057e1e97fe11a0dd96a42c__b7dc0dc38271ec271861536ff5b5f42a5be1f12546057e1e97fe11a0dd96a42c__EXTENSION_AND_FUSION.md | export SHA256 b7dc0dc38271ec271861536ff5b5f42a5be1f12546057e1e97fe11a0dd96a42c</t>
      </text>
    </comment>
    <comment authorId="0" ref="A215">
      <text>
        <t xml:space="preserve">Unranked source record; stable-ID order; open work before closed stages
Rank is workflow priority, not a breakthrough score.</t>
      </text>
    </comment>
    <comment authorId="0" ref="B215">
      <text>
        <t xml:space="preserve">Kinds: Canonical claim, Canonical catalogue claim
Explicit aliases: </t>
      </text>
    </comment>
    <comment authorId="0" ref="C215">
      <text>
        <t xml:space="preserve">No bound from sparse-baseline degrees when factors are additive sums with dense inverses; zero-parameter support degeneracy explicitly retained.
No new current closure; historical limitations remain.
Next comparison: Compare the exact grammar and endpoint freedoms with uncertainty, quasiseparable, displacement and graph-induced rank results; scope-specific novelty remains unassessed.</t>
      </text>
    </comment>
    <comment authorId="0" ref="A83">
      <text>
        <t xml:space="preserve">Workflow placement using existing family priority and current task scope (10); open work before closed stages
Rank is workflow priority, not a breakthrough score.</t>
      </text>
    </comment>
    <comment authorId="0" ref="B83">
      <text>
        <t xml:space="preserve">Kinds: Canonical claim, Canonical catalogue claim
Explicit aliases: </t>
      </text>
    </comment>
    <comment authorId="0" ref="F215">
      <text>
        <t xml:space="preserve">Accepted result at cited scope; recorded follow-up open</t>
      </text>
    </comment>
    <comment authorId="0" ref="C83">
      <text>
        <t xml:space="preserve">Cancellation/revival can have E&gt;&gt;S; certificate-only public helpers trust input. Rank fallback was independently designed, not attributed to uploaded implementation. No unrestricted convolution/integer-product improvement.
No new current closure; historical limitations remain.
Next comparison: Compare model-matched raw-vector sparse interpolation and pruned transforms at intermediate fiber budgets, including all negative-instance work and supplied-root costs.</t>
      </text>
    </comment>
    <comment authorId="0" ref="G215">
      <text>
        <t xml:space="preserve">accepted</t>
      </text>
    </comment>
    <comment authorId="0" ref="I215">
      <text>
        <t xml:space="preserve">All exact source anchors:
M-MOVING-SPARSE | Catalogue: M-MOVING-SPARSE | https://docs.google.com/spreadsheets/d/1BHaGJHkXxf_UfZdyTKF2zrWNFzIP4IvhaqFMj-83BjU/edit#gid=214001001&amp;range=A54:AF54
M-MOVING-SPARSE | novelity breakthough: M-MOVING-SPARSE | https://docs.google.com/spreadsheets/d/1BHaGJHkXxf_UfZdyTKF2zrWNFzIP4IvhaqFMj-83BjU/edit#gid=214001003&amp;range=A85:Z85</t>
      </text>
    </comment>
    <comment authorId="0" ref="F83">
      <text>
        <t xml:space="preserve">Accepted result at cited scope; recorded follow-up open</t>
      </text>
    </comment>
    <comment authorId="0" ref="J215">
      <text>
        <t xml:space="preserve">https://github.com/AgentSlop-Si/research/blob/main/math/archive/objects/d8/d8d6ea52d7260588d0f7eadaa01594922595d4658132cd455b31dd63ffb2dfc3__INDEPENDENT_REVIEW.md | export SHA256 d8d6ea52d7260588d0f7eadaa01594922595d4658132cd455b31dd63ffb2dfc3</t>
      </text>
    </comment>
    <comment authorId="0" ref="G83">
      <text>
        <t xml:space="preserve">Accepted, including rank-one family violating every fixed state-budget threshold.</t>
      </text>
    </comment>
    <comment authorId="0" ref="I83">
      <text>
        <t xml:space="preserve">All exact source anchors:
ALG-005 | Catalogue: ALG-005 | https://docs.google.com/spreadsheets/d/1BHaGJHkXxf_UfZdyTKF2zrWNFzIP4IvhaqFMj-83BjU/edit#gid=214001001&amp;range=A124:AF124
ALG-005 | novelity breakthough: ALG-005 | https://docs.google.com/spreadsheets/d/1BHaGJHkXxf_UfZdyTKF2zrWNFzIP4IvhaqFMj-83BjU/edit#gid=214001003&amp;range=A127:Z127</t>
      </text>
    </comment>
    <comment authorId="0" ref="J83">
      <text>
        <t xml:space="preserve">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https://github.com/AgentSlop-Si/research/blob/main/math/archive/objects/69/6966ec5656ce97e6981a38faeace2a356064cacc558b2ab253b2d0f06fc62d66__66ec5656ce97e6981a38faeace2a356064cacc558b2ab253b2d0f06fc62d66__GRAPH_UNION_AUDIT_AND_RANK_FUSION.md | export SHA256 bfa29be2eff5bc2ba4a9e82e3ff5c922ded87bab486ac106bd3a9cdd760c5714</t>
      </text>
    </comment>
    <comment authorId="0" ref="A216">
      <text>
        <t xml:space="preserve">Unranked source record; stable-ID order; open work before closed stages
Rank is workflow priority, not a breakthrough score.</t>
      </text>
    </comment>
    <comment authorId="0" ref="B216">
      <text>
        <t xml:space="preserve">Kinds: Canonical claim, Canonical catalogue claim
Explicit aliases: </t>
      </text>
    </comment>
    <comment authorId="0" ref="C216">
      <text>
        <t xml:space="preserve">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Prior displayed cell, preserved verbatim:
No matching m+1 construction, additive-sum bound, or shared-DAG bound. A classical multiscale product fuses into one O(N) Green solve, so factor count is not runtime. Independent checking of field and stride degeneracies, plus focused priority comparison, remain open. Q24:…
Prior note, preserved verbatim:
No matching m+1 construction, additive-sum bound, or shared-DAG bound. A classical multiscale product fuses into one O(N) Green solve, so factor count is not runtime. Independent checking of field and stride degeneracies, plus focused priority comparison, remain open.
Q24: Literal pure-shift resolvents, Weyl-monomial gauges and actual factorwise invertibility required. No matching construction or runtime lower bound. Implementation: Not applicable to abstract proof
Next comparison: Compare the exact grammar and endpoint freedoms with uncertainty, quasiseparable, displacement and graph-induced rank results; scope-specific novelty remains unassessed.</t>
      </text>
    </comment>
    <comment authorId="0" ref="A84">
      <text>
        <t xml:space="preserve">Workflow placement using existing family priority and current task scope (10); open work before closed stages
Rank is workflow priority, not a breakthrough score.</t>
      </text>
    </comment>
    <comment authorId="0" ref="B84">
      <text>
        <t xml:space="preserve">Kinds: Canonical claim, Canonical catalogue claim
Explicit aliases: </t>
      </text>
    </comment>
    <comment authorId="0" ref="F216">
      <text>
        <t xml:space="preserve">2026-10-12 01:35 UTC; independently accepted Q24 finite exact stage minimum.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
Prior displayed cell, preserved verbatim:
Open / needs review
Prior note, preserved verbatim:
Open / needs review</t>
      </text>
    </comment>
    <comment authorId="0" ref="C84">
      <text>
        <t xml:space="preserve">No generic dense-input speedup; growing-budget theorem in ALG-002 is separate, not uniformly better. Full input read contract requires explicit scan before early rejection.
Q14: Resolve exact intermediate-fiber and rejection-interface priority; any bounded-word implementation requires its own complete contract. Implementation: Fresh exact controls independently reviewed; bit complexity, numerical stability and production validation remain separate.
Next comparison: Compare model-matched raw-vector sparse interpolation and pruned transforms at intermediate fiber budgets, including all negative-instance work and supplied-root costs.</t>
      </text>
    </comment>
    <comment authorId="0" ref="G216">
      <text>
        <t xml:space="preserve">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Prior displayed cell, preserved verbatim:
source theorem analytically inspected; independent audit pending Related current status (scope, not blanket theorem equivalence): Q24: Proof closed. Full Weyl-support/parity proof and strict dyadic chirp L≥m+1 barrier reconstructed with fresh controls.
Prior note, preserved verbatim:
source theorem analytically inspected; independent audit pending
Related current status (scope, not blanket theorem equivalence): Q24: Proof closed. Full Weyl-support/parity proof and strict dyadic chirp L≥m+1 barrier reconstructed with fresh controls.</t>
      </text>
    </comment>
    <comment authorId="0" ref="I216">
      <text>
        <t xml:space="preserve">All exact source anchors:
M-MULTISCALE-CHIRP | Catalogue: M-MULTISCALE-CHIRP | https://docs.google.com/spreadsheets/d/1BHaGJHkXxf_UfZdyTKF2zrWNFzIP4IvhaqFMj-83BjU/edit#gid=214001001&amp;range=A68:AF68
M-MULTISCALE-CHIRP | novelity breakthough: M-MULTISCALE-CHIRP | https://docs.google.com/spreadsheets/d/1BHaGJHkXxf_UfZdyTKF2zrWNFzIP4IvhaqFMj-83BjU/edit#gid=214001003&amp;range=A86:Z86
M-MULTISCALE-CHIRP | Source comparisons row12 | https://docs.google.com/spreadsheets/d/1BHaGJHkXxf_UfZdyTKF2zrWNFzIP4IvhaqFMj-83BjU/edit#gid=214001002&amp;range=A12:V12</t>
      </text>
    </comment>
    <comment authorId="0" ref="F84">
      <text>
        <t xml:space="preserve">Accepted result at cited scope; recorded follow-up open</t>
      </text>
    </comment>
    <comment authorId="0" ref="J216">
      <text>
        <t xml:space="preserve">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Prior displayed cell, preserved verbatim:
https://github.com/AgentSlop-Si/research/blob/main/math/archive/objects/0a/0a34eb5ca19110bb3bfd2da495ad219dbe869146473cc8639ff07981f1182d7f__PROOF_CERTIFICATE.md | export SHA256 0a34eb5ca19110bb3bfd2da495ad219dbe869146473cc8639ff07981f1182d7f Q24…
Prior note, preserved verbatim:
https://github.com/AgentSlop-Si/research/blob/main/math/archive/objects/0a/0a34eb5ca19110bb3bfd2da495ad219dbe869146473cc8639ff07981f1182d7f__PROOF_CERTIFICATE.md | export SHA256 0a34eb5ca19110bb3bfd2da495ad219dbe869146473cc8639ff07981f1182d7f
Q24 current accepted scope: https://docs.google.com/spreadsheets/d/1BHaGJHkXxf_UfZdyTKF2zrWNFzIP4IvhaqFMj-83BjU/edit#gid=1877766156&amp;range=A27:V27</t>
      </text>
    </comment>
    <comment authorId="0" ref="G84">
      <text>
        <t xml:space="preserve">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Independent audit accepts all-input recognition cost and accepted-class output. Related current status (scope, not blanket theorem equivalence): Q14: Proof closed. Original F015 cap and aggregate theorems freshly reread and independently accepted with fresh exact controls and…
Prior note, preserved verbatim:
Independent audit accepts all-input recognition cost and accepted-class output.
Related current status (scope, not blanket theorem equivalence): Q14: Proof closed. Original F015 cap and aggregate theorems freshly reread and independently accepted with fresh exact controls and all guarded Green-domain assumptions.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I84">
      <text>
        <t xml:space="preserve">All exact source anchors:
ALG-081 | Catalogue: ALG-081 | https://docs.google.com/spreadsheets/d/1BHaGJHkXxf_UfZdyTKF2zrWNFzIP4IvhaqFMj-83BjU/edit#gid=214001001&amp;range=A90:AF90
ALG-081 | novelity breakthough: ALG-081 | https://docs.google.com/spreadsheets/d/1BHaGJHkXxf_UfZdyTKF2zrWNFzIP4IvhaqFMj-83BjU/edit#gid=214001003&amp;range=A45:Z45</t>
      </text>
    </comment>
    <comment authorId="0" ref="J84">
      <text>
        <t xml:space="preserve">https://github.com/AgentSlop-Si/research/blob/main/math/archive/objects/ea/eaabc7dbe9c22a5cf737850f1a9a39cc06136ce9fd8de44564128f5c5b841b33__REVIEW.md | export SHA256 eaabc7dbe9c22a5cf737850f1a9a39cc06136ce9fd8de44564128f5c5b841b33
https://github.com/AgentSlop-Si/research/blob/main/math/archive/objects/74/74ac282177706f10ccffc0b8f47d7c6f77db8565e19a854a26941de0ea611341__F015-prior-dyadic-comparator.md | export SHA256 74ac282177706f10ccffc0b8f47d7c6f77db8565e19a854a26941de0ea611341
Q14 current accepted scope: https://docs.google.com/spreadsheets/d/1BHaGJHkXxf_UfZdyTKF2zrWNFzIP4IvhaqFMj-83BjU/edit#gid=1877766156&amp;range=A17:V17</t>
      </text>
    </comment>
    <comment authorId="0" ref="A217">
      <text>
        <t xml:space="preserve">Unranked source record; stable-ID order; open work before closed stages
Rank is workflow priority, not a breakthrough score.</t>
      </text>
    </comment>
    <comment authorId="0" ref="B217">
      <text>
        <t xml:space="preserve">Kinds: Canonical claim, Canonical catalogue claim
Explicit aliases: </t>
      </text>
    </comment>
    <comment authorId="0" ref="C217">
      <text>
        <t xml:space="preserve">No asymptotic extension or finite-field-to-complex existence inference.
No new current closure; historical limitations remain.
Next comparison: Match precisely the topology, size, gauges and field; establish a reusable theorem increment before proposing a standalone novelty claim.</t>
      </text>
    </comment>
    <comment authorId="0" ref="A85">
      <text>
        <t xml:space="preserve">Workflow placement using existing family priority and current task scope (10); open work before closed stages
Rank is workflow priority, not a breakthrough score.</t>
      </text>
    </comment>
    <comment authorId="0" ref="B85">
      <text>
        <t xml:space="preserve">Kinds: Canonical claim, Canonical catalogue claim, Theorem view
Explicit aliases: </t>
      </text>
    </comment>
    <comment authorId="0" ref="F217">
      <text>
        <t xml:space="preserve">Accepted result at cited scope; recorded follow-up open</t>
      </text>
    </comment>
    <comment authorId="0" ref="C85">
      <text>
        <t xml:space="preserve">Structured family only. Ordinary fallback restores O(N log N) worst case. Green solver requires every local diagonal and closure denominator nonzero, stronger than invertibility alone. Largest independently counted profile: 7,516,160 vs 7,340,032 operations (2.4% more), no measured speed win.
Q14: Resolve exact intermediate-fiber and rejection-interface priority; any bounded-word implementation requires its own complete contract. Implementation: Fresh exact controls independently reviewed; bit complexity, numerical stability and production validation remain separate.
Next comparison: Compare model-matched raw-vector sparse interpolation and pruned transforms at intermediate fiber budgets, including all negative-instance work and supplied-root costs.</t>
      </text>
    </comment>
    <comment authorId="0" ref="G217">
      <text>
        <t xml:space="preserve">accepted</t>
      </text>
    </comment>
    <comment authorId="0" ref="I217">
      <text>
        <t xml:space="preserve">All exact source anchors:
M-N3-POSITIVE | Catalogue: M-N3-POSITIVE | https://docs.google.com/spreadsheets/d/1BHaGJHkXxf_UfZdyTKF2zrWNFzIP4IvhaqFMj-83BjU/edit#gid=214001001&amp;range=A114:AF114
M-N3-POSITIVE | novelity breakthough: M-N3-POSITIVE | https://docs.google.com/spreadsheets/d/1BHaGJHkXxf_UfZdyTKF2zrWNFzIP4IvhaqFMj-83BjU/edit#gid=214001003&amp;range=A182:Z182</t>
      </text>
    </comment>
    <comment authorId="0" ref="F85">
      <text>
        <t xml:space="preserve">Accepted result at cited scope; recorded follow-up open</t>
      </text>
    </comment>
    <comment authorId="0" ref="J217">
      <text>
        <t xml:space="preserve">https://github.com/AgentSlop-Si/research/blob/main/math/archive/objects/4a/4a2ac733b598d433eb7a3286e0ecd0f8a101e6bca723f3caf35e5e927b17902b__REVIEW.md | export SHA256 4a2ac733b598d433eb7a3286e0ecd0f8a101e6bca723f3caf35e5e927b17902b</t>
      </text>
    </comment>
    <comment authorId="0" ref="G85">
      <text>
        <t xml:space="preserve">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Accepted all-size theorem; recovered companion consistent under documented contracts. Related current status (scope, not blanket theorem equivalence): Q14: Proof closed. Original F015 cap and aggregate theorems freshly reread and independently accepted with fresh exact controls…
Prior note, preserved verbatim:
Accepted all-size theorem; recovered companion consistent under documented contracts.
Related current status (scope, not blanket theorem equivalence): Q14: Proof closed. Original F015 cap and aggregate theorems freshly reread and independently accepted with fresh exact controls and all guarded Green-domain assumptions.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I85">
      <text>
        <t xml:space="preserve">All exact source anchors:
F015 | Catalogue: F015 | https://docs.google.com/spreadsheets/d/1BHaGJHkXxf_UfZdyTKF2zrWNFzIP4IvhaqFMj-83BjU/edit#gid=214001001&amp;range=A16:AF16
F015 | novelity breakthough: F015 | https://docs.google.com/spreadsheets/d/1BHaGJHkXxf_UfZdyTKF2zrWNFzIP4IvhaqFMj-83BjU/edit#gid=214001003&amp;range=A23:Z23
F015 | Theorem register row29 | https://docs.google.com/spreadsheets/d/1BHaGJHkXxf_UfZdyTKF2zrWNFzIP4IvhaqFMj-83BjU/edit#gid=404576783&amp;range=A29:V29
F015 | Prior work row11 | https://docs.google.com/spreadsheets/d/1BHaGJHkXxf_UfZdyTKF2zrWNFzIP4IvhaqFMj-83BjU/edit#gid=562593543&amp;range=A11:V11
F015 | Prior work row16 | https://docs.google.com/spreadsheets/d/1BHaGJHkXxf_UfZdyTKF2zrWNFzIP4IvhaqFMj-83BjU/edit#gid=562593543&amp;range=A16:V16</t>
      </text>
    </comment>
    <comment authorId="0" ref="J85">
      <text>
        <t xml:space="preserve">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https://github.com/AgentSlop-Si/research/blob/main/math/archive/objects/e9/e948b168f957e95cb2a6c19c2f664ad9c38162ddb7b1df7bef4e84551a0e1a0b__F015-historical-companion-review.md | export SHA256 5d2386ab836be693fa14ca310d06d2e750966f2c09d3f40f760a72b49cf031ae
Q14 current accepted scope: https://docs.google.com/spreadsheets/d/1BHaGJHkXxf_UfZdyTKF2zrWNFzIP4IvhaqFMj-83BjU/edit#gid=1877766156&amp;range=A17:V17</t>
      </text>
    </comment>
    <comment authorId="0" ref="A218">
      <text>
        <t xml:space="preserve">Unranked source record; stable-ID order; open work before closed stages
Rank is workflow priority, not a breakthrough score.</t>
      </text>
    </comment>
    <comment authorId="0" ref="B218">
      <text>
        <t xml:space="preserve">Kinds: Canonical claim, Canonical catalogue claim
Explicit aliases: </t>
      </text>
    </comment>
    <comment authorId="0" ref="C218">
      <text>
        <t xml:space="preserve">The correction formula concerns the natural term, not the whole two-term stage. For the complete masked product, telescoping supplies only a rank upper bound. Neither stage closure nor the finite N4 solution supplies an all-size Fourier coefficient recurrence.
No new current closure; historical limitations remain.
Next comparison: Match precisely the topology, size, gauges and field; establish a reusable theorem increment before proposing a standalone novelty claim.</t>
      </text>
    </comment>
    <comment authorId="0" ref="A86">
      <text>
        <t xml:space="preserve">Workflow placement using existing family priority and current task scope (10); open work before closed stages
Rank is workflow priority, not a breakthrough score.</t>
      </text>
    </comment>
    <comment authorId="0" ref="B86">
      <text>
        <t xml:space="preserve">Kinds: Research workflow
Explicit aliases: </t>
      </text>
    </comment>
    <comment authorId="0" ref="F218">
      <text>
        <t xml:space="preserve">Accepted result at cited scope; recorded follow-up open</t>
      </text>
    </comment>
    <comment authorId="0" ref="C86">
      <text>
        <t xml:space="preserve">Resolve exact intermediate-fiber and rejection-interface priority; any bounded-word implementation requires its own complete contract.
[2026-10-11 17:20 UTC; reviewed cross-tab reconciliation]
BOUNDED PRIOR-INTERFACE COMPARISON COMPLETE. Original near-quadratic Bringmann plug-in needs REPAIR because a uniform RIP-set constructor/preparation cost is uncharged. The repaired one-dimensional consecutive-sample zero test plus capped adaptive tree explorer is independently ACCEPTED in exact complex arithmetic with D_M(b)=O((b+1)^3(1+log M)^3). This recovers restricted polylog-budget headlines; it does not certify original sharper finite bounds or all-field transfer. Independent review libfile_3e6100d5e41c81918760fd96ebb06103 v0, archive SHA256 1d1fb981a71d5af0687090534295af812d758dab736acf5fe910c914e83ec48e. Direct arbitrary-length binning implementation, the source-pinned finite-word HIKP engine, and full-interface historical priority remain OPEN.</t>
      </text>
    </comment>
    <comment authorId="0" ref="G218">
      <text>
        <t xml:space="preserve">accepted</t>
      </text>
    </comment>
    <comment authorId="0" ref="I218">
      <text>
        <t xml:space="preserve">All exact source anchors:
M-N4-GAUGE-RECURSION | Catalogue: M-N4-GAUGE-RECURSION | https://docs.google.com/spreadsheets/d/1BHaGJHkXxf_UfZdyTKF2zrWNFzIP4IvhaqFMj-83BjU/edit#gid=214001001&amp;range=A118:AF118
M-N4-GAUGE-RECURSION | novelity breakthough: M-N4-GAUGE-RECURSION | https://docs.google.com/spreadsheets/d/1BHaGJHkXxf_UfZdyTKF2zrWNFzIP4IvhaqFMj-83BjU/edit#gid=214001003&amp;range=A183:Z183</t>
      </text>
    </comment>
    <comment authorId="0" ref="F86">
      <text>
        <t xml:space="preserve">Proof closed at cited scope; recorded follow-up open
Source: https://docs.google.com/spreadsheets/d/1BHaGJHkXxf_UfZdyTKF2zrWNFzIP4IvhaqFMj-83BjU/edit#gid=1877766156&amp;range=A17:V17
Prior overview wording: Open / needs review</t>
      </text>
    </comment>
    <comment authorId="0" ref="J218">
      <text>
        <t xml:space="preserve">https://github.com/AgentSlop-Si/research/blob/main/math/archive/objects/c5/c5b99c69247fbcbbfdcc5cebffed3a984ca9b6ab4453f6b2b960b2f684443b36__VARIABLE_POLES_REVIEW.md | export SHA256 c5b99c69247fbcbbfdcc5cebffed3a984ca9b6ab4453f6b2b960b2f684443b36
https://github.com/AgentSlop-Si/research/blob/main/math/archive/objects/5d/5d9f821117fb987a1941f28eaada88f25a6576f894142a9d2bfe55693a846ba7__GAUGE_RECURSION_REVIEW.md | export SHA256 5d9f821117fb987a1941f28eaada88f25a6576f894142a9d2bfe55693a846ba7
https://github.com/AgentSlop-Si/research/blob/main/math/archive/objects/99/9951a1b1bfe98ca451db372a913a1034e8e899ad197805807b63a8ff869ee709__ACCUMULATED_CORRECTION_REVIEW.md | export SHA256 9951a1b1bfe98ca451db372a913a1034e8e899ad197805807b63a8ff869ee709</t>
      </text>
    </comment>
    <comment authorId="0" ref="G86">
      <text>
        <t xml:space="preserve">2026-10-12 16:19 UTC; independently accepted bounded N15 nondivisor interface.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
Prior displayed cell, preserved verbatim: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note, preserved verbatim:
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The controlling fresh F015 audit is SP11 section 3, SHA-256 4aed4e38953ac9266f8dbe8995dae1d61046f02972f11c5434c018681eac8df5, in Research-review-supplement-2026-10-10-v2-delivery.zip (Library libfile_c587a06594ac8191b9479f3c402f42db). In the supplement_v3 review namespace…
Prior note, preserved verbatim:
The controlling fresh F015 audit is SP11 section 3, SHA-256 4aed4e38953ac9266f8dbe8995dae1d61046f02972f11c5434c018681eac8df5, in Research-review-supplement-2026-10-10-v2-delivery.zip (Library libfile_c587a06594ac8191b9479f3c402f42db). In the supplement_v3 review namespace H06-H10 ACCEPT its scoped cap, aggregate, guarded Green, coverage and optional prefix claims; H11 REJECTS replacing local Green guards by mere invertibility, H12 REJECTS unrestricted promotion, and H14-H15 keep implementation and priority gates open. These are not baseline proof IDs or uniformly accepting verdicts. Existing proof closure remains unchanged. Coverage packet: Library libfile_816abc6d265c81918f7cd2b8319fd903 v1; SHA256 1a46b418931d63614c2e9d62358569f1aafa175104e1ea76561e9a34d9255ffb. Exact readback and 39 manifest payloads verified.</t>
      </text>
    </comment>
    <comment authorId="0" ref="I86">
      <text>
        <t xml:space="preserve">All exact source anchors:
Q14 | Research queue row17 | https://docs.google.com/spreadsheets/d/1BHaGJHkXxf_UfZdyTKF2zrWNFzIP4IvhaqFMj-83BjU/edit#gid=1877766156&amp;range=A17:V17</t>
      </text>
    </comment>
    <comment authorId="0" ref="J86">
      <text>
        <t xml:space="preserve">H06, H07, H08, H09, H10, H11, H12, H14, H15</t>
      </text>
    </comment>
    <comment authorId="0" ref="A219">
      <text>
        <t xml:space="preserve">Unranked source record; stable-ID order; open work before closed stages
Rank is workflow priority, not a breakthrough score.</t>
      </text>
    </comment>
    <comment authorId="0" ref="B219">
      <text>
        <t xml:space="preserve">Kinds: Canonical claim, Canonical catalogue claim
Explicit aliases: </t>
      </text>
    </comment>
    <comment authorId="0" ref="C219">
      <text>
        <t xml:space="preserve">Unrestricted one-inner and full1536-variable system open. Mixing rank is not cost.
No new current closure; historical limitations remain.
Next comparison: Match precisely the topology, size, gauges and field; establish a reusable theorem increment before proposing a standalone novelty claim.</t>
      </text>
    </comment>
    <comment authorId="0" ref="A87">
      <text>
        <t xml:space="preserve">Workflow placement using existing family priority and current task scope (10); open work before closed stages
Rank is workflow priority, not a breakthrough score.</t>
      </text>
    </comment>
    <comment authorId="0" ref="B87">
      <text>
        <t xml:space="preserve">Kinds: Follow-up workflow
Explicit aliases: </t>
      </text>
    </comment>
    <comment authorId="0" ref="F219">
      <text>
        <t xml:space="preserve">Accepted result at cited scope; recorded follow-up open</t>
      </text>
    </comment>
    <comment authorId="0" ref="C87">
      <text>
        <t xml:space="preserve">Direct arbitrary-length binning, finite-word HIKP engine, original sharper uniform preparation and full interface priority remain open.</t>
      </text>
    </comment>
    <comment authorId="0" ref="G219">
      <text>
        <t xml:space="preserve">accepted</t>
      </text>
    </comment>
    <comment authorId="0" ref="I219">
      <text>
        <t xml:space="preserve">All exact source anchors:
M-N64-LIFT | Catalogue: M-N64-LIFT | https://docs.google.com/spreadsheets/d/1BHaGJHkXxf_UfZdyTKF2zrWNFzIP4IvhaqFMj-83BjU/edit#gid=214001001&amp;range=A113:AF113
M-N64-LIFT | novelity breakthough: M-N64-LIFT | https://docs.google.com/spreadsheets/d/1BHaGJHkXxf_UfZdyTKF2zrWNFzIP4IvhaqFMj-83BjU/edit#gid=214001003&amp;range=A184:Z184</t>
      </text>
    </comment>
    <comment authorId="0" ref="F87">
      <text>
        <t xml:space="preserve">Bounded stage completed; distinct follow-up remains</t>
      </text>
    </comment>
    <comment authorId="0" ref="J219">
      <text>
        <t xml:space="preserve">https://github.com/AgentSlop-Si/research/blob/main/math/archive/objects/09/0907a37347eb2a92396599cfcfcd6470a167346b4b416157030181ab83ac12c4__INDEPENDENT_REVIEW.md | export SHA256 0907a37347eb2a92396599cfcfcd6470a167346b4b416157030181ab83ac12c4
https://github.com/AgentSlop-Si/research/blob/main/math/archive/objects/bb/bb4eb093b6357e185173fa31cf152e660a0ab7b77655dddbe0f502748a656254__INDEPENDENT_REVIEW.md | export SHA256 bb4eb093b6357e185173fa31cf152e660a0ab7b77655dddbe0f502748a656254</t>
      </text>
    </comment>
    <comment authorId="0" ref="G87">
      <text>
        <t xml:space="preserve">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Bounded prior comparison and repaired 1D exact-complex cubic tree composition accepted; original near-quadratic plug-in requires uncharged RIP preparation repair.
Prior note, preserved verbatim:
Bounded prior comparison and repaired 1D exact-complex cubic tree composition accepted; original near-quadratic plug-in requires uncharged RIP preparation repair.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I87">
      <text>
        <t xml:space="preserve">All exact source anchors:
STR-Q5 | Next cycle row8 | https://docs.google.com/spreadsheets/d/1BHaGJHkXxf_UfZdyTKF2zrWNFzIP4IvhaqFMj-83BjU/edit#gid=1152106829&amp;range=A8:V8</t>
      </text>
    </comment>
    <comment authorId="0" ref="J87">
      <text>
        <t xml:space="preserve">libfile_3e6100d5e41c81918760fd96ebb06103; SHA256 1d1fb981a71d5af0687090534295af812d758dab736acf5fe910c914e83ec48e.</t>
      </text>
    </comment>
    <comment authorId="0" ref="A220">
      <text>
        <t xml:space="preserve">Unranked source record; stable-ID order; open work before closed stages
Rank is workflow priority, not a breakthrough score.</t>
      </text>
    </comment>
    <comment authorId="0" ref="B220">
      <text>
        <t xml:space="preserve">Kinds: Canonical claim, Canonical catalogue claim
Explicit aliases: </t>
      </text>
    </comment>
    <comment authorId="0" ref="C220">
      <text>
        <t xml:space="preserve">Genuine four-fiber mixing/changed banks outside model; rank defect easily generated in O(N), not cost lower bound.
No new current closure; historical limitations remain.
Next comparison: Compare the exact grammar and endpoint freedoms with uncertainty, quasiseparable, displacement and graph-induced rank results; scope-specific novelty remains unassessed.</t>
      </text>
    </comment>
    <comment authorId="0" ref="A88">
      <text>
        <t xml:space="preserve">Workflow placement using existing family priority and current task scope (11); open work before closed stages
Rank is workflow priority, not a breakthrough score.</t>
      </text>
    </comment>
    <comment authorId="0" ref="B88">
      <text>
        <t xml:space="preserve">Kinds: Canonical claim, Canonical catalogue claim
Explicit aliases: </t>
      </text>
    </comment>
    <comment authorId="0" ref="F220">
      <text>
        <t xml:space="preserve">Accepted result at cited scope; recorded follow-up open</t>
      </text>
    </comment>
    <comment authorId="0" ref="C88">
      <text>
        <t xml:space="preserve">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Prior displayed cell, preserved verbatim:
Does not settle uniform h-pole optimum or claim t=1 always works. Requires paid pole selection/root/residue preparation; independently applying h+1 N-length solves is quadratic. Q20: Exact h-pole optimum and universal parameter t=1 remain open. Implementation: Implementation…
Prior note, preserved verbatim:
Does not settle uniform h-pole optimum or claim t=1 always works. Requires paid pole selection/root/residue preparation; independently applying h+1 N-length solves is quadratic.
Q20: Exact h-pole optimum and universal parameter t=1 remain open. Implementation: Implementation pending
Next comparison: Compare legal nonzero/nonresonant-node restrictions and forced diagonal/minimum classification against q-moment/Padé literature after applying the exact Lubinsky–Saff substitution.</t>
      </text>
    </comment>
    <comment authorId="0" ref="G220">
      <text>
        <t xml:space="preserve">accepted</t>
      </text>
    </comment>
    <comment authorId="0" ref="I220">
      <text>
        <t xml:space="preserve">All exact source anchors:
M-NILPOTENT-FOLD | Catalogue: M-NILPOTENT-FOLD | https://docs.google.com/spreadsheets/d/1BHaGJHkXxf_UfZdyTKF2zrWNFzIP4IvhaqFMj-83BjU/edit#gid=214001001&amp;range=A41:AF41
M-NILPOTENT-FOLD | novelity breakthough: M-NILPOTENT-FOLD | https://docs.google.com/spreadsheets/d/1BHaGJHkXxf_UfZdyTKF2zrWNFzIP4IvhaqFMj-83BjU/edit#gid=214001003&amp;range=A87:Z87</t>
      </text>
    </comment>
    <comment authorId="0" ref="F88">
      <text>
        <t xml:space="preserve">2026-10-12 00:28 UTC; independently accepted NF03 compact conditioned family.
NF-03 quantitative follow-on within this existing family; prior extra-pole existence and h&lt;=Qmin&lt;=h+1 bounds are unchanged. New compact rational family and same-coordinate exponential condition envelope independently accepted, with a paid whole-bank rational Karatsuba query and separate bit ledger. Useful practical conditioning/preparation and the broader NF-03 gate stay OPEN.
Prior displayed cell, preserved verbatim:
Accepted result at cited scope; recorded follow-up open
Prior note, preserved verbatim:
Accepted result at cited scope; recorded follow-up open</t>
      </text>
    </comment>
    <comment authorId="0" ref="J220">
      <text>
        <t xml:space="preserve">https://github.com/AgentSlop-Si/research/blob/main/math/archive/objects/e9/e997688eac279b14aa64e64f7bc55998f778169d3e32e5f885aab60e07e319f3__e997688eac279b14aa64e64f7bc55998f778169d3e32e5f885aab60e07e319f3__INDEPENDENT_REVIEW.md | export SHA256 e997688eac279b14aa64e64f7bc55998f778169d3e32e5f885aab60e07e319f3</t>
      </text>
    </comment>
    <comment authorId="0" ref="G88">
      <text>
        <t xml:space="preserve">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Prior displayed cell, preserved verbatim:
Saved self-contained extension proof read directly. Coprimality via nonsingular moment recurrence, nonzero degree-(2h−1) Wronskian with leading coefficient2, finite bad-parameter count and moment propagation check out as algebraic implications. Saved fresh finite controls were…
Prior note, preserved verbatim:
Saved self-contained extension proof read directly. Coprimality via nonsingular moment recurrence, nonzero degree-(2h−1) Wronskian with leading coefficient2, finite bad-parameter count and moment propagation check out as algebraic implications. Saved fresh finite controls were not rerun; no separate full independent audit specifically for this extension located in this pass.
Related current status (scope, not blanket theorem equivalence): Q20: Proof closed. Even N=2h ≥4 admits at most h+1 legal nonzero distinct poles; complete pencil proof accepted.</t>
      </text>
    </comment>
    <comment authorId="0" ref="I88">
      <text>
        <t xml:space="preserve">All exact source anchors:
ALG-EVEN-PRONY-EXTRA-POLE | Catalogue: ALG-EVEN-PRONY-EXTRA-POLE | https://docs.google.com/spreadsheets/d/1BHaGJHkXxf_UfZdyTKF2zrWNFzIP4IvhaqFMj-83BjU/edit#gid=214001001&amp;range=A29:AF29
ALG-EVEN-PRONY-EXTRA-POLE | novelity breakthough: ALG-EVEN-PRONY-EXTRA-POLE | https://docs.google.com/spreadsheets/d/1BHaGJHkXxf_UfZdyTKF2zrWNFzIP4IvhaqFMj-83BjU/edit#gid=214001003&amp;range=A46:Z46
ALG-EVEN-PRONY-EXTRA-POLE | Source comparisons row21 | https://docs.google.com/spreadsheets/d/1BHaGJHkXxf_UfZdyTKF2zrWNFzIP4IvhaqFMj-83BjU/edit#gid=214001002&amp;range=A21:V21</t>
      </text>
    </comment>
    <comment authorId="0" ref="J88">
      <text>
        <t xml:space="preserve">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Prior displayed cell, preserved verbatim:
https://github.com/AgentSlop-Si/research/blob/main/math/archive/objects/d6/d6f5ac8d0cbd7f48cf928139dd60d275c79ad7b566d3c772795bb91d0d3a4861__d6f5ac8d0cbd7f48cf92__PROOF_OR_OBSTRUCTION.md | export SHA256…
Prior note, preserved verbatim:
https://github.com/AgentSlop-Si/research/blob/main/math/archive/objects/d6/d6f5ac8d0cbd7f48cf928139dd60d275c79ad7b566d3c772795bb91d0d3a4861__d6f5ac8d0cbd7f48cf92__PROOF_OR_OBSTRUCTION.md | export SHA256 d6f5ac8d0cbd7f48cf928139dd60d275c79ad7b566d3c772795bb91d0d3a4861
Q20 current accepted scope: https://docs.google.com/spreadsheets/d/1BHaGJHkXxf_UfZdyTKF2zrWNFzIP4IvhaqFMj-83BjU/edit#gid=1877766156&amp;range=A23:V23</t>
      </text>
    </comment>
    <comment authorId="0" ref="A221">
      <text>
        <t xml:space="preserve">Unranked source record; stable-ID order; open work before closed stages
Rank is workflow priority, not a breakthrough score.</t>
      </text>
    </comment>
    <comment authorId="0" ref="B221">
      <text>
        <t xml:space="preserve">Kinds: Canonical claim, Canonical catalogue claim
Explicit aliases: </t>
      </text>
    </comment>
    <comment authorId="0" ref="C221">
      <text>
        <t xml:space="preserve">Does not prove Fourier outside image. All-r macro-to-ordered-scan lifting shortcut refuted, global lifted-superconcentrator conjecture open.
Q27: Choose one surviving chart; prove an exact all-row identity or target-specific exclusion with all guards, then charge synthesis and precision. Implementation: Exact local finite controls accepted; no production constructor.
Next comparison: Match precisely the topology, size, gauges and field; establish a reusable theorem increment before proposing a standalone novelty claim.</t>
      </text>
    </comment>
    <comment authorId="0" ref="A89">
      <text>
        <t xml:space="preserve">Workflow placement using existing family priority and current task scope (11); open work before closed stages
Rank is workflow priority, not a breakthrough score.</t>
      </text>
    </comment>
    <comment authorId="0" ref="B89">
      <text>
        <t xml:space="preserve">Kinds: Canonical claim, Canonical catalogue claim
Explicit aliases: </t>
      </text>
    </comment>
    <comment authorId="0" ref="F221">
      <text>
        <t xml:space="preserve">Accepted result at cited scope; recorded follow-up open</t>
      </text>
    </comment>
    <comment authorId="0" ref="C89">
      <text>
        <t xml:space="preserve">No extension past 1001, all composites, or all 5r². Later infinite families are proved separately.
No new current closure; historical limitations remain.
Next comparison: Compare legal nonzero/nonresonant-node restrictions and forced diagonal/minimum classification against q-moment/Padé literature after applying the exact Lubinsky–Saff substitution.</t>
      </text>
    </comment>
    <comment authorId="0" ref="G221">
      <text>
        <t xml:space="preserve">accepted
Related current status (scope, not blanket theorem equivalence): Q27: Construction open. Target-fiber equivalence and four-ratio local dominance are accepted. Phase41 separately excludes two unitary-cycle summands for N&gt;8 and gives fixed-branch ceilings. Surviving full target fibers remain open.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I221">
      <text>
        <t xml:space="preserve">All exact source anchors:
M-NONLINEAR-COMPATIBILITY | Catalogue: M-NONLINEAR-COMPATIBILITY | https://docs.google.com/spreadsheets/d/1BHaGJHkXxf_UfZdyTKF2zrWNFzIP4IvhaqFMj-83BjU/edit#gid=214001001&amp;range=A102:AF102
M-NONLINEAR-COMPATIBILITY | novelity breakthough: M-NONLINEAR-COMPATIBILITY | https://docs.google.com/spreadsheets/d/1BHaGJHkXxf_UfZdyTKF2zrWNFzIP4IvhaqFMj-83BjU/edit#gid=214001003&amp;range=A185:Z185</t>
      </text>
    </comment>
    <comment authorId="0" ref="F89">
      <text>
        <t xml:space="preserve">2026-10-12 21:00 UTC; scoped review label clarification, research remains open.
Finite odd-length classification through 1001 reviewed; no universal-composite conclusion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21">
      <text>
        <t xml:space="preserve">https://github.com/AgentSlop-Si/research/blob/main/math/archive/objects/c2/c2d57223d53fe435445a300027aec7ed2c45266c9a09f5df5754a06223460f68__c2d57223d53fe435445a300027aec7ed2c45266c9a09f5df5754a06223460f68__NONLINEAR_INDEPENDENT_AUDIT.md | export SHA256 c2d57223d53fe435445a300027aec7ed2c45266c9a09f5df5754a06223460f68
Q27 current accepted scope: https://docs.google.com/spreadsheets/d/1BHaGJHkXxf_UfZdyTKF2zrWNFzIP4IvhaqFMj-83BjU/edit#gid=1877766156&amp;range=A30:V30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G89">
      <text>
        <t xml:space="preserve">Every certificate and the complete index range independently verified. Original standalone verifier omitted an index-completeness assertion, but the archived data are complete.</t>
      </text>
    </comment>
    <comment authorId="0" ref="I89">
      <text>
        <t xml:space="preserve">All exact source anchors:
ALG-FINITE-CHIRP-1001 | Catalogue: ALG-FINITE-CHIRP-1001 | https://docs.google.com/spreadsheets/d/1BHaGJHkXxf_UfZdyTKF2zrWNFzIP4IvhaqFMj-83BjU/edit#gid=214001001&amp;range=A94:AF94
ALG-FINITE-CHIRP-1001 | novelity breakthough: ALG-FINITE-CHIRP-1001 | https://docs.google.com/spreadsheets/d/1BHaGJHkXxf_UfZdyTKF2zrWNFzIP4IvhaqFMj-83BjU/edit#gid=214001003&amp;range=A129:Z129</t>
      </text>
    </comment>
    <comment authorId="0" ref="J89">
      <text>
        <t xml:space="preserve">https://github.com/AgentSlop-Si/research/blob/main/math/archive/objects/c6/c64b813620686131f520339c14a0e5efc1c859999c228c823faf68e943d5a0b1__CLASSIFICATION.md | export SHA256 c64b813620686131f520339c14a0e5efc1c859999c228c823faf68e943d5a0b1
https://github.com/AgentSlop-Si/research/blob/main/math/archive/objects/af/af52543f5eddb8bbcdc1c96bc3fde65db64b58090eb0ed36d93eb0cc1d141333__INDEPENDENT_AUDIT.md | export SHA256 af52543f5eddb8bbcdc1c96bc3fde65db64b58090eb0ed36d93eb0cc1d141333</t>
      </text>
    </comment>
    <comment authorId="0" ref="A222">
      <text>
        <t xml:space="preserve">Unranked source record; stable-ID order; open work before closed stages
Rank is workflow priority, not a breakthrough score.</t>
      </text>
    </comment>
    <comment authorId="0" ref="B222">
      <text>
        <t xml:space="preserve">Kinds: Canonical claim, Canonical catalogue claim
Explicit aliases: </t>
      </text>
    </comment>
    <comment authorId="0" ref="C222">
      <text>
        <t xml:space="preserve">Original N256 still survives these tests; no arbitrary nonlinear-routing exclusion; high permutation edit rank can have O(N) execution.
No new current closure; historical limitations remain.
Next comparison: Compare the exact grammar and endpoint freedoms with uncertainty, quasiseparable, displacement and graph-induced rank results; scope-specific novelty remains unassessed.</t>
      </text>
    </comment>
    <comment authorId="0" ref="A90">
      <text>
        <t xml:space="preserve">Workflow placement using existing family priority and current task scope (11); open work before closed stages
Rank is workflow priority, not a breakthrough score.</t>
      </text>
    </comment>
    <comment authorId="0" ref="B90">
      <text>
        <t xml:space="preserve">Kinds: Canonical claim, Canonical catalogue claim, Theorem view
Explicit aliases: </t>
      </text>
    </comment>
    <comment authorId="0" ref="F222">
      <text>
        <t xml:space="preserve">Accepted result at cited scope; recorded follow-up open</t>
      </text>
    </comment>
    <comment authorId="0" ref="C90">
      <text>
        <t xml:space="preserve">No unrestricted inverse-bank minimum or all-composite squarefreeness. Branch nodes not necessarily in Q(q). O(N³) setup/O(N²) application generally, improved O(N²) setup on lower-bank cases, exact field operations only.
Q03: Keep common-good-component and no repeated-prime assumptions. Implementation: Implementation pending
Q08: Does not give a uniform growing-degree stability theorem. Implementation: Implementation pending
Next comparison: Recover the missing LS87 bibliography page and trace exact legal nonzero/nonresonant-node/minimum statements in the same common-cycle scalar grammar. Keep the classical moment identities separate from the guarded application.</t>
      </text>
    </comment>
    <comment authorId="0" ref="G222">
      <text>
        <t xml:space="preserve">accepted</t>
      </text>
    </comment>
    <comment authorId="0" ref="I222">
      <text>
        <t xml:space="preserve">All exact source anchors:
M-NONLINEAR-ROUTING | Catalogue: M-NONLINEAR-ROUTING | https://docs.google.com/spreadsheets/d/1BHaGJHkXxf_UfZdyTKF2zrWNFzIP4IvhaqFMj-83BjU/edit#gid=214001001&amp;range=A39:AF39
M-NONLINEAR-ROUTING | novelity breakthough: M-NONLINEAR-ROUTING | https://docs.google.com/spreadsheets/d/1BHaGJHkXxf_UfZdyTKF2zrWNFzIP4IvhaqFMj-83BjU/edit#gid=214001003&amp;range=A88:Z88</t>
      </text>
    </comment>
    <comment authorId="0" ref="F90">
      <text>
        <t xml:space="preserve">Accepted result at cited scope; recorded follow-up open</t>
      </text>
    </comment>
    <comment authorId="0" ref="J222">
      <text>
        <t xml:space="preserve">https://github.com/AgentSlop-Si/research/blob/main/math/archive/objects/44/441844b80ac427aa2b3c40b7f1c5a1f031af01a11a8978aafb0af006c821720f__INDEPENDENT_REVIEW.md | export SHA256 441844b80ac427aa2b3c40b7f1c5a1f031af01a11a8978aafb0af006c821720f</t>
      </text>
    </comment>
    <comment authorId="0" ref="G90">
      <text>
        <t xml:space="preserve">Uniform construction/minimum and partial free-diagonal classification independently accepted. Nonsingular Hankel lower bound and guarded polynomial-pencil upper construction both checked.
Related current status (scope, not blanket theorem equivalence): Q03: Proof closed. Common-prime content carry and guarded odd legal-bank minima retained.
Q08: Proof closed. Fixed-degree full cluster singular spectrum added; constants remain degree-dependent.</t>
      </text>
    </comment>
    <comment authorId="0" ref="I90">
      <text>
        <t xml:space="preserve">All exact source anchors:
F021 | Catalogue: F021 | https://docs.google.com/spreadsheets/d/1BHaGJHkXxf_UfZdyTKF2zrWNFzIP4IvhaqFMj-83BjU/edit#gid=214001001&amp;range=A14:AF14
F021 | novelity breakthough: F021 | https://docs.google.com/spreadsheets/d/1BHaGJHkXxf_UfZdyTKF2zrWNFzIP4IvhaqFMj-83BjU/edit#gid=214001003&amp;range=A24:Z24
F021 | Theorem register row32 | https://docs.google.com/spreadsheets/d/1BHaGJHkXxf_UfZdyTKF2zrWNFzIP4IvhaqFMj-83BjU/edit#gid=404576783&amp;range=A32:V32
F021 | Prior work row14 | https://docs.google.com/spreadsheets/d/1BHaGJHkXxf_UfZdyTKF2zrWNFzIP4IvhaqFMj-83BjU/edit#gid=562593543&amp;range=A14:V14
F021 | Source comparisons row16 | https://docs.google.com/spreadsheets/d/1BHaGJHkXxf_UfZdyTKF2zrWNFzIP4IvhaqFMj-83BjU/edit#gid=214001002&amp;range=A16:V16</t>
      </text>
    </comment>
    <comment authorId="0" ref="J90">
      <text>
        <t xml:space="preserve">https://github.com/AgentSlop-Si/research/blob/main/math/archive/objects/df/dfea8a0a54f747e9af09acceb7d92b0345233731da03fe9ed0e86f4d26524c6a__INDEPENDENT_AUDIT.md | export SHA256 3fa45f3acbb5185f6d70323bbd30d6c4298504eb2f3647c5d4f276030491dee5
https://github.com/AgentSlop-Si/research/blob/main/math/archive/objects/c6/c64b813620686131f520339c14a0e5efc1c859999c228c823faf68e943d5a0b1__CLASSIFICATION.md | export SHA256 c64b813620686131f520339c14a0e5efc1c859999c228c823faf68e943d5a0b1
https://github.com/AgentSlop-Si/research/blob/main/math/archive/objects/af/af52543f5eddb8bbcdc1c96bc3fde65db64b58090eb0ed36d93eb0cc1d141333__INDEPENDENT_AUDIT.md | export SHA256 af52543f5eddb8bbcdc1c96bc3fde65db64b58090eb0ed36d93eb0cc1d141333
Q03 current accepted scope: https://docs.google.com/spreadsheets/d/1BHaGJHkXxf_UfZdyTKF2zrWNFzIP4IvhaqFMj-83BjU/edit#gid=1877766156&amp;range=A6:V6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text>
    </comment>
    <comment authorId="0" ref="A223">
      <text>
        <t xml:space="preserve">Unranked source record; stable-ID order; open work before closed stages
Rank is workflow priority, not a breakthrough score.</t>
      </text>
    </comment>
    <comment authorId="0" ref="B223">
      <text>
        <t xml:space="preserve">Kinds: Canonical claim, Canonical catalogue claim
Explicit aliases: </t>
      </text>
    </comment>
    <comment authorId="0" ref="C223">
      <text>
        <t xml:space="preserve">2026-10-11 21:56 UTC; source-pinned current-view reconciliation.
Outer-stage synthesis away from the stated diagonal-reference neighborhood and full complex feasibility remain open. Retain selected reference minima and inverse norms; the accepted fixed affine N256 coefficient gate gives no whole-architecture, Toffoli-composed, all-N or outer-norm-free exclusion.
Prior displayed cell, preserved verbatim:
This is not full infeasibility. Nonunitary diagonal references require their minimum singular values. The expanded latest packet has not been independently replayed. Q28: Retain selected reference scale minima, outer inverse norms and exact affine layout. No global four-stage…
Prior note, preserved verbatim:
This is not full infeasibility. Nonunitary diagonal references require their minimum singular values. The expanded latest packet has not been independently replayed.
Q28: Retain selected reference scale minima, outer inverse norms and exact affine layout. No global four-stage infeasibility. Implementation: Not applicable to abstract proof
Next comparison: Match precisely the topology, size, gauges and field; establish a reusable theorem increment before proposing a standalone novelty claim.</t>
      </text>
    </comment>
    <comment authorId="0" ref="A91">
      <text>
        <t xml:space="preserve">Workflow placement using existing family priority and current task scope (11); open work before closed stages
Rank is workflow priority, not a breakthrough score.</t>
      </text>
    </comment>
    <comment authorId="0" ref="B91">
      <text>
        <t xml:space="preserve">Kinds: Current new-result view (not a new-discovery count), Result view
Explicit aliases: </t>
      </text>
    </comment>
    <comment authorId="0" ref="F223">
      <text>
        <t xml:space="preserve">Accepted result at cited scope; recorded follow-up open</t>
      </text>
    </comment>
    <comment authorId="0" ref="C91">
      <text>
        <t xml:space="preserve">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Prior displayed cell, preserved verbatim:
Exact h-pole optimum and universal parameter t=1 remain open. Next comparison: Compare legal nonzero/nonresonant-node restrictions and forced diagonal/minimum classification against q-moment/Padé literature after applying the exact Lubinsky–Saff substitution.
Prior note, preserved verbatim:
Exact h-pole optimum and universal parameter t=1 remain open.
Next comparison: Compare legal nonzero/nonresonant-node restrictions and forced diagonal/minimum classification against q-moment/Padé literature after applying the exact Lubinsky–Saff substitution.</t>
      </text>
    </comment>
    <comment authorId="0" ref="G223">
      <text>
        <t xml:space="preserve">2026-10-11 21:56 UTC; source-pinned current-view reconciliation.
Existing REVIEW-14 accepts32 fixed-layout rank gates, rational fourth moment&gt;1264/25, sigma17&gt;3sqrt(2)/5 and strict exact/approximate outer-inverse neighborhood bounds for the pinned affine N256 model. Exact layout, moment and paired-rank controls are inherited from that review.
Prior displayed cell, preserved verbatim:
core accepted historical audit; latest expanded packet source-inspected Related current status (scope, not blanket theorem equivalence): Q28: Proof closed. Rational fixed-layout gap constant and general/approximate outer-stability bounds reconstructed and accepted.
Prior note, preserved verbatim:
core accepted historical audit; latest expanded packet source-inspected
Related current status (scope, not blanket theorem equivalence): Q28: Proof closed. Rational fixed-layout gap constant and general/approximate outer-stability bounds reconstructed and accepted.</t>
      </text>
    </comment>
    <comment authorId="0" ref="I223">
      <text>
        <t xml:space="preserve">All exact source anchors:
M-OUTER-STABILITY | Catalogue: M-OUTER-STABILITY | https://docs.google.com/spreadsheets/d/1BHaGJHkXxf_UfZdyTKF2zrWNFzIP4IvhaqFMj-83BjU/edit#gid=214001001&amp;range=A120:AF120
M-OUTER-STABILITY | novelity breakthough: M-OUTER-STABILITY | https://docs.google.com/spreadsheets/d/1BHaGJHkXxf_UfZdyTKF2zrWNFzIP4IvhaqFMj-83BjU/edit#gid=214001003&amp;range=A186:Z186
M-OUTER-STABILITY | Source comparisons row13 | https://docs.google.com/spreadsheets/d/1BHaGJHkXxf_UfZdyTKF2zrWNFzIP4IvhaqFMj-83BjU/edit#gid=214001002&amp;range=A13:V13</t>
      </text>
    </comment>
    <comment authorId="0" ref="F91">
      <text>
        <t xml:space="preserve">2026-10-12 00:28 UTC; independently accepted NF03 compact conditioned family.
NF-03 quantitative follow-on within this existing family; prior extra-pole existence and h&lt;=Qmin&lt;=h+1 bounds are unchanged. New compact rational family and same-coordinate exponential condition envelope independently accepted, with a paid whole-bank rational Karatsuba query and separate bit ledger. Useful practical conditioning/preparation and the broader NF-03 gate stay OPEN.
Prior displayed cell, preserved verbatim:
Accepted result at cited scope; recorded follow-up open
Prior note, preserved verbatim:
Accepted result at cited scope; recorded follow-up open</t>
      </text>
    </comment>
    <comment authorId="0" ref="J223">
      <text>
        <t xml:space="preserve">2026-10-11 21:56 UTC; source-pinned current-view reconciliation.
Current-view evidence: Catalogue98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https://github.com/AgentSlop-Si/research/blob/main/math/archive/objects/4c/4c3f08629a9adfe35137244617393f4e8426929bbce33375c732dec5a249b719__PROOF_CERTIFICATE.md | export SHA256 4c3f08629a9adfe35137244617393f4e8426929bbce33375c732dec5a249b719…
Prior note, preserved verbatim:
https://github.com/AgentSlop-Si/research/blob/main/math/archive/objects/4c/4c3f08629a9adfe35137244617393f4e8426929bbce33375c732dec5a249b719__PROOF_CERTIFICATE.md | export SHA256 4c3f08629a9adfe35137244617393f4e8426929bbce33375c732dec5a249b719
https://github.com/AgentSlop-Si/research/blob/main/math/archive/objects/0f/0f032e8b67e404627d3c162c001391fd4d9a7ca4b20ff11b532fd15f23042269__OUTER_INVERSE_REVIEW.md | export SHA256 dd6d4edad18c859b6acb8579c4720958f5a6daf29819f5a98886187234a59aa7
Q28 current accepted scope: https://docs.google.com/spreadsheets/d/1BHaGJHkXxf_UfZdyTKF2zrWNFzIP4IvhaqFMj-83BjU/edit#gid=1877766156&amp;range=A31:V31</t>
      </text>
    </comment>
    <comment authorId="0" ref="G91">
      <text>
        <t xml:space="preserve">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Prior displayed cell, preserved verbatim:
Proof closed
Prior note, preserved verbatim:
Proof closed</t>
      </text>
    </comment>
    <comment authorId="0" ref="I91">
      <text>
        <t xml:space="preserve">All exact source anchors:
NEW-07 | novelity breakthough: NEW-07 | https://docs.google.com/spreadsheets/d/1BHaGJHkXxf_UfZdyTKF2zrWNFzIP4IvhaqFMj-83BjU/edit#gid=214001003&amp;range=A128:Z128
NEW-07 | New results row10 | https://docs.google.com/spreadsheets/d/1BHaGJHkXxf_UfZdyTKF2zrWNFzIP4IvhaqFMj-83BjU/edit#gid=627764102&amp;range=A10:V10</t>
      </text>
    </comment>
    <comment authorId="0" ref="J91">
      <text>
        <t xml:space="preserve">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Prior displayed cell, preserved verbatim:
https://docs.google.com/spreadsheets/d/1BHaGJHkXxf_UfZdyTKF2zrWNFzIP4IvhaqFMj-83BjU/edit#gid=627764102&amp;range=A10:V10
Prior note, preserved verbatim:
https://docs.google.com/spreadsheets/d/1BHaGJHkXxf_UfZdyTKF2zrWNFzIP4IvhaqFMj-83BjU/edit#gid=627764102&amp;range=A10:V10</t>
      </text>
    </comment>
    <comment authorId="0" ref="A224">
      <text>
        <t xml:space="preserve">Unranked source record; stable-ID order; open work before closed stages
Rank is workflow priority, not a breakthrough score.</t>
      </text>
    </comment>
    <comment authorId="0" ref="B224">
      <text>
        <t xml:space="preserve">Kinds: Canonical claim, Canonical catalogue claim
Explicit aliases: </t>
      </text>
    </comment>
    <comment authorId="0" ref="C224">
      <text>
        <t xml:space="preserve">2026-10-11 21:56 UTC; source-pinned current-view reconciliation.
Simultaneous complex feasibility of the full factorization remains open. Necessary paired/dual minors and the scalar-energy relaxation witness are not a factorization or sufficient conditions. The stronger exactly-unitary-outer constant does not transfer to nonunitary outer stages.
Prior displayed cell, preserved verbatim:
The paired Frobenius bound alone does not improve the single-block operator bound. The energy-relaxation witness is not a factorization. The conditional unitary gap does not apply to arbitrary outer stages. Independent finite-certificate reconstruction remains needed. Q22:…
Prior note, preserved verbatim:
The paired Frobenius bound alone does not improve the single-block operator bound. The energy-relaxation witness is not a factorization. The conditional unitary gap does not apply to arbitrary outer stages. Independent finite-certificate reconstruction remains needed.
Q22: Accepted for the exact N=256 affine-column layout. Fresh data reconstructed by the proof author; reviewer checked analytic reductions, not a second replay of every datum. Implementation: Not applicable to abstract proof
Q28: Retain selected reference scale minima, outer inverse norms and exact affine layout. No global four-stage infeasibility. Implementation: Not applicable to abstract proof
Next comparison: Match precisely the topology, size, gauges and field; establish a reusable theorem increment before proposing a standalone novelty claim.</t>
      </text>
    </comment>
    <comment authorId="0" ref="A92">
      <text>
        <t xml:space="preserve">Workflow placement using existing family priority and current task scope (11); open work before closed stages
Rank is workflow priority, not a breakthrough score.</t>
      </text>
    </comment>
    <comment authorId="0" ref="B92">
      <text>
        <t xml:space="preserve">Kinds: Fusion workflow
Explicit aliases: </t>
      </text>
    </comment>
    <comment authorId="0" ref="F224">
      <text>
        <t xml:space="preserve">Accepted result at cited scope; recorded follow-up open</t>
      </text>
    </comment>
    <comment authorId="0" ref="C92">
      <text>
        <t xml:space="preserve">2026-10-12 00:28 UTC; independently accepted NF03 compact conditioned family.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Prior displayed cell, preserved verbatim:
Find a substantially better-conditioned legal family and practical preparation. Current κ₂≥2^(2N⁴), preparation2^O(p+N⁷), quadratic scalar query; exact h-pole optimum/t=1 open.
Prior note, preserved verbatim:
Find a substantially better-conditioned legal family and practical preparation. Current κ₂≥2^(2N⁴), preparation2^O(p+N⁷), quadratic scalar query; exact h-pole optimum/t=1 open.</t>
      </text>
    </comment>
    <comment authorId="0" ref="G224">
      <text>
        <t xml:space="preserve">2026-10-11 21:56 UTC; source-pinned current-view reconciliation.
Existing REVIEW-14 accepts64 paired-rank constraints, opposite-block rank&gt;=112, squared-Frobenius/nuclear gaps&gt;=96, scalar-energy relaxation optimum96 and the complementary inverse-block dual.62 overlaps and36 general Jacobi identities are recorded as checked; exactly-unitary-outer bounds retain that extra premise.
Prior displayed cell, preserved verbatim:
source theorem analytically inspected; independent audit pending Related current status (scope, not blanket theorem equivalence): Q22: Proof closed. Paired Jacobi gate and decisive N=256 affine-layout witnesses reconstructed. Q28: Proof closed. Rational fixed-layout gap…
Prior note, preserved verbatim:
source theorem analytically inspected; independent audit pending
Related current status (scope, not blanket theorem equivalence): Q22: Proof closed. Paired Jacobi gate and decisive N=256 affine-layout witnesses reconstructed.
Q28: Proof closed. Rational fixed-layout gap constant and general/approximate outer-stability bounds reconstructed and accepted.</t>
      </text>
    </comment>
    <comment authorId="0" ref="I224">
      <text>
        <t xml:space="preserve">All exact source anchors:
M-PAIRED-JACOBI | Catalogue: M-PAIRED-JACOBI | https://docs.google.com/spreadsheets/d/1BHaGJHkXxf_UfZdyTKF2zrWNFzIP4IvhaqFMj-83BjU/edit#gid=214001001&amp;range=A121:AF121
M-PAIRED-JACOBI | novelity breakthough: M-PAIRED-JACOBI | https://docs.google.com/spreadsheets/d/1BHaGJHkXxf_UfZdyTKF2zrWNFzIP4IvhaqFMj-83BjU/edit#gid=214001003&amp;range=A187:Z187
M-PAIRED-JACOBI | Source comparisons row10 | https://docs.google.com/spreadsheets/d/1BHaGJHkXxf_UfZdyTKF2zrWNFzIP4IvhaqFMj-83BjU/edit#gid=214001002&amp;range=A10:V10</t>
      </text>
    </comment>
    <comment authorId="0" ref="F92">
      <text>
        <t xml:space="preserve">2026-10-12 00:28 UTC; independently accepted NF03 compact conditioned family.
New compact rational family and same-coordinate exponential condition envelope independently accepted, with a paid whole-bank rational Karatsuba query and separate bit ledger. Useful practical conditioning/preparation and the broader NF-03 gate stay OPEN.
Prior displayed cell, preserved verbatim:
Effective all-even construction accepted; practical conditioning open
Prior note, preserved verbatim:
Effective all-even construction accepted; practical conditioning open</t>
      </text>
    </comment>
    <comment authorId="0" ref="J224">
      <text>
        <t xml:space="preserve">2026-10-11 21:56 UTC; source-pinned current-view reconciliation.
Current-view evidence: Catalogue99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https://github.com/AgentSlop-Si/research/blob/main/math/archive/objects/1f/1f2765398e34a8cf9d41242f09caaffa6fcd27115a4026ecf777721f2456c312__PROOF_CERTIFICATE.md | export SHA256 1f2765398e34a8cf9d41242f09caaffa6fcd27115a4026ecf777721f2456c312 Q22…
Prior note, preserved verbatim:
https://github.com/AgentSlop-Si/research/blob/main/math/archive/objects/1f/1f2765398e34a8cf9d41242f09caaffa6fcd27115a4026ecf777721f2456c312__PROOF_CERTIFICATE.md | export SHA256 1f2765398e34a8cf9d41242f09caaffa6fcd27115a4026ecf777721f2456c312
Q22 current accepted scope: https://docs.google.com/spreadsheets/d/1BHaGJHkXxf_UfZdyTKF2zrWNFzIP4IvhaqFMj-83BjU/edit#gid=1877766156&amp;range=A25:V25
Q28 current accepted scope: https://docs.google.com/spreadsheets/d/1BHaGJHkXxf_UfZdyTKF2zrWNFzIP4IvhaqFMj-83BjU/edit#gid=1877766156&amp;range=A31:V31</t>
      </text>
    </comment>
    <comment authorId="0" ref="G92">
      <text>
        <t xml:space="preserve">2026-10-12 00:28 UTC; independently accepted NF03 compact conditioned family.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Prior displayed cell, preserved verbatim:
t_N=2^(10N³+2) gives h+1 legal nodes for every even N=2h≥4 with explicit certified preparation. Scoped independent acceptance.
Prior note, preserved verbatim:
t_N=2^(10N³+2) gives h+1 legal nodes for every even N=2h≥4 with explicit certified preparation. Scoped independent acceptance.</t>
      </text>
    </comment>
    <comment authorId="0" ref="I92">
      <text>
        <t xml:space="preserve">All exact source anchors:
NF-03 | Fusion list row14 | https://docs.google.com/spreadsheets/d/1BHaGJHkXxf_UfZdyTKF2zrWNFzIP4IvhaqFMj-83BjU/edit#gid=1242754826&amp;range=A14:V14</t>
      </text>
    </comment>
    <comment authorId="0" ref="J92">
      <text>
        <t xml:space="preserve">2026-10-12 00:28 UTC; independently accepted NF03 compact conditioned family.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Prior displayed cell, preserved verbatim:
libfile_61fd519436948191a369c3fcfb4a1354; SHA256 e4cebaf2346153c8ef991fb65f46aa9379575d1631186f04a33766d865d02fef.
Prior note, preserved verbatim:
libfile_61fd519436948191a369c3fcfb4a1354; SHA256 e4cebaf2346153c8ef991fb65f46aa9379575d1631186f04a33766d865d02fef.</t>
      </text>
    </comment>
    <comment authorId="0" ref="A225">
      <text>
        <t xml:space="preserve">Unranked source record; stable-ID order; open work before closed stages
Rank is workflow priority, not a breakthrough score.</t>
      </text>
    </comment>
    <comment authorId="0" ref="B225">
      <text>
        <t xml:space="preserve">Kinds: Canonical claim, Canonical catalogue claim
Explicit aliases: </t>
      </text>
    </comment>
    <comment authorId="0" ref="C225">
      <text>
        <t xml:space="preserve">No arbitrary nonlinear routing theorem; source uniform capacity helper missing r weight for r&gt;1, saved r1 witnesses unaffected.
No new current closure; historical limitations remain.
Next comparison: Compare the exact grammar and endpoint freedoms with uncertainty, quasiseparable, displacement and graph-induced rank results; scope-specific novelty remains unassessed.</t>
      </text>
    </comment>
    <comment authorId="0" ref="A93">
      <text>
        <t xml:space="preserve">Workflow placement using existing family priority and current task scope (11); open work before closed stages
Rank is workflow priority, not a breakthrough score.</t>
      </text>
    </comment>
    <comment authorId="0" ref="B93">
      <text>
        <t xml:space="preserve">Kinds: Research workflow
Explicit aliases: </t>
      </text>
    </comment>
    <comment authorId="0" ref="F225">
      <text>
        <t xml:space="preserve">Accepted result at cited scope; recorded follow-up open</t>
      </text>
    </comment>
    <comment authorId="0" ref="C93">
      <text>
        <t xml:space="preserve">2026-10-12 00:28 UTC; independently accepted NF03 compact conditioned family.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Prior displayed cell, preserved verbatim:
The explicit family is badly conditioned: kappa_2&gt;=2^(2N^4). Independent h+1-bank application remains quadratic in exact-rational scalar operations. No useful growing-degree stability, competitive fast FFT, production execution, exact h-pole optimum or universal t=1 is…
Prior note, preserved verbatim:
The explicit family is badly conditioned: kappa_2&gt;=2^(2N^4). Independent h+1-bank application remains quadratic in exact-rational scalar operations. No useful growing-degree stability, competitive fast FFT, production execution, exact h-pole optimum or universal t=1 is established. Continue through existing Fusion list NF-03; no new row or discovery count.</t>
      </text>
    </comment>
    <comment authorId="0" ref="G225">
      <text>
        <t xml:space="preserve">accepted</t>
      </text>
    </comment>
    <comment authorId="0" ref="I225">
      <text>
        <t xml:space="preserve">All exact source anchors:
M-PARITY-DEPTH | Catalogue: M-PARITY-DEPTH | https://docs.google.com/spreadsheets/d/1BHaGJHkXxf_UfZdyTKF2zrWNFzIP4IvhaqFMj-83BjU/edit#gid=214001001&amp;range=A36:AF36
M-PARITY-DEPTH | novelity breakthough: M-PARITY-DEPTH | https://docs.google.com/spreadsheets/d/1BHaGJHkXxf_UfZdyTKF2zrWNFzIP4IvhaqFMj-83BjU/edit#gid=214001003&amp;range=A89:Z89</t>
      </text>
    </comment>
    <comment authorId="0" ref="F93">
      <text>
        <t xml:space="preserve">2026-10-12 00:28 UTC; independently accepted NF03 compact conditioned family.
New compact rational family and same-coordinate exponential condition envelope independently accepted, with a paid whole-bank rational Karatsuba query and separate bit ledger. Useful practical conditioning/preparation and the broader NF-03 gate stay OPEN.
Prior displayed cell, preserved verbatim:
Accepted result at cited scope; recorded follow-up open
Prior note, preserved verbatim:
Accepted result at cited scope; recorded follow-up open</t>
      </text>
    </comment>
    <comment authorId="0" ref="J225">
      <text>
        <t xml:space="preserve">https://github.com/AgentSlop-Si/research/blob/main/math/archive/objects/2c/2c404af4bf89fda64f06d04b2151b2885e87bd5d1ce4ee4c756027e74cf350ae__INDEPENDENT_REVIEW.md | export SHA256 2c404af4bf89fda64f06d04b2151b2885e87bd5d1ce4ee4c756027e74cf350ae</t>
      </text>
    </comment>
    <comment authorId="0" ref="G93">
      <text>
        <t xml:space="preserve">2026-10-12 00:28 UTC; independently accepted NF03 compact conditioned family.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Prior displayed cell, preserved verbatim:
Effective construction and exact-rational contract independently ACCEPTED for every even N=2h&gt;=4: t_N=2^(10N^3+2), h+1 legal distinct nonzero nodes, explicit separation/nonpole/residue margins, certified exhaustive preparation 2^[O(p+N^7)] bit work and fully charged bank…
Prior note, preserved verbatim:
Effective construction and exact-rational contract independently ACCEPTED for every even N=2h&gt;=4: t_N=2^(10N^3+2), h+1 legal distinct nonzero nodes, explicit separation/nonpole/residue margins, certified exhaustive preparation 2^[O(p+N^7)] bit work and fully charged bank application.</t>
      </text>
    </comment>
    <comment authorId="0" ref="I93">
      <text>
        <t xml:space="preserve">All exact source anchors:
Q20 | Research queue row23 | https://docs.google.com/spreadsheets/d/1BHaGJHkXxf_UfZdyTKF2zrWNFzIP4IvhaqFMj-83BjU/edit#gid=1877766156&amp;range=A23:V23</t>
      </text>
    </comment>
    <comment authorId="0" ref="J93">
      <text>
        <t xml:space="preserve">2026-10-12 00:28 UTC; independently accepted NF03 compact conditioned family.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Prior displayed cell, preserved verbatim:
Review libfile_61fd519436948191a369c3fcfb4a1354 v0, archive SHA256 e4cebaf2346153c8ef991fb65f46aa9379575d1631186f04a33766d865d02fef; author libfile_2237faa51e608191904217362890f002, SHA256…
Prior note, preserved verbatim:
Review libfile_61fd519436948191a369c3fcfb4a1354 v0, archive SHA256 e4cebaf2346153c8ef991fb65f46aa9379575d1631186f04a33766d865d02fef; author libfile_2237faa51e608191904217362890f002, SHA256 2c28b73941c59aee6a8697ed13d2e6db5c359d02b25f8f1ef3422c1b2370913e. Pinned proof SHA256 ad435354eceb014f2e28cedc6563181505076fdc1ef9421eba14bb546e06ff2f.</t>
      </text>
    </comment>
    <comment authorId="0" ref="A226">
      <text>
        <t xml:space="preserve">Unranked source record; stable-ID order; open work before closed stages
Rank is workflow priority, not a breakthrough score.</t>
      </text>
    </comment>
    <comment authorId="0" ref="B226">
      <text>
        <t xml:space="preserve">Kinds: Canonical claim, Canonical catalogue claim
Explicit aliases: </t>
      </text>
    </comment>
    <comment authorId="0" ref="C226">
      <text>
        <t xml:space="preserve">No arbitrary input-side gauges or products; N1 sampling law needs separate guard; passing selected-column tests not full Fourier equality.
No new current closure; historical limitations remain.
Next comparison: Match precisely the topology, size, gauges and field; establish a reusable theorem increment before proposing a standalone novelty claim.</t>
      </text>
    </comment>
    <comment authorId="0" ref="A94">
      <text>
        <t xml:space="preserve">Workflow placement using existing family priority and current task scope (12); open work before closed stages
Rank is workflow priority, not a breakthrough score.</t>
      </text>
    </comment>
    <comment authorId="0" ref="B94">
      <text>
        <t xml:space="preserve">Kinds: Intake workflow
Explicit aliases: </t>
      </text>
    </comment>
    <comment authorId="0" ref="F226">
      <text>
        <t xml:space="preserve">Accepted result at cited scope; recorded follow-up open</t>
      </text>
    </comment>
    <comment authorId="0" ref="C94">
      <text>
        <t xml:space="preserve">2026-10-12 01:22 UTC; independently accepted AESGR B8 finite all-row experiment.
Retain B4 and B8 finite acceptances. Remaining: an explicitly legal further/uniform family with charged coefficient preparation, full all-row Fourier identities and actual routing, plus any independently required arc-code/global-rewiring conditions. Two finite depths4/10 do not prove constant-depth uniformity. General numerical stability, rational bit/physical costs, production and priority remain open; no new canonical theory or ranking change.
Prior displayed cell, preserved verbatim:
Produce another legal full-row instance or reusable pattern, then prove a uniform fixed-depth family. Arc saturation/global rewiring and uniform q^(Θ(q)) target remain open.
Prior note, preserved verbatim:
Produce another legal full-row instance or reusable pattern, then prove a uniform fixed-depth family. Arc saturation/global rewiring and uniform q^(Θ(q)) target remain open.</t>
      </text>
    </comment>
    <comment authorId="0" ref="G226">
      <text>
        <t xml:space="preserve">accepted</t>
      </text>
    </comment>
    <comment authorId="0" ref="I226">
      <text>
        <t xml:space="preserve">All exact source anchors:
M-PARTIAL-COLUMNS | Catalogue: M-PARTIAL-COLUMNS | https://docs.google.com/spreadsheets/d/1BHaGJHkXxf_UfZdyTKF2zrWNFzIP4IvhaqFMj-83BjU/edit#gid=214001001&amp;range=A117:AF117
M-PARTIAL-COLUMNS | novelity breakthough: M-PARTIAL-COLUMNS | https://docs.google.com/spreadsheets/d/1BHaGJHkXxf_UfZdyTKF2zrWNFzIP4IvhaqFMj-83BjU/edit#gid=214001003&amp;range=A188:Z188</t>
      </text>
    </comment>
    <comment authorId="0" ref="F94">
      <text>
        <t xml:space="preserve">2026-10-12 01:22 UTC; independently accepted AESGR B8 finite all-row experiment.
Only the named q2/B8 finite all-row experiment and canonical immutable API are complete. The broad AESGR program remains open. This is a finite classical radix2 translation; it supplies no uniform fixed-depth q^(Theta(q)) family, minimal depth, arc-code saturation, global rewiring, varying-q coefficient-generation theorem, asymptotic improvement or historical novelty.
Prior displayed cell, preserved verbatim:
Finite B4 experiment complete; uniform construction open
Prior note, preserved verbatim:
Finite B4 experiment complete; uniform construction open</t>
      </text>
    </comment>
    <comment authorId="0" ref="J226">
      <text>
        <t xml:space="preserve">https://github.com/AgentSlop-Si/research/blob/main/math/archive/objects/33/33816835e08389f6a97b20bf53dec2a784f078aec8f9bda72eac711ce468cf56__SEPARATION_AND_PHASE32_REVIEW.md | export SHA256 33816835e08389f6a97b20bf53dec2a784f078aec8f9bda72eac711ce468cf56
https://github.com/AgentSlop-Si/research/blob/main/math/archive/objects/80/80447ca3d7f8f7478c57c716a14ddccd15c6c6cdacde498ccaad854ac9c4de9e__NEW_GREEN_ARCHIVE_REVIEW.md | export SHA256 80447ca3d7f8f7478c57c716a14ddccd15c6c6cdacde498ccaad854ac9c4de9e</t>
      </text>
    </comment>
    <comment authorId="0" ref="G94">
      <text>
        <t xml:space="preserve">2026-10-12 01:22 UTC; independently accepted AESGR B8 finite all-row experiment.
Independent bounded ACCEPT: q2,B8,depth10 exact all-row positive-sign Fourier construction over supplied Q(zeta8), for all four primitive eighth roots, in the accepted core weighted-Hamiltonian-Green/nonzero-diagonal grammar. Five classical radix2 butterflies use ten two-branch Green layers; four of ten layers explicitly pay output bit-reversal routing. All20 inverses have holonomy−1 and denominator2; all11 diagonals are nonzero. Full matrix equality, seed and Weyl identities are checked. Strict canonical immutable prepared API admits only the pinned family. Accepted B4 remains unchanged.
Prior displayed cell, preserved verbatim:
Finite B=4, depth4 exact Fourier macro and repaired prepared-certificate API accepted. Classical radix-2 translation; no generic speedup.
Prior note, preserved verbatim:
Finite B=4, depth4 exact Fourier macro and repaired prepared-certificate API accepted. Classical radix-2 translation; no generic speedup.</t>
      </text>
    </comment>
    <comment authorId="0" ref="I94">
      <text>
        <t xml:space="preserve">All exact source anchors:
AESGR-20261011 | Incoming queue row29 | https://docs.google.com/spreadsheets/d/1BHaGJHkXxf_UfZdyTKF2zrWNFzIP4IvhaqFMj-83BjU/edit#gid=1395216284&amp;range=A29:V29</t>
      </text>
    </comment>
    <comment authorId="0" ref="J94">
      <text>
        <t xml:space="preserve">2026-10-12 01:22 UTC; independently accepted AESGR B8 finite all-row experiment.
Independent review ZIP SHA256 f81d283cb34b5557e5c62aa07d4298dd8c1aa502a9518e9a37c78c9efc5bc1e9; REVIEW.md ddb817372c777e813265bb853f76b2a868164ce6a26ea61e37ebb4cda433708e; candidate77616a5f31ab85031657be3e2897adc628592d150c233238b520f131fa6877df. Independent four-root/256-entry checks,80 two-sided Green inverses,20 quadratic-filter identities,32 seed/256 Weyl equations, complete-vector arithmetic and immutable/API controls pass; cold replay passes. Fully charged compile_prepared:716 field multiplications,8 additions,222 subtractions,42 divisions; fresh vector568 multiplications/380 additions/no divisions. Nonfield admission, coefficient copying, routing, eight inputs/outputs and rational-size growth are separate paid obligations; these field counts are not instruction/bit/runtime speed guarantees.
Prior displayed cell, preserved verbatim:
libfile_8ae8dc3f6640819188900ecc227ea1bd; SHA256 914a84d3bc40cc0c22781fa215ebed95f377861b06ce7784dd28fb6e1b19275d.
Prior note, preserved verbatim:
libfile_8ae8dc3f6640819188900ecc227ea1bd; SHA256 914a84d3bc40cc0c22781fa215ebed95f377861b06ce7784dd28fb6e1b19275d.</t>
      </text>
    </comment>
    <comment authorId="0" ref="A227">
      <text>
        <t xml:space="preserve">Unranked source record; stable-ID order; open work before closed stages
Rank is workflow priority, not a breakthrough score.</t>
      </text>
    </comment>
    <comment authorId="0" ref="B227">
      <text>
        <t xml:space="preserve">Kinds: Canonical claim, Canonical catalogue claim
Explicit aliases: </t>
      </text>
    </comment>
    <comment authorId="0" ref="C227">
      <text>
        <t xml:space="preserve">2026-10-11 21:56 UTC; source-pinned current-view reconciliation.
The corrected unweighted-permutation extremizer theorem has no missing proof gate. Weighted monomials and unrestricted runtime are different models; historical larger Hankel/transcript/cosine-sine suites were not replayed. Worldwide priority remains unresolved.
Prior displayed cell, preserved verbatim:
Source proof read; no standalone current independent review located. Correction-space dimension not arithmetic complexity; adaptive transcript subclaims separately algorithmic. Q21: Complete proof accepted; finite controls are supplemental. Weighted monomials and unrestricted…
Prior note, preserved verbatim:
Source proof read; no standalone current independent review located. Correction-space dimension not arithmetic complexity; adaptive transcript subclaims separately algorithmic.
Q21: Complete proof accepted; finite controls are supplemental. Weighted monomials and unrestricted runtime are outside scope. Implementation: Not applicable to abstract proof
Next comparison: Compare the exact grammar and endpoint freedoms with uncertainty, quasiseparable, displacement and graph-induced rank results; scope-specific novelty remains unassessed.</t>
      </text>
    </comment>
    <comment authorId="0" ref="A95">
      <text>
        <t xml:space="preserve">Workflow placement using existing family priority and current task scope (12); open work before closed stages
Rank is workflow priority, not a breakthrough score.</t>
      </text>
    </comment>
    <comment authorId="0" ref="B95">
      <text>
        <t xml:space="preserve">Kinds: Canonical claim, Canonical catalogue claim
Explicit aliases: </t>
      </text>
    </comment>
    <comment authorId="0" ref="F227">
      <text>
        <t xml:space="preserve">Accepted result at cited scope; recorded follow-up open</t>
      </text>
    </comment>
    <comment authorId="0" ref="C95">
      <text>
        <t xml:space="preserve">No implicit automorphism on arbitrary complex input registers; finite-field order test is not enough for general composite rings. Exact recurrence does not imply floating conditioning.
No new current closure; historical limitations remain.
Next comparison: Compare the exact relative-field rank formula and whole-circuit interface with classical rational Fourier/Ramanujan transforms and Galois-linear complexity.</t>
      </text>
    </comment>
    <comment authorId="0" ref="G227">
      <text>
        <t xml:space="preserve">2026-10-11 21:56 UTC; source-pinned current-view reconciliation.
Existing corrected proof accepted: displacement rank N−z(P), minimum floor(N/2), uniquely attained by negation, with the even-size total-index-sum repair. REVIEW-13 records409,113 permutations and270 actual modular ranks. These historical checks are inherited, not newly rerun.
Prior displayed cell, preserved verbatim:
source proof inspected; independent audit not located Related current status (scope, not blanket theorem equivalence): Q21: Proof closed. Permutation-displacement extremizer proof repaired at even size; exhaustive fresh N≤9 controls pass.
Prior note, preserved verbatim:
source proof inspected; independent audit not located
Related current status (scope, not blanket theorem equivalence): Q21: Proof closed. Permutation-displacement extremizer proof repaired at even size; exhaustive fresh N≤9 controls pass.</t>
      </text>
    </comment>
    <comment authorId="0" ref="I227">
      <text>
        <t xml:space="preserve">All exact source anchors:
M-PERMUTATION-DISPLACEMENT | Catalogue: M-PERMUTATION-DISPLACEMENT | https://docs.google.com/spreadsheets/d/1BHaGJHkXxf_UfZdyTKF2zrWNFzIP4IvhaqFMj-83BjU/edit#gid=214001001&amp;range=A62:AF62
M-PERMUTATION-DISPLACEMENT | novelity breakthough: M-PERMUTATION-DISPLACEMENT | https://docs.google.com/spreadsheets/d/1BHaGJHkXxf_UfZdyTKF2zrWNFzIP4IvhaqFMj-83BjU/edit#gid=214001003&amp;range=A90:Z90
M-PERMUTATION-DISPLACEMENT | Source comparisons row9 | https://docs.google.com/spreadsheets/d/1BHaGJHkXxf_UfZdyTKF2zrWNFzIP4IvhaqFMj-83BjU/edit#gid=214001002&amp;range=A9:V9</t>
      </text>
    </comment>
    <comment authorId="0" ref="F95">
      <text>
        <t xml:space="preserve">2026-10-12 21:00 UTC; scoped review label clarification, research remains open.
Exact conductor-hybrid theory reviewed; floating-point and bit-cost qualification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27">
      <text>
        <t xml:space="preserve">2026-10-11 21:56 UTC; source-pinned current-view reconciliation.
Current-view evidence: Catalogue85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https://github.com/AgentSlop-Si/research/blob/main/math/archive/objects/17/17b6c569e8a4cad09b87dc56a1901f80326be926a0c3c3b9ca4217e32bcd25b1__RESEARCH_20261009-213641_.md | export SHA256…
Prior note, preserved verbatim:
https://github.com/AgentSlop-Si/research/blob/main/math/archive/objects/17/17b6c569e8a4cad09b87dc56a1901f80326be926a0c3c3b9ca4217e32bcd25b1__RESEARCH_20261009-213641_.md | export SHA256 17b6c569e8a4cad09b87dc56a1901f80326be926a0c3c3b9ca4217e32bcd25b1
Q21 current accepted scope: https://docs.google.com/spreadsheets/d/1BHaGJHkXxf_UfZdyTKF2zrWNFzIP4IvhaqFMj-83BjU/edit#gid=1877766156&amp;range=A24:V24</t>
      </text>
    </comment>
    <comment authorId="0" ref="G95">
      <text>
        <t xml:space="preserve">Independent review accepts algebra, output coverage and counts.</t>
      </text>
    </comment>
    <comment authorId="0" ref="I95">
      <text>
        <t xml:space="preserve">All exact source anchors:
ALG-012 | Catalogue: ALG-012 | https://docs.google.com/spreadsheets/d/1BHaGJHkXxf_UfZdyTKF2zrWNFzIP4IvhaqFMj-83BjU/edit#gid=214001001&amp;range=A125:AF125
ALG-012 | novelity breakthough: ALG-012 | https://docs.google.com/spreadsheets/d/1BHaGJHkXxf_UfZdyTKF2zrWNFzIP4IvhaqFMj-83BjU/edit#gid=214001003&amp;range=A130:Z130</t>
      </text>
    </comment>
    <comment authorId="0" ref="J95">
      <text>
        <t xml:space="preserve">https://github.com/AgentSlop-Si/research/blob/main/math/archive/objects/93/935ed394798de3999d670e1186a9cdd26752170f81ce253eff5e948fb56ddbed__935ed394798de399__GALOIS_INDEPENDENT_REVIEW.md | export SHA256 935ed394798de3999d670e1186a9cdd26752170f81ce253eff5e948fb56ddbed</t>
      </text>
    </comment>
    <comment authorId="0" ref="A228">
      <text>
        <t xml:space="preserve">Unranked source record; stable-ID order; open work before closed stages
Rank is workflow priority, not a breakthrough score.</t>
      </text>
    </comment>
    <comment authorId="0" ref="B228">
      <text>
        <t xml:space="preserve">Kinds: Canonical claim, Canonical catalogue claim
Explicit aliases: </t>
      </text>
    </comment>
    <comment authorId="0" ref="C228">
      <text>
        <t xml:space="preserve">The witness does NOT defeat all rank tests: Fourier minor rows{0,4},cols{0,2} rank1 but candidate rank2. Forming dense pencils/determinant not shown linear time.
No new current closure; historical limitations remain.
Next comparison: Match precisely the topology, size, gauges and field; establish a reusable theorem increment before proposing a standalone novelty claim.</t>
      </text>
    </comment>
    <comment authorId="0" ref="A96">
      <text>
        <t xml:space="preserve">Workflow placement using existing family priority and current task scope (12); open work before closed stages
Rank is workflow priority, not a breakthrough score.</t>
      </text>
    </comment>
    <comment authorId="0" ref="B96">
      <text>
        <t xml:space="preserve">Kinds: Supplemental / queue scope view, Theorem view, Research workflow, Intake workflow
Explicit aliases: </t>
      </text>
    </comment>
    <comment authorId="0" ref="F228">
      <text>
        <t xml:space="preserve">Accepted result at cited scope; recorded follow-up open</t>
      </text>
    </comment>
    <comment authorId="0" ref="C96">
      <text>
        <t xml:space="preserve">Component only; no cheap arbitrary-input complement or full-FFT improvement. N=61440 count is 64603 literal events or 64499 with signed accumulation under stated unit-cost inverse convention.
[2026-10-10 12:40 UTC; reviewed scoped update] HERO1 Phase33 modal and projected Fourier: Prime-power character-shell routing; dyadic projected output and exact complex norm identity; restricted-rank output. No uniform small-error guarantee; setup/sign/root/norm and field qualifiers; full N960 count 17432 versus reference13639. Public supplement: math/updates/2026-10-10-1240/notes/04_projected_fourier.md
Source archive SHA-256: d00b64d6cc6fad64a0d839d9efb789fbab681a80701c97fda18ccec3e24858fb. Exported proof/audit SHA-256: 4202039b815e30d643cef363a2342dee020beab9de8e104f9e075dbcd1a28522.
Separately derived comparator independently accepted: for N=2^t, t&gt;=1 and 1&lt;=C&lt;=t, computes the restricted projected vector P_C F_N x = F_N P_C x for arbitrary dense input in O(N+(t-C+1)C 2^C), including preparation and complete readout. Field characteristic is not 2; a supplied primitive 2^C-th root suffices. If the full Nth root is absent, the full-DFT identity is interpreted in a compatible extension. At C=t the output is the full DFT and cost remains O(N log N). This is a different algorithm from the submitted direct-character source, with no uniform relative-error, unrestricted speedup, numerical-stability or worldwide-priority claim. Frozen comparator: math/updates/2026-10-10-1240/notes/06_projected_comparator.txt; SHA-256 996a7215ebc4ffac8921d90e4083d9b50d134c72622488496cbb1342dee2b592. Independent review: math/updates/2026-10-10-1240/notes/07_projected_comparator_review.txt; SHA-256 5bef098f8f5ca09f098c1b9ead0c66a167ef819493a13475c2c89719c5e86bda.</t>
      </text>
    </comment>
    <comment authorId="0" ref="G228">
      <text>
        <t xml:space="preserve">accepted</t>
      </text>
    </comment>
    <comment authorId="0" ref="I228">
      <text>
        <t xml:space="preserve">All exact source anchors:
M-PHASE-PENCIL | Catalogue: M-PHASE-PENCIL | https://docs.google.com/spreadsheets/d/1BHaGJHkXxf_UfZdyTKF2zrWNFzIP4IvhaqFMj-83BjU/edit#gid=214001001&amp;range=A112:AF112
M-PHASE-PENCIL | novelity breakthough: M-PHASE-PENCIL | https://docs.google.com/spreadsheets/d/1BHaGJHkXxf_UfZdyTKF2zrWNFzIP4IvhaqFMj-83BjU/edit#gid=214001003&amp;range=A189:Z189</t>
      </text>
    </comment>
    <comment authorId="0" ref="F96">
      <text>
        <t xml:space="preserve">Scoped proof accepted with corrections; recorded follow-up open
Source: https://docs.google.com/spreadsheets/d/1BHaGJHkXxf_UfZdyTKF2zrWNFzIP4IvhaqFMj-83BjU/edit#gid=404576783&amp;range=A36:V36
Prior overview wording: Scoped result recorded; follow-up remains</t>
      </text>
    </comment>
    <comment authorId="0" ref="J228">
      <text>
        <t xml:space="preserve">https://github.com/AgentSlop-Si/research/blob/main/math/archive/objects/25/258fdfefc49efdfbd726c715edf273b253b1d470a8353c8fe002e2c3fe4de3e6__REVIEW.md | export SHA256 a7b908bc8082860fed4f2e040ba5d5f1087cd1ea1f71a4d11d14ad5dabd215f8</t>
      </text>
    </comment>
    <comment authorId="0" ref="G96">
      <text>
        <t xml:space="preserve">scoped_pass_with_corrections
For d|N, maximum E-linear annihilator rank is N-sum_{m|N}phi(gcd(m,d)), attained in the E-relative exterior model. The rational gcd-orbit component is O(N) exact arithmetic.</t>
      </text>
    </comment>
    <comment authorId="0" ref="I96">
      <text>
        <t xml:space="preserve">All exact source anchors:
HERO1_PHASE32_20261010 | novelity breakthough: HERO1_PHASE32_20261010 | https://docs.google.com/spreadsheets/d/1BHaGJHkXxf_UfZdyTKF2zrWNFzIP4IvhaqFMj-83BjU/edit#gid=214001003&amp;range=A25:Z25
HERO1_PHASE32_20261010 | Incoming queue row10 | https://docs.google.com/spreadsheets/d/1BHaGJHkXxf_UfZdyTKF2zrWNFzIP4IvhaqFMj-83BjU/edit#gid=1395216284&amp;range=A10:V10
HERO1_PHASE32_20261010 | Research queue row43 | https://docs.google.com/spreadsheets/d/1BHaGJHkXxf_UfZdyTKF2zrWNFzIP4IvhaqFMj-83BjU/edit#gid=1877766156&amp;range=A43:V43
HERO1_PHASE32_20261010 | Theorem register row36 | https://docs.google.com/spreadsheets/d/1BHaGJHkXxf_UfZdyTKF2zrWNFzIP4IvhaqFMj-83BjU/edit#gid=404576783&amp;range=A36:V36
HERO1_PHASE32_20261010 | Prior work row22 | https://docs.google.com/spreadsheets/d/1BHaGJHkXxf_UfZdyTKF2zrWNFzIP4IvhaqFMj-83BjU/edit#gid=562593543&amp;range=A22:V22</t>
      </text>
    </comment>
    <comment authorId="0" ref="J96">
      <text>
        <t xml:space="preserve">Completed scoped review at 2026-10-10T12:13:36Z</t>
      </text>
    </comment>
    <comment authorId="0" ref="A229">
      <text>
        <t xml:space="preserve">Unranked source record; stable-ID order; open work before closed stages
Rank is workflow priority, not a breakthrough score.</t>
      </text>
    </comment>
    <comment authorId="0" ref="B229">
      <text>
        <t xml:space="preserve">Kinds: Canonical claim, Canonical catalogue claim
Explicit aliases: </t>
      </text>
    </comment>
    <comment authorId="0" ref="C229">
      <text>
        <t xml:space="preserve">Arbitrary complex middle or large exterior changes evade theorem; exact algebraic scaling not supplied by approximate iterations.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A97">
      <text>
        <t xml:space="preserve">Workflow placement using existing family priority and current task scope (12); open work before closed stages
Rank is workflow priority, not a breakthrough score.</t>
      </text>
    </comment>
    <comment authorId="0" ref="B97">
      <text>
        <t xml:space="preserve">Kinds: Supplemental / queue scope view, Research workflow, Intake workflow
Explicit aliases: IN-04</t>
      </text>
    </comment>
    <comment authorId="0" ref="F229">
      <text>
        <t xml:space="preserve">Accepted result at cited scope; recorded follow-up open</t>
      </text>
    </comment>
    <comment authorId="0" ref="C97">
      <text>
        <t xml:space="preserve">Charge whole target; do not add isolated-stage ranks or multiply independent branch/gate lower bounds. No unrestricted N log N lower bound.</t>
      </text>
    </comment>
    <comment authorId="0" ref="G229">
      <text>
        <t xml:space="preserve">accepted</t>
      </text>
    </comment>
    <comment authorId="0" ref="I229">
      <text>
        <t xml:space="preserve">All exact source anchors:
M-POSITIVE-PHASE | Catalogue: M-POSITIVE-PHASE | https://docs.google.com/spreadsheets/d/1BHaGJHkXxf_UfZdyTKF2zrWNFzIP4IvhaqFMj-83BjU/edit#gid=214001001&amp;range=A56:AF56
M-POSITIVE-PHASE | novelity breakthough: M-POSITIVE-PHASE | https://docs.google.com/spreadsheets/d/1BHaGJHkXxf_UfZdyTKF2zrWNFzIP4IvhaqFMj-83BjU/edit#gid=214001003&amp;range=A91:Z91</t>
      </text>
    </comment>
    <comment authorId="0" ref="F97">
      <text>
        <t xml:space="preserve">Proof closed at cited scope; recorded follow-up open
Source: https://docs.google.com/spreadsheets/d/1BHaGJHkXxf_UfZdyTKF2zrWNFzIP4IvhaqFMj-83BjU/edit#gid=1877766156&amp;range=A40:V40
Prior overview wording: Scoped result recorded; follow-up remains</t>
      </text>
    </comment>
    <comment authorId="0" ref="J229">
      <text>
        <t xml:space="preserve">https://github.com/AgentSlop-Si/research/blob/main/math/archive/objects/3f/3f22b6b411a54f1b20c05ff9341e97bf8980801cdaaaaf5520577faaf6de1f67__REVIEW.md | export SHA256 3f22b6b411a54f1b20c05ff9341e97bf8980801cdaaaaf5520577faaf6de1f67</t>
      </text>
    </comment>
    <comment authorId="0" ref="G97">
      <text>
        <t xml:space="preserve">Scoped independent review complete; corrected claims, rejections and open limits retained. Q37; reviews I19, I20, I21, I22, I23, I24, I25, I26, I27, I28, I29.
Rational projection rank N−tau(N).</t>
      </text>
    </comment>
    <comment authorId="0" ref="I97">
      <text>
        <t xml:space="preserve">All exact source anchors:
Q37 | novelity breakthough: Q37 | https://docs.google.com/spreadsheets/d/1BHaGJHkXxf_UfZdyTKF2zrWNFzIP4IvhaqFMj-83BjU/edit#gid=214001003&amp;range=A47:Z47
IN-04 | Incoming queue row7 | https://docs.google.com/spreadsheets/d/1BHaGJHkXxf_UfZdyTKF2zrWNFzIP4IvhaqFMj-83BjU/edit#gid=1395216284&amp;range=A7:V7
Q37 | Research queue row40 | https://docs.google.com/spreadsheets/d/1BHaGJHkXxf_UfZdyTKF2zrWNFzIP4IvhaqFMj-83BjU/edit#gid=1877766156&amp;range=A40:V40</t>
      </text>
    </comment>
    <comment authorId="0" ref="J97">
      <text>
        <t xml:space="preserve">Incorporated in this master checkpoint</t>
      </text>
    </comment>
    <comment authorId="0" ref="A230">
      <text>
        <t xml:space="preserve">Unranked source record; stable-ID order; open work before closed stages
Rank is workflow priority, not a breakthrough score.</t>
      </text>
    </comment>
    <comment authorId="0" ref="B230">
      <text>
        <t xml:space="preserve">Kinds: Canonical claim, Canonical catalogue claim
Explicit aliases: </t>
      </text>
    </comment>
    <comment authorId="0" ref="C230">
      <text>
        <t xml:space="preserve">Not independently ordered general feedback no-go; root/bit/conditioning costs separate.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A98">
      <text>
        <t xml:space="preserve">Workflow placement using existing family priority and current task scope (13); open work before closed stages
Rank is workflow priority, not a breakthrough score.</t>
      </text>
    </comment>
    <comment authorId="0" ref="B98">
      <text>
        <t xml:space="preserve">Kinds: Supplemental / queue scope view, Research workflow
Explicit aliases: </t>
      </text>
    </comment>
    <comment authorId="0" ref="F230">
      <text>
        <t xml:space="preserve">Accepted result at cited scope; recorded follow-up open</t>
      </text>
    </comment>
    <comment authorId="0" ref="C98">
      <text>
        <t xml:space="preserve">2026-10-11 23:59 UTC; independently accepted complete Q30 superlinear baseline.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Prior displayed cell, preserved verbatim:
Construct and charge the complete P/product executor and end-to-end Fourier composition. Accepted fixed-description first-order and canonical odd-grid preparation results are completed subscopes, not a complete Fourier accelerator.
Prior note, preserved verbatim:
Construct and charge the complete P/product executor and end-to-end Fourier composition. Accepted fixed-description first-order and canonical odd-grid preparation results are completed subscopes, not a complete Fourier accelerator.</t>
      </text>
    </comment>
    <comment authorId="0" ref="G230">
      <text>
        <t xml:space="preserve">accepted</t>
      </text>
    </comment>
    <comment authorId="0" ref="I230">
      <text>
        <t xml:space="preserve">All exact source anchors:
M-QUADRATIC-FEEDBACK | Catalogue: M-QUADRATIC-FEEDBACK | https://docs.google.com/spreadsheets/d/1BHaGJHkXxf_UfZdyTKF2zrWNFzIP4IvhaqFMj-83BjU/edit#gid=214001001&amp;range=A107:AF107
M-QUADRATIC-FEEDBACK | novelity breakthough: M-QUADRATIC-FEEDBACK | https://docs.google.com/spreadsheets/d/1BHaGJHkXxf_UfZdyTKF2zrWNFzIP4IvhaqFMj-83BjU/edit#gid=214001003&amp;range=A190:Z190</t>
      </text>
    </comment>
    <comment authorId="0" ref="F98">
      <text>
        <t xml:space="preserve">2026-10-11 23:59 UTC; independently accepted complete Q30 superlinear baseline.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Preparation contracts accepted; paid full executor open
Prior note, preserved verbatim:
Preparation contracts accepted; paid full executor open</t>
      </text>
    </comment>
    <comment authorId="0" ref="J230">
      <text>
        <t xml:space="preserve">https://github.com/AgentSlop-Si/research/blob/main/math/archive/objects/14/14fed22f7a71e5d9f77b230b694fc08ae47086f5bbdeb1f68d72f69f969e8cb5__REVIEW.md | export SHA256 14fed22f7a71e5d9f77b230b694fc08ae47086f5bbdeb1f68d72f69f969e8cb5</t>
      </text>
    </comment>
    <comment authorId="0" ref="G98">
      <text>
        <t xml:space="preserve">2026-10-11 23:59 UTC; independently accepted complete Q30 superlinear baseline.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The accepted b=1 full-Q inverse and actual residual remain closed on their fixed-description dyadic, canonical-complex, growing-word contracts. Numerical stability with paid logarithmic precision is not the uniformly O(1)-conditioned prefix premise in Ailon’s scalar model. The…
Prior note, preserved verbatim:
The accepted b=1 full-Q inverse and actual residual remain closed on their fixed-description dyadic, canonical-complex, growing-word contracts. Numerical stability with paid logarithmic precision is not the uniformly O(1)-conditioned prefix premise in Ailon’s scalar model. The independent P executor and end-to-end Fourier composition remain open. Exact P/F equivalence has O(N) overhead only in its stated exact unit-cost field model; it does not supply a bounded-coefficient or finite-word executor. The accepted packed route still pays 16 long-integer products, each on Theta(N log N) bits. No universal Fourier lower bound or impossibility follows. Source: Library libfile_f3f150b6bdb881919bf568fa32b389e0; archive SHA256 9887536c1b968e698b9ceb7ddf371d269cec1f0d5577c4e2e97c23ec5fa1c2c2; independently checked report SHA256 88c9a0b2886580c6dab6460e528c7c55398a988d11820154749b36665cfa7972.</t>
      </text>
    </comment>
    <comment authorId="0" ref="I98">
      <text>
        <t xml:space="preserve">All exact source anchors:
Q30 | novelity breakthough: Q30 | https://docs.google.com/spreadsheets/d/1BHaGJHkXxf_UfZdyTKF2zrWNFzIP4IvhaqFMj-83BjU/edit#gid=214001003&amp;range=A26:Z26
Q30 | Research queue row33 | https://docs.google.com/spreadsheets/d/1BHaGJHkXxf_UfZdyTKF2zrWNFzIP4IvhaqFMj-83BjU/edit#gid=1877766156&amp;range=A33:V33</t>
      </text>
    </comment>
    <comment authorId="0" ref="J98">
      <text>
        <t xml:space="preserve">2026-10-11 23:59 UTC; independently accepted complete Q30 superlinear baseline.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Prior displayed cell, preserved verbatim:
R07, S10, S11, S12, S13, S20, I11 [2026-10-11; independently reviewed existing-table continuation] Q30 independent scope receipt: research_cycle_0116/q30_independent_review/REVIEW_RECEIPT.json ; SHA256…
Prior note, preserved verbatim:
R07, S10, S11, S12, S13, S20, I11
[2026-10-11; independently reviewed existing-table continuation]
Q30 independent scope receipt: research_cycle_0116/q30_independent_review/REVIEW_RECEIPT.json ; SHA256 b8d4deaf427f99990bf1fcf2af05edc6f855756dbaca1e54da015d2ce1ea1e7d. Review: research_cycle_0116/q30_independent_review/REVIEW.md ; SHA256 6c1fdb582de33927142999bd779806bddd58615aafaacb235fe4d7a2efd7cf70. Accepted proof: research_cycle_0104/q30_continuation/REPORT.md ; SHA256 4165c7b2681d3161dd591e13d46a204a37c59d1ec9258948a5e74912cfbb2120. Exact scopes and remaining obligations are preserved in this row and the completion packet.
[2026-10-11; independently reviewed resumed round]
Q30 b=3 independent verdict ACCEPT_SCOPE_LIMITED, no corrections. Receipt: research_resume_1029/q30_independent_review/REVIEW_RECEIPT.json; SHA256 e56fa9cb894d5670b9f344f24932f523b06903b84ffbe5ec01a28aaeb81fe91a. Review: research_resume_1029/q30_independent_review/REVIEW.md; SHA256 b1bcd6fbab82ebd7c6763db5b6ff86e14ad0424a536ef86e030982e978142225. Accepted author: research_resume_1029/q30_b3/REPORT.md; SHA256 54a75d2c2b830c28d47b6a8358ff0e5288b1e0984a5bd11ef8ec28751e885f05.
[2026-10-11; independently reviewed follow-up round]
Q30 final independent review: research_cycle_1117/q30_b4_review/REVIEW_RECEIPT.json ; SHA256 d5b18c16fc5c10de7d51bb08df94453c82ef596eb5b300a49b8b45f82a310286. Review report: research_cycle_1117/q30_b4_review/REVIEW.md ; SHA256 1a02a044b096f4d2dcbf91d0c4ebdaef0b034716416b9b0ef1881605df3ac243. Disposition: ACCEPT_SCOPE_LIMITED. Exact accepted scopes and exclusions govern; no novelty or priority upgrade.
[2026-10-11; independently reviewed integral/uniform continuation]
Q30 independent analytic audit: research_cycle_1117/q30_uniform_adversarial/REPORT.md; SHA256 174a0bd00e7a03286c1db92b28d5a6caf959818d292d2146a2b71017c230ae2f ; Q30 final author binding: research_cycle_1117/q30_uniform_adversarial/FINAL_BINDING.json; SHA256 ff8f45e34642cffc5821ed4fcb2fccf7f9c7d9e208a829daca8c4ca24eecd0c2 ; Q30 final independent reconciliation: research_cycle_1117/q30_uniform_adversarial/FINAL_AUTHOR_RECONCILIATION.md; SHA256 57969ab5e62d1e6f7f161c233eb22d7c7559292029bbadcafe7801c6aa3cd87d ; Q30 finite prior-work audit; priority unresolved: research_cycle_1117/q30_uniform_priority/PRIOR_WORK_AUDIT.md; SHA256 976cd000e1f13e02c00d1d6e7dc4266283c4b0915f3ad2cb40d89459cf31a811. Exact reviewed scope governs; no priority clearance or broader preparation/FFT claim.
[2026-10-11; independently reviewed Q30 execution contracts]
First-order preparation author: research_cycle_1117/q30_uniform_preparation/REPORT.md; SHA256 dc32b77cade43c5af09dfc817ed3f1cd33f589db87f67c4eb83e853be3918040 ; Preparation accepted verdict: research_cycle_1117/q30_uniform_preparation_review/VERDICT.json; SHA256 12529521aa1c83eb6f9610282be3661056f92e612f6d84c88f6784eb10b23182 ; Preparation independent seal: research_cycle_1117/q30_uniform_preparation_review/REVIEW_SEAL.json; SHA256 f684e4cf194b1b244d2b10ea5a524cb766dd8979872e75c684cbddf56375a691 ; Nonchirp recurrence author: research_cycle_1117/q30_recurrence_stability/REPORT.md; SHA256 d2f18d1f6b2af2978c886d826da1a75718f392f0de9e030010e004660da2bf7a ; Nonchirp recurrence accepted verdict: research_cycle_1117/q30_recurrence_review/VERDICT.json; SHA256 723d8b5cef74ef48a293fe78407f47f75131502eee26e223cee593204a28a873 ; Recurrence independent seal: research_cycle_1117/q30_recurrence_review/REVIEW_MANIFEST.json; SHA256 285a812854baa4f4193d3219f0659ea550296d81bd331fa0dc1d578e93a1df53 ; Transfer-gap author: research_cycle_1117/q30_transfer_gap/REPORT.md; SHA256 4c65df4d7d4b14c9c5b0a2478d61a1c785679fceeeb3db453015780fd2499538 ; All-b transfer obstruction accepted verdict: research_cycle_1117/q30_transfer_review/VERDICT.json; SHA256 1086f40dda6475950d698e0e3a0fa0bb87be0cae9a5bfb60f1d2552fd5b4db34 ; Transfer independent seal: research_cycle_1117/q30_transfer_review/REVIEW_SEAL.json; SHA256 55e1e71c73fef7225b94ad8068595bc9907b9ae810265d38349573a3d459c979. Exact independently reviewed scopes and source versions govern. No priority or general FFT promotion.
[2026-10-11; independently reviewed direct-inverse and wider-window continuation]
Q30 final independent verdict ACCEPTED_SCOPED_FINITE_WORD_EXECUTOR: research_cycle_1117/q30_direct_inverse_review/VERDICT.json; SHA256 a35023dcd0f74bdcde90d60c0ddf0c18a430fc8322e6598a01113fc3a10485b7; Q30 independent seal: research_cycle_1117/q30_direct_inverse_review/REVIEW_SEAL.json; SHA256 8fad81e1ea050f9ae25d4500d82fa8413fb1f02d21bc1e23df0a766c9ae7e157; Accepted b=1 C_h inverse author report: research_cycle_1117/q30_direct_inverse/REPORT.md; SHA256 05849dd581dd7b8c70456d598cb60c64b00f25b6efb2e1d3cfda6180e963423d; Finite stability prior-work comparison: research_cycle_1117/q30_stability_priority/REPORT.md; SHA256 ca25a43e4fc5520441367969fc6fad9e70a0025fbd2d5e53b8592d917be9cbe8; Read/unread primary-source ledger: research_cycle_1117/q30_stability_priority/PRIMARY_SOURCE_LEDGER.json; SHA256 9fd145307ea3c007e0670c33d9ebe3f5a54240ea599bf52881caaa410090ccf7. Exact reviewed scopes govern; no historical-priority or complete Fourier-executor clearance.
[2026-10-11; independently reviewed b=1 full-Q inverse composition]
Q30 final independent verdict ACCEPTED: research_cycle_1117/q30_outer_chirps_review/VERDICT.json; SHA256 3ce50e0ea1c2fa71c4664b6dbea75f16db7bddfb1c541324feb9affa28479992; Final independent seal SEALED_ACCEPTANCE: research_cycle_1117/q30_outer_chirps_review/REVIEW_SEAL.json; SHA256 5dab7b403a79989b7a6f6df899f4b59d6559cec9419d1e3d6d6799c2e77fce17; Independent report: research_cycle_1117/q30_outer_chirps_review/REPORT.md; SHA256 79d27687c1a6398f0a94adce832f0c5e262c2080d3d96ba210753b51801a4c4f; Accepted original full-Q author report: research_cycle_1117/q30_outer_chirps/REPORT.md; SHA256 ed24fefa93bd9a6eb34fa1efa7aaab41ed063d035248b5148a2485fbc558743b; Frozen author archive SHA256 2273a003069d32c827ac490ca1cd68c32b6e213c375f6da7be53d4ba0f7a59fd; Frozen independent review archive SHA256 b41f0e0627b54449e62585d64c1473104eea7f44026ef898d46911d42000055b; Independently accepted preservation packet: libfile_c6ac4a3f65088191ac712faaa4a358c3; SHA256 ce8d0be7d2d630bfe3fba1b801e5b05e25e0307634b7fabc67614db88a7aebec. Exact final reviewed bytes and scoped input/error/cost contract govern; P application and a complete Fourier executor remain open. Earlier proof/review IDs and accepted scopes are retained.
[2026-10-11; independently reviewed finite two-phase/pullback/P continuation]
Final independent review archive: Q30_P_application_independent_review.zip; Library libfile_592847f54f608191b0f57f6ad71f560a v0; SHA256 44006b22ab6a04b7cc6b8dac9244ea117395ee2464d254794d303fc53ae81449. Bound final author archive: Q30_P_application_Fourier_equivalence_audit.zip; Library libfile_a6f788cdc5bc819193fddcc2ea6d8568 v0; SHA256 cf88316bd148659611b4e556fc65693558ffe4ebcd7544d17551b7bbedb82b45. Immutable finite-round preservation: Library libfile_df630b5e42548191ae4ca7a60a042f9e; SHA256 f986617b05a3c1306e0cea0d66f409a296862c18fd730ac939b3ab9605169cd0.
[2026-10-11; independently reviewed mixed-characteristic and solver-residual followups]
Final independent ACCEPTED WITH THE STATED SCOPE: Q30_actual_solver_residual_independent_ACCEPTED.zip; Library libfile_b308e6d8698c819195a43342e581b763 v0; SHA256 f4643abc1c31034c61951e3908f9ad4e8ab3f074e390c6530dfd66242f981f46. Bound author: Q30_b1_actual_solver_relative_residual_candidate.zip; Library libfile_586515edf2488191aa97deda35b2bcd1 v0; SHA256 8a909ef1eee00e8ece58cfcc6a464176b006f79c90f4a73f53a795e9d44f6df2. Final verdict/seal: research_cycle_1307/q30_residual_review/VERDICT.json and REVIEW_SEAL.json. Combined byte-verified preservation: Library libfile_17d4d62497b48191a615989dbe183e57 v0; SHA256 3df691bd3c216088a668bee1c563eb2e1565b3628e595b7ac0fdaf81e8705f43.
[2026-10-11 13:45 UTC; independently accepted closing round and current allocation]
Final independent scoped acceptance: Q30_P_routes_independent_scoped_ACCEPTED.zip; Library libfile_24a9fb48f8648191a01c7b074d9c6b52 v0; SHA256 e1f66eb3aeb38cbdc4cbbd45e288202606ffbb7153b66b88223004a308d8dfa3. Bound final author: Q30_P_routes_approximate_rank_and_paid_packing.zip; Library libfile_9778f03d636081918b6b6c8aae3fa99d v0; SHA256 0d1d50044b04d4999896e41c15d47172e1e7a1393901f654fa968b66a01454db.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text>
    </comment>
    <comment authorId="0" ref="A231">
      <text>
        <t xml:space="preserve">Unranked source record; stable-ID order; open work before closed stages
Rank is workflow priority, not a breakthrough score.</t>
      </text>
    </comment>
    <comment authorId="0" ref="B231">
      <text>
        <t xml:space="preserve">Kinds: Canonical claim, Canonical catalogue claim
Explicit aliases: </t>
      </text>
    </comment>
    <comment authorId="0" ref="C231">
      <text>
        <t xml:space="preserve">Shared Cooley–Tukey computation avoids literal cost; nonsquare-composite higher-rank optimum not proved.
No new current closure; historical limitations remain.
Next comparison: Compare the exact grammar and endpoint freedoms with uncertainty, quasiseparable, displacement and graph-induced rank results; scope-specific novelty remains unassessed.</t>
      </text>
    </comment>
    <comment authorId="0" ref="A99">
      <text>
        <t xml:space="preserve">Workflow placement using existing family priority and current task scope (14); open work before closed stages
Rank is workflow priority, not a breakthrough score.</t>
      </text>
    </comment>
    <comment authorId="0" ref="B99">
      <text>
        <t xml:space="preserve">Kinds: Current new-result view (not a new-discovery count), Result view
Explicit aliases: </t>
      </text>
    </comment>
    <comment authorId="0" ref="F231">
      <text>
        <t xml:space="preserve">Accepted result at cited scope; recorded follow-up open</t>
      </text>
    </comment>
    <comment authorId="0" ref="C99">
      <text>
        <t xml:space="preserve">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Prior displayed cell, preserved verbatim:
Both surviving charts retain all 50 original residual equations and 19 original guards. Retained input count is not dimension or algebraic independence. No surviving-chart existence or emptiness, full F11 infeasibility, scalable Fourier construction or runtime result. Next…
Prior note, preserved verbatim:
Both surviving charts retain all 50 original residual equations and 19 original guards. Retained input count is not dimension or algebraic independence. No surviving-chart existence or emptiness, full F11 infeasibility, scalable Fourier construction or runtime result.
Next comparison: First consolidate the exact frozen locus/equivalence and accepted branches; then compare sparse matrix-factorization/gauge elimination methods. Do not treat each eliminated variable as a separate discovery.</t>
      </text>
    </comment>
    <comment authorId="0" ref="G231">
      <text>
        <t xml:space="preserve">accepted</t>
      </text>
    </comment>
    <comment authorId="0" ref="I231">
      <text>
        <t xml:space="preserve">All exact source anchors:
M-RECTANGLE-TILING | Catalogue: M-RECTANGLE-TILING | https://docs.google.com/spreadsheets/d/1BHaGJHkXxf_UfZdyTKF2zrWNFzIP4IvhaqFMj-83BjU/edit#gid=214001001&amp;range=A50:AF50
M-RECTANGLE-TILING | novelity breakthough: M-RECTANGLE-TILING | https://docs.google.com/spreadsheets/d/1BHaGJHkXxf_UfZdyTKF2zrWNFzIP4IvhaqFMj-83BjU/edit#gid=214001003&amp;range=A92:Z92</t>
      </text>
    </comment>
    <comment authorId="0" ref="F99">
      <text>
        <t xml:space="preserve">2026-10-11 23:44 UTC; independently accepted later F11 v40 exact-support exclusion.
Exact99-edge Fourier synthesis is excluded and that target-chart route is retired. Abstract relaxed50/19 chart feasibility remains unclassified; earlier structural/quartic results retained.
Prior displayed cell, preserved verbatim:
Accepted result at cited scope; recorded follow-up open
Prior note, preserved verbatim:
Accepted result at cited scope; recorded follow-up open</t>
      </text>
    </comment>
    <comment authorId="0" ref="J231">
      <text>
        <t xml:space="preserve">https://github.com/AgentSlop-Si/research/blob/main/math/archive/objects/79/795e4df8406b0accd35e25f8a0e64015f66c3993c973b29b14bdf823c3c1e56b__795e4df8406b0accd35e25f8a0e64015f66c3993c973b29b14bdf823c3c1e56b__PHASE7_AUDIT.md | export SHA256 ed3a259cc88ecb2cf12092f612aabaeb917885fe84147cf2feb99802d1fd32c4</t>
      </text>
    </comment>
    <comment authorId="0" ref="G99">
      <text>
        <t xml:space="preserve">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Prior displayed cell, preserved verbatim:
Proof closed (scoped) Latest terminal receipts additionally accept d=0,H!=0 emptiness and the separate zero-corner/global-M conclusion. These are refinements of the same fixed-F11 family.
Prior note, preserved verbatim:
Proof closed (scoped) Latest terminal receipts additionally accept d=0,H!=0 emptiness and the separate zero-corner/global-M conclusion. These are refinements of the same fixed-F11 family.</t>
      </text>
    </comment>
    <comment authorId="0" ref="I99">
      <text>
        <t xml:space="preserve">All exact source anchors:
NEW-18 | novelity breakthough: NEW-18 | https://docs.google.com/spreadsheets/d/1BHaGJHkXxf_UfZdyTKF2zrWNFzIP4IvhaqFMj-83BjU/edit#gid=214001003&amp;range=A220:Z220
NEW-18 | New results row21 | https://docs.google.com/spreadsheets/d/1BHaGJHkXxf_UfZdyTKF2zrWNFzIP4IvhaqFMj-83BjU/edit#gid=627764102&amp;range=A21:V21</t>
      </text>
    </comment>
    <comment authorId="0" ref="J99">
      <text>
        <t xml:space="preserve">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Prior displayed cell, preserved verbatim:
Audit artifact ACCEPTED_SCOPE.json; SHA256 5111991f8466a2d3c3ee22cae8af561382b01bd04359deb539e3e2034a4a13c2 Audit artifact RECEIPT.json; SHA256 557588b3b3acc59f065392b8b6627f3691ae5cfc02c20493a3a88fbbf5467ab7 Audit artifact RECEIPT.json; SHA256…
Prior note, preserved verbatim:
Audit artifact ACCEPTED_SCOPE.json; SHA256 5111991f8466a2d3c3ee22cae8af561382b01bd04359deb539e3e2034a4a13c2
Audit artifact RECEIPT.json; SHA256 557588b3b3acc59f065392b8b6627f3691ae5cfc02c20493a3a88fbbf5467ab7
Audit artifact RECEIPT.json; SHA256 c5313fc82610abb06e22e1d916da9e457d48c020fc9a0525d0f7015c9ed7b23e
https://docs.google.com/spreadsheets/d/1BHaGJHkXxf_UfZdyTKF2zrWNFzIP4IvhaqFMj-83BjU/edit#gid=627764102&amp;range=A21:V21</t>
      </text>
    </comment>
    <comment authorId="0" ref="A232">
      <text>
        <t xml:space="preserve">Unranked source record; stable-ID order; open work before closed stages
Rank is workflow priority, not a breakthrough score.</t>
      </text>
    </comment>
    <comment authorId="0" ref="B232">
      <text>
        <t xml:space="preserve">Kinds: Canonical claim, Canonical catalogue claim
Explicit aliases: </t>
      </text>
    </comment>
    <comment authorId="0" ref="C232">
      <text>
        <t xml:space="preserve">Other routing can move the central partition; depth/order is not runtime.
No new current closure; historical limitations remain.
Next comparison: Compare the exact grammar and endpoint freedoms with uncertainty, quasiseparable, displacement and graph-induced rank results; scope-specific novelty remains unassessed.</t>
      </text>
    </comment>
    <comment authorId="0" ref="A100">
      <text>
        <t xml:space="preserve">Unranked source record; stable-ID order; open work before closed stages
Rank is workflow priority, not a breakthrough score.</t>
      </text>
    </comment>
    <comment authorId="0" ref="B100">
      <text>
        <t xml:space="preserve">Kinds: Canonical claim, Canonical catalogue claim
Explicit aliases: </t>
      </text>
    </comment>
    <comment authorId="0" ref="F232">
      <text>
        <t xml:space="preserve">Accepted result at cited scope; recorded follow-up open</t>
      </text>
    </comment>
    <comment authorId="0" ref="C100">
      <text>
        <t xml:space="preserve">Exact-g is not at-most-g. Repeated shifts, zero component spectra and dirty/degenerate pilots can reject legitimate wider families. Shipped dispatcher does not call all new branches.
Q07: Exact field with supplied primitive roots and complete rejection verification. Implementation: Implementation pending
Next comparison: Compare exact input families, all-coordinate verification and full cost ledger with Prony, rational generating functions and sparse interpolation; implementation repairs are separate.</t>
      </text>
    </comment>
    <comment authorId="0" ref="G232">
      <text>
        <t xml:space="preserve">accepted</t>
      </text>
    </comment>
    <comment authorId="0" ref="I232">
      <text>
        <t xml:space="preserve">All exact source anchors:
M-REPEATED-BITREV | Catalogue: M-REPEATED-BITREV | https://docs.google.com/spreadsheets/d/1BHaGJHkXxf_UfZdyTKF2zrWNFzIP4IvhaqFMj-83BjU/edit#gid=214001001&amp;range=A53:AF53
M-REPEATED-BITREV | novelity breakthough: M-REPEATED-BITREV | https://docs.google.com/spreadsheets/d/1BHaGJHkXxf_UfZdyTKF2zrWNFzIP4IvhaqFMj-83BjU/edit#gid=214001003&amp;range=A93:Z93</t>
      </text>
    </comment>
    <comment authorId="0" ref="F100">
      <text>
        <t xml:space="preserve">Accepted result at cited scope; recorded follow-up open</t>
      </text>
    </comment>
    <comment authorId="0" ref="J232">
      <text>
        <t xml:space="preserve">https://github.com/AgentSlop-Si/research/blob/main/math/archive/objects/f9/f9930b7e800966c37e5590326aae6b99e2244bdef013df08421862cbd95801d1__REPEATED_BITREV_AUDIT.md | export SHA256 718fd42163cd7ff83fa5cf4860e416bd3c12f4dac86728cb5bfb6aab743d88d0</t>
      </text>
    </comment>
    <comment authorId="0" ref="G100">
      <text>
        <t xml:space="preserve">Accepted under explicit pilot/identifiability promises; confluent bridge is design with controls.
Related current status (scope, not blanket theorem equivalence): Q07: Proof closed. Raw short-mode recognition strengthened on dyadic grids to O(N log(t+2)+t²). Application remains O(Nr).</t>
      </text>
    </comment>
    <comment authorId="0" ref="I100">
      <text>
        <t xml:space="preserve">All exact source anchors:
ALG-006 | Catalogue: ALG-006 | https://docs.google.com/spreadsheets/d/1BHaGJHkXxf_UfZdyTKF2zrWNFzIP4IvhaqFMj-83BjU/edit#gid=214001001&amp;range=A71:AF71
ALG-006 | novelity breakthough: ALG-006 | https://docs.google.com/spreadsheets/d/1BHaGJHkXxf_UfZdyTKF2zrWNFzIP4IvhaqFMj-83BjU/edit#gid=214001003&amp;range=A48:Z48</t>
      </text>
    </comment>
    <comment authorId="0" ref="J100">
      <text>
        <t xml:space="preserve">https://github.com/AgentSlop-Si/research/blob/main/math/archive/objects/2d/2d2a67a3ec1f72c32ac39b54ce853048a195e0b90ddf2543fd8d5f83c34794ae__2d2a67a3ec1f72c32ac39b54ce853048a195e0b90ddf2543fd8d5f83c34794ae__INTEGRATED_RESULTS.md | export SHA256 2d2a67a3ec1f72c32ac39b54ce853048a195e0b90ddf2543fd8d5f83c34794ae
https://github.com/AgentSlop-Si/research/blob/main/math/archive/objects/55/5597a056be038290dc763c846dab8a1e4a3e280a2b7b1d606c45d911b14e8ac3__5597a056be038290dc763c846dab8a1e4a3e280a2b7b1d606c45d911b14e8ac3__AUDIT_REPORT.md | export SHA256 3afa700a1a41727de21925e34509e2c62630478c9ecce436f5e0f06c9ea967d9
https://github.com/AgentSlop-Si/research/blob/main/math/archive/objects/5f/5f31ce4af2eba202f66ce217c07feafdcf038d4d96bb557c53c3a4c7f2f686a4__5f31ce4af2eba202f66ce217c07feafdcf038d4d96bb557c53c3a4c7f2f686a4__CONFLUENT_FUSION.md | export SHA256 5f31ce4af2eba202f66ce217c07feafdcf038d4d96bb557c53c3a4c7f2f686a4
Q07 current accepted scope: https://docs.google.com/spreadsheets/d/1BHaGJHkXxf_UfZdyTKF2zrWNFzIP4IvhaqFMj-83BjU/edit#gid=1877766156&amp;range=A10:V10</t>
      </text>
    </comment>
    <comment authorId="0" ref="A233">
      <text>
        <t xml:space="preserve">Unranked source record; stable-ID order; open work before closed stages
Rank is workflow priority, not a breakthrough score.</t>
      </text>
    </comment>
    <comment authorId="0" ref="B233">
      <text>
        <t xml:space="preserve">Kinds: Canonical claim, Canonical catalogue claim
Explicit aliases: </t>
      </text>
    </comment>
    <comment authorId="0" ref="C233">
      <text>
        <t xml:space="preserve">2026-10-12 02:02 UTC; independently accepted all-size depth-two scan dimension.
Open: arbitrary depth&gt;=3 repeated-bit-reversal equality and gauge completeness below saturation, general saturation and necessary nongauge kernels there, Fourier membership/exact construction, target-specific coefficient synthesis and priority. Depth-two dimension9N−12&lt;N² does not cover generic dense matrices. Rational witness denominators haveO(NlogN)bits and naive repeated storageO(N²logN); permutation/coefficient work is paid. No uniform Fourier construction or speedup.
Prior displayed cell, preserved verbatim:
All-N dimension equality and gauge completeness remain open, as do exact Fourier membership/construction. The accepted separated-generator chart does not cover every singular QS1 chart; generic dimension bounds do not exclude a particular Fourier matrix. N16/N32 finite replay is already recorded as completed.
Prior note, preserved verbatim:
2026-10-11 21:56 UTC; source-pinned current-view reconciliation.
All-N dimension equality and gauge completeness remain open, as do exact Fourier membership/construction. The accepted separated-generator chart does not cover every singular QS1 chart; generic dimension bounds do not exclude a particular Fourier matrix. N16/N32 finite replay is already recorded as completed.
Prior displayed cell, preserved verbatim:
Generic exclusion cannot exclude Fourier; not every singular QS1 chart; finite equality/gauge completeness not allN. Source certificates not executed this pass. No new current closure; historical limitations remain. [2026-10-11; exact remaining scope] Independently replay…
Prior note, preserved verbatim:
Generic exclusion cannot exclude Fourier; not every singular QS1 chart; finite equality/gauge completeness not allN. Source certificates not executed this pass.
No new current closure; historical limitations remain.
[2026-10-11; exact remaining scope] Independently replay N=16/N=32 witness and gauge certificates. All-N saturation remains conjectural. The checked depth-2 point is a new sub-witness, not a claimed reproduction of an unspecified original depth-2 recipe. Generic dimension does not exclude a particular Fourier matrix. Historical priority remains unresolved.
Next comparison: Match precisely the topology, size, gauges and field; establish a reusable theorem increment before proposing a standalone novelty claim.</t>
      </text>
    </comment>
    <comment authorId="0" ref="A101">
      <text>
        <t xml:space="preserve">Unranked source record; stable-ID order; open work before closed stages
Rank is workflow priority, not a breakthrough score.</t>
      </text>
    </comment>
    <comment authorId="0" ref="B101">
      <text>
        <t xml:space="preserve">Kinds: Canonical claim, Canonical catalogue claim
Explicit aliases: </t>
      </text>
    </comment>
    <comment authorId="0" ref="F233">
      <text>
        <t xml:space="preserve">2026-10-12 02:02 UTC; independently accepted all-size depth-two scan dimension.
The depth-two all-size dimension and generic gauge-completeness slice is accepted; the broader all-depth gate remains OPEN. Architecture is the original separated lower/upper generators, not an enlarged singular quasiseparable variety. At epsilon0 only the epsilon-dependent normalized chart collapses to rankN; the original raw chart need not do so (N8 transposition example raw36 versus normalized8). Regular witnesses use nonzero epsilon.
Prior displayed cell, preserved verbatim:
Finite N8/N16/N32 scoped acceptance is recorded; all-N equality and Fourier construction remain open.
Prior note, preserved verbatim:
2026-10-11 21:56 UTC; source-pinned current-view reconciliation.
Finite N8/N16/N32 scoped acceptance is recorded; all-N equality and Fourier construction remain open.
Prior displayed cell, preserved verbatim:
Needs review of current follow-up
Prior note, preserved verbatim:
Needs review of current follow-up</t>
      </text>
    </comment>
    <comment authorId="0" ref="C101">
      <text>
        <t xml:space="preserve">Eligible factorization, roots, chirp choice and inversion must be charged. No arbitrary-length free padding; fixed support can still have maximal ordinary Hankel rank.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33">
      <text>
        <t xml:space="preserve">2026-10-12 02:02 UTC; independently accepted all-size depth-two scan dimension.
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
Prior displayed cell, preserved verbatim:
Existing source-pinned acceptance: all-size dimension upper bound, N=8/16/32 finite dimension equalities and saved-point gauge completeness. REVIEW-01 records34 independently rebuilt modular Jacobian ranks,6 saved determinants and6 gauge checks. This is current-view reconciliation, not a fresh replay.
Prior note, preserved verbatim:
2026-10-11 21:56 UTC; source-pinned current-view reconciliation.
Existing source-pinned acceptance: all-size dimension upper bound, N=8/16/32 finite dimension equalities and saved-point gauge completeness. REVIEW-01 records34 independently rebuilt modular Jacobian ranks,6 saved determinants and6 gauge checks. This is current-view reconciliation, not a fresh replay.
Prior displayed cell, preserved verbatim:
source proof inspected; saved exact certificate assertions not replayed [2026-10-11; bounded independent certificate replay] Source theorem and all-N dimension upper bound checked; newly written independent verifier reproduces N=8 depth 1/2/3 Jacobian ranks 34/60/64 over both…
Prior note, preserved verbatim:
source proof inspected; saved exact certificate assertions not replayed
[2026-10-11; bounded independent certificate replay] Source theorem and all-N dimension upper bound checked; newly written independent verifier reproduces N=8 depth 1/2/3 Jacobian ranks 34/60/64 over both primes 12289 and 65537. Archived depth-3 minor determinants reproduce exactly 5222 and 41948. At the new depth-2 sub-witness (first two archived depth-3 stages), all 20 local/interstage gauge directions span the tangent kernel. Supplied programs were not executed or imported. This is a bounded replay, not a new theorem or full-table mathematical acceptance.</t>
      </text>
    </comment>
    <comment authorId="0" ref="I233">
      <text>
        <t xml:space="preserve">All exact source anchors:
M-SCAN-DIMENSION | Catalogue: M-SCAN-DIMENSION | https://docs.google.com/spreadsheets/d/1BHaGJHkXxf_UfZdyTKF2zrWNFzIP4IvhaqFMj-83BjU/edit#gid=214001001&amp;range=A115:AF115
M-SCAN-DIMENSION | novelity breakthough: M-SCAN-DIMENSION | https://docs.google.com/spreadsheets/d/1BHaGJHkXxf_UfZdyTKF2zrWNFzIP4IvhaqFMj-83BjU/edit#gid=214001003&amp;range=A191:Z191</t>
      </text>
    </comment>
    <comment authorId="0" ref="F101">
      <text>
        <t xml:space="preserve">Accepted result at cited scope; recorded follow-up open</t>
      </text>
    </comment>
    <comment authorId="0" ref="J233">
      <text>
        <t xml:space="preserve">2026-10-12 02:02 UTC; independently accepted all-size depth-two scan dimension.
Independent review ZIP SHA256 a19ef5c95e8ceffe97fa8ef656ac709470bafc6318f6c2ad6925e1d897f9874b; INDEPENDENT_REVIEW.md e9386e3b7c280cd5ba6a748be006029b7976ce70584bf68df4a75dc923894b62. Candidateee5f179d1149ee30b6a85e76fc0ad2a93e85eee1e26fa6ad570b4cbd73d2bd29; prooff70940f6c6312ba6d3aecb0519bea955b7fedd4184932283e10f29c1f9077549. Fresh symbolic52×52 anchor determinants,all50signed extension minors, block-triangular product proof and rational specialization verified. Every nonanchor checked throughN257/transpositions anddyadicN65536;14fresh-prime source-chart rank/minor/invertibility/gauge audits pass. N8actual bit reversal uses its separate valid anchor; repeated-anchor,identity-shuffle and unmatched-gauge mutations reject. Original/candidate programs remained inert.
Prior displayed cell, preserved verbatim:
Current-view evidence: Catalogue86 X:Z; REVIEW-01 row_outcomes c039e07b50636fb53855a1d55c224e6678bed4abb1479bbb889a1b14af0da771. This pass reconciles the existing source-pinned accepted record. The original historical review body at that path was not possessed or freshly replayed; its stated counts remain attributed to the historical reviewer. Earlier source links are preserved in this cell note.
Prior note, preserved verbatim:
2026-10-11 21:56 UTC; source-pinned current-view reconciliation.
Current-view evidence: Catalogue86 X:Z; REVIEW-01 row_outcomes c039e07b50636fb53855a1d55c224e6678bed4abb1479bbb889a1b14af0da771.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https://github.com/AgentSlop-Si/research/blob/main/math/archive/objects/e4/e498e7b16cbaac2ded9976f8ef0222aa990c750b6fd18a73cf3b47ba650885f7__e498e7b16cbaac2ded9976f8ef0222aa990c750b6fd18a73cf3b47ba650885f7__PROOF_CERTIFICATE.md | export SHA256…
Prior note, preserved verbatim:
https://github.com/AgentSlop-Si/research/blob/main/math/archive/objects/e4/e498e7b16cbaac2ded9976f8ef0222aa990c750b6fd18a73cf3b47ba650885f7__e498e7b16cbaac2ded9976f8ef0222aa990c750b6fd18a73cf3b47ba650885f7__PROOF_CERTIFICATE.md | export SHA256 e498e7b16cbaac2ded9976f8ef0222aa990c750b6fd18a73cf3b47ba650885f7
[2026-10-11; independently reconstructed bounded certificate] Library libfile_aaf109ddddd48191a4318da7f7a19cb8, version 0, First_89_Catalogue_Coverage_and_N8_Certificate_Audit_2026-10-11.zip, SHA-256 cfdcfba6ebfd32f12abc7beed09150e897f7d0e827db0a13f0292a40d83897fe. Byte-exact Library readback verified. Source witness SHA-256 200a13db448ea479219862107d98ee819e7457e77ec5126415cda9f36837b775. Fresh verifier bounded_scan/reconstruct_scan.py and results bounded_scan/RECONSTRUCTION_RESULTS.json are bound by the archive manifest.</t>
      </text>
    </comment>
    <comment authorId="0" ref="G101">
      <text>
        <t xml:space="preserve">Accepted structured path with full checks.</t>
      </text>
    </comment>
    <comment authorId="0" ref="I101">
      <text>
        <t xml:space="preserve">All exact source anchors:
ALG-007 | Catalogue: ALG-007 | https://docs.google.com/spreadsheets/d/1BHaGJHkXxf_UfZdyTKF2zrWNFzIP4IvhaqFMj-83BjU/edit#gid=214001001&amp;range=A72:AF72
ALG-007 | novelity breakthough: ALG-007 | https://docs.google.com/spreadsheets/d/1BHaGJHkXxf_UfZdyTKF2zrWNFzIP4IvhaqFMj-83BjU/edit#gid=214001003&amp;range=A49:Z49</t>
      </text>
    </comment>
    <comment authorId="0" ref="J101">
      <text>
        <t xml:space="preserve">https://github.com/AgentSlop-Si/research/blob/main/math/archive/objects/2d/2d2a67a3ec1f72c32ac39b54ce853048a195e0b90ddf2543fd8d5f83c34794ae__2d2a67a3ec1f72c32ac39b54ce853048a195e0b90ddf2543fd8d5f83c34794ae__INTEGRATED_RESULTS.md | export SHA256 2d2a67a3ec1f72c32ac39b54ce853048a195e0b90ddf2543fd8d5f83c34794ae
https://github.com/AgentSlop-Si/research/blob/main/math/archive/objects/f8/f8a630d61c469188c1c33a1e5fcd57b0cc39ea251fff78aba08b2cc7c7e29f3a__f8a630d61c469188c1c33a1e5fcd57b0cc39ea251fff78aba08b2cc7c7e29f3a__PHASE6_SPARSE_SUPPORT_AUDIT.md | export SHA256 65a7d9cdc728cf62725bd03344b814bf8e1f37b9dec04b52ebfcfe083b6bfc6d</t>
      </text>
    </comment>
    <comment authorId="0" ref="A234">
      <text>
        <t xml:space="preserve">Unranked source record; stable-ID order; open work before closed stages
Rank is workflow priority, not a breakthrough score.</t>
      </text>
    </comment>
    <comment authorId="0" ref="B234">
      <text>
        <t xml:space="preserve">Kinds: Canonical claim, Canonical catalogue claim
Explicit aliases: </t>
      </text>
    </comment>
    <comment authorId="0" ref="C234">
      <text>
        <t xml:space="preserve">The sufficient B can hide Fourier; arbitrary endpoint masks not covered; first-cross calibration verifies2N−1 entries only.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A102">
      <text>
        <t xml:space="preserve">Unranked source record; stable-ID order; open work before closed stages
Rank is workflow priority, not a breakthrough score.</t>
      </text>
    </comment>
    <comment authorId="0" ref="B102">
      <text>
        <t xml:space="preserve">Kinds: Canonical claim, Canonical catalogue claim
Explicit aliases: </t>
      </text>
    </comment>
    <comment authorId="0" ref="F234">
      <text>
        <t xml:space="preserve">Accepted result at cited scope; recorded follow-up open</t>
      </text>
    </comment>
    <comment authorId="0" ref="C102">
      <text>
        <t xml:space="preserve">Delay orientation is not unique. Rejection fallback needs compatible root/backend. Source operation proxies omit projective subtractions and scans; fixed caps essential for all-input worst-case envelope.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34">
      <text>
        <t xml:space="preserve">accepted</t>
      </text>
    </comment>
    <comment authorId="0" ref="I234">
      <text>
        <t xml:space="preserve">All exact source anchors:
M-SEED-BALANCE | Catalogue: M-SEED-BALANCE | https://docs.google.com/spreadsheets/d/1BHaGJHkXxf_UfZdyTKF2zrWNFzIP4IvhaqFMj-83BjU/edit#gid=214001001&amp;range=A57:AF57
M-SEED-BALANCE | novelity breakthough: M-SEED-BALANCE | https://docs.google.com/spreadsheets/d/1BHaGJHkXxf_UfZdyTKF2zrWNFzIP4IvhaqFMj-83BjU/edit#gid=214001003&amp;range=A94:Z94</t>
      </text>
    </comment>
    <comment authorId="0" ref="F102">
      <text>
        <t xml:space="preserve">Accepted result at cited scope; recorded follow-up open</t>
      </text>
    </comment>
    <comment authorId="0" ref="J234">
      <text>
        <t xml:space="preserve">https://github.com/AgentSlop-Si/research/blob/main/math/archive/objects/b1/b1d13ce38ed662d9379e25ea0e87bed498174a56d161a84b7b20bbaaaee16de0__REVIEW.md | export SHA256 bd23457a80045e091d0cc1b9a2f826a17d995120d1a13037716fb003dd9c9941</t>
      </text>
    </comment>
    <comment authorId="0" ref="G102">
      <text>
        <t xml:space="preserve">Accepted Phase19 advance; stored controls include exhaustive GF(17)^4.</t>
      </text>
    </comment>
    <comment authorId="0" ref="I102">
      <text>
        <t xml:space="preserve">All exact source anchors:
ALG-008 | Catalogue: ALG-008 | https://docs.google.com/spreadsheets/d/1BHaGJHkXxf_UfZdyTKF2zrWNFzIP4IvhaqFMj-83BjU/edit#gid=214001001&amp;range=A73:AF73
ALG-008 | novelity breakthough: ALG-008 | https://docs.google.com/spreadsheets/d/1BHaGJHkXxf_UfZdyTKF2zrWNFzIP4IvhaqFMj-83BjU/edit#gid=214001003&amp;range=A50:Z50</t>
      </text>
    </comment>
    <comment authorId="0" ref="J102">
      <text>
        <t xml:space="preserve">https://github.com/AgentSlop-Si/research/blob/main/math/archive/objects/0b/0b5f8d5db244d83483cf91eecf0d3520feb7f35182469a07cd1f02d872342e53__INTEGRATED_RESULTS.md | export SHA256 0b5f8d5db244d83483cf91eecf0d3520feb7f35182469a07cd1f02d872342e53</t>
      </text>
    </comment>
    <comment authorId="0" ref="A235">
      <text>
        <t xml:space="preserve">Unranked source record; stable-ID order; open work before closed stages
Rank is workflow priority, not a breakthrough score.</t>
      </text>
    </comment>
    <comment authorId="0" ref="B235">
      <text>
        <t xml:space="preserve">Kinds: Canonical claim, Canonical catalogue claim
Explicit aliases: </t>
      </text>
    </comment>
    <comment authorId="0" ref="C235">
      <text>
        <t xml:space="preserve">Mixed two-run words T1 have zero defect; everystride computation is O(N²), notO(N); high rank can remain easy to apply.
No new current closure; historical limitations remain.
Next comparison: Compare the exact grammar and endpoint freedoms with uncertainty, quasiseparable, displacement and graph-induced rank results; scope-specific novelty remains unassessed.</t>
      </text>
    </comment>
    <comment authorId="0" ref="A103">
      <text>
        <t xml:space="preserve">Unranked source record; stable-ID order; open work before closed stages
Rank is workflow priority, not a breakthrough score.</t>
      </text>
    </comment>
    <comment authorId="0" ref="B103">
      <text>
        <t xml:space="preserve">Kinds: Canonical claim, Canonical catalogue claim
Explicit aliases: </t>
      </text>
    </comment>
    <comment authorId="0" ref="F235">
      <text>
        <t xml:space="preserve">Accepted result at cited scope; recorded follow-up open</t>
      </text>
    </comment>
    <comment authorId="0" ref="C103">
      <text>
        <t xml:space="preserve">Legacy Hero1 Phase20 discover_resultant over-rejects noncoprime zero-pole inputs; its exact gate SHA-256 4a1c07d1d6933a399871655eef547451fe8cb24fd026ab70b733b45bda9d8038 is preserved unchanged in Phase24. With g=gcd(N,delta), reject for the declared at-most-one-pole policy exactly when g&gt;1 and alpha^(N/g)=1. Fresh minimal-length N8/GF97 control has omega=alpha=33, delta=2, r=(49,49,65,65,11,11,72,72), nonzero resultant T(2)=48, linear gcd A-33 and no poles. This is safe over-rejection in a valid engine/fallback domain, not incorrect accepted output. Later Hero1 compressed/short-probe paths bypass the predicate; the separate HERO17 Phase23 seed-budget fix does not repair this API. No production patch or complete current-dispatcher re-audit is claimed. Preserve the original N&gt;=8, root, fallback-engine and separate cost hypotheses.
Next comparison: Compare exact input families, all-coordinate verification and full cost ledger with Prony, rational generating functions and sparse interpolation; implementation repairs are separate.</t>
      </text>
    </comment>
    <comment authorId="0" ref="G235">
      <text>
        <t xml:space="preserve">accepted</t>
      </text>
    </comment>
    <comment authorId="0" ref="I235">
      <text>
        <t xml:space="preserve">All exact source anchors:
M-SORTING-RANK | Catalogue: M-SORTING-RANK | https://docs.google.com/spreadsheets/d/1BHaGJHkXxf_UfZdyTKF2zrWNFzIP4IvhaqFMj-83BjU/edit#gid=214001001&amp;range=A63:AF63
M-SORTING-RANK | novelity breakthough: M-SORTING-RANK | https://docs.google.com/spreadsheets/d/1BHaGJHkXxf_UfZdyTKF2zrWNFzIP4IvhaqFMj-83BjU/edit#gid=214001003&amp;range=A95:Z95</t>
      </text>
    </comment>
    <comment authorId="0" ref="F103">
      <text>
        <t xml:space="preserve">Accepted result at cited scope; recorded follow-up open</t>
      </text>
    </comment>
    <comment authorId="0" ref="J235">
      <text>
        <t xml:space="preserve">https://github.com/AgentSlop-Si/research/blob/main/math/archive/objects/f5/f574925a32279259f6e4a2eb1c1b1f438492da4c27757fc242e13065c2d515f6__RANK_AUDIT.md | export SHA256 f574925a32279259f6e4a2eb1c1b1f438492da4c27757fc242e13065c2d515f6</t>
      </text>
    </comment>
    <comment authorId="0" ref="G103">
      <text>
        <t xml:space="preserve">Fresh scoped audit confirms the exact resonance boundary and revalidates the existing legacy over-rejection; no new algorithm or discovery. This is safe rejection of valid inputs by the legacy gate, not evidence of incorrect accepted output.</t>
      </text>
    </comment>
    <comment authorId="0" ref="I103">
      <text>
        <t xml:space="preserve">All exact source anchors:
ALG-009 | Catalogue: ALG-009 | https://docs.google.com/spreadsheets/d/1BHaGJHkXxf_UfZdyTKF2zrWNFzIP4IvhaqFMj-83BjU/edit#gid=214001001&amp;range=A74:AF74
ALG-009 | novelity breakthough: ALG-009 | https://docs.google.com/spreadsheets/d/1BHaGJHkXxf_UfZdyTKF2zrWNFzIP4IvhaqFMj-83BjU/edit#gid=214001003&amp;range=A51:Z51</t>
      </text>
    </comment>
    <comment authorId="0" ref="J103">
      <text>
        <t xml:space="preserve">Final scoped resonance audit: Library libfile_85664528bc708191b26c472ce4c0a95b v0, ALG009_Resonance_Boundary_Audit_2026-10-11.zip; SHA256 a1ffd1d484c43b952aadd5d35b91c9fcac72d49ff1cfa5ac560feda61f5fdd44. Exact Library roundtrip and all 27 manifest entries verified. Report SHA256 6b2292a9094f5566d5ffeaaf0f6ad40aa2f701e5fcea2e536cfa7d36bd1bc210; controls c8b9bdc19e799bf6010d3213c11691be3c2d3a0c0fcc24b8351e2f9ad256e606; results 70c5ac60c49db563c720ffb416164be5a00967640f950a8335a13f1942c97f5b. Recovered historical Hero1 audit 4e6b45aeab8f22872d9cb6ea37cb74b2c06b55492ac53c8fa1991ac7d60678e9 and its source seal are matched. Unrelated Green/Weyl Phase20 and HERO17 seed-budget materials are not substituted for this binding.</t>
      </text>
    </comment>
    <comment authorId="0" ref="A236">
      <text>
        <t xml:space="preserve">Unranked source record; stable-ID order; open work before closed stages
Rank is workflow priority, not a breakthrough score.</t>
      </text>
    </comment>
    <comment authorId="0" ref="B236">
      <text>
        <t xml:space="preserve">Kinds: Canonical claim, Canonical catalogue claim
Explicit aliases: </t>
      </text>
    </comment>
    <comment authorId="0" ref="C236">
      <text>
        <t xml:space="preserve">Determinant condition alone insufficient; singular guards indispensable; supplied CB inverse is two cheap solves. No factor existence or exclusion.
No new current closure; historical limitations remain.
Next comparison: Compare the exact grammar and endpoint freedoms with uncertainty, quasiseparable, displacement and graph-induced rank results; scope-specific novelty remains unassessed.</t>
      </text>
    </comment>
    <comment authorId="0" ref="A104">
      <text>
        <t xml:space="preserve">Unranked source record; stable-ID order; open work before closed stages
Rank is workflow priority, not a breakthrough score.</t>
      </text>
    </comment>
    <comment authorId="0" ref="B104">
      <text>
        <t xml:space="preserve">Kinds: Canonical claim, Canonical catalogue claim
Explicit aliases: </t>
      </text>
    </comment>
    <comment authorId="0" ref="F236">
      <text>
        <t xml:space="preserve">Accepted result at cited scope; recorded follow-up open</t>
      </text>
    </comment>
    <comment authorId="0" ref="C104">
      <text>
        <t xml:space="preserve">Not generic dense inputs; exact zero tests are essential; no universal numerical recognition or bit bound.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36">
      <text>
        <t xml:space="preserve">accepted</t>
      </text>
    </comment>
    <comment authorId="0" ref="I236">
      <text>
        <t xml:space="preserve">All exact source anchors:
M-SPARSE-BRIDGE | Catalogue: M-SPARSE-BRIDGE | https://docs.google.com/spreadsheets/d/1BHaGJHkXxf_UfZdyTKF2zrWNFzIP4IvhaqFMj-83BjU/edit#gid=214001001&amp;range=A59:AF59
M-SPARSE-BRIDGE | novelity breakthough: M-SPARSE-BRIDGE | https://docs.google.com/spreadsheets/d/1BHaGJHkXxf_UfZdyTKF2zrWNFzIP4IvhaqFMj-83BjU/edit#gid=214001003&amp;range=A96:Z96</t>
      </text>
    </comment>
    <comment authorId="0" ref="F104">
      <text>
        <t xml:space="preserve">Accepted result at cited scope; recorded follow-up open</t>
      </text>
    </comment>
    <comment authorId="0" ref="J236">
      <text>
        <t xml:space="preserve">https://github.com/AgentSlop-Si/research/blob/main/math/archive/objects/b2/b28427626922c0f7841bc75445f1aaaf47f4faae3499760d221187c759e3d05c__BRIDGE_AUDIT.md | export SHA256 88992b1e94ec7aaa2351a747f1587483179ac6e1deeb05eda9274aba3fc29289</t>
      </text>
    </comment>
    <comment authorId="0" ref="G104">
      <text>
        <t xml:space="preserve">Accepted identities and restricted all-input recognizer.</t>
      </text>
    </comment>
    <comment authorId="0" ref="I104">
      <text>
        <t xml:space="preserve">All exact source anchors:
ALG-010 | Catalogue: ALG-010 | https://docs.google.com/spreadsheets/d/1BHaGJHkXxf_UfZdyTKF2zrWNFzIP4IvhaqFMj-83BjU/edit#gid=214001001&amp;range=A75:AF75
ALG-010 | novelity breakthough: ALG-010 | https://docs.google.com/spreadsheets/d/1BHaGJHkXxf_UfZdyTKF2zrWNFzIP4IvhaqFMj-83BjU/edit#gid=214001003&amp;range=A52:Z52</t>
      </text>
    </comment>
    <comment authorId="0" ref="J104">
      <text>
        <t xml:space="preserve">https://github.com/AgentSlop-Si/research/blob/main/math/archive/objects/95/952f1d290c9b71058687de0c663a58ec7883b0465edf12cf72496e1fcce7b2d6__952f1d290c9b7105__README.md | export SHA256 952f1d290c9b71058687de0c663a58ec7883b0465edf12cf72496e1fcce7b2d6
https://github.com/AgentSlop-Si/research/blob/main/math/archive/objects/7c/7ce2a4690ba68ede92d38300639922bccecb5ac2819eee14c8cb3636b2ab8743__7ce2a4690ba68ede__INDEPENDENT_REVIEW.md | export SHA256 7ce2a4690ba68ede92d38300639922bccecb5ac2819eee14c8cb3636b2ab8743</t>
      </text>
    </comment>
    <comment authorId="0" ref="A237">
      <text>
        <t xml:space="preserve">Unranked source record; stable-ID order; open work before closed stages
Rank is workflow priority, not a breakthrough score.</t>
      </text>
    </comment>
    <comment authorId="0" ref="B237">
      <text>
        <t xml:space="preserve">Kinds: Canonical claim, Canonical catalogue claim
Explicit aliases: </t>
      </text>
    </comment>
    <comment authorId="0" ref="C237">
      <text>
        <t xml:space="preserve">Sums may have dense inverses; variable phases/routes defeat low commutator premises; no universal runtime bound.
No new current closure; historical limitations remain.
[2026-10-10 12:40 UTC; reviewed scoped update] Retain complex/unitary and Fourier-flatness distinctions; require s&gt;=1 for the scalar corollary and handle s=0 separately. Sharpness is for one prescribed allowed neighborhood with unrestricted remaining entries, not exact support-union attainment and not a globally sharp uniform row-sparsity theorem. No unrestricted FFT lower bound, O(N) full Fourier algorithm, finite-field operator-norm transfer or runtime conclusion.
[2026-10-10 13:10 UTC checkpoint; bounded editorial annotation] Compare inverse-pattern distance/completion formulations and decide short note versus section. Preserve the one-neighborhood scope and accepted feasibility/attainment/nonattainment boundaries. Supporting review: math/updates/2026-10-10-1240/notes/05_inverse_refinement_review.md.
Next comparison: Compare the exact invariant and equality/metric claim with classical Fourier equivalence, switching, Gram and spectral methods; preserve unitary versus arbitrary-invertible distinctions.</t>
      </text>
    </comment>
    <comment authorId="0" ref="A105">
      <text>
        <t xml:space="preserve">Unranked source record; stable-ID order; open work before closed stages
Rank is workflow priority, not a breakthrough score.</t>
      </text>
    </comment>
    <comment authorId="0" ref="B105">
      <text>
        <t xml:space="preserve">Kinds: Canonical claim, Canonical catalogue claim
Explicit aliases: </t>
      </text>
    </comment>
    <comment authorId="0" ref="F237">
      <text>
        <t xml:space="preserve">Accepted result at cited scope; recorded follow-up open</t>
      </text>
    </comment>
    <comment authorId="0" ref="C105">
      <text>
        <t xml:space="preserve">No acceleration for arbitrary dense residual; sparse contribution cost paid. Singular case needs actual input side information and correct eigenindex.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37">
      <text>
        <t xml:space="preserve">accepted</t>
      </text>
    </comment>
    <comment authorId="0" ref="I237">
      <text>
        <t xml:space="preserve">All exact source anchors:
M-SPARSE-DEFECT | Catalogue: M-SPARSE-DEFECT | https://docs.google.com/spreadsheets/d/1BHaGJHkXxf_UfZdyTKF2zrWNFzIP4IvhaqFMj-83BjU/edit#gid=214001001&amp;range=A47:AF47
M-SPARSE-DEFECT | novelity breakthough: M-SPARSE-DEFECT | https://docs.google.com/spreadsheets/d/1BHaGJHkXxf_UfZdyTKF2zrWNFzIP4IvhaqFMj-83BjU/edit#gid=214001003&amp;range=A97:Z97</t>
      </text>
    </comment>
    <comment authorId="0" ref="F105">
      <text>
        <t xml:space="preserve">Accepted result at cited scope; recorded follow-up open</t>
      </text>
    </comment>
    <comment authorId="0" ref="J237">
      <text>
        <t xml:space="preserve">https://github.com/AgentSlop-Si/research/blob/main/math/archive/objects/e7/e7413d1d591cfae89647304a88b1ca664dea9602dd86fec79a58688f346a7946__e7413d1d591cfae89647__PHASE20_AUDIT.md | export SHA256 e7413d1d591cfae89647304a88b1ca664dea9602dd86fec79a58688f346a7946</t>
      </text>
    </comment>
    <comment authorId="0" ref="G105">
      <text>
        <t xml:space="preserve">Accepted extended theorem; earlier detector is retained as superseded restricted scope.</t>
      </text>
    </comment>
    <comment authorId="0" ref="I105">
      <text>
        <t xml:space="preserve">All exact source anchors:
ALG-011 | Catalogue: ALG-011 | https://docs.google.com/spreadsheets/d/1BHaGJHkXxf_UfZdyTKF2zrWNFzIP4IvhaqFMj-83BjU/edit#gid=214001001&amp;range=A76:AF76
ALG-011 | novelity breakthough: ALG-011 | https://docs.google.com/spreadsheets/d/1BHaGJHkXxf_UfZdyTKF2zrWNFzIP4IvhaqFMj-83BjU/edit#gid=214001003&amp;range=A53:Z53</t>
      </text>
    </comment>
    <comment authorId="0" ref="J105">
      <text>
        <t xml:space="preserve">https://github.com/AgentSlop-Si/research/blob/main/math/archive/objects/5a/5a1a90472e1661763d2132869ad5a3e44c8da53c8bd5e9bf7b248e793afd6c6a__5a1a90472e166176__README.md | export SHA256 5a1a90472e1661763d2132869ad5a3e44c8da53c8bd5e9bf7b248e793afd6c6a
https://github.com/AgentSlop-Si/research/blob/main/math/archive/objects/63/6327eecfbf3a796a7718842113a37c036bdbe4aeb1ef69acc882c49207252f0d__6327eecfbf3a796a7718842113a37c036bdbe4aeb1ef69acc882c49207252f0d__DETECTOR_PROOF.md | export SHA256 6327eecfbf3a796a7718842113a37c036bdbe4aeb1ef69acc882c49207252f0d
https://github.com/AgentSlop-Si/research/blob/main/math/archive/objects/81/81e45277c8b66bd342b62023110dddd7b959c89a8e9b40e6ab9f1c3e515538a1__81e45277c8b66bd342b62023110dddd7b959c89a8e9b40e6ab9f1c3e515538a1__DETECTOR_INDEPENDENT_REVIEW.md | export SHA256 81e45277c8b66bd342b62023110dddd7b959c89a8e9b40e6ab9f1c3e515538a1
https://github.com/AgentSlop-Si/research/blob/main/math/archive/objects/4b/4bc10d7fc62da781ba7f22d84d646e485d5b57bfd7d019461618ebb21352dae2__4bc10d7fc62da781__INDEPENDENT_REVIEW.md | export SHA256 4bc10d7fc62da781ba7f22d84d646e485d5b57bfd7d019461618ebb21352dae2</t>
      </text>
    </comment>
    <comment authorId="0" ref="A238">
      <text>
        <t xml:space="preserve">Unranked source record; stable-ID order; open work before closed stages
Rank is workflow priority, not a breakthrough score.</t>
      </text>
    </comment>
    <comment authorId="0" ref="B238">
      <text>
        <t xml:space="preserve">Kinds: Canonical claim, Canonical catalogue claim
Explicit aliases: </t>
      </text>
    </comment>
    <comment authorId="0" ref="C238">
      <text>
        <t xml:space="preserve">Review-binding gap closed. Preserve totally nonsingular target, invertible per-row-s-sparse preconditioner, fixed all-input coefficients, independent row/column order pairs, and complex prime-Fourier specialization. Source helper drops the positive column cardinality in vacuous m=0 cases; default positive-m cases and theorem are unaffected. No composite-Fourier full-spark assumption, product-of-two-additive-sums extension, uniform conditioning-independent approximation gap, unrestricted FFT/runtime lower bound, or external priority clearance. Remaining task: exact model-matched novelty comparison.
Next comparison: Compare the exact grammar and endpoint freedoms with uncertainty, quasiseparable, displacement and graph-induced rank results; scope-specific novelty remains unassessed.</t>
      </text>
    </comment>
    <comment authorId="0" ref="A106">
      <text>
        <t xml:space="preserve">Unranked source record; stable-ID order; open work before closed stages
Rank is workflow priority, not a breakthrough score.</t>
      </text>
    </comment>
    <comment authorId="0" ref="B106">
      <text>
        <t xml:space="preserve">Kinds: Canonical claim, Canonical catalogue claim
Explicit aliases: </t>
      </text>
    </comment>
    <comment authorId="0" ref="F238">
      <text>
        <t xml:space="preserve">2026-10-12 21:00 UTC; scoped review label clarification, research remains open.
Scoped sparse-prefix/endpoint review recorded; broader product grammars and matching upper construction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106">
      <text>
        <t xml:space="preserve">Only d+1 parameters, not generic dense data. Pivot must be a unit in a residue ring; rejection requires paid external fallback.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38">
      <text>
        <t xml:space="preserve">Independent scoped acceptance now explicitly bound to exact original theorem/review bytes; fresh proof reread and bounded controls pass; m=0 and integer-rank clarifications retained.</t>
      </text>
    </comment>
    <comment authorId="0" ref="I238">
      <text>
        <t xml:space="preserve">All exact source anchors:
M-SPARSE-PREFIX | Catalogue: M-SPARSE-PREFIX | https://docs.google.com/spreadsheets/d/1BHaGJHkXxf_UfZdyTKF2zrWNFzIP4IvhaqFMj-83BjU/edit#gid=214001001&amp;range=A60:AF60
M-SPARSE-PREFIX | novelity breakthough: M-SPARSE-PREFIX | https://docs.google.com/spreadsheets/d/1BHaGJHkXxf_UfZdyTKF2zrWNFzIP4IvhaqFMj-83BjU/edit#gid=214001003&amp;range=A98:Z98</t>
      </text>
    </comment>
    <comment authorId="0" ref="F106">
      <text>
        <t xml:space="preserve">Accepted result at cited scope; recorded follow-up open</t>
      </text>
    </comment>
    <comment authorId="0" ref="J238">
      <text>
        <t xml:space="preserve">Original accepted audit recovered from fft_research_master_20261009/additions/2351_constructive_gates/review_sparse_prefix_tail/SPARSE_PREFIX_AUDIT.md | SHA256 5d43263d5a535a9e430ef17b4d1a55514677026b1719b3847bb97e6963899a70 | sealed manifest SHA256 54b796b03f0454b7e47f3138cca477e0dfa0d904ea2e80759c25eef2acaf7a04 | exact review-body binding confirmed 2026-10-11. Final Library report: libfile_0fb14aa7cedc819185af0b29fa6e8093 v0, M_SPARSE_PREFIX_Exact_Review_Binding_2026-10-11.zip; SHA256 03736596611bdad4645835b5822b8ff38d93686afcedd6fdac4768f7d3bd5136. Exact Library roundtrip and all 20 package manifest entries verified.</t>
      </text>
    </comment>
    <comment authorId="0" ref="G106">
      <text>
        <t xml:space="preserve">Accepted restricted recognition and evaluation.</t>
      </text>
    </comment>
    <comment authorId="0" ref="I106">
      <text>
        <t xml:space="preserve">All exact source anchors:
ALG-013 | Catalogue: ALG-013 | https://docs.google.com/spreadsheets/d/1BHaGJHkXxf_UfZdyTKF2zrWNFzIP4IvhaqFMj-83BjU/edit#gid=214001001&amp;range=A77:AF77
ALG-013 | novelity breakthough: ALG-013 | https://docs.google.com/spreadsheets/d/1BHaGJHkXxf_UfZdyTKF2zrWNFzIP4IvhaqFMj-83BjU/edit#gid=214001003&amp;range=A54:Z54</t>
      </text>
    </comment>
    <comment authorId="0" ref="J106">
      <text>
        <t xml:space="preserve">https://github.com/AgentSlop-Si/research/blob/main/math/archive/objects/a5/a5bbf86f5f9382be2ed2133fd98e5c6580ee727736b6325c803500c4b9318c02__a5bbf86f5f9382be__README.md | export SHA256 a5bbf86f5f9382be2ed2133fd98e5c6580ee727736b6325c803500c4b9318c02
https://github.com/AgentSlop-Si/research/blob/main/math/archive/objects/cf/cf54fbd60faec959aedb9996d9eb2dbbbee96305d43d1f3ec960b0e8edb460c6__cf54fbd60faec959__INDEPENDENT_REVIEW.md | export SHA256 cf54fbd60faec959aedb9996d9eb2dbbbee96305d43d1f3ec960b0e8edb460c6</t>
      </text>
    </comment>
    <comment authorId="0" ref="A239">
      <text>
        <t xml:space="preserve">Unranked source record; stable-ID order; open work before closed stages
Rank is workflow priority, not a breakthrough score.</t>
      </text>
    </comment>
    <comment authorId="0" ref="B239">
      <text>
        <t xml:space="preserve">Kinds: Canonical claim, Canonical catalogue claim
Explicit aliases: </t>
      </text>
    </comment>
    <comment authorId="0" ref="C239">
      <text>
        <t xml:space="preserve">No cheap conjugator, admissible positive A/B or uniformly cheap inverse. Fourier-oracle controls not constructions.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A107">
      <text>
        <t xml:space="preserve">Unranked source record; stable-ID order; open work before closed stages
Rank is workflow priority, not a breakthrough score.</t>
      </text>
    </comment>
    <comment authorId="0" ref="B107">
      <text>
        <t xml:space="preserve">Kinds: Canonical claim, Canonical catalogue claim
Explicit aliases: </t>
      </text>
    </comment>
    <comment authorId="0" ref="F239">
      <text>
        <t xml:space="preserve">Accepted result at cited scope; recorded follow-up open</t>
      </text>
    </comment>
    <comment authorId="0" ref="C107">
      <text>
        <t xml:space="preserve">Roots/amplitudes supplied, no free extraction from numerator. Minimal polynomial degree is not evaluator lower bound. Does not improve arbitrary k-support O(N log k).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39">
      <text>
        <t xml:space="preserve">accepted</t>
      </text>
    </comment>
    <comment authorId="0" ref="I239">
      <text>
        <t xml:space="preserve">All exact source anchors:
M-SPECTRAL-FEEDBACK | Catalogue: M-SPECTRAL-FEEDBACK | https://docs.google.com/spreadsheets/d/1BHaGJHkXxf_UfZdyTKF2zrWNFzIP4IvhaqFMj-83BjU/edit#gid=214001001&amp;range=A108:AF108
M-SPECTRAL-FEEDBACK | novelity breakthough: M-SPECTRAL-FEEDBACK | https://docs.google.com/spreadsheets/d/1BHaGJHkXxf_UfZdyTKF2zrWNFzIP4IvhaqFMj-83BjU/edit#gid=214001003&amp;range=A192:Z192</t>
      </text>
    </comment>
    <comment authorId="0" ref="F107">
      <text>
        <t xml:space="preserve">Accepted result at cited scope; recorded follow-up open</t>
      </text>
    </comment>
    <comment authorId="0" ref="J239">
      <text>
        <t xml:space="preserve">https://github.com/AgentSlop-Si/research/blob/main/math/archive/objects/44/449cd157ad8ecbcaf80bd5d65193003e8dfe816f32f3348457fa15ecdfe5ab1b__REVIEW.md | export SHA256 449cd157ad8ecbcaf80bd5d65193003e8dfe816f32f3348457fa15ecdfe5ab1b</t>
      </text>
    </comment>
    <comment authorId="0" ref="G107">
      <text>
        <t xml:space="preserve">Accepted support-adaptive algorithm, with historical README hash-binding caveat.
[2026-10-11; full-table evidence audit] Current canonical README SHA256 f1b1856375df9240f253a4e1f124c455b5b22e92bb26df544c7f5f01abffda1c is freshly accepted only for its powered-root annihilator recurrence and exact online arithmetic-instruction ledger (k&gt;=1, supplied distinct nonzero roots, arbitrary amplitudes). New independent controls: 28,950 small cases, 214,230 coordinates, and every modal basis vector of the N=4096 example in two fields. Planner, cold setup counts, fallback implementation, production execution and external priority remain unreviewed in this pass. The historical review binds a different README hash and is not relabeled.</t>
      </text>
    </comment>
    <comment authorId="0" ref="I107">
      <text>
        <t xml:space="preserve">All exact source anchors:
ALG-014 | Catalogue: ALG-014 | https://docs.google.com/spreadsheets/d/1BHaGJHkXxf_UfZdyTKF2zrWNFzIP4IvhaqFMj-83BjU/edit#gid=214001001&amp;range=A126:AF126
ALG-014 | novelity breakthough: ALG-014 | https://docs.google.com/spreadsheets/d/1BHaGJHkXxf_UfZdyTKF2zrWNFzIP4IvhaqFMj-83BjU/edit#gid=214001003&amp;range=A137:Z137</t>
      </text>
    </comment>
    <comment authorId="0" ref="J107">
      <text>
        <t xml:space="preserve">https://github.com/AgentSlop-Si/research/blob/main/math/archive/objects/f1/f1b1856375df9240f253a4e1f124c455b5b22e92bb26df544c7f5f01abffda1c__f1b1856375df9240__README.md | export SHA256 f1b1856375df9240f253a4e1f124c455b5b22e92bb26df544c7f5f01abffda1c
https://github.com/AgentSlop-Si/research/blob/main/math/archive/objects/0d/0df64bd669a94b8166f8d8abc0fa6592f078b5a6db9e87c30e249d698c65d619__0df64bd669a94b81__INDEPENDENT_REVIEW.md | export SHA256 0df64bd669a94b8166f8d8abc0fa6592f078b5a6db9e87c30e249d698c65d619
[2026-10-11; full-table evidence audit] New bounded review ALG014_FRESH_SCOPED_REVIEW.md SHA256 3169d820665e2ae7fafd929bb053d1d7320418ffaa3cae09fde8a58fd290f632; controls ALG014_FRESH_CONTROL_RESULTS.json SHA256 30b54097c800deea0be91adf13f6be8cd09fd7a46a3817a33bb5380ff480743e; current-source binding and unreviewed residual obligations in ALG014_REVIEW_RECEIPT.json. Sealed full-table audit: Library libfile_74e96ac06f688191b9e43bd6a269b976 v0; SHA256 3673f567bdd105318472bc8eacdebccaa84cf5e8b7803d421f5b437bfca8487e; exact Library readback and all 279 manifest entries verified.</t>
      </text>
    </comment>
    <comment authorId="0" ref="A240">
      <text>
        <t xml:space="preserve">Unranked source record; stable-ID order; open work before closed stages
Rank is workflow priority, not a breakthrough score.</t>
      </text>
    </comment>
    <comment authorId="0" ref="B240">
      <text>
        <t xml:space="preserve">Kinds: Canonical claim, Canonical catalogue claim
Explicit aliases: </t>
      </text>
    </comment>
    <comment authorId="0" ref="C240">
      <text>
        <t xml:space="preserve">Not arbitrary bank routing or sums; companion balanced-bound constants not promoted beyond saved audit.
No new current closure; historical limitations remain.
Next comparison: Compare the exact grammar and endpoint freedoms with uncertainty, quasiseparable, displacement and graph-induced rank results; scope-specific novelty remains unassessed.</t>
      </text>
    </comment>
    <comment authorId="0" ref="A108">
      <text>
        <t xml:space="preserve">Unranked source record; stable-ID order; open work before closed stages
Rank is workflow priority, not a breakthrough score.</t>
      </text>
    </comment>
    <comment authorId="0" ref="B108">
      <text>
        <t xml:space="preserve">Kinds: Canonical claim, Canonical catalogue claim
Explicit aliases: </t>
      </text>
    </comment>
    <comment authorId="0" ref="F240">
      <text>
        <t xml:space="preserve">Accepted result at cited scope; recorded follow-up open</t>
      </text>
    </comment>
    <comment authorId="0" ref="C108">
      <text>
        <t xml:space="preserve">Parameters supplied; singular factors rejected. Family dimension &lt;=r+s for specified rational parameterization, so fixed r+s&lt;N cannot cover generic complex inputs.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40">
      <text>
        <t xml:space="preserve">accepted</t>
      </text>
    </comment>
    <comment authorId="0" ref="I240">
      <text>
        <t xml:space="preserve">All exact source anchors:
M-STRIPED-BANK | Catalogue: M-STRIPED-BANK | https://docs.google.com/spreadsheets/d/1BHaGJHkXxf_UfZdyTKF2zrWNFzIP4IvhaqFMj-83BjU/edit#gid=214001001&amp;range=A55:AF55
M-STRIPED-BANK | novelity breakthough: M-STRIPED-BANK | https://docs.google.com/spreadsheets/d/1BHaGJHkXxf_UfZdyTKF2zrWNFzIP4IvhaqFMj-83BjU/edit#gid=214001003&amp;range=A99:Z99</t>
      </text>
    </comment>
    <comment authorId="0" ref="F108">
      <text>
        <t xml:space="preserve">Accepted result at cited scope; recorded follow-up open</t>
      </text>
    </comment>
    <comment authorId="0" ref="J240">
      <text>
        <t xml:space="preserve">https://github.com/AgentSlop-Si/research/blob/main/math/archive/objects/49/4999a769f245f78335325899a9653855114ac4da483266a0a754cb8dd2e2ed60__4999a769f245f78335325899a9653855114ac4da483266a0a754cb8dd2e2ed60__STRIPED_CUT_REVIEW.md | export SHA256 4999a769f245f78335325899a9653855114ac4da483266a0a754cb8dd2e2ed60
https://github.com/AgentSlop-Si/research/blob/main/math/archive/objects/64/64c70897ef11682da436a59b060b78ec356e9aa6501cbd714c4f12c7e0531752__64c70897ef11682da436a59b060b78ec356e9aa6501cbd714c4f12c7e0531752__REVIEW.md | export SHA256 64c70897ef11682da436a59b060b78ec356e9aa6501cbd714c4f12c7e0531752</t>
      </text>
    </comment>
    <comment authorId="0" ref="G108">
      <text>
        <t xml:space="preserve">Accepted exact restricted composition.</t>
      </text>
    </comment>
    <comment authorId="0" ref="I108">
      <text>
        <t xml:space="preserve">All exact source anchors:
ALG-015 | Catalogue: ALG-015 | https://docs.google.com/spreadsheets/d/1BHaGJHkXxf_UfZdyTKF2zrWNFzIP4IvhaqFMj-83BjU/edit#gid=214001001&amp;range=A78:AF78
ALG-015 | novelity breakthough: ALG-015 | https://docs.google.com/spreadsheets/d/1BHaGJHkXxf_UfZdyTKF2zrWNFzIP4IvhaqFMj-83BjU/edit#gid=214001003&amp;range=A55:Z55</t>
      </text>
    </comment>
    <comment authorId="0" ref="J108">
      <text>
        <t xml:space="preserve">https://github.com/AgentSlop-Si/research/blob/main/math/archive/objects/83/837c563f27047531043692615f6cdfa3d59b395cff17446e60d10e6d7c261cd1__837c563f27047531043692615f6cdfa3d59b395cff17446e60d10e6d7c261cd1__README.md | export SHA256 837c563f27047531043692615f6cdfa3d59b395cff17446e60d10e6d7c261cd1
https://github.com/AgentSlop-Si/research/blob/main/math/archive/objects/0d/0d838ebbcc7268a3a95dd6d7ac971c42b41c4bbab8c7d44b44ea3477239657ae__0d838ebbcc7268a3a95dd6d7ac971c42b41c4bbab8c7d44b44ea3477239657ae__INDEPENDENT_REVIEW.md | export SHA256 0d838ebbcc7268a3a95dd6d7ac971c42b41c4bbab8c7d44b44ea3477239657ae
https://github.com/AgentSlop-Si/research/blob/main/math/archive/objects/9b/9b6d9bfeedec91ed214308b29537b3da2e07bdb64930ad2a8b028f64ae66bc1c__9b6d9bfeedec91ed214308b29537b3da2e07bdb64930ad2a8b028f64ae66bc1c__FUSION_GATE.md | export SHA256 9b6d9bfeedec91ed214308b29537b3da2e07bdb64930ad2a8b028f64ae66bc1c</t>
      </text>
    </comment>
    <comment authorId="0" ref="A241">
      <text>
        <t xml:space="preserve">Unranked source record; stable-ID order; open work before closed stages
Rank is workflow priority, not a breakthrough score.</t>
      </text>
    </comment>
    <comment authorId="0" ref="B241">
      <text>
        <t xml:space="preserve">Kinds: Canonical claim, Canonical catalogue claim
Explicit aliases: </t>
      </text>
    </comment>
    <comment authorId="0" ref="C241">
      <text>
        <t xml:space="preserve">O(N) edits still O(N) work; arbitrary weights/routes not excluded; forest residual count not canonical minimum edit count.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A109">
      <text>
        <t xml:space="preserve">Unranked source record; stable-ID order; open work before closed stages
Rank is workflow priority, not a breakthrough score.</t>
      </text>
    </comment>
    <comment authorId="0" ref="B109">
      <text>
        <t xml:space="preserve">Kinds: Canonical claim, Canonical catalogue claim
Explicit aliases: </t>
      </text>
    </comment>
    <comment authorId="0" ref="F241">
      <text>
        <t xml:space="preserve">Accepted result at cited scope; recorded follow-up open</t>
      </text>
    </comment>
    <comment authorId="0" ref="C109">
      <text>
        <t xml:space="preserve">No reduction of first arbitrary T/FFT. Singular closure really nonunique and must reject; arbitrary observation functionals are not free.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G241">
      <text>
        <t xml:space="preserve">accepted</t>
      </text>
    </comment>
    <comment authorId="0" ref="I241">
      <text>
        <t xml:space="preserve">All exact source anchors:
M-SYMMETRY | Catalogue: M-SYMMETRY | https://docs.google.com/spreadsheets/d/1BHaGJHkXxf_UfZdyTKF2zrWNFzIP4IvhaqFMj-83BjU/edit#gid=214001001&amp;range=A45:AF45
M-SYMMETRY | novelity breakthough: M-SYMMETRY | https://docs.google.com/spreadsheets/d/1BHaGJHkXxf_UfZdyTKF2zrWNFzIP4IvhaqFMj-83BjU/edit#gid=214001003&amp;range=A100:Z100</t>
      </text>
    </comment>
    <comment authorId="0" ref="F109">
      <text>
        <t xml:space="preserve">Accepted result at cited scope; recorded follow-up open</t>
      </text>
    </comment>
    <comment authorId="0" ref="J241">
      <text>
        <t xml:space="preserve">https://github.com/AgentSlop-Si/research/blob/main/math/archive/objects/9e/9e18319f9acd030444e2f72e1596e09393c3b18181af96ad3accb447b8b7aabf__REVIEW.md | export SHA256 9e18319f9acd030444e2f72e1596e09393c3b18181af96ad3accb447b8b7aabf
https://github.com/AgentSlop-Si/research/blob/main/math/archive/objects/6b/6b83dab44ee74f9cd3c905a2b16b78d38a208a7ed5efffcc4430428e098cd88a__REVIEW.md | export SHA256 6b83dab44ee74f9cd3c905a2b16b78d38a208a7ed5efffcc4430428e098cd88a</t>
      </text>
    </comment>
    <comment authorId="0" ref="G109">
      <text>
        <t xml:space="preserve">Accepted graph identities and scoped reversible compiler.</t>
      </text>
    </comment>
    <comment authorId="0" ref="I109">
      <text>
        <t xml:space="preserve">All exact source anchors:
ALG-016 | Catalogue: ALG-016 | https://docs.google.com/spreadsheets/d/1BHaGJHkXxf_UfZdyTKF2zrWNFzIP4IvhaqFMj-83BjU/edit#gid=214001001&amp;range=A127:AF127
ALG-016 | novelity breakthough: ALG-016 | https://docs.google.com/spreadsheets/d/1BHaGJHkXxf_UfZdyTKF2zrWNFzIP4IvhaqFMj-83BjU/edit#gid=214001003&amp;range=A138:Z138</t>
      </text>
    </comment>
    <comment authorId="0" ref="J109">
      <text>
        <t xml:space="preserve">https://github.com/AgentSlop-Si/research/blob/main/math/archive/objects/32/322f0d1a5a76019fcd8102aaeab68f0302fe6effa83dc7fdc42339de552ec134__322f0d1a5a76019fcd8102aaeab68f0302fe6effa83dc7fdc42339de552ec134__README.md | export SHA256 322f0d1a5a76019fcd8102aaeab68f0302fe6effa83dc7fdc42339de552ec134
https://github.com/AgentSlop-Si/research/blob/main/math/archive/objects/33/33247cdb1153f0205e9c15aeaa40e2d31183758e03322fb275a1509b5a00641b__33247cdb1153f0205e9c15aeaa40e2d31183758e03322fb275a1509b5a00641b__INDEPENDENT_REVIEW.md | export SHA256 33247cdb1153f0205e9c15aeaa40e2d31183758e03322fb275a1509b5a00641b
https://github.com/AgentSlop-Si/research/blob/main/math/archive/objects/65/65eaef1e9c9049a58fb028c891c0bd5e40e7e3ec693b71d9e28f17c5a500187c__65eaef1e9c9049a58fb028c891c0bd5e40e7e3ec693b71d9e28f17c5a500187c__README.md | export SHA256 65eaef1e9c9049a58fb028c891c0bd5e40e7e3ec693b71d9e28f17c5a500187c
https://github.com/AgentSlop-Si/research/blob/main/math/archive/objects/eb/ebaebdba4b83432857c81c741138ab32b14f3e806cc26d1cd53359024dfa6bba__ebaebdba4b83432857c81c741138ab32b14f3e806cc26d1cd53359024dfa6bba__INDEPENDENT_REVIEW.md | export SHA256 ebaebdba4b83432857c81c741138ab32b14f3e806cc26d1cd53359024dfa6bba</t>
      </text>
    </comment>
    <comment authorId="0" ref="A242">
      <text>
        <t xml:space="preserve">Unranked source record; stable-ID order; open work before closed stages
Rank is workflow priority, not a breakthrough score.</t>
      </text>
    </comment>
    <comment authorId="0" ref="B242">
      <text>
        <t xml:space="preserve">Kinds: Canonical claim, Canonical catalogue claim
Explicit aliases: </t>
      </text>
    </comment>
    <comment authorId="0" ref="C242">
      <text>
        <t xml:space="preserve">Joint two-leg changes, other realignment ranks and arbitrary arithmetic circuits excluded; min(Q,M) must grow for fixed-width exclusion.
No new current closure; historical limitations remain.
Next comparison: Compare the exact grammar and endpoint freedoms with uncertainty, quasiseparable, displacement and graph-induced rank results; scope-specific novelty remains unassessed.</t>
      </text>
    </comment>
    <comment authorId="0" ref="A110">
      <text>
        <t xml:space="preserve">Unranked source record; stable-ID order; open work before closed stages
Rank is workflow priority, not a breakthrough score.</t>
      </text>
    </comment>
    <comment authorId="0" ref="B110">
      <text>
        <t xml:space="preserve">Kinds: Canonical claim, Canonical catalogue claim
Explicit aliases: </t>
      </text>
    </comment>
    <comment authorId="0" ref="F242">
      <text>
        <t xml:space="preserve">Accepted result at cited scope; recorded follow-up open</t>
      </text>
    </comment>
    <comment authorId="0" ref="C110">
      <text>
        <t xml:space="preserve">Full H_q(C) not covered. r=N would need another root/backend and costs ordinary FFT order anyway. Input independence of tail action does not make complete Fourier fast.
Q07: Exact field with supplied primitive roots and complete rejection verification. Implementation: Implementation pending
Next comparison: Compare exact input families, all-coordinate verification and full cost ledger with Prony, rational generating functions and sparse interpolation; implementation repairs are separate.</t>
      </text>
    </comment>
    <comment authorId="0" ref="G242">
      <text>
        <t xml:space="preserve">accepted</t>
      </text>
    </comment>
    <comment authorId="0" ref="I242">
      <text>
        <t xml:space="preserve">All exact source anchors:
M-TENSOR-CUT | Catalogue: M-TENSOR-CUT | https://docs.google.com/spreadsheets/d/1BHaGJHkXxf_UfZdyTKF2zrWNFzIP4IvhaqFMj-83BjU/edit#gid=214001001&amp;range=A49:AF49
M-TENSOR-CUT | novelity breakthough: M-TENSOR-CUT | https://docs.google.com/spreadsheets/d/1BHaGJHkXxf_UfZdyTKF2zrWNFzIP4IvhaqFMj-83BjU/edit#gid=214001003&amp;range=A101:Z101</t>
      </text>
    </comment>
    <comment authorId="0" ref="F110">
      <text>
        <t xml:space="preserve">Accepted result at cited scope; recorded follow-up open</t>
      </text>
    </comment>
    <comment authorId="0" ref="J242">
      <text>
        <t xml:space="preserve">https://github.com/AgentSlop-Si/research/blob/main/math/archive/objects/0c/0c56174e161f87436f39fd6a587945216ba386a3ba3d0e58c8118e13b2a5976b__0c56174e161f87436f39__SOURCE_REVIEW.md | export SHA256 fd0f43d37181bdfeac06a54a29f2ce3a07f48834afa41b4206e8ddf537fea38a</t>
      </text>
    </comment>
    <comment authorId="0" ref="G110">
      <text>
        <t xml:space="preserve">Accepted restricted operator actions.
Related current status (scope, not blanket theorem equivalence): Q07: Proof closed. Raw short-mode recognition strengthened on dyadic grids to O(N log(t+2)+t²). Application remains O(Nr).</t>
      </text>
    </comment>
    <comment authorId="0" ref="I110">
      <text>
        <t xml:space="preserve">All exact source anchors:
ALG-018 | Catalogue: ALG-018 | https://docs.google.com/spreadsheets/d/1BHaGJHkXxf_UfZdyTKF2zrWNFzIP4IvhaqFMj-83BjU/edit#gid=214001001&amp;range=A129:AF129
ALG-018 | novelity breakthough: ALG-018 | https://docs.google.com/spreadsheets/d/1BHaGJHkXxf_UfZdyTKF2zrWNFzIP4IvhaqFMj-83BjU/edit#gid=214001003&amp;range=A139:Z139</t>
      </text>
    </comment>
    <comment authorId="0" ref="J110">
      <text>
        <t xml:space="preserve">https://github.com/AgentSlop-Si/research/blob/main/math/archive/objects/e7/e7c06a4bc237a97c74aefc854ad6b7d22d44f7c7f858ec82789780935e857c35__e7c06a4bc237a97c__README.md | export SHA256 e7c06a4bc237a97c74aefc854ad6b7d22d44f7c7f858ec82789780935e857c35
https://github.com/AgentSlop-Si/research/blob/main/math/archive/objects/7b/7bb8400c402dc65c0f741d0820bcc3ca3829261c853e8f2ac7a629fdd1463c60__7bb8400c402dc65c0f741d0820bcc3ca3829261c853e8f2ac7a629fdd1463c60__README.md | export SHA256 433f08d898ea3c403ff4da71e33e9e836f156584c64781dc3b81fca589f7eee1
https://github.com/AgentSlop-Si/research/blob/main/math/archive/objects/8c/8c14a657058b76788e5176acdc89b20d2dbb46dbe872a8d1f446cddf717a1916__8c14a657058b76788e5176acdc89b20d2dbb46dbe872a8d1f446cddf717a1916__INDEPENDENT_REVIEW.md | export SHA256 8c14a657058b76788e5176acdc89b20d2dbb46dbe872a8d1f446cddf717a1916
https://github.com/AgentSlop-Si/research/blob/main/math/archive/objects/8c/8c3b40fa499aacd02699c93e7b07d4f6370b38593d716e8efc76ddd3da8ff047__8c3b40fa499aacd02699c93e7b07d4f6370b38593d716e8efc76ddd3da8ff047__GENERIC_INDEPENDENT_REVIEW.md | export SHA256 8c3b40fa499aacd02699c93e7b07d4f6370b38593d716e8efc76ddd3da8ff047
Q07 current accepted scope: https://docs.google.com/spreadsheets/d/1BHaGJHkXxf_UfZdyTKF2zrWNFzIP4IvhaqFMj-83BjU/edit#gid=1877766156&amp;range=A10:V10</t>
      </text>
    </comment>
    <comment authorId="0" ref="A243">
      <text>
        <t xml:space="preserve">Unranked source record; stable-ID order; open work before closed stages
Rank is workflow priority, not a breakthrough score.</t>
      </text>
    </comment>
    <comment authorId="0" ref="B243">
      <text>
        <t xml:space="preserve">Kinds: Canonical claim, Canonical catalogue claim
Explicit aliases: </t>
      </text>
    </comment>
    <comment authorId="0" ref="C243">
      <text>
        <t xml:space="preserve">No mixed-axis Phase13 exclusion; generic rook dimension count is not Fourier-specific; branch count≠runtime.
No new current closure; historical limitations remain.
Next comparison: Compare the exact grammar and endpoint freedoms with uncertainty, quasiseparable, displacement and graph-induced rank results; scope-specific novelty remains unassessed.</t>
      </text>
    </comment>
    <comment authorId="0" ref="A111">
      <text>
        <t xml:space="preserve">Unranked source record; stable-ID order; open work before closed stages
Rank is workflow priority, not a breakthrough score.</t>
      </text>
    </comment>
    <comment authorId="0" ref="B111">
      <text>
        <t xml:space="preserve">Kinds: Canonical claim, Canonical catalogue claim
Explicit aliases: </t>
      </text>
    </comment>
    <comment authorId="0" ref="F243">
      <text>
        <t xml:space="preserve">Accepted result at cited scope; recorded follow-up open</t>
      </text>
    </comment>
    <comment authorId="0" ref="C111">
      <text>
        <t xml:space="preserve">Slower than known O(N log N) comparator. Child D2 has three nonzeros/row, so pretending it is same two-sparse family is false.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43">
      <text>
        <t xml:space="preserve">accepted</t>
      </text>
    </comment>
    <comment authorId="0" ref="I243">
      <text>
        <t xml:space="preserve">All exact source anchors:
M-TRANSVERSE | Catalogue: M-TRANSVERSE | https://docs.google.com/spreadsheets/d/1BHaGJHkXxf_UfZdyTKF2zrWNFzIP4IvhaqFMj-83BjU/edit#gid=214001001&amp;range=A44:AF44
M-TRANSVERSE | novelity breakthough: M-TRANSVERSE | https://docs.google.com/spreadsheets/d/1BHaGJHkXxf_UfZdyTKF2zrWNFzIP4IvhaqFMj-83BjU/edit#gid=214001003&amp;range=A102:Z102</t>
      </text>
    </comment>
    <comment authorId="0" ref="F111">
      <text>
        <t xml:space="preserve">Accepted result at cited scope; recorded follow-up open</t>
      </text>
    </comment>
    <comment authorId="0" ref="J243">
      <text>
        <t xml:space="preserve">https://github.com/AgentSlop-Si/research/blob/main/math/archive/objects/2d/2dff66db49b4e085ccaf37caf3a61a3bb1e7714930c9d3435ca4e83aa1431ad6__REVIEW.md | export SHA256 2dff66db49b4e085ccaf37caf3a61a3bb1e7714930c9d3435ca4e83aa1431ad6</t>
      </text>
    </comment>
    <comment authorId="0" ref="G111">
      <text>
        <t xml:space="preserve">Accepted exact construction, failed as sub-NlogN route.</t>
      </text>
    </comment>
    <comment authorId="0" ref="I111">
      <text>
        <t xml:space="preserve">All exact source anchors:
ALG-019 | Catalogue: ALG-019 | https://docs.google.com/spreadsheets/d/1BHaGJHkXxf_UfZdyTKF2zrWNFzIP4IvhaqFMj-83BjU/edit#gid=214001001&amp;range=A130:AF130
ALG-019 | novelity breakthough: ALG-019 | https://docs.google.com/spreadsheets/d/1BHaGJHkXxf_UfZdyTKF2zrWNFzIP4IvhaqFMj-83BjU/edit#gid=214001003&amp;range=A140:Z140</t>
      </text>
    </comment>
    <comment authorId="0" ref="J111">
      <text>
        <t xml:space="preserve">https://github.com/AgentSlop-Si/research/blob/main/math/archive/objects/23/239adb59c756af0317788283e19feb83d3293801546749b9b22447eccaee2b05__239adb59c756af0317788283e19feb83d3293801546749b9b22447eccaee2b05__README.md | export SHA256 239adb59c756af0317788283e19feb83d3293801546749b9b22447eccaee2b05
https://github.com/AgentSlop-Si/research/blob/main/math/archive/objects/f9/f9de1b8b0cb4009625285d2d6b1a81cf920deaede0b81f73eb963846f8ecff7c__f9de1b8b0cb4009625285d2d6b1a81cf920deaede0b81f73eb963846f8ecff7c__INDEPENDENT_REVIEW.md | export SHA256 f9de1b8b0cb4009625285d2d6b1a81cf920deaede0b81f73eb963846f8ecff7c
https://github.com/AgentSlop-Si/research/blob/main/math/archive/objects/e8/e84fd241ddf5f362c09cb41cec13483b6f67c40703acfe6bec5f13e5e1ce6d46__e84fd241ddf5f362c09cb41cec13483b6f67c40703acfe6bec5f13e5e1ce6d46__README.md | export SHA256 e84fd241ddf5f362c09cb41cec13483b6f67c40703acfe6bec5f13e5e1ce6d46</t>
      </text>
    </comment>
    <comment authorId="0" ref="A244">
      <text>
        <t xml:space="preserve">Unranked source record; stable-ID order; open work before closed stages
Rank is workflow priority, not a breakthrough score.</t>
      </text>
    </comment>
    <comment authorId="0" ref="B244">
      <text>
        <t xml:space="preserve">Kinds: Canonical claim, Canonical catalogue claim
Explicit aliases: </t>
      </text>
    </comment>
    <comment authorId="0" ref="C244">
      <text>
        <t xml:space="preserve">Arbitrary diagonal masks, independent left/right affine maps and free bare affine multipliers excluded. No unrestricted complexity lower bound.
No new current closure; historical limitations remain.
Next comparison: Compare the exact grammar and endpoint freedoms with uncertainty, quasiseparable, displacement and graph-induced rank results; scope-specific novelty remains unassessed.</t>
      </text>
    </comment>
    <comment authorId="0" ref="A112">
      <text>
        <t xml:space="preserve">Unranked source record; stable-ID order; open work before closed stages
Rank is workflow priority, not a breakthrough score.</t>
      </text>
    </comment>
    <comment authorId="0" ref="B112">
      <text>
        <t xml:space="preserve">Kinds: Canonical claim, Canonical catalogue claim
Explicit aliases: </t>
      </text>
    </comment>
    <comment authorId="0" ref="F244">
      <text>
        <t xml:space="preserve">Accepted result at cited scope; recorded follow-up open</t>
      </text>
    </comment>
    <comment authorId="0" ref="C112">
      <text>
        <t xml:space="preserve">High-degree sparse factors or different noncommuting operators may be cheap; tail fusion is a positive counterexample to degree→time inference.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44">
      <text>
        <t xml:space="preserve">accepted</t>
      </text>
    </comment>
    <comment authorId="0" ref="I244">
      <text>
        <t xml:space="preserve">All exact source anchors:
M-TWISTED-DISPLACEMENT | Catalogue: M-TWISTED-DISPLACEMENT | https://docs.google.com/spreadsheets/d/1BHaGJHkXxf_UfZdyTKF2zrWNFzIP4IvhaqFMj-83BjU/edit#gid=214001001&amp;range=A61:AF61
M-TWISTED-DISPLACEMENT | novelity breakthough: M-TWISTED-DISPLACEMENT | https://docs.google.com/spreadsheets/d/1BHaGJHkXxf_UfZdyTKF2zrWNFzIP4IvhaqFMj-83BjU/edit#gid=214001003&amp;range=A103:Z103</t>
      </text>
    </comment>
    <comment authorId="0" ref="F112">
      <text>
        <t xml:space="preserve">Accepted result at cited scope; recorded follow-up open</t>
      </text>
    </comment>
    <comment authorId="0" ref="J244">
      <text>
        <t xml:space="preserve">https://github.com/AgentSlop-Si/research/blob/main/math/archive/objects/e5/e5d103787a4a7a93b0524e99b52e2016592e229736ab7f1df1432a5c6597577a__e5d103787a4a7a93b052__REVIEW.md | export SHA256 e5d103787a4a7a93b0524e99b52e2016592e229736ab7f1df1432a5c6597577a</t>
      </text>
    </comment>
    <comment authorId="0" ref="G112">
      <text>
        <t xml:space="preserve">Accepted via nonzero q-factorial Hankel minors and reciprocal case.</t>
      </text>
    </comment>
    <comment authorId="0" ref="I112">
      <text>
        <t xml:space="preserve">All exact source anchors:
ALG-020 | Catalogue: ALG-020 | https://docs.google.com/spreadsheets/d/1BHaGJHkXxf_UfZdyTKF2zrWNFzIP4IvhaqFMj-83BjU/edit#gid=214001001&amp;range=A131:AF131
ALG-020 | novelity breakthough: ALG-020 | https://docs.google.com/spreadsheets/d/1BHaGJHkXxf_UfZdyTKF2zrWNFzIP4IvhaqFMj-83BjU/edit#gid=214001003&amp;range=A141:Z141</t>
      </text>
    </comment>
    <comment authorId="0" ref="J112">
      <text>
        <t xml:space="preserve">https://github.com/AgentSlop-Si/research/blob/main/math/archive/objects/ad/added4a0f022537cb7c72a52e191a28a6eeb640575ba05af61d2e7eb6ef4f3f3__added4a0f022537c__README.md | export SHA256 added4a0f022537cb7c72a52e191a28a6eeb640575ba05af61d2e7eb6ef4f3f3</t>
      </text>
    </comment>
    <comment authorId="0" ref="A245">
      <text>
        <t xml:space="preserve">Unranked source record; stable-ID order; open work before closed stages
Rank is workflow priority, not a breakthrough score.</t>
      </text>
    </comment>
    <comment authorId="0" ref="B245">
      <text>
        <t xml:space="preserve">Kinds: Canonical claim, Canonical catalogue claim
Explicit aliases: </t>
      </text>
    </comment>
    <comment authorId="0" ref="C245">
      <text>
        <t xml:space="preserve">2026-10-11 21:56 UTC; source-pinned current-view reconciliation.
General curvature-bearing constructions and certified finite-precision implementations remain separate. Preserve the s=2 exception, complex-unitary endpoint premise for metric floors, and legal inverse-factor conditions for edit counts. No arbitrary nonunitary metric floor or unrestricted FFT lower bound.
Prior displayed cell, preserved verbatim:
The s=2 exception is retained. The gap is not claimed sharp across all gauges. No uniform metric bound is established for arbitrary nonunitary endpoints. The new section-nine edit bound still needs an independent audit. Q19: O(E) exact-scalar diagnostic requires supplied…
Prior note, preserved verbatim:
The s=2 exception is retained. The gap is not claimed sharp across all gauges. No uniform metric bound is established for arbitrary nonunitary endpoints. The new section-nine edit bound still needs an independent audit.
Q19: O(E) exact-scalar diagnostic requires supplied references and paid norm certificates. Source floating-point tests do not give outward-rounded certification. Implementation: Certified finite-precision implementation pending
Q25: Exact impossibility allows invertible endpoints; metric floor requires unitary endpoints. Implementation: Not applicable to abstract proof
Next comparison: Compare the exact invariant and equality/metric claim with classical Fourier equivalence, switching, Gram and spectral methods; preserve unitary versus arbitrary-invertible distinctions.</t>
      </text>
    </comment>
    <comment authorId="0" ref="A113">
      <text>
        <t xml:space="preserve">Unranked source record; stable-ID order; open work before closed stages
Rank is workflow priority, not a breakthrough score.</t>
      </text>
    </comment>
    <comment authorId="0" ref="B113">
      <text>
        <t xml:space="preserve">Kinds: Canonical claim, Canonical catalogue claim
Explicit aliases: </t>
      </text>
    </comment>
    <comment authorId="0" ref="F245">
      <text>
        <t xml:space="preserve">Accepted result at cited scope; recorded follow-up open</t>
      </text>
    </comment>
    <comment authorId="0" ref="C113">
      <text>
        <t xml:space="preserve">Fourier factorization does not automatically contain that word. Intervening noncommuting maps, independent inputs or omitted signed corrections invalidate replacement; no universal algorithm.
Q07: Exact field with supplied primitive roots and complete rejection verification. Implementation: Implementation pending
Next comparison: Compare exact input families, all-coordinate verification and full cost ledger with Prony, rational generating functions and sparse interpolation; implementation repairs are separate.</t>
      </text>
    </comment>
    <comment authorId="0" ref="G245">
      <text>
        <t xml:space="preserve">2026-10-11 21:56 UTC; source-pinned current-view reconciliation.
Existing REVIEW-14 accepts the paired normalizer, arbitrary-invertible-endpoint exclusion for even s&gt;=4, unitary phase-gauge metric floors, fixed-gauge projection and uniform rank/edit budget.180 normalizer controls plus joint Gram/projector and rank controls are recorded as checked. These historical results are not new Q19 implementation acceptance.
Prior displayed cell, preserved verbatim:
source theorem analytically inspected; independent audit pending Related current status (scope, not blanket theorem equivalence): Q19: Proof closed. Phase18 curvature energy, forest-holonomy rank and full inherited commutator-spectrum arguments reconstructed and accepted. Q25:…
Prior note, preserved verbatim:
source theorem analytically inspected; independent audit pending
Related current status (scope, not blanket theorem equivalence): Q19: Proof closed. Phase18 curvature energy, forest-holonomy rank and full inherited commutator-spectrum arguments reconstructed and accepted.
Q25: Proof closed. Two-sided gauge spectrum gives rank/edit floor; operator denominator sharpened.</t>
      </text>
    </comment>
    <comment authorId="0" ref="I245">
      <text>
        <t xml:space="preserve">All exact source anchors:
M-TWO-SIDED-GAUGE | Catalogue: M-TWO-SIDED-GAUGE | https://docs.google.com/spreadsheets/d/1BHaGJHkXxf_UfZdyTKF2zrWNFzIP4IvhaqFMj-83BjU/edit#gid=214001001&amp;range=A69:AF69
M-TWO-SIDED-GAUGE | novelity breakthough: M-TWO-SIDED-GAUGE | https://docs.google.com/spreadsheets/d/1BHaGJHkXxf_UfZdyTKF2zrWNFzIP4IvhaqFMj-83BjU/edit#gid=214001003&amp;range=A104:Z104</t>
      </text>
    </comment>
    <comment authorId="0" ref="F113">
      <text>
        <t xml:space="preserve">Accepted result at cited scope; recorded follow-up open</t>
      </text>
    </comment>
    <comment authorId="0" ref="J245">
      <text>
        <t xml:space="preserve">2026-10-11 21:56 UTC; source-pinned current-view reconciliation.
Current-view evidence: Catalogue97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https://github.com/AgentSlop-Si/research/blob/main/math/archive/objects/42/4223eddb30efb4ab03e48566cfc9268534f69a94e15074984107c39b037c04f8__THEOREMS.md | export SHA256 4223eddb30efb4ab03e48566cfc9268534f69a94e15074984107c39b037c04f8 Q19 current…
Prior note, preserved verbatim:
https://github.com/AgentSlop-Si/research/blob/main/math/archive/objects/42/4223eddb30efb4ab03e48566cfc9268534f69a94e15074984107c39b037c04f8__THEOREMS.md | export SHA256 4223eddb30efb4ab03e48566cfc9268534f69a94e15074984107c39b037c04f8
Q19 current accepted scope: https://docs.google.com/spreadsheets/d/1BHaGJHkXxf_UfZdyTKF2zrWNFzIP4IvhaqFMj-83BjU/edit#gid=1877766156&amp;range=A22:V22
Q25 current accepted scope: https://docs.google.com/spreadsheets/d/1BHaGJHkXxf_UfZdyTKF2zrWNFzIP4IvhaqFMj-83BjU/edit#gid=1877766156&amp;range=A28:V28</t>
      </text>
    </comment>
    <comment authorId="0" ref="G113">
      <text>
        <t xml:space="preserve">Accepted exact all-input graph rewrite when input word has prescribed structure.
Related current status (scope, not blanket theorem equivalence): Q07: Proof closed. Raw short-mode recognition strengthened on dyadic grids to O(N log(t+2)+t²). Application remains O(Nr).</t>
      </text>
    </comment>
    <comment authorId="0" ref="I113">
      <text>
        <t xml:space="preserve">All exact source anchors:
ALG-021 | Catalogue: ALG-021 | https://docs.google.com/spreadsheets/d/1BHaGJHkXxf_UfZdyTKF2zrWNFzIP4IvhaqFMj-83BjU/edit#gid=214001001&amp;range=A132:AF132
ALG-021 | novelity breakthough: ALG-021 | https://docs.google.com/spreadsheets/d/1BHaGJHkXxf_UfZdyTKF2zrWNFzIP4IvhaqFMj-83BjU/edit#gid=214001003&amp;range=A142:Z142</t>
      </text>
    </comment>
    <comment authorId="0" ref="J113">
      <text>
        <t xml:space="preserve">https://github.com/AgentSlop-Si/research/blob/main/math/archive/objects/e0/e0b4fdd1981b636632721e7d44dbe81d68b94fe5d19f0acaba57b1335de8f423__073_e0b4fdd1981b6366.inert.txt | export SHA256 e0b4fdd1981b636632721e7d44dbe81d68b94fe5d19f0acaba57b1335de8f423
https://github.com/AgentSlop-Si/research/blob/main/math/archive/objects/79/790aea73dfd7d6f1b12726fbcdd8dd0cc87b9a65c2ee705af4303f8f9831a980__77_790aea73dfd7d6f1.md | export SHA256 790aea73dfd7d6f1b12726fbcdd8dd0cc87b9a65c2ee705af4303f8f9831a980
https://github.com/AgentSlop-Si/research/blob/main/math/archive/objects/d8/d866c38fb26c76d966dcb7f384378079910cc0c60a404d3ecee99b716d6e47cc__d866c38fb26c76d966dcb7f384378079910cc0c60a404d3ecee99b716d6e47cc__README.md | export SHA256 d866c38fb26c76d966dcb7f384378079910cc0c60a404d3ecee99b716d6e47cc
Q07 current accepted scope: https://docs.google.com/spreadsheets/d/1BHaGJHkXxf_UfZdyTKF2zrWNFzIP4IvhaqFMj-83BjU/edit#gid=1877766156&amp;range=A10:V10</t>
      </text>
    </comment>
    <comment authorId="0" ref="A246">
      <text>
        <t xml:space="preserve">Unranked source record; stable-ID order; open work before closed stages
Rank is workflow priority, not a breakthrough score.</t>
      </text>
    </comment>
    <comment authorId="0" ref="B246">
      <text>
        <t xml:space="preserve">Kinds: Canonical claim, Canonical catalogue claim
Explicit aliases: </t>
      </text>
    </comment>
    <comment authorId="0" ref="C246">
      <text>
        <t xml:space="preserve">No existence below threshold; no general algorithm bound or arbitrary composite endpoint claim.
No new current closure; historical limitations remain.
Next comparison: Compare the exact grammar and endpoint freedoms with uncertainty, quasiseparable, displacement and graph-induced rank results; scope-specific novelty remains unassessed.</t>
      </text>
    </comment>
    <comment authorId="0" ref="A114">
      <text>
        <t xml:space="preserve">Unranked source record; stable-ID order; open work before closed stages
Rank is workflow priority, not a breakthrough score.</t>
      </text>
    </comment>
    <comment authorId="0" ref="B114">
      <text>
        <t xml:space="preserve">Kinds: Canonical claim, Canonical catalogue claim
Explicit aliases: </t>
      </text>
    </comment>
    <comment authorId="0" ref="F246">
      <text>
        <t xml:space="preserve">Accepted result at cited scope; recorded follow-up open</t>
      </text>
    </comment>
    <comment authorId="0" ref="C114">
      <text>
        <t xml:space="preserve">A compact polynomial or fixed kernel is not an O(N) application oracle. All changed child actions and terminal decoders remain charged.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46">
      <text>
        <t xml:space="preserve">accepted</t>
      </text>
    </comment>
    <comment authorId="0" ref="I246">
      <text>
        <t xml:space="preserve">All exact source anchors:
M-TWO-STAGE | Catalogue: M-TWO-STAGE | https://docs.google.com/spreadsheets/d/1BHaGJHkXxf_UfZdyTKF2zrWNFzIP4IvhaqFMj-83BjU/edit#gid=214001001&amp;range=A34:AF34
M-TWO-STAGE | novelity breakthough: M-TWO-STAGE | https://docs.google.com/spreadsheets/d/1BHaGJHkXxf_UfZdyTKF2zrWNFzIP4IvhaqFMj-83BjU/edit#gid=214001003&amp;range=A105:Z105</t>
      </text>
    </comment>
    <comment authorId="0" ref="F114">
      <text>
        <t xml:space="preserve">Accepted result at cited scope; recorded follow-up open</t>
      </text>
    </comment>
    <comment authorId="0" ref="J246">
      <text>
        <t xml:space="preserve">https://github.com/AgentSlop-Si/research/blob/main/math/archive/objects/cf/cf9e2bc60d238b28e518d2177a7de6063d46023367cd069fc42a4b0aefb43e4b__TWO_STAGE_BOUNDARY_EXTENSION.md | export SHA256 cf9e2bc60d238b28e518d2177a7de6063d46023367cd069fc42a4b0aefb43e4b
https://github.com/AgentSlop-Si/research/blob/main/math/archive/objects/10/10eb3c3e045af351c2c6c2a7d68fbc47f6da13180ff3f48d99a2c623d8600e80__V17_AUDIT.md | export SHA256 6da64b7dbf5e7dd658b9ffdb484c9fa9178288fa8e8eb2bed0a9b6599ca18da9</t>
      </text>
    </comment>
    <comment authorId="0" ref="G114">
      <text>
        <t xml:space="preserve">Accepted supporting identities; exact boundaries matter.</t>
      </text>
    </comment>
    <comment authorId="0" ref="I114">
      <text>
        <t xml:space="preserve">All exact source anchors:
ALG-022 | Catalogue: ALG-022 | https://docs.google.com/spreadsheets/d/1BHaGJHkXxf_UfZdyTKF2zrWNFzIP4IvhaqFMj-83BjU/edit#gid=214001001&amp;range=A17:AF17
ALG-022 | novelity breakthough: ALG-022 | https://docs.google.com/spreadsheets/d/1BHaGJHkXxf_UfZdyTKF2zrWNFzIP4IvhaqFMj-83BjU/edit#gid=214001003&amp;range=A27:Z27</t>
      </text>
    </comment>
    <comment authorId="0" ref="J114">
      <text>
        <t xml:space="preserve">https://github.com/AgentSlop-Si/research/blob/main/math/archive/objects/bc/bc62a95e8677464a5ecc682f5afc9a62f329a5e08c218e86f1782986b1998ab0__059_bc62a95e8677464a.inert.txt | export SHA256 bc62a95e8677464a5ecc682f5afc9a62f329a5e08c218e86f1782986b1998ab0
https://github.com/AgentSlop-Si/research/blob/main/math/archive/objects/45/4571d3e8e6f06f0ddfe0c57b78b84b2c03c77ea5f5b78643f1a7766ef201473e__4571d3e8e6f06f0d__README.md | export SHA256 4571d3e8e6f06f0ddfe0c57b78b84b2c03c77ea5f5b78643f1a7766ef201473e
https://github.com/AgentSlop-Si/research/blob/main/math/archive/objects/58/58001a15deae9625ae6b4bf9e98327fc3c6138a8e5196e2fd152ede1894193de__107_58001a15deae9625.md | export SHA256 58001a15deae9625ae6b4bf9e98327fc3c6138a8e5196e2fd152ede1894193de</t>
      </text>
    </comment>
    <comment authorId="0" ref="A247">
      <text>
        <t xml:space="preserve">Unranked source record; stable-ID order; open work before closed stages
Rank is workflow priority, not a breakthrough score.</t>
      </text>
    </comment>
    <comment authorId="0" ref="B247">
      <text>
        <t xml:space="preserve">Kinds: Canonical claim, Canonical catalogue claim
Explicit aliases: </t>
      </text>
    </comment>
    <comment authorId="0" ref="C247">
      <text>
        <t xml:space="preserve">Gap decays with N; finite random passes not identity proof; adaptive/stateful oracle not covered; specialization guards for complex rejection.
Q10: No runtime lower bound for a specified implementation class. Implementation: Not applicable to abstract proof
Next comparison: Compare the exact invariant and equality/metric claim with classical Fourier equivalence, switching, Gram and spectral methods; preserve unitary versus arbitrary-invertible distinctions.</t>
      </text>
    </comment>
    <comment authorId="0" ref="A115">
      <text>
        <t xml:space="preserve">Unranked source record; stable-ID order; open work before closed stages
Rank is workflow priority, not a breakthrough score.</t>
      </text>
    </comment>
    <comment authorId="0" ref="B115">
      <text>
        <t xml:space="preserve">Kinds: Canonical claim, Canonical catalogue claim
Explicit aliases: </t>
      </text>
    </comment>
    <comment authorId="0" ref="F247">
      <text>
        <t xml:space="preserve">Accepted result at cited scope; recorded follow-up open</t>
      </text>
    </comment>
    <comment authorId="0" ref="C115">
      <text>
        <t xml:space="preserve">Does not produce a faster exact FFT; finite-size threshold and base coefficient model still matter.
No new current closure; historical limitations remain.
Next comparison: Compare the exact error norm and scale with sparse Fourier recovery, sampling and rank barriers; a sublinear per-bin scale need not imply meaningful relative-l2 accuracy.</t>
      </text>
    </comment>
    <comment authorId="0" ref="G247">
      <text>
        <t xml:space="preserve">accepted
Related current status (scope, not blanket theorem equivalence): Q10: Proof closed. Nonlinear calibration obstruction extended to every finite Weyl/scalar-closed probe family.</t>
      </text>
    </comment>
    <comment authorId="0" ref="I247">
      <text>
        <t xml:space="preserve">All exact source anchors:
M-WEYL-RESIDUAL | Catalogue: M-WEYL-RESIDUAL | https://docs.google.com/spreadsheets/d/1BHaGJHkXxf_UfZdyTKF2zrWNFzIP4IvhaqFMj-83BjU/edit#gid=214001001&amp;range=A46:AF46
M-WEYL-RESIDUAL | novelity breakthough: M-WEYL-RESIDUAL | https://docs.google.com/spreadsheets/d/1BHaGJHkXxf_UfZdyTKF2zrWNFzIP4IvhaqFMj-83BjU/edit#gid=214001003&amp;range=A106:Z106</t>
      </text>
    </comment>
    <comment authorId="0" ref="F115">
      <text>
        <t xml:space="preserve">Accepted result at cited scope; recorded follow-up open</t>
      </text>
    </comment>
    <comment authorId="0" ref="J247">
      <text>
        <t xml:space="preserve">https://github.com/AgentSlop-Si/research/blob/main/math/archive/objects/e7/e7413d1d591cfae89647304a88b1ca664dea9602dd86fec79a58688f346a7946__e7413d1d591cfae89647__PHASE20_AUDIT.md | export SHA256 e7413d1d591cfae89647304a88b1ca664dea9602dd86fec79a58688f346a7946
Q10 current accepted scope: https://docs.google.com/spreadsheets/d/1BHaGJHkXxf_UfZdyTKF2zrWNFzIP4IvhaqFMj-83BjU/edit#gid=1877766156&amp;range=A13:V13</t>
      </text>
    </comment>
    <comment authorId="0" ref="G115">
      <text>
        <t xml:space="preserve">Accepted supporting lemma for Gaussian path.</t>
      </text>
    </comment>
    <comment authorId="0" ref="I115">
      <text>
        <t xml:space="preserve">All exact source anchors:
ALG-024 | Catalogue: ALG-024 | https://docs.google.com/spreadsheets/d/1BHaGJHkXxf_UfZdyTKF2zrWNFzIP4IvhaqFMj-83BjU/edit#gid=214001001&amp;range=A162:AF162
ALG-024 | novelity breakthough: ALG-024 | https://docs.google.com/spreadsheets/d/1BHaGJHkXxf_UfZdyTKF2zrWNFzIP4IvhaqFMj-83BjU/edit#gid=214001003&amp;range=A201:Z201</t>
      </text>
    </comment>
    <comment authorId="0" ref="J115">
      <text>
        <t xml:space="preserve">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A248">
      <text>
        <t xml:space="preserve">Unranked source record; stable-ID order; open work before closed stages
Rank is workflow priority, not a breakthrough score.</t>
      </text>
    </comment>
    <comment authorId="0" ref="B248">
      <text>
        <t xml:space="preserve">Kinds: Canonical claim, Canonical catalogue claim
Explicit aliases: </t>
      </text>
    </comment>
    <comment authorId="0" ref="C248">
      <text>
        <t xml:space="preserve">No optimization convergence/uniform synthesis guarantee; corrected gauge/route bookkeeping required; random low loss not exact equality.
Q10: No runtime lower bound for a specified implementation class. Implementation: Not applicable to abstract proof
Next comparison: Compare the exact invariant and equality/metric claim with classical Fourier equivalence, switching, Gram and spectral methods; preserve unitary versus arbitrary-invertible distinctions.</t>
      </text>
    </comment>
    <comment authorId="0" ref="A116">
      <text>
        <t xml:space="preserve">Unranked source record; stable-ID order; open work before closed stages
Rank is workflow priority, not a breakthrough score.</t>
      </text>
    </comment>
    <comment authorId="0" ref="B116">
      <text>
        <t xml:space="preserve">Kinds: Canonical claim, Canonical catalogue claim
Explicit aliases: </t>
      </text>
    </comment>
    <comment authorId="0" ref="F248">
      <text>
        <t xml:space="preserve">Accepted result at cited scope; recorded follow-up open</t>
      </text>
    </comment>
    <comment authorId="0" ref="C116">
      <text>
        <t xml:space="preserve">Possibly enormous threshold/constants. Not arbitrary floating exponent range, exact output, per-bin relative error, vanishing epsilon without reanalysis, or stable full FFT.
No new current closure; historical limitations remain.
Next comparison: Compare the exact error norm and scale with sparse Fourier recovery, sampling and rank barriers; a sublinear per-bin scale need not imply meaningful relative-l2 accuracy.</t>
      </text>
    </comment>
    <comment authorId="0" ref="G248">
      <text>
        <t xml:space="preserve">accepted
Related current status (scope, not blanket theorem equivalence): Q10: Proof closed. Nonlinear calibration obstruction extended to every finite Weyl/scalar-closed probe family.</t>
      </text>
    </comment>
    <comment authorId="0" ref="I248">
      <text>
        <t xml:space="preserve">All exact source anchors:
M-WEYL-TWIRL | Catalogue: M-WEYL-TWIRL | https://docs.google.com/spreadsheets/d/1BHaGJHkXxf_UfZdyTKF2zrWNFzIP4IvhaqFMj-83BjU/edit#gid=214001001&amp;range=A48:AF48
M-WEYL-TWIRL | novelity breakthough: M-WEYL-TWIRL | https://docs.google.com/spreadsheets/d/1BHaGJHkXxf_UfZdyTKF2zrWNFzIP4IvhaqFMj-83BjU/edit#gid=214001003&amp;range=A107:Z107</t>
      </text>
    </comment>
    <comment authorId="0" ref="F116">
      <text>
        <t xml:space="preserve">2026-10-12 21:00 UTC; scoped review label clarification, research remains open.
Fixed-error bounded-input word-RAM theorem review recorded; full evaluator benchmarking remains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48">
      <text>
        <t xml:space="preserve">https://github.com/AgentSlop-Si/research/blob/main/math/archive/objects/98/989383d1b2bc1442855a5f39fd30762026e067fb8d310a3cb34d0d6038d9f71d__REVIEW.md | export SHA256 f061a03aaeee5077e0f40d931f29a59c1debcf44253c9eb683ddfa027a9b5572
Q10 current accepted scope: https://docs.google.com/spreadsheets/d/1BHaGJHkXxf_UfZdyTKF2zrWNFzIP4IvhaqFMj-83BjU/edit#gid=1877766156&amp;range=A13:V13</t>
      </text>
    </comment>
    <comment authorId="0" ref="G116">
      <text>
        <t xml:space="preserve">Constructive proof completed by audit; whole asymptotic evaluator not benchmarked, only components executed historically.</t>
      </text>
    </comment>
    <comment authorId="0" ref="I116">
      <text>
        <t xml:space="preserve">All exact source anchors:
ALG-025 | Catalogue: ALG-025 | https://docs.google.com/spreadsheets/d/1BHaGJHkXxf_UfZdyTKF2zrWNFzIP4IvhaqFMj-83BjU/edit#gid=214001001&amp;range=A79:AF79
ALG-025 | novelity breakthough: ALG-025 | https://docs.google.com/spreadsheets/d/1BHaGJHkXxf_UfZdyTKF2zrWNFzIP4IvhaqFMj-83BjU/edit#gid=214001003&amp;range=A56:Z56</t>
      </text>
    </comment>
    <comment authorId="0" ref="J116">
      <text>
        <t xml:space="preserve">https://github.com/AgentSlop-Si/research/blob/main/math/archive/objects/68/6891a88ccd8a8d632ebceeaf5001b116fc7c49f8dcc4871ecb385d71b21588fc__008_6891a88ccd8a8d63.inert.txt | export SHA256 6891a88ccd8a8d632ebceeaf5001b116fc7c49f8dcc4871ecb385d71b21588fc
https://github.com/AgentSlop-Si/research/blob/main/math/archive/objects/3e/3eaf065bf9e0da2cfd558fbfe74dc3f6bd822d13029d2cf0912efa8cdd05125c__027_3eaf065bf9e0da2c.md | export SHA256 3eaf065bf9e0da2cfd558fbfe74dc3f6bd822d13029d2cf0912efa8cdd05125c
https://github.com/AgentSlop-Si/research/blob/main/math/archive/objects/e6/e60223800f3c2eeff3b351ecc562a474d15c259003d5546abdbfb8c6f22d446a__005_e60223800f3c2eef.inert.txt | export SHA256 1357ca9d03e25299dcf49fd10f08f2ccb64833f8bf16b3c8b86fb5252c381859
https://github.com/AgentSlop-Si/research/blob/main/math/archive/objects/10/10b1c62ff6dbeb7145cfc9cbd38535a9f3f426cfb22a185111755ec4d4812e64__006_10b1c62ff6dbeb71.inert.txt | export SHA256 10b1c62ff6dbeb7145cfc9cbd38535a9f3f426cfb22a185111755ec4d4812e64</t>
      </text>
    </comment>
    <comment authorId="0" ref="A249">
      <text>
        <t xml:space="preserve">Unranked source record; stable-ID order; open work before closed stages
Rank is workflow priority, not a breakthrough score.</t>
      </text>
    </comment>
    <comment authorId="0" ref="B249">
      <text>
        <t xml:space="preserve">Kinds: Canonical claim, Canonical catalogue claim
Explicit aliases: </t>
      </text>
    </comment>
    <comment authorId="0" ref="C249">
      <text>
        <t xml:space="preserve">Window bound superseded by stronger cutoffs in narrower families; filter sharpness is not existence. Other Gram/real-resolvent evaluator subclaims algorithmic.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A117">
      <text>
        <t xml:space="preserve">Unranked source record; stable-ID order; open work before closed stages
Rank is workflow priority, not a breakthrough score.</t>
      </text>
    </comment>
    <comment authorId="0" ref="B117">
      <text>
        <t xml:space="preserve">Kinds: Canonical claim, Canonical catalogue claim
Explicit aliases: </t>
      </text>
    </comment>
    <comment authorId="0" ref="F249">
      <text>
        <t xml:space="preserve">Accepted result at cited scope; recorded follow-up open</t>
      </text>
    </comment>
    <comment authorId="0" ref="C117">
      <text>
        <t xml:space="preserve">Weak coordinatewise mass scale can permit all-zero answers for diffuse random signs. No vanishing relative l2 error. Saturation lower bound is only this full packed-row evaluator, not all approximation algorithms.
No new current closure; historical limitations remain.
Next comparison: Compare the exact error norm and scale with sparse Fourier recovery, sampling and rank barriers; a sublinear per-bin scale need not imply meaningful relative-l2 accuracy.</t>
      </text>
    </comment>
    <comment authorId="0" ref="G249">
      <text>
        <t xml:space="preserve">accepted</t>
      </text>
    </comment>
    <comment authorId="0" ref="I249">
      <text>
        <t xml:space="preserve">All exact source anchors:
M-WINDOW-GRAM | Catalogue: M-WINDOW-GRAM | https://docs.google.com/spreadsheets/d/1BHaGJHkXxf_UfZdyTKF2zrWNFzIP4IvhaqFMj-83BjU/edit#gid=214001001&amp;range=A66:AF66
M-WINDOW-GRAM | novelity breakthough: M-WINDOW-GRAM | https://docs.google.com/spreadsheets/d/1BHaGJHkXxf_UfZdyTKF2zrWNFzIP4IvhaqFMj-83BjU/edit#gid=214001003&amp;range=A108:Z108</t>
      </text>
    </comment>
    <comment authorId="0" ref="F117">
      <text>
        <t xml:space="preserve">Accepted result at cited scope; recorded follow-up open</t>
      </text>
    </comment>
    <comment authorId="0" ref="J249">
      <text>
        <t xml:space="preserve">https://github.com/AgentSlop-Si/research/blob/main/math/archive/objects/e6/e6c5412e93558593cfe9033fef4adc49ec3a3735dc460fbd77e70fa3b354d049__e6c5412e93558593cfe9__WINDOW_AUDIT.md | export SHA256 8c93134ceecda47ec438c96588450cabfa865a66c852c487be698e16010a39e9
https://github.com/AgentSlop-Si/research/blob/main/math/archive/objects/56/56ed2268a5af40fede665b71a154f414fb0fd8ed3cff742ebda0c3cb1aaa8f04__12_BILATERAL_TAIL_GATE_AUDIT.md | export SHA256 56ed2268a5af40fede665b71a154f414fb0fd8ed3cff742ebda0c3cb1aaa8f04
https://github.com/AgentSlop-Si/research/blob/main/math/archive/objects/de/de3dd807315123c8ac51041334ae6ba416f032a406a9b233f8ec32c4d1a6998e__11_PHASE22_AUDIT.md | export SHA256 de3dd807315123c8ac51041334ae6ba416f032a406a9b233f8ec32c4d1a6998e</t>
      </text>
    </comment>
    <comment authorId="0" ref="G117">
      <text>
        <t xml:space="preserve">Accepted qualified theorem; full asymptotic evaluator remains design, prototype is toy/components.</t>
      </text>
    </comment>
    <comment authorId="0" ref="I117">
      <text>
        <t xml:space="preserve">All exact source anchors:
ALG-026 | Catalogue: ALG-026 | https://docs.google.com/spreadsheets/d/1BHaGJHkXxf_UfZdyTKF2zrWNFzIP4IvhaqFMj-83BjU/edit#gid=214001001&amp;range=A80:AF80
ALG-026 | novelity breakthough: ALG-026 | https://docs.google.com/spreadsheets/d/1BHaGJHkXxf_UfZdyTKF2zrWNFzIP4IvhaqFMj-83BjU/edit#gid=214001003&amp;range=A57:Z57</t>
      </text>
    </comment>
    <comment authorId="0" ref="J117">
      <text>
        <t xml:space="preserve">https://github.com/AgentSlop-Si/research/blob/main/math/archive/objects/b9/b9de2b6602d025e05c70c4b3a66cbdae61f9338b85b577689b20d89bb4e97974__034_b9de2b6602d025e0.inert.txt | export SHA256 b9de2b6602d025e05c70c4b3a66cbdae61f9338b85b577689b20d89bb4e97974
https://github.com/AgentSlop-Si/research/blob/main/math/archive/objects/81/81a7f7f897f957f132786755c18a01e5d4b3d223904066bdc753fb3f6d7a1ee0__93_81a7f7f897f957f1.md | export SHA256 81a7f7f897f957f132786755c18a01e5d4b3d223904066bdc753fb3f6d7a1ee0
https://github.com/AgentSlop-Si/research/blob/main/math/archive/objects/a0/a0e3977ae295e4617f0328576b91af7b387c6f1598e60222feab91bf8a2b6a29__050_a0e3977ae295e461.inert.txt | export SHA256 a0e3977ae295e4617f0328576b91af7b387c6f1598e60222feab91bf8a2b6a29
https://github.com/AgentSlop-Si/research/blob/main/math/archive/objects/9a/9accbb2afcac597ede871a5ea5a5bb5c62ab34ed3c165a7e53fc57ace755fd9f__068_9accbb2afcac597e.inert.txt | export SHA256 d417adb28b882acb3df0e2c0bbf45d5fd92de42e55389d6158954d72075c4a45</t>
      </text>
    </comment>
    <comment authorId="0" ref="A250">
      <text>
        <t xml:space="preserve">Unranked source record; stable-ID order; open work before closed stages
Rank is workflow priority, not a breakthrough score.</t>
      </text>
    </comment>
    <comment authorId="0" ref="B250">
      <text>
        <t xml:space="preserve">Kinds: Intake workflow
Explicit aliases: </t>
      </text>
    </comment>
    <comment authorId="0" ref="C250">
      <text>
        <t xml:space="preserve">Find an exact admissible root or infeasibility certificate. Isolated mask64 gates retain outer invertibility, all kernel-chart branches, compatible middle stages and full Fourier coefficient verification. Raw full-model count includes 16 unused generator coordinates. Kernel counts exclude 2560 outer coordinates and saturation variables. Inverse action is field work, not dense inverse output or bit complexity. Affine routing only; archived Toffoli list unused. Modular positive controls use a synthetic product, not Fourier.</t>
      </text>
    </comment>
    <comment authorId="0" ref="A118">
      <text>
        <t xml:space="preserve">Unranked source record; stable-ID order; open work before closed stages
Rank is workflow priority, not a breakthrough score.</t>
      </text>
    </comment>
    <comment authorId="0" ref="B118">
      <text>
        <t xml:space="preserve">Kinds: Canonical claim, Canonical catalogue claim
Explicit aliases: </t>
      </text>
    </comment>
    <comment authorId="0" ref="F250">
      <text>
        <t xml:space="preserve">Scoped result recorded; follow-up remains</t>
      </text>
    </comment>
    <comment authorId="0" ref="C118">
      <text>
        <t xml:space="preserve">Use relative decay assumptions; vanishing multiplier need not give vanishing absolute error. Repeated whole-input selection can lose claimed cost. Planning must bind actual input/tolerance; source code has stale-state hazards.
Q09: Rounded subtraction alone is not an energy certificate. Implementation: Implementation pending
Next comparison: Compare the exact error norm and scale with sparse Fourier recovery, sampling and rank barriers; a sublinear per-bin scale need not imply meaningful relative-l2 accuracy.</t>
      </text>
    </comment>
    <comment authorId="0" ref="G250">
      <text>
        <t xml:space="preserve">VALIDATED FORMULATION; FOURIER FEASIBILITY UNRESOLVED. Exact model/verification advance in the existing N256 line, not a solved factorization or infeasibility result. Full Fourier equality forces stage invertibility and needs no extra saturation. No new theory/discovery count, fusion, FFT speedup or novelty claim.
For the fixed affine four-stage separated-generator architecture: det(A_3N)=det(S_N), bandwidth 4/3 and pivot-safe O(N) field-work inverse action. Complete all-basis model has 723968 raw unknowns and 784384 equations, maximum degree 2/support 4. Mask64 rank&lt;=16 is equivalent to existence in a union of normalized 112-column kernel charts: 1792 free Z variables/14336 equations; cubic lift adds 28672 X variables/43008 equations.</t>
      </text>
    </comment>
    <comment authorId="0" ref="I250">
      <text>
        <t xml:space="preserve">All exact source anchors:
N256-FULL-MODEL-20261011 | Incoming queue row33 | https://docs.google.com/spreadsheets/d/1BHaGJHkXxf_UfZdyTKF2zrWNFzIP4IvhaqFMj-83BjU/edit#gid=1395216284&amp;range=A33:V33</t>
      </text>
    </comment>
    <comment authorId="0" ref="F118">
      <text>
        <t xml:space="preserve">Accepted result at cited scope; recorded follow-up open</t>
      </text>
    </comment>
    <comment authorId="0" ref="J250">
      <text>
        <t xml:space="preserve">Reviewed 2026-10-10 UTC; source-dated 2026-10-11. Report libfile_be412c8a834c8191a361675c05969c00, SHA256 34b357277f25adcff11d212c54b624baabb9e070ce86adc9f60e6fbb2e85d482. ZIP libfile_1cf51ba907008191a8ba0a9d294613df, SHA256 445a62e057f27449d8d503a2334e708797bc4907b5e8e92c07294cf1f82d8f3a. Fresh 512 basis-column  / 1568768 equation evaluations, determinant/pivot controls and both saved rank 128 rejections pass. Review SHA256 17eb1fda8d7133b52568c2760754c8d424b2cc7821f50fe3d4f4a69f7d2593f2.</t>
      </text>
    </comment>
    <comment authorId="0" ref="G118">
      <text>
        <t xml:space="preserve">Base theorem accepted with later planner corrections; stale/cross-input plans are invalid.
Related current status (scope, not blanket theorem equivalence): Q09: Proof closed. Exact periodic residual-energy gate permits certified omission of the residual.</t>
      </text>
    </comment>
    <comment authorId="0" ref="I118">
      <text>
        <t xml:space="preserve">All exact source anchors:
ALG-027 | Catalogue: ALG-027 | https://docs.google.com/spreadsheets/d/1BHaGJHkXxf_UfZdyTKF2zrWNFzIP4IvhaqFMj-83BjU/edit#gid=214001001&amp;range=A163:AF163
ALG-027 | novelity breakthough: ALG-027 | https://docs.google.com/spreadsheets/d/1BHaGJHkXxf_UfZdyTKF2zrWNFzIP4IvhaqFMj-83BjU/edit#gid=214001003&amp;range=A202:Z202</t>
      </text>
    </comment>
    <comment authorId="0" ref="J118">
      <text>
        <t xml:space="preserve">https://github.com/AgentSlop-Si/research/blob/main/math/archive/objects/91/917aeb770759da19d1bf7011a96bb46ef07c127918fd45e2823b53a54a6651e9__917aeb770759da19d1bf7011a96bb46ef07c127918fd45e2823b53a54a6651e9__SPARSE_SURROGATE_RESEARCH.md | export SHA256 917aeb770759da19d1bf7011a96bb46ef07c127918fd45e2823b53a54a6651e9
https://github.com/AgentSlop-Si/research/blob/main/math/archive/objects/17/172809eb3dfc0558a32216205391c86305665d43045f406e1876cc7de44e9bfd__172809eb3dfc0558a32216205391c86305665d43045f406e1876cc7de44e9bfd__SPARSE_SURROGATE_V2_RESEARCH.md | export SHA256 172809eb3dfc0558a32216205391c86305665d43045f406e1876cc7de44e9bfd
https://github.com/AgentSlop-Si/research/blob/main/math/archive/objects/81/811ce88b3cc6c255e9c86e5714f016635877e5de89e742b5da108af8af4d44a6__811ce88b3cc6c255e9c86e5714f016635877e5de89e742b5da108af8af4d44a6__DERIVATION.md | export SHA256 811ce88b3cc6c255e9c86e5714f016635877e5de89e742b5da108af8af4d44a6
https://github.com/AgentSlop-Si/research/blob/main/math/archive/objects/f0/f023fcf6bd1d270a9cbff0d86c4c9873343da8829ce07c9abef2429e0bcca2fc__f023fcf6bd1d270a__DELTA_REVIEW.md | export SHA256 ab76c2274a20c52f23bf9e69e44bf5bde4a48c5fb8484e0830ec420ca1951b41
https://github.com/AgentSlop-Si/research/blob/main/math/archive/objects/d2/d2290213c1db831bb9ba67ec26998aa062f51c93ec8579da26892c346a2f1836__d2290213c1db831bb9ba67ec26998aa062f51c93ec8579da26892c346a2f1836__README.md | export SHA256 d2290213c1db831bb9ba67ec26998aa062f51c93ec8579da26892c346a2f1836
https://github.com/AgentSlop-Si/research/blob/main/math/archive/objects/ce/ce3fde23314cebff16271b56e749e1c7df67a4add9cfe792f583a3dfd8e43682__ce3fde23314cebff16271b56e749e1c7df67a4add9cfe792f583a3dfd8e43682__INDEPENDENT_REVIEW.md | export SHA256 ce3fde23314cebff16271b56e749e1c7df67a4add9cfe792f583a3dfd8e43682
Q09 current accepted scope: https://docs.google.com/spreadsheets/d/1BHaGJHkXxf_UfZdyTKF2zrWNFzIP4IvhaqFMj-83BjU/edit#gid=1877766156&amp;range=A12:V12</t>
      </text>
    </comment>
    <comment authorId="0" ref="A251">
      <text>
        <t xml:space="preserve">Unranked source record; stable-ID order; open work before closed stages
Rank is workflow priority, not a breakthrough score.</t>
      </text>
    </comment>
    <comment authorId="0" ref="B251">
      <text>
        <t xml:space="preserve">Kinds: Intake workflow
Explicit aliases: </t>
      </text>
    </comment>
    <comment authorId="0" ref="C251">
      <text>
        <t xml:space="preserve">2026-10-11 21:56 UTC; source-pinned current-view reconciliation.
Produce an exact full-model admissible Fourier root or a complete infeasibility certificate retaining every chart, denominator and saturation guard. Near-singular numerical fits, local rank and necessary solver conditions do not settle the full target fiber.
Prior displayed cell, preserved verbatim:
Independently prove the polynomial recurrence and gradient in singular/zero-pivot cases; check all 550 actual archived minors and their orders, epsilon residual versus operator error, saturation equivalence and gauge/domain; verify archived shuffle parities and Fourier sign…
Prior note, preserved verbatim:
Independently prove the polynomial recurrence and gradient in singular/zero-pivot cases; check all 550 actual archived minors and their orders, epsilon residual versus operator error, saturation equivalence and gauge/domain; verify archived shuffle parities and Fourier sign before using the volume constraint.
Scope limits: Saturation only excludes singular outer-stage roots; the 550 equations remain necessary, not sufficient. No invertible compatible solution, four-stage impossibility result, or faster full DFT is supplied.
Completed 2026-10-10 22:54 UTC: High Taylor order at a common rank-one root does not establish an irreducible singular component, its dimension or multiplicity. Keep reciprocal equations: elimination/saturation alone takes a closure and may reinclude determinant-zero points; over rings the determinant must be a unit. Logged 4120 equations = 4112 transition/boundary equations + 8 gates. Routing uses only affine_shuffle_columns, not the unexecuted Toffoli list; negative-DFT sign differs. Exact saturation excludes singular roots but not near-singular false positives. Next gate remains an exact admissible root or infeasibility certificate, plus all unsampled rank, middle-stage and Fourier-entry checks.</t>
      </text>
    </comment>
    <comment authorId="0" ref="A119">
      <text>
        <t xml:space="preserve">Unranked source record; stable-ID order; open work before closed stages
Rank is workflow priority, not a breakthrough score.</t>
      </text>
    </comment>
    <comment authorId="0" ref="B119">
      <text>
        <t xml:space="preserve">Kinds: Canonical claim, Canonical catalogue claim
Explicit aliases: </t>
      </text>
    </comment>
    <comment authorId="0" ref="F251">
      <text>
        <t xml:space="preserve">Scoped result recorded; follow-up remains</t>
      </text>
    </comment>
    <comment authorId="0" ref="C119">
      <text>
        <t xml:space="preserve">Coarse scale may output all zeros on diffuse spectra. Naive binary64 norms underflow/overflow; no robust arbitrary-input NumPy advantage established.
No new current closure; historical limitations remain.
Next comparison: Compare the exact error norm and scale with sparse Fourier recovery, sampling and rank barriers; a sublinear per-bin scale need not imply meaningful relative-l2 accuracy.</t>
      </text>
    </comment>
    <comment authorId="0" ref="G251">
      <text>
        <t xml:space="preserve">2026-10-11 21:56 UTC; source-pinned current-view reconciliation.
The determinant/gradient,550-selector and saturation formulation review is complete with its corrections. This provides necessary solver gates and guarded equivalence, not an exact Fourier solution or infeasibility proof.
Prior displayed cell, preserved verbatim:
SCOPED REVIEW COMPLETE WITH CORRECTIONS. Determinant/gradient, saturation and necessary solver gates were independently reviewed; the pending label is historical. An exact admissible Fourier root or infeasibility certificate remains missing; near-singular numerical fits do not…
Prior note, preserved verbatim:
SCOPED REVIEW COMPLETE WITH CORRECTIONS. Determinant/gradient, saturation and necessary solver gates were independently reviewed; the pending label is historical. An exact admissible Fourier root or infeasibility certificate remains missing; near-singular numerical fits do not complete the task.</t>
      </text>
    </comment>
    <comment authorId="0" ref="I251">
      <text>
        <t xml:space="preserve">All exact source anchors:
N256-SOLVER-SATURATION-20261011 | Incoming queue row24 | https://docs.google.com/spreadsheets/d/1BHaGJHkXxf_UfZdyTKF2zrWNFzIP4IvhaqFMj-83BjU/edit#gid=1395216284&amp;range=A24:V24</t>
      </text>
    </comment>
    <comment authorId="0" ref="F119">
      <text>
        <t xml:space="preserve">Accepted result at cited scope; recorded follow-up open</t>
      </text>
    </comment>
    <comment authorId="0" ref="J251">
      <text>
        <t xml:space="preserve">Distinct intake prepared 2026-10-10 UTC; outside completed 178 Catalogue. Source-dated 2026-10-11. Continuation of the N256 routed-stage family represented at row 18; distinct from accepted leading28x28 dominance and not a repeat of that result.
Exact provenance: fft_solver_saturation_checkpoint_2026-10-11.zip | 5658352 bytes | libfile_d029aa639e248191a9f203e3f895d773 | file_000000003e2c8211b380139f94551363 | v0 | SHA256 2b712be2a70f7293a0c7d59ef2ed08c66b0c845f329e0afa2a38fd114cda90cc
Review completed 2026-10-10 22:54 UTC. Fresh replay verified all 20 source-manifest entries, all 550 selectors and nonzero minor coefficients in both fields, 2200 direct minor evaluations, 360 field and 84 composite-ring determinant fixtures, 1035 derivative comparisons and symbolic checks. No uploaded code ran. This does not re-prove the prior generic 550-rank Jacobian certificate. Review SHA256 4ccb987e5b2ea4ce78e2a4e600808b2a0ed358f879e90a15c2f3553e9037786c.</t>
      </text>
    </comment>
    <comment authorId="0" ref="G119">
      <text>
        <t xml:space="preserve">Accepted approximation theorem. Prototype has unproved finite-precision decisions.</t>
      </text>
    </comment>
    <comment authorId="0" ref="I119">
      <text>
        <t xml:space="preserve">All exact source anchors:
ALG-029 | Catalogue: ALG-029 | https://docs.google.com/spreadsheets/d/1BHaGJHkXxf_UfZdyTKF2zrWNFzIP4IvhaqFMj-83BjU/edit#gid=214001001&amp;range=A81:AF81
ALG-029 | novelity breakthough: ALG-029 | https://docs.google.com/spreadsheets/d/1BHaGJHkXxf_UfZdyTKF2zrWNFzIP4IvhaqFMj-83BjU/edit#gid=214001003&amp;range=A58:Z58</t>
      </text>
    </comment>
    <comment authorId="0" ref="J119">
      <text>
        <t xml:space="preserve">https://github.com/AgentSlop-Si/research/blob/main/math/archive/objects/ab/aba79ba13dfbd987ade52504bafede5be61c39f40d4164c79aa6f17954a7c868__aba79ba13dfbd987__PROOF.md | export SHA256 aba79ba13dfbd987ade52504bafede5be61c39f40d4164c79aa6f17954a7c868
https://github.com/AgentSlop-Si/research/blob/main/math/archive/objects/89/89c6226655a827385b534073d5c3651c09ee7711c8ab0934bc1a0cba01577bfd__89c6226655a82738__IMPLEMENTATION.md | export SHA256 89c6226655a827385b534073d5c3651c09ee7711c8ab0934bc1a0cba01577bfd
https://github.com/AgentSlop-Si/research/blob/main/math/archive/objects/77/77a7434d2090cc1fc9ace8d70706f2579cc51ddfb2e2e75fb16667f98e4d1d34__77a7434d2090cc1f__README.md | export SHA256 77a7434d2090cc1fc9ace8d70706f2579cc51ddfb2e2e75fb16667f98e4d1d34</t>
      </text>
    </comment>
    <comment authorId="0" ref="A252">
      <text>
        <t xml:space="preserve">Unranked source record; stable-ID order; open work before closed stages
Rank is workflow priority, not a breakthrough score.</t>
      </text>
    </comment>
    <comment authorId="0" ref="B252">
      <text>
        <t xml:space="preserve">Kinds: Current new-result view (not a new-discovery count), Result view
Explicit aliases: </t>
      </text>
    </comment>
    <comment authorId="0" ref="C252">
      <text>
        <t xml:space="preserve">Ideal HIKP arithmetic. No relative-l2 guarantee or finite-word sparse-engine certificate.
Next comparison: Compare the exact error norm and scale with sparse Fourier recovery, sampling and rank barriers; a sublinear per-bin scale need not imply meaningful relative-l2 accuracy.</t>
      </text>
    </comment>
    <comment authorId="0" ref="A120">
      <text>
        <t xml:space="preserve">Unranked source record; stable-ID order; open work before closed stages
Rank is workflow priority, not a breakthrough score.</t>
      </text>
    </comment>
    <comment authorId="0" ref="B120">
      <text>
        <t xml:space="preserve">Kinds: Canonical claim, Canonical catalogue claim
Explicit aliases: </t>
      </text>
    </comment>
    <comment authorId="0" ref="F252">
      <text>
        <t xml:space="preserve">Accepted result at cited scope; recorded follow-up open</t>
      </text>
    </comment>
    <comment authorId="0" ref="C120">
      <text>
        <t xml:space="preserve">Additional phase structure, other backends or altered intermediate representation outside proof. Native instruction counts not inferred.
No new current closure; historical limitations remain.
Next comparison: Compare the exact error norm and scale with sparse Fourier recovery, sampling and rank barriers; a sublinear per-bin scale need not imply meaningful relative-l2 accuracy.</t>
      </text>
    </comment>
    <comment authorId="0" ref="G252">
      <text>
        <t xml:space="preserve">Proof closed</t>
      </text>
    </comment>
    <comment authorId="0" ref="I252">
      <text>
        <t xml:space="preserve">All exact source anchors:
NEW-01 | novelity breakthough: NEW-01 | https://docs.google.com/spreadsheets/d/1BHaGJHkXxf_UfZdyTKF2zrWNFzIP4IvhaqFMj-83BjU/edit#gid=214001003&amp;range=A131:Z131
NEW-01 | New results row4 | https://docs.google.com/spreadsheets/d/1BHaGJHkXxf_UfZdyTKF2zrWNFzIP4IvhaqFMj-83BjU/edit#gid=627764102&amp;range=A4:V4</t>
      </text>
    </comment>
    <comment authorId="0" ref="F120">
      <text>
        <t xml:space="preserve">Accepted result at cited scope; recorded follow-up open</t>
      </text>
    </comment>
    <comment authorId="0" ref="J252">
      <text>
        <t xml:space="preserve">https://docs.google.com/spreadsheets/d/1BHaGJHkXxf_UfZdyTKF2zrWNFzIP4IvhaqFMj-83BjU/edit#gid=627764102&amp;range=A4:V4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G120">
      <text>
        <t xml:space="preserve">Accepted exact algorithm-specific negative result.</t>
      </text>
    </comment>
    <comment authorId="0" ref="I120">
      <text>
        <t xml:space="preserve">All exact source anchors:
ALG-030 | Catalogue: ALG-030 | https://docs.google.com/spreadsheets/d/1BHaGJHkXxf_UfZdyTKF2zrWNFzIP4IvhaqFMj-83BjU/edit#gid=214001001&amp;range=A133:AF133
ALG-030 | novelity breakthough: ALG-030 | https://docs.google.com/spreadsheets/d/1BHaGJHkXxf_UfZdyTKF2zrWNFzIP4IvhaqFMj-83BjU/edit#gid=214001003&amp;range=A143:Z143</t>
      </text>
    </comment>
    <comment authorId="0" ref="J120">
      <text>
        <t xml:space="preserve">https://github.com/AgentSlop-Si/research/blob/main/math/archive/objects/d7/d72c0c9a6c465003348f48324c3c3328f34696f564a33681bffa1057313b6e7b__d72c0c9a6c465003348f48324c3c3328f34696f564a33681bffa1057313b6e7b__README.md | export SHA256 d72c0c9a6c465003348f48324c3c3328f34696f564a33681bffa1057313b6e7b</t>
      </text>
    </comment>
    <comment authorId="0" ref="A253">
      <text>
        <t xml:space="preserve">Unranked source record; stable-ID order; open work before closed stages
Rank is workflow priority, not a breakthrough score.</t>
      </text>
    </comment>
    <comment authorId="0" ref="B253">
      <text>
        <t xml:space="preserve">Kinds: Current new-result view (not a new-discovery count), Result view
Explicit aliases: </t>
      </text>
    </comment>
    <comment authorId="0" ref="C253">
      <text>
        <t xml:space="preserve">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Prior displayed cell, preserved verbatim: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Exact field with supplied primitive roots and complete rejection verification. Next comparison: Compare exact input families, all-coordinate verification and full cost ledger with Prony, rational generating functions and sparse interpolation; implementation repairs are separate.
Prior note, preserved verbatim:
Exact field with supplied primitive roots and complete rejection verification.
Next comparison: Compare exact input families, all-coordinate verification and full cost ledger with Prony, rational generating functions and sparse interpolation; implementation repairs are separate.</t>
      </text>
    </comment>
    <comment authorId="0" ref="A121">
      <text>
        <t xml:space="preserve">Unranked source record; stable-ID order; open work before closed stages
Rank is workflow priority, not a breakthrough score.</t>
      </text>
    </comment>
    <comment authorId="0" ref="B121">
      <text>
        <t xml:space="preserve">Kinds: Canonical claim, Canonical catalogue claim
Explicit aliases: </t>
      </text>
    </comment>
    <comment authorId="0" ref="F253">
      <text>
        <t xml:space="preserve">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Accepted result at cited scope; recorded follow-up open
Prior note, preserved verbatim:
Accepted result at cited scope; recorded follow-up open</t>
      </text>
    </comment>
    <comment authorId="0" ref="C121">
      <text>
        <t xml:space="preserve">Nonunit/gcd and phase period guards matter. Faster common-slope factorization cannot be advertised for arbitrary varying slopes.
No new current closure; historical limitations remain.
Next comparison: Compare the exact error norm and scale with sparse Fourier recovery, sampling and rank barriers; a sublinear per-bin scale need not imply meaningful relative-l2 accuracy.</t>
      </text>
    </comment>
    <comment authorId="0" ref="G253">
      <text>
        <t xml:space="preserve">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Proof closed
Prior note, preserved verbatim:
Proof closed</t>
      </text>
    </comment>
    <comment authorId="0" ref="I253">
      <text>
        <t xml:space="preserve">All exact source anchors:
NEW-04 | novelity breakthough: NEW-04 | https://docs.google.com/spreadsheets/d/1BHaGJHkXxf_UfZdyTKF2zrWNFzIP4IvhaqFMj-83BjU/edit#gid=214001003&amp;range=A132:Z132
NEW-04 | New results row7 | https://docs.google.com/spreadsheets/d/1BHaGJHkXxf_UfZdyTKF2zrWNFzIP4IvhaqFMj-83BjU/edit#gid=627764102&amp;range=A7:V7</t>
      </text>
    </comment>
    <comment authorId="0" ref="F121">
      <text>
        <t xml:space="preserve">Accepted result at cited scope; recorded follow-up open</t>
      </text>
    </comment>
    <comment authorId="0" ref="J253">
      <text>
        <t xml:space="preserve">2026-10-12 16:17 UTC; independently accepted bounded ternary raw Weyl interface.
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Prior displayed cell, preserved verbatim: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https://docs.google.com/spreadsheets/d/1BHaGJHkXxf_UfZdyTKF2zrWNFzIP4IvhaqFMj-83BjU/edit#gid=627764102&amp;range=A7:V7
Prior note, preserved verbatim:
https://docs.google.com/spreadsheets/d/1BHaGJHkXxf_UfZdyTKF2zrWNFzIP4IvhaqFMj-83BjU/edit#gid=627764102&amp;range=A7:V7</t>
      </text>
    </comment>
    <comment authorId="0" ref="G121">
      <text>
        <t xml:space="preserve">Accepted decoder of sketch, not exact original DFT.</t>
      </text>
    </comment>
    <comment authorId="0" ref="I121">
      <text>
        <t xml:space="preserve">All exact source anchors:
ALG-031 | Catalogue: ALG-031 | https://docs.google.com/spreadsheets/d/1BHaGJHkXxf_UfZdyTKF2zrWNFzIP4IvhaqFMj-83BjU/edit#gid=214001001&amp;range=A134:AF134
ALG-031 | novelity breakthough: ALG-031 | https://docs.google.com/spreadsheets/d/1BHaGJHkXxf_UfZdyTKF2zrWNFzIP4IvhaqFMj-83BjU/edit#gid=214001003&amp;range=A144:Z144</t>
      </text>
    </comment>
    <comment authorId="0" ref="J121">
      <text>
        <t xml:space="preserve">https://github.com/AgentSlop-Si/research/blob/main/math/archive/objects/95/958a37ab8f0db835a83a62135b8b704533cce88f0f774667799da681b20d126a__958a37ab8f0db835__DECODER.md | export SHA256 958a37ab8f0db835a83a62135b8b704533cce88f0f774667799da681b20d126a
https://github.com/AgentSlop-Si/research/blob/main/math/archive/objects/05/0554f98e8eb0cdca57a5100d0a60e4f0a85c2613aaf723c0fbceec7d6b347638__0554f98e8eb0cdca__REPETITION.md | export SHA256 0554f98e8eb0cdca57a5100d0a60e4f0a85c2613aaf723c0fbceec7d6b347638
https://github.com/AgentSlop-Si/research/blob/main/math/archive/objects/50/504e7f01540b55df9a65692fe6d79e87fee014e7b08ab7f50f0bf499239aad55__504e7f01540b55df__AFFINE_RESONANCE.md | export SHA256 504e7f01540b55df9a65692fe6d79e87fee014e7b08ab7f50f0bf499239aad55</t>
      </text>
    </comment>
    <comment authorId="0" ref="A254">
      <text>
        <t xml:space="preserve">Unranked source record; stable-ID order; open work before closed stages
Rank is workflow priority, not a breakthrough score.</t>
      </text>
    </comment>
    <comment authorId="0" ref="B254">
      <text>
        <t xml:space="preserve">Kinds: Current new-result view (not a new-discovery count), Result view
Explicit aliases: </t>
      </text>
    </comment>
    <comment authorId="0" ref="C254">
      <text>
        <t xml:space="preserve">Exact impossibility allows invertible endpoints; metric floor requires unitary endpoints.
Next comparison: Compare the exact invariant and equality/metric claim with classical Fourier equivalence, switching, Gram and spectral methods; preserve unitary versus arbitrary-invertible distinctions.</t>
      </text>
    </comment>
    <comment authorId="0" ref="A122">
      <text>
        <t xml:space="preserve">Unranked source record; stable-ID order; open work before closed stages
Rank is workflow priority, not a breakthrough score.</t>
      </text>
    </comment>
    <comment authorId="0" ref="B122">
      <text>
        <t xml:space="preserve">Kinds: Canonical claim, Canonical catalogue claim
Explicit aliases: </t>
      </text>
    </comment>
    <comment authorId="0" ref="F254">
      <text>
        <t xml:space="preserve">Accepted result at cited scope; recorded follow-up open</t>
      </text>
    </comment>
    <comment authorId="0" ref="C122">
      <text>
        <t xml:space="preserve">Changing measurements or adding raw input leaves model; repaired phase does not validate adjoint decoder.
No new current closure; historical limitations remain.
Next comparison: Compare the exact error norm and scale with sparse Fourier recovery, sampling and rank barriers; a sublinear per-bin scale need not imply meaningful relative-l2 accuracy.</t>
      </text>
    </comment>
    <comment authorId="0" ref="G254">
      <text>
        <t xml:space="preserve">Proof closed</t>
      </text>
    </comment>
    <comment authorId="0" ref="I254">
      <text>
        <t xml:space="preserve">All exact source anchors:
NEW-10 | novelity breakthough: NEW-10 | https://docs.google.com/spreadsheets/d/1BHaGJHkXxf_UfZdyTKF2zrWNFzIP4IvhaqFMj-83BjU/edit#gid=214001003&amp;range=A133:Z133
NEW-10 | New results row13 | https://docs.google.com/spreadsheets/d/1BHaGJHkXxf_UfZdyTKF2zrWNFzIP4IvhaqFMj-83BjU/edit#gid=627764102&amp;range=A13:V13</t>
      </text>
    </comment>
    <comment authorId="0" ref="F122">
      <text>
        <t xml:space="preserve">Accepted result at cited scope; recorded follow-up open</t>
      </text>
    </comment>
    <comment authorId="0" ref="J254">
      <text>
        <t xml:space="preserve">https://docs.google.com/spreadsheets/d/1BHaGJHkXxf_UfZdyTKF2zrWNFzIP4IvhaqFMj-83BjU/edit#gid=627764102&amp;range=A13:V13</t>
      </text>
    </comment>
    <comment authorId="0" ref="G122">
      <text>
        <t xml:space="preserve">Accepted exact collision obstruction; 2Mth-root CAZAC phase removes this collision but natural adjoint has separate failure.</t>
      </text>
    </comment>
    <comment authorId="0" ref="I122">
      <text>
        <t xml:space="preserve">All exact source anchors:
ALG-032 | Catalogue: ALG-032 | https://docs.google.com/spreadsheets/d/1BHaGJHkXxf_UfZdyTKF2zrWNFzIP4IvhaqFMj-83BjU/edit#gid=214001001&amp;range=A135:AF135
ALG-032 | novelity breakthough: ALG-032 | https://docs.google.com/spreadsheets/d/1BHaGJHkXxf_UfZdyTKF2zrWNFzIP4IvhaqFMj-83BjU/edit#gid=214001003&amp;range=A145:Z145</t>
      </text>
    </comment>
    <comment authorId="0" ref="J122">
      <text>
        <t xml:space="preserve">https://github.com/AgentSlop-Si/research/blob/main/math/archive/objects/50/504e7f01540b55df9a65692fe6d79e87fee014e7b08ab7f50f0bf499239aad55__504e7f01540b55df__AFFINE_RESONANCE.md | export SHA256 504e7f01540b55df9a65692fe6d79e87fee014e7b08ab7f50f0bf499239aad55
https://github.com/AgentSlop-Si/research/blob/main/math/archive/objects/05/0554f98e8eb0cdca57a5100d0a60e4f0a85c2613aaf723c0fbceec7d6b347638__0554f98e8eb0cdca__REPETITION.md | export SHA256 0554f98e8eb0cdca57a5100d0a60e4f0a85c2613aaf723c0fbceec7d6b347638
https://github.com/AgentSlop-Si/research/blob/main/math/archive/objects/a2/a247c8cc138b662ca00be75550334cb432bb95b17d0be1421fca5b1bcd2224f2__a247c8cc138b662ca00be75550334cb432bb95b17d0be1421fca5b1bcd2224f2__AUDIT.md | export SHA256 a247c8cc138b662ca00be75550334cb432bb95b17d0be1421fca5b1bcd2224f2</t>
      </text>
    </comment>
    <comment authorId="0" ref="A255">
      <text>
        <t xml:space="preserve">Unranked source record; stable-ID order; open work before closed stages
Rank is workflow priority, not a breakthrough score.</t>
      </text>
    </comment>
    <comment authorId="0" ref="B255">
      <text>
        <t xml:space="preserve">Kinds: Current new-result view (not a new-discovery count), Result view
Explicit aliases: </t>
      </text>
    </comment>
    <comment authorId="0" ref="C255">
      <text>
        <t xml:space="preserve">Genuine Weil factors plus permitted external monomials only. Supplied source implementation not certified.
Next comparison: Attribute Heisenberg/Weil/Bruhat and character-table theory; isolate only a precise extra interface, degeneracy or cost theorem for any further novelty search.</t>
      </text>
    </comment>
    <comment authorId="0" ref="A123">
      <text>
        <t xml:space="preserve">Unranked source record; stable-ID order; open work before closed stages
Rank is workflow priority, not a breakthrough score.</t>
      </text>
    </comment>
    <comment authorId="0" ref="B123">
      <text>
        <t xml:space="preserve">Kinds: Canonical claim, Canonical catalogue claim
Explicit aliases: </t>
      </text>
    </comment>
    <comment authorId="0" ref="F255">
      <text>
        <t xml:space="preserve">Accepted result at cited scope; recorded follow-up open</t>
      </text>
    </comment>
    <comment authorId="0" ref="C123">
      <text>
        <t xml:space="preserve">2026-10-12 19:13 UTC; independently accepted bounded ALG033 ideal scan equivalence.
ALG-033 remains progressed/open. Actual NumPy phase/FFT/gauge/scan/output rounding, executed 101-row useful accuracy, generic dimensions/Bessel backends, physical entropy, complete cold bit/RAM/resource accounting and matched practical FFT comparison remain open. The dense dyadic row error eta&lt;=2^-28||x||2 does not automatically transfer to this scan implementation. Preserve original adaptive v13 REFUTED, v1 HOLD, accepted bounded v2, accepted dense N16 useful accuracy and existing attribution; no new identity, rank/count/novelty or speed promotion.
Prior displayed cell, preserved verbatim:
ALG-033 remains progressed/open. The accepted N16 all-input accuracy certificate is a dense bounded reference. Generic/all-length and Bessel execution, optimized scan decoder correctness, concrete physical entropy, complete cold RAM/bit/production budgets and matched certified FFT comparison remain open. Original v13 stays REFUTED, v1 stays HOLD, and accepted v2 keeps its original bounded mechanics and deterministic limitation. No generic repair, practical speed, attribution, novelty, rank or count promotion.
Prior note, preserved verbatim:
2026-10-12 14:30 UTC; independently accepted bounded ALG033 N16 all-input additive accuracy.
ALG-033 remains progressed/open. The accepted N16 all-input accuracy certificate is a dense bounded reference. Generic/all-length and Bessel execution, optimized scan decoder correctness, concrete physical entropy, complete cold RAM/bit/production budgets and matched certified FFT comparison remain open. Original v13 stays REFUTED, v1 stays HOLD, and accepted v2 keeps its original bounded mechanics and deterministic limitation. No generic repair, practical speed, attribution, novelty, rank or count promotion.
Prior displayed cell, preserved verbatim: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Prior note, preserved verbatim:
2026-10-11 22:33 UTC; independently accepted typed v2 reference only.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Prior displayed cell, preserved verbatim:
Implement and independently certify one immutable plan with actual coordinate medians (or a separately proved grid-radius contract), executed-parameter Bessel tail plus addition error, sampler-abort budget, exact/outward-rounded binomial tail, numerical budget, and explicit…
Prior note, preserved verbatim:
Implement and independently certify one immutable plan with actual coordinate medians (or a separately proved grid-radius contract), executed-parameter Bessel tail plus addition error, sampler-abort budget, exact/outward-rounded binomial tail, numerical budget, and explicit certified/uncertified status. No repair is claimed in the uploaded source. Ideal-arithmetic source certificate counterexample, not a measured binary64 run. Bessel-specific evidence separately establishes a missing local-addition budget and N=129/Q=256 certified M=4 versus executed M=8; it does not assert every Bessel output fails. No general exact FFT, practical speed, fixed-precision, or historical novelty conclusion.
Next comparison: Compare the exact error norm and scale with sparse Fourier recovery, sampling and rank barriers; a sublinear per-bin scale need not imply meaningful relative-l2 accuracy.</t>
      </text>
    </comment>
    <comment authorId="0" ref="G255">
      <text>
        <t xml:space="preserve">Proof closed</t>
      </text>
    </comment>
    <comment authorId="0" ref="I255">
      <text>
        <t xml:space="preserve">All exact source anchors:
NEW-11 | novelity breakthough: NEW-11 | https://docs.google.com/spreadsheets/d/1BHaGJHkXxf_UfZdyTKF2zrWNFzIP4IvhaqFMj-83BjU/edit#gid=214001003&amp;range=A134:Z134
NEW-11 | New results row14 | https://docs.google.com/spreadsheets/d/1BHaGJHkXxf_UfZdyTKF2zrWNFzIP4IvhaqFMj-83BjU/edit#gid=627764102&amp;range=A14:V14</t>
      </text>
    </comment>
    <comment authorId="0" ref="F123">
      <text>
        <t xml:space="preserve">2026-10-12 19:13 UTC; independently accepted bounded ALG033 ideal scan equivalence.
Literal source-expression subtotal outside FFT/phase construction: 48 complex products, 16 complex divisions, 17 real divisions and 85 complex additions/subtractions, plus 48 complex exponentials, integer/modular work, one square root, validation/conversion/allocation and all16 outputs. The one DFT8 backend and NumPy accumulation internals are not certified by this subtotal. complex128/float64 narrowing persists even with a wider dtype request. Historical capped sampler exhaustion (7/15)^128 remains positive and distinct from the separately accepted ideal seven-fair-bit zero-rejection sampler. Ideal operator distribution is shared with exact-root dense coefficients, not with differently rounded executions.
Prior displayed cell, preserved verbatim:
The new seven-bit bijection has 128 uniform row states and no rejection; its zero ideal-source abort does not remove the historical capped draw_state abort(7/15)^128. Source failures/exhaustion return no certified vector, with no fallback; fixed/correlated tapes can violate the guarantee. Exact accepted dense work includes 25,856 complex coefficient/input products, 103,424 integer multiplications, 155,136 integer additions/subtractions, 161,600 median comparisons and 1,616 complex row outputs; these are partial counts, not a full instruction/bit/RAM/time budget. Plan plus execution recomputes 10 integer square roots and 102 binomial coefficients. Typed-plan validation precedes bits; not hostile-runtime protection.
Prior note, preserved verbatim:
2026-10-12 14:30 UTC; independently accepted bounded ALG033 N16 all-input additive accuracy.
The new seven-bit bijection has 128 uniform row states and no rejection; its zero ideal-source abort does not remove the historical capped draw_state abort(7/15)^128. Source failures/exhaustion return no certified vector, with no fallback; fixed/correlated tapes can violate the guarantee. Exact accepted dense work includes 25,856 complex coefficient/input products, 103,424 integer multiplications, 155,136 integer additions/subtractions, 161,600 median comparisons and 1,616 complex row outputs; these are partial counts, not a full instruction/bit/RAM/time budget. Plan plus execution recomputes 10 integer square roots and 102 binomial coefficients. Typed-plan validation precedes bits; not hostile-runtime protection.
Prior displayed cell, preserved verbatim:
v2 bounded typed exact-reference mechanics accepted only. Generic gate OPEN; v13 REFUTED and v1 HOLD preserved. No randomized approximation advantage.
Prior note, preserved verbatim:
2026-10-11 22:33 UTC; independently accepted typed v2 reference only.
v2 bounded typed exact-reference mechanics accepted only. Generic gate OPEN; v13 REFUTED and v1 HOLD preserved. No randomized approximation advantage.
Prior displayed cell, preserved verbatim:
Needs review of current follow-up
Prior note, preserved verbatim:
Needs review of current follow-up</t>
      </text>
    </comment>
    <comment authorId="0" ref="J255">
      <text>
        <t xml:space="preserve">https://docs.google.com/spreadsheets/d/1BHaGJHkXxf_UfZdyTKF2zrWNFzIP4IvhaqFMj-83BjU/edit#gid=627764102&amp;range=A14:V14</t>
      </text>
    </comment>
    <comment authorId="0" ref="G123">
      <text>
        <t xml:space="preserve">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Prior displayed cell, preserved verbatim: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Prior note, preserved verbatim: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Prior displayed cell, preserved verbatim: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Prior note, preserved verbatim:
2026-10-11 22:33 UTC; independently accepted typed v2 reference only.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Prior displayed cell, preserved verbatim:
INVALID GENERIC v13 ACCURACY CERTIFICATE. Direct covariance and least-prime approximation preserved under fixed-input ideal-arithmetic hypotheses. Generic v13 executed certificate is refuted by fresh source-bound exact arithmetic; uploaded implementation remains uncertified.
Prior note, preserved verbatim:
INVALID GENERIC v13 ACCURACY CERTIFICATE. Direct covariance and least-prime approximation preserved under fixed-input ideal-arithmetic hypotheses. Generic v13 executed certificate is refuted by fresh source-bound exact arithmetic; uploaded implementation remains uncertified.</t>
      </text>
    </comment>
    <comment authorId="0" ref="I123">
      <text>
        <t xml:space="preserve">All exact source anchors:
ALG-033 | Catalogue: ALG-033 | https://docs.google.com/spreadsheets/d/1BHaGJHkXxf_UfZdyTKF2zrWNFzIP4IvhaqFMj-83BjU/edit#gid=214001001&amp;range=A136:AF136
ALG-033 | novelity breakthough: ALG-033 | https://docs.google.com/spreadsheets/d/1BHaGJHkXxf_UfZdyTKF2zrWNFzIP4IvhaqFMj-83BjU/edit#gid=214001003&amp;range=A146:Z146</t>
      </text>
    </comment>
    <comment authorId="0" ref="J123">
      <text>
        <t xml:space="preserve">2026-10-12 19:13 UTC; independently accepted bounded ALG033 ideal scan equivalence.
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
Prior displayed cell, preserved verbatim: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Prior note, preserved verbatim:
2026-10-12 14:30 UTC; independently accepted bounded ALG033 N16 all-input additive accuracy.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Prior displayed cell, preserved verbatim:
Independent review ZIP SHA2560e6dabf9f8fe61144a60a8597462820e6e61d30d4fe0f107e35d77cc188c15ea; accepted v2 candidate60939f57c3657639390b1f62ee5400e451e7467b6cbfc01f03380439ae56aa26; code7b536a6c967adb6e5d6594c1c8c4d8b517e12afd98201f4af4c2839bc729a0c5.24 candidate/42 review payloads; relocated3-result replay byte-identical. Independent4 covariance matrices,32 norm-one identities,64 state/basis checks,306 binomial distributions,4096 capped tapes,212 malformed plans/636 zero-reconstruction-zero-bit refusals. All19 v1 typed bypasses and35 changed-value controls refuse. v1 candidatebb93825f324f16fc0b0286f6e79200ec586f65bbd2ea23f45347915dd4a6340c remains HOLD; original research programs inert.
Prior note, preserved verbatim:
2026-10-11 22:33 UTC; independently accepted typed v2 reference only.
Independent review ZIP SHA2560e6dabf9f8fe61144a60a8597462820e6e61d30d4fe0f107e35d77cc188c15ea; accepted v2 candidate60939f57c3657639390b1f62ee5400e451e7467b6cbfc01f03380439ae56aa26; code7b536a6c967adb6e5d6594c1c8c4d8b517e12afd98201f4af4c2839bc729a0c5.24 candidate/42 review payloads; relocated3-result replay byte-identical. Independent4 covariance matrices,32 norm-one identities,64 state/basis checks,306 binomial distributions,4096 capped tapes,212 malformed plans/636 zero-reconstruction-zero-bit refusals. All19 v1 typed bypasses and35 changed-value controls refuse. v1 candidatebb93825f324f16fc0b0286f6e79200ec586f65bbd2ea23f45347915dd4a6340c remains HOLD; original research programs inert.
Prior displayed cell, preserved verbatim:
Source-bound independent audit: Library libfile_441768f72dec8191b87a911b2264a9ca v0, ALG033_Adaptive_Certificate_Failure_and_Repair_Contract.zip; SHA256 eaa2b3bba12dfad2fda1ccbf195635cc643a2b5b02e6002287a355e2179f5519. Exact Library readback,…
Prior note, preserved verbatim:
Source-bound independent audit: Library libfile_441768f72dec8191b87a911b2264a9ca v0, ALG033_Adaptive_Certificate_Failure_and_Repair_Contract.zip; SHA256 eaa2b3bba12dfad2fda1ccbf195635cc643a2b5b02e6002287a355e2179f5519. Exact Library readback, relocated fresh-control replay and all archived SHA256SUMS verified. Bound original v13 archive SHA256 465d0cf5573539887fdb93376e7dc6fba740512a92ac8121952dafc3492b51fd. Existing direct-composite, least-prime spectral and fixed-input actual-median theorems retain their own assumptions.</t>
      </text>
    </comment>
    <comment authorId="0" ref="K123">
      <text>
        <t xml:space="preserve">2026-10-11 22:52 UTC; independently accepted typed v2 reference only.
2026-10-11 22:52 UTC
Prior displayed cell, preserved verbatim:
2026-10-11 17:24–17:31 UTC</t>
      </text>
    </comment>
    <comment authorId="0" ref="A256">
      <text>
        <t xml:space="preserve">Unranked source record; stable-ID order; open work before closed stages
Rank is workflow priority, not a breakthrough score.</t>
      </text>
    </comment>
    <comment authorId="0" ref="B256">
      <text>
        <t xml:space="preserve">Kinds: Current new-result view (not a new-discovery count), Result view
Explicit aliases: </t>
      </text>
    </comment>
    <comment authorId="0" ref="C256">
      <text>
        <t xml:space="preserve">Saved affine layouts, nonzero/unitary guards and literal grammars retained; no unrestricted lower bound.
Next comparison: Compare the exact invariant and equality/metric claim with classical Fourier equivalence, switching, Gram and spectral methods; preserve unitary versus arbitrary-invertible distinctions.</t>
      </text>
    </comment>
    <comment authorId="0" ref="A124">
      <text>
        <t xml:space="preserve">Unranked source record; stable-ID order; open work before closed stages
Rank is workflow priority, not a breakthrough score.</t>
      </text>
    </comment>
    <comment authorId="0" ref="B124">
      <text>
        <t xml:space="preserve">Kinds: Canonical claim, Canonical catalogue claim
Explicit aliases: </t>
      </text>
    </comment>
    <comment authorId="0" ref="F256">
      <text>
        <t xml:space="preserve">Accepted result at cited scope; recorded follow-up open</t>
      </text>
    </comment>
    <comment authorId="0" ref="C124">
      <text>
        <t xml:space="preserve">Six failures include huge error and infinities; row-count helper for p in[1/4,1/2) overflows before cap because bound does not decay. These failures do not refute Gaussian padded theorem.
No new current closure; historical limitations remain.
Next comparison: Compare the exact error norm and scale with sparse Fourier recovery, sampling and rank barriers; a sublinear per-bin scale need not imply meaningful relative-l2 accuracy.</t>
      </text>
    </comment>
    <comment authorId="0" ref="G256">
      <text>
        <t xml:space="preserve">Proof closed</t>
      </text>
    </comment>
    <comment authorId="0" ref="I256">
      <text>
        <t xml:space="preserve">All exact source anchors:
NEW-12 | novelity breakthough: NEW-12 | https://docs.google.com/spreadsheets/d/1BHaGJHkXxf_UfZdyTKF2zrWNFzIP4IvhaqFMj-83BjU/edit#gid=214001003&amp;range=A135:Z135
NEW-12 | New results row15 | https://docs.google.com/spreadsheets/d/1BHaGJHkXxf_UfZdyTKF2zrWNFzIP4IvhaqFMj-83BjU/edit#gid=627764102&amp;range=A15:V15</t>
      </text>
    </comment>
    <comment authorId="0" ref="F124">
      <text>
        <t xml:space="preserve">2026-10-12 21:00 UTC; scoped review label clarification, research remains open.
Exact recurrence and error bounds reviewed; numerical executor and helper defects remain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56">
      <text>
        <t xml:space="preserve">https://docs.google.com/spreadsheets/d/1BHaGJHkXxf_UfZdyTKF2zrWNFzIP4IvhaqFMj-83BjU/edit#gid=627764102&amp;range=A15:V15</t>
      </text>
    </comment>
    <comment authorId="0" ref="G124">
      <text>
        <t xml:space="preserve">Algebraic scoped statements survive; actual numeric and helper defects recorded.</t>
      </text>
    </comment>
    <comment authorId="0" ref="I124">
      <text>
        <t xml:space="preserve">All exact source anchors:
ALG-034 | Catalogue: ALG-034 | https://docs.google.com/spreadsheets/d/1BHaGJHkXxf_UfZdyTKF2zrWNFzIP4IvhaqFMj-83BjU/edit#gid=214001001&amp;range=A19:AF19
ALG-034 | novelity breakthough: ALG-034 | https://docs.google.com/spreadsheets/d/1BHaGJHkXxf_UfZdyTKF2zrWNFzIP4IvhaqFMj-83BjU/edit#gid=214001003&amp;range=A31:Z31</t>
      </text>
    </comment>
    <comment authorId="0" ref="J124">
      <text>
        <t xml:space="preserve">https://github.com/AgentSlop-Si/research/blob/main/math/archive/objects/91/912610166b4c74a0e3e77a076560f1f1ef7edf854ec6fbfd879920692d75a94e__REVIEW_REPORT.md | export SHA256 912610166b4c74a0e3e77a076560f1f1ef7edf854ec6fbfd879920692d75a94e</t>
      </text>
    </comment>
    <comment authorId="0" ref="A257">
      <text>
        <t xml:space="preserve">Unranked source record; stable-ID order; open work before closed stages
Rank is workflow priority, not a breakthrough score.</t>
      </text>
    </comment>
    <comment authorId="0" ref="B257">
      <text>
        <t xml:space="preserve">Kinds: Current new-result view (not a new-discovery count), Result view
Explicit aliases: </t>
      </text>
    </comment>
    <comment authorId="0" ref="C257">
      <text>
        <t xml:space="preserve">Fixed sizes and legal stage guards. No uniform family conditioning or all-length construction.
Next comparison: Match precisely the topology, size, gauges and field; establish a reusable theorem increment before proposing a standalone novelty claim.</t>
      </text>
    </comment>
    <comment authorId="0" ref="A125">
      <text>
        <t xml:space="preserve">Unranked source record; stable-ID order; open work before closed stages
Rank is workflow priority, not a breakthrough score.</t>
      </text>
    </comment>
    <comment authorId="0" ref="B125">
      <text>
        <t xml:space="preserve">Kinds: Canonical claim, Canonical catalogue claim
Explicit aliases: </t>
      </text>
    </comment>
    <comment authorId="0" ref="F257">
      <text>
        <t xml:space="preserve">Accepted result at cited scope; recorded follow-up open</t>
      </text>
    </comment>
    <comment authorId="0" ref="C125">
      <text>
        <t xml:space="preserve">Constant-row approximation cannot become exact by uncharged full frame. Physical block map singular values differ from normalized summary map; no hidden free recovered inputs.
No new current closure; historical limitations remain.
Next comparison: Compare the exact error norm and scale with sparse Fourier recovery, sampling and rank barriers; a sublinear per-bin scale need not imply meaningful relative-l2 accuracy.</t>
      </text>
    </comment>
    <comment authorId="0" ref="G257">
      <text>
        <t xml:space="preserve">Proof closed</t>
      </text>
    </comment>
    <comment authorId="0" ref="I257">
      <text>
        <t xml:space="preserve">All exact source anchors:
NEW-15 | novelity breakthough: NEW-15 | https://docs.google.com/spreadsheets/d/1BHaGJHkXxf_UfZdyTKF2zrWNFzIP4IvhaqFMj-83BjU/edit#gid=214001003&amp;range=A136:Z136
NEW-15 | New results row18 | https://docs.google.com/spreadsheets/d/1BHaGJHkXxf_UfZdyTKF2zrWNFzIP4IvhaqFMj-83BjU/edit#gid=627764102&amp;range=A18:V18</t>
      </text>
    </comment>
    <comment authorId="0" ref="F125">
      <text>
        <t xml:space="preserve">Accepted result at cited scope; recorded follow-up open</t>
      </text>
    </comment>
    <comment authorId="0" ref="J257">
      <text>
        <t xml:space="preserve">https://docs.google.com/spreadsheets/d/1BHaGJHkXxf_UfZdyTKF2zrWNFzIP4IvhaqFMj-83BjU/edit#gid=627764102&amp;range=A18:V18</t>
      </text>
    </comment>
    <comment authorId="0" ref="G125">
      <text>
        <t xml:space="preserve">Accepted known identity, not exact fast upgrade.</t>
      </text>
    </comment>
    <comment authorId="0" ref="I125">
      <text>
        <t xml:space="preserve">All exact source anchors:
ALG-035 | Catalogue: ALG-035 | https://docs.google.com/spreadsheets/d/1BHaGJHkXxf_UfZdyTKF2zrWNFzIP4IvhaqFMj-83BjU/edit#gid=214001001&amp;range=A165:AF165
ALG-035 | novelity breakthough: ALG-035 | https://docs.google.com/spreadsheets/d/1BHaGJHkXxf_UfZdyTKF2zrWNFzIP4IvhaqFMj-83BjU/edit#gid=214001003&amp;range=A203:Z203</t>
      </text>
    </comment>
    <comment authorId="0" ref="J125">
      <text>
        <t xml:space="preserve">https://github.com/AgentSlop-Si/research/blob/main/math/archive/objects/50/501df22ab5eca82a91584f5a9688f6bffc29204d24f79a61ec608f78586aacd2__501df22ab5eca82a91584f5a9688f6bffc29204d24f79a61ec608f78586aacd2__INTEGRATED_RESULTS.md | export SHA256 501df22ab5eca82a91584f5a9688f6bffc29204d24f79a61ec608f78586aacd2
https://github.com/AgentSlop-Si/research/blob/main/math/archive/objects/91/912610166b4c74a0e3e77a076560f1f1ef7edf854ec6fbfd879920692d75a94e__REVIEW_REPORT.md | export SHA256 912610166b4c74a0e3e77a076560f1f1ef7edf854ec6fbfd879920692d75a94e</t>
      </text>
    </comment>
    <comment authorId="0" ref="A258">
      <text>
        <t xml:space="preserve">Unranked source record; stable-ID order; open work before closed stages
Rank is workflow priority, not a breakthrough score.</t>
      </text>
    </comment>
    <comment authorId="0" ref="B258">
      <text>
        <t xml:space="preserve">Kinds: Follow-up workflow
Explicit aliases: </t>
      </text>
    </comment>
    <comment authorId="0" ref="C258">
      <text>
        <t xml:space="preserve">2026-10-12 02:36 UTC; independently accepted N7 signed-bank F8 minimum.
Next: another genuinely unsolved size/field, singular/parameter boundary or improved paid shared evaluator. The bounded F8 proof does not classify arbitrary fields/extensions or all sizes. Whole banks are not single arithmetic operations. The literal dense prepared baseline uses3136 multiplications and2744 additions per vector versus49/42 for direct F7; preparation, roots, branch assembly, search, storage and output work are additional. No speedup, bit-cost, production or worldwide novelty conclusion.
Prior displayed cell, preserved verbatim:
Resolve larger-size sharp minima, singular/parameter boundaries, compact weight representations and an improved shared evaluator. Do not repeat the original N5 intake review.
Prior note, preserved verbatim:
Resolve larger-size sharp minima, singular/parameter boundaries, compact weight representations and an improved shared evaluator. Do not repeat the original N5 intake review.</t>
      </text>
    </comment>
    <comment authorId="0" ref="A126">
      <text>
        <t xml:space="preserve">Unranked source record; stable-ID order; open work before closed stages
Rank is workflow priority, not a breakthrough score.</t>
      </text>
    </comment>
    <comment authorId="0" ref="B126">
      <text>
        <t xml:space="preserve">Kinds: Canonical claim, Canonical catalogue claim
Explicit aliases: </t>
      </text>
    </comment>
    <comment authorId="0" ref="F258">
      <text>
        <t xml:space="preserve">2026-10-12 02:36 UTC; independently accepted N7 signed-bank F8 minimum.
Progressed/open. The finite F8 minimum-eight obligation is independently closed. Preserve the already accepted characteristic-zero N7 minimum eight, with attainment in the specified cubic splitting field rather than an unproved descent to Q(q); accepted N3/N5 and N11/odd-N&gt;=23 upper results remain. No new canonical result or historical-priority claim.
Prior displayed cell, preserved verbatim:
N5 scoped result complete; broader signed-bank follow-up open
Prior note, preserved verbatim:
N5 scoped result complete; broader signed-bank follow-up open</t>
      </text>
    </comment>
    <comment authorId="0" ref="C126">
      <text>
        <t xml:space="preserve">No alpha=1/2 conclusion. Arbitrary rank deficit alone insufficient: random omission of one coordinate is countercontrol. Does not conflict with alpha&lt;1/2 approximation.
No new current closure; historical limitations remain.
Next comparison: Compare the exact error norm and scale with sparse Fourier recovery, sampling and rank barriers; a sublinear per-bin scale need not imply meaningful relative-l2 accuracy.</t>
      </text>
    </comment>
    <comment authorId="0" ref="G258">
      <text>
        <t xml:space="preserve">2026-10-12 02:36 UTC; independently accepted N7 signed-bank F8 minimum.
Independent bounded ACCEPT: for N=7 over K=F2[z]/(z^3+z+1), the exact whole-bank minimum is eight for every one of the six primitive seventh roots. The target is negative-sign unnormalized Fourier in the original additive signed magnetic-bank grammar, with all parameters/weights in K and every inverse guard nonzero. Signs mean inverse powers of generators, not scalar signs in characteristic two. All legal parameters reduce exactly to 28 nonidentity atoms plus optional identity; all normalized minimum supports are classified (counts10,2,10,2,10,2 across roots2..7). Arbitrary weights, repeats, zero banks and legal degeneracies are included.
Prior displayed cell, preserved verbatim:
Characteristic-zero N5 signed-bank exact minimum five is independently accepted and already integrated.
Prior note, preserved verbatim:
Characteristic-zero N5 signed-bank exact minimum five is independently accepted and already integrated.</t>
      </text>
    </comment>
    <comment authorId="0" ref="I258">
      <text>
        <t xml:space="preserve">All exact source anchors:
NEXT-MAGNETIC-SIGNED | Next cycle row10 | https://docs.google.com/spreadsheets/d/1BHaGJHkXxf_UfZdyTKF2zrWNFzIP4IvhaqFMj-83BjU/edit#gid=1152106829&amp;range=A10:V10</t>
      </text>
    </comment>
    <comment authorId="0" ref="F126">
      <text>
        <t xml:space="preserve">Accepted result at cited scope; recorded follow-up open</t>
      </text>
    </comment>
    <comment authorId="0" ref="J258">
      <text>
        <t xml:space="preserve">2026-10-12 02:36 UTC; independently accepted N7 signed-bank F8 minimum.
Independent ZIP SHA256 87aa90e7b50598fe027f960f88298776088e45a1eb1e2bcf0f383bc38b7d5a17; REVIEW.md a20ef9c4b7b37f442fcd6259c5e49ebbeb161e9e833d38b2b467da761e12f90e; reviewed author291a2124e49453714ebcf08a53bcde6f5afdff33762d039981df85389d285e1e. Fresh exact finite-field implementation checks8400 legal phase inverses, both inverse products,5640 complete edge separators,918 eligible minimum-support pairs,336 literal witness branches and294 Fourier entries. Normalization and complete key coverage are verified; lower coverage follows the edge reduction, not individual enumeration of every global subset. Final independent cold replay passes; original programs were inert.
Prior displayed cell, preserved verbatim:
Q35 and NF-04/NF-05
Prior note, preserved verbatim:
Q35 and NF-04/NF-05</t>
      </text>
    </comment>
    <comment authorId="0" ref="G126">
      <text>
        <t xml:space="preserve">Accepted all-size probability proof, scope corrected.</t>
      </text>
    </comment>
    <comment authorId="0" ref="I126">
      <text>
        <t xml:space="preserve">All exact source anchors:
ALG-036 | Catalogue: ALG-036 | https://docs.google.com/spreadsheets/d/1BHaGJHkXxf_UfZdyTKF2zrWNFzIP4IvhaqFMj-83BjU/edit#gid=214001001&amp;range=A137:AF137
ALG-036 | novelity breakthough: ALG-036 | https://docs.google.com/spreadsheets/d/1BHaGJHkXxf_UfZdyTKF2zrWNFzIP4IvhaqFMj-83BjU/edit#gid=214001003&amp;range=A147:Z147</t>
      </text>
    </comment>
    <comment authorId="0" ref="J126">
      <text>
        <t xml:space="preserve">https://github.com/AgentSlop-Si/research/blob/main/math/archive/objects/50/501df22ab5eca82a91584f5a9688f6bffc29204d24f79a61ec608f78586aacd2__501df22ab5eca82a91584f5a9688f6bffc29204d24f79a61ec608f78586aacd2__INTEGRATED_RESULTS.md | export SHA256 501df22ab5eca82a91584f5a9688f6bffc29204d24f79a61ec608f78586aacd2
https://github.com/AgentSlop-Si/research/blob/main/math/archive/objects/58/5856c9049768a59d3418c48c89e6a0292bd5f31c01cd6ffdbf1389607da55413__6c9049768a59d3418c48c89e6a0292bd5f31c01cd6ffdbf1389607da55413__GAUSSIAN_MEASUREMENT_BARRIER_AUDIT.md | export SHA256 107a667eb3796e0f8056cdd24e250247136cba824c2528e9169bc5e38b4f566c</t>
      </text>
    </comment>
    <comment authorId="0" ref="A259">
      <text>
        <t xml:space="preserve">Unranked source record; stable-ID order; open work before closed stages
Rank is workflow priority, not a breakthrough score.</t>
      </text>
    </comment>
    <comment authorId="0" ref="B259">
      <text>
        <t xml:space="preserve">Kinds: Follow-up workflow
Explicit aliases: </t>
      </text>
    </comment>
    <comment authorId="0" ref="C259">
      <text>
        <t xml:space="preserve">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Prior displayed cell, preserved verbatim:
Resolve general augmented-content prime support, arbitrary composite and repeated-prime extensions. Preserve the accepted fixed-base scopes; the original review-integration stage is complete.
Prior note, preserved verbatim:
Resolve general augmented-content prime support, arbitrary composite and repeated-prime extensions. Preserve the accepted fixed-base scopes; the original review-integration stage is complete.</t>
      </text>
    </comment>
    <comment authorId="0" ref="A127">
      <text>
        <t xml:space="preserve">Unranked source record; stable-ID order; open work before closed stages
Rank is workflow priority, not a breakthrough score.</t>
      </text>
    </comment>
    <comment authorId="0" ref="B127">
      <text>
        <t xml:space="preserve">Kinds: Canonical claim, Canonical catalogue claim
Explicit aliases: </t>
      </text>
    </comment>
    <comment authorId="0" ref="F259">
      <text>
        <t xml:space="preserve">2026-10-11 23:44 UTC; independently accepted Q29 fixed-base27 augmented support.
Base27 and every27p with prime p congruent to1 modulo4 are independently accepted. General augmented support and repeated-prime transfer remain OPEN; existing scalar-bank/priority boundaries unchanged.
Prior displayed cell, preserved verbatim:
Reviewed fixed families complete; general content support open
Prior note, preserved verbatim:
Reviewed fixed families complete; general content support open</t>
      </text>
    </comment>
    <comment authorId="0" ref="C127">
      <text>
        <t xml:space="preserve">Does not exclude v4 importance sampling (input dependent) or v6 coordinate median (nonlinear).
No new current closure; historical limitations remain.
Next comparison: Compare the exact error norm and scale with sparse Fourier recovery, sampling and rank barriers; a sublinear per-bin scale need not imply meaningful relative-l2 accuracy.</t>
      </text>
    </comment>
    <comment authorId="0" ref="G259">
      <text>
        <t xml:space="preserve">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Prior displayed cell, preserved verbatim:
Accepted fixed bases include3,7,11,15,19,23,75 under their original guards; the75p family is integrated.
Prior note, preserved verbatim:
Accepted fixed bases include3,7,11,15,19,23,75 under their original guards; the75p family is integrated.</t>
      </text>
    </comment>
    <comment authorId="0" ref="I259">
      <text>
        <t xml:space="preserve">All exact source anchors:
NEXT-RS-AUGMENTED | Next cycle row11 | https://docs.google.com/spreadsheets/d/1BHaGJHkXxf_UfZdyTKF2zrWNFzIP4IvhaqFMj-83BjU/edit#gid=1152106829&amp;range=A11:V11</t>
      </text>
    </comment>
    <comment authorId="0" ref="F127">
      <text>
        <t xml:space="preserve">Accepted result at cited scope; recorded follow-up open</t>
      </text>
    </comment>
    <comment authorId="0" ref="J259">
      <text>
        <t xml:space="preserve">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Prior displayed cell, preserved verbatim:
Q29 and NF-09
Prior note, preserved verbatim:
Q29 and NF-09</t>
      </text>
    </comment>
    <comment authorId="0" ref="G127">
      <text>
        <t xml:space="preserve">Accepted scoped barrier.</t>
      </text>
    </comment>
    <comment authorId="0" ref="I127">
      <text>
        <t xml:space="preserve">All exact source anchors:
ALG-037 | Catalogue: ALG-037 | https://docs.google.com/spreadsheets/d/1BHaGJHkXxf_UfZdyTKF2zrWNFzIP4IvhaqFMj-83BjU/edit#gid=214001001&amp;range=A138:AF138
ALG-037 | novelity breakthough: ALG-037 | https://docs.google.com/spreadsheets/d/1BHaGJHkXxf_UfZdyTKF2zrWNFzIP4IvhaqFMj-83BjU/edit#gid=214001003&amp;range=A148:Z148</t>
      </text>
    </comment>
    <comment authorId="0" ref="J127">
      <text>
        <t xml:space="preserve">https://github.com/AgentSlop-Si/research/blob/main/math/archive/objects/a4/a43000db2239e4d79eae277cd40055e2b0cfab0c9ae38b0ab8238f34865493cc__RECOVERED_RESEARCH.md | export SHA256 a43000db2239e4d79eae277cd40055e2b0cfab0c9ae38b0ab8238f34865493cc</t>
      </text>
    </comment>
    <comment authorId="0" ref="A260">
      <text>
        <t xml:space="preserve">Unranked source record; stable-ID order; open work before closed stages
Rank is workflow priority, not a breakthrough score.</t>
      </text>
    </comment>
    <comment authorId="0" ref="B260">
      <text>
        <t xml:space="preserve">Kinds: Fusion workflow
Explicit aliases: </t>
      </text>
    </comment>
    <comment authorId="0" ref="C260">
      <text>
        <t xml:space="preserve">2026-10-11 22:05 UTC; independently accepted bounded Weil convention/API.
A mixed-architecture theorem still requires one common field, target/equivalence family and a new implication beyond separate invariants. Inverse-support/anchored-rank stages, arbitrary sum/product propagation and odd/dyadic target identification are not supplied by this dispatcher. Preserve Q19’s separate bounded exact-rational certification scope without treating it as a fusion theorem.
Prior displayed cell, preserved verbatim:
Corrected v26 proof is closed. A new fusion still needs one common field, target and equivalence group, plus a new implication beyond the separate classical invariants. Q18: Correct source U(E) association to F⁻¹ C_(-E) F before claiming a coherent supplied implementation.…
Prior note, preserved verbatim:
Corrected v26 proof is closed. A new fusion still needs one common field, target and equivalence group, plus a new implication beyond the separate classical invariants.
Q18: Correct source U(E) association to F⁻¹ C_(-E) F before claiming a coherent supplied implementation. Source suite was not executed.
Q19: O(E) exact-scalar diagnostic requires supplied references and paid norm certificates. Source floating-point tests do not give outward-rounded certification.
No general FFT lower bound, no new Weil representation theory and no transfer across mismatched cyclic/tensor targets.</t>
      </text>
    </comment>
    <comment authorId="0" ref="A128">
      <text>
        <t xml:space="preserve">Unranked source record; stable-ID order; open work before closed stages
Rank is workflow priority, not a breakthrough score.</t>
      </text>
    </comment>
    <comment authorId="0" ref="B128">
      <text>
        <t xml:space="preserve">Kinds: Canonical claim, Canonical catalogue claim
Explicit aliases: </t>
      </text>
    </comment>
    <comment authorId="0" ref="F260">
      <text>
        <t xml:space="preserve">2026-10-11 22:05 UTC; independently accepted bounded Weil convention/API.
Bounded rejection-only API independently accepted; non-rejection stays inconclusive and general Weil/Green fusion remains open.
Prior displayed cell, preserved verbatim:
Scoped result recorded; follow-up remains
Prior note, preserved verbatim:
Scoped result recorded; follow-up remains</t>
      </text>
    </comment>
    <comment authorId="0" ref="C128">
      <text>
        <t xml:space="preserve">Not end-to-end implemented linear-time FFT, exact output, or practical speed claim. Zero residual after median does not erase source/target rounding errors.
Q09: Rounded subtraction alone is not an energy certificate. Implementation: Implementation pending
Matching S33 review preserves conditional packed-decoder/root-error/bit obligations; numerical controls are not global stability. Missing canonical exact-scope linkage is a documentation issue, not a theorem counterexample.
Next comparison: Compare the exact error norm and scale with sparse Fourier recovery, sampling and rank barriers; a sublinear per-bin scale need not imply meaningful relative-l2 accuracy.</t>
      </text>
    </comment>
    <comment authorId="0" ref="G260">
      <text>
        <t xml:space="preserve">2026-10-11 22:05 UTC; independently accepted bounded Weil convention/API.
Independent ACCEPT of a bounded full-matrix necessary-condition rejection API in a frozen prime coefficient field, dimension N and primitive cyclic Fourier target. Zero support or a certified proper-divisor rectangle-ratio exponent can reject monomial equivalence. Every non-rejection is INCONCLUSIVE; it never certifies equivalence.72 all-rectangle monomial controls and2,592 nonzero2x2 F7 cases pass.
Prior displayed cell, preserved verbatim:
A common, exact monomial-equivalence rejection certificate using support patterns and permitted cross-ratio groups/orders.
Prior note, preserved verbatim:
A common, exact monomial-equivalence rejection certificate using support patterns and permitted cross-ratio groups/orders.</t>
      </text>
    </comment>
    <comment authorId="0" ref="I260">
      <text>
        <t xml:space="preserve">All exact source anchors:
NF-01 | Fusion list row12 | https://docs.google.com/spreadsheets/d/1BHaGJHkXxf_UfZdyTKF2zrWNFzIP4IvhaqFMj-83BjU/edit#gid=1242754826&amp;range=A12:V12
NF-01 | Prior work row19 | https://docs.google.com/spreadsheets/d/1BHaGJHkXxf_UfZdyTKF2zrWNFzIP4IvhaqFMj-83BjU/edit#gid=562593543&amp;range=A19:V19</t>
      </text>
    </comment>
    <comment authorId="0" ref="F128">
      <text>
        <t xml:space="preserve">2026-10-12 21:00 UTC; scoped review label clarification, research remains open.
Conditional all-N completion review recorded; integrated decoder and concrete word costs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60">
      <text>
        <t xml:space="preserve">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Prior displayed cell, preserved verbatim:
P11
Prior note, preserved verbatim:
P11
[2026-10-12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G128">
      <text>
        <t xml:space="preserve">Historical S33 static exact-scope audit located; canonical linked control-variate reviews are not an independent all-N Green-bridge proof. S33 records general_correctness_proved=false and 33 numerical controls using a DFT oracle. No falsity of the residual implication is inferred.</t>
      </text>
    </comment>
    <comment authorId="0" ref="K260">
      <text>
        <t xml:space="preserve">2026-10-11 22:05 UTC; independently accepted bounded Weil convention/API.
2026-10-11 22:05 UTC
Prior displayed cell, preserved verbatim:
2026-10-11 17:24–17:31 UTC</t>
      </text>
    </comment>
    <comment authorId="0" ref="I128">
      <text>
        <t xml:space="preserve">All exact source anchors:
ALG-038 | Catalogue: ALG-038 | https://docs.google.com/spreadsheets/d/1BHaGJHkXxf_UfZdyTKF2zrWNFzIP4IvhaqFMj-83BjU/edit#gid=214001001&amp;range=A139:AF139
ALG-038 | novelity breakthough: ALG-038 | https://docs.google.com/spreadsheets/d/1BHaGJHkXxf_UfZdyTKF2zrWNFzIP4IvhaqFMj-83BjU/edit#gid=214001003&amp;range=A149:Z149</t>
      </text>
    </comment>
    <comment authorId="0" ref="J128">
      <text>
        <t xml:space="preserve">https://github.com/AgentSlop-Si/research/blob/main/math/archive/objects/2c/2c4633dd25bfeb3c551dc5e14b446544b5f5dab51cfbf16bab824c21b0049431__014_2c4633dd25bfeb3c.md | export SHA256 2c4633dd25bfeb3c551dc5e14b446544b5f5dab51cfbf16bab824c21b0049431
https://github.com/AgentSlop-Si/research/blob/main/math/archive/objects/63/63b0477ba85c5c3e9454bc3ee67a941ff63541b8cf8a9c0ef679e4f4b8753c25__063_63b0477ba85c5c3e.inert.txt | export SHA256 63b0477ba85c5c3e9454bc3ee67a941ff63541b8cf8a9c0ef679e4f4b8753c25
https://github.com/AgentSlop-Si/research/blob/main/math/archive/objects/8c/8c7d4893378af50bbe3e7d41af7fcdf6f00a56c6904520839f34b51abfef1f45__105_8c7d4893378af50b.md | export SHA256 8c7d4893378af50bbe3e7d41af7fcdf6f00a56c6904520839f34b51abfef1f45
Q09 current accepted scope: https://docs.google.com/spreadsheets/d/1BHaGJHkXxf_UfZdyTKF2zrWNFzIP4IvhaqFMj-83BjU/edit#gid=1877766156&amp;range=A12:V12
Recovered exact-scope evidence: ALG038_SOURCE_STATUS.json in this folder; original repository audit blob bf840182ba5f4cd89a48dec9db5b0764dad47c4d.</t>
      </text>
    </comment>
    <comment authorId="0" ref="A261">
      <text>
        <t xml:space="preserve">Unranked source record; stable-ID order; open work before closed stages
Rank is workflow priority, not a breakthrough score.</t>
      </text>
    </comment>
    <comment authorId="0" ref="B261">
      <text>
        <t xml:space="preserve">Kinds: Fusion workflow
Explicit aliases: </t>
      </text>
    </comment>
    <comment authorId="0" ref="C261">
      <text>
        <t xml:space="preserve">Map identical stage data, order and free parameters into the gauge equations. Independently validate analytic gate and any finite certificates. Either give an actual Fourier target witness with all guards or prove exclusion for the specified fiber.
Q23: All eight saved witnesses rebuilt; 56 unsaved historical cases not rerun. Classical sparse-middle closure does not solve parameter search or target construction.
Q26: Larger sizes and broader graph/coupling families remain unclassified; Q27 target-fiber construction is separate.
Q27: Choose one surviving chart; prove an exact all-row identity or target-specific exclusion with all guards, then charge synthesis and precision.
Q34: No-D fixed sums: r2 N&lt;=340 and r3 N&lt;=4426; free-D r2 N&lt;=1330 and r3 N&lt;=17602. Products and broader nonunitary decorations are not covered.
Local dominance/generic dimension or a singular commutator does not construct Fourier; fixed-stage rejection is not unrestricted impossibility.</t>
      </text>
    </comment>
    <comment authorId="0" ref="A129">
      <text>
        <t xml:space="preserve">Unranked source record; stable-ID order; open work before closed stages
Rank is workflow priority, not a breakthrough score.</t>
      </text>
    </comment>
    <comment authorId="0" ref="B129">
      <text>
        <t xml:space="preserve">Kinds: Canonical claim, Canonical catalogue claim
Explicit aliases: </t>
      </text>
    </comment>
    <comment authorId="0" ref="F261">
      <text>
        <t xml:space="preserve">Accepted result at cited scope; recorded follow-up open</t>
      </text>
    </comment>
    <comment authorId="0" ref="C129">
      <text>
        <t xml:space="preserve">Recursively produced polynomial right-hand sides require coefficient convolution not charged by constant-input proof. Separate invertibility guards fail: explicit finite-field counterexamples require coupled Schur guard.
No new current closure; historical limitations remain.
Next comparison: Compare classical volume, uncertainty, Schur and selected-output tools under the exact source/retained-state interface; account for normalization and information dimension.</t>
      </text>
    </comment>
    <comment authorId="0" ref="G261">
      <text>
        <t xml:space="preserve">A guarded target-specific acceptance or rejection test for a specified Phase40 parameter chart.
Reviewed update: N4/N8/N16 mask exclusion and local compatibility proofs accepted; Phase41 excludes two unitary cycles for N&gt;8.
[2026-10-10T12:13:36Z] Phase21 finite-edit chart-domain correction added; full nonlinear target compatibility remains open.
[2026-10-10 12:20 UTC] Reachability implies rank at most three for the explicit four-column matrix. Nonzero exact minors exclude the pinned seed-19 Fourier targets at N=4,16,64,256, including the explicit integer/rational characteristic-zero lifts.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I261">
      <text>
        <t xml:space="preserve">All exact source anchors:
NF-02 | Fusion list row13 | https://docs.google.com/spreadsheets/d/1BHaGJHkXxf_UfZdyTKF2zrWNFzIP4IvhaqFMj-83BjU/edit#gid=1242754826&amp;range=A13:V13</t>
      </text>
    </comment>
    <comment authorId="0" ref="F129">
      <text>
        <t xml:space="preserve">Accepted result at cited scope; recorded follow-up open</t>
      </text>
    </comment>
    <comment authorId="0" ref="J261">
      <text>
        <t xml:space="preserve">P07, SP01, SP12, SP05, SP06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G129">
      <text>
        <t xml:space="preserve">Accepted scoped jet/frontier theorem.</t>
      </text>
    </comment>
    <comment authorId="0" ref="I129">
      <text>
        <t xml:space="preserve">All exact source anchors:
ALG-039 | Catalogue: ALG-039 | https://docs.google.com/spreadsheets/d/1BHaGJHkXxf_UfZdyTKF2zrWNFzIP4IvhaqFMj-83BjU/edit#gid=214001001&amp;range=A140:AF140
ALG-039 | novelity breakthough: ALG-039 | https://docs.google.com/spreadsheets/d/1BHaGJHkXxf_UfZdyTKF2zrWNFzIP4IvhaqFMj-83BjU/edit#gid=214001003&amp;range=A150:Z150</t>
      </text>
    </comment>
    <comment authorId="0" ref="J129">
      <text>
        <t xml:space="preserve">https://github.com/AgentSlop-Si/research/blob/main/math/archive/objects/e3/e3cd7602ca18450ed32c4e808de20fe036b61030b837511a768d22b6f3af6c7f__ROOT_POLE_CANCELLATION_AND_LINEAR_TREE_JET.md | export SHA256 8d55b12a5b65d41fef3dbc5bfa7ff87d78b0ab940b5323ee0888b0f991fa5d33
https://github.com/AgentSlop-Si/research/blob/main/math/archive/objects/d9/d9b0c4ac84adc5df1c04f414b7dcddd4c2384bbee82529e24e3e51f60e0bc157__ONE_SCHUR_STEP_AND_TWO_RUN_JET.md | export SHA256 d9b0c4ac84adc5df1c04f414b7dcddd4c2384bbee82529e24e3e51f60e0bc157
https://github.com/AgentSlop-Si/research/blob/main/math/archive/objects/fd/fd7bebda8cef672081412fdd92db1dcd474b1c9041d980ac7f051b94d040bcdc__VARIABLE_BIT_BLOCK_ELIMINATION_AND_WORK.md | export SHA256 fd7bebda8cef672081412fdd92db1dcd474b1c9041d980ac7f051b94d040bcdc
https://github.com/AgentSlop-Si/research/blob/main/math/archive/objects/61/61cd7a1f4bbd0df6175cebb4e9daaade48ee2ddac0a5cad8025c46c339846f7a__MARKED_NEXT_PIVOT_VARIABLE_BLOCK_AUDIT.md | export SHA256 61cd7a1f4bbd0df6175cebb4e9daaade48ee2ddac0a5cad8025c46c339846f7a</t>
      </text>
    </comment>
    <comment authorId="0" ref="A262">
      <text>
        <t xml:space="preserve">Unranked source record; stable-ID order; open work before closed stages
Rank is workflow priority, not a breakthrough score.</t>
      </text>
    </comment>
    <comment authorId="0" ref="B262">
      <text>
        <t xml:space="preserve">Kinds: Fusion workflow
Explicit aliases: </t>
      </text>
    </comment>
    <comment authorId="0" ref="C262">
      <text>
        <t xml:space="preserve">2026-10-12 00:47 UTC; independently accepted finite-word interface diagnosis.
Freeze a general coefficient/root representation and admissible parameter/scale family; supply support-or-certified-residual recognition, exact-root/parity handling, certified precision escalation, numerical convolution/recurrence error, charged preparation/refusal paths and complete output costs in one bit/RAM model. The new interface obstruction and paid restricted extraction are complete; they do not close this positive finite-word construction.
Prior displayed cell, preserved verbatim:
Supply coefficient representation, precision/error and complete implementation cost for finite-word transfer. Specific supplied-root dyadic recognition model; root discovery and bounded-word numerics excluded.
Prior note, preserved verbatim:
Supply coefficient representation, precision/error and complete implementation cost for finite-word transfer.
Specific supplied-root dyadic recognition model; root discovery and bounded-word numerics excluded.</t>
      </text>
    </comment>
    <comment authorId="0" ref="A130">
      <text>
        <t xml:space="preserve">Unranked source record; stable-ID order; open work before closed stages
Rank is workflow priority, not a breakthrough score.</t>
      </text>
    </comment>
    <comment authorId="0" ref="B130">
      <text>
        <t xml:space="preserve">Kinds: Canonical claim, Canonical catalogue claim
Explicit aliases: </t>
      </text>
    </comment>
    <comment authorId="0" ref="F262">
      <text>
        <t xml:space="preserve">2026-10-12 00:47 UTC; independently accepted finite-word interface diagnosis.
Exact-field results retained. Independently accepted finite-word input-information/conditioning obstruction and paid quadratic-field extraction control; the broad numerical construction remains progressed_open.
Prior displayed cell, preserved verbatim:
Accepted result at cited scope; recorded follow-up open
Prior note, preserved verbatim:
Accepted result at cited scope; recorded follow-up open</t>
      </text>
    </comment>
    <comment authorId="0" ref="C130">
      <text>
        <t xml:space="preserve">No closed faster Fourier recurrence. Cancellation/depathing must count free-boundary source costs rather than assuming independent packet work.
No new current closure; historical limitations remain.
Next comparison: Compare classical volume, uncertainty, Schur and selected-output tools under the exact source/retained-state interface; account for normalization and information dimension.</t>
      </text>
    </comment>
    <comment authorId="0" ref="G262">
      <text>
        <t xml:space="preserve">2026-10-12 00:47 UTC; independently accepted finite-word interface diagnosis.
Existing exact-field magnetic/sparse-character results remain accepted. New independent scoped acceptance: legal genuinely noncommuting inverse inputs can collapse under fixed fractional-bit quantization of intended original inputs; at N=3 the auxiliary chart W has unbounded output range and kappa_2(W)&gt;=2^(2B-2) despite delta&gt;=3/4. Rounded weights do not determine exact character support, and near-roots do not certify exact parity. Sufficient residual/resolvent perturbation bounds and paid Q(i sqrt(3))-to-dyadic complete-output extraction are accepted. W is an auxiliary coordinate matvec, distinct from the magnetic average R_w and full Weyl/Fourier synthesis.
Prior displayed cell, preserved verbatim:
Accepted exact-field sparse-character evaluation with shared inverse and paid recognition/sector work. Reviewed update: Uniform O(N) exact-field whole-vector average, rank formulas, O(N min(ell+1,K-ell)) sectors and all-odd same-K support exclusion accepted.…
Prior note, preserved verbatim:
Accepted exact-field sparse-character evaluation with shared inverse and paid recognition/sector work.
Reviewed update: Uniform O(N) exact-field whole-vector average, rank formulas, O(N min(ell+1,K-ell)) sectors and all-odd same-K support exclusion accepted.
[2026-10-10T12:13:36Z] Accepted signed-magnetic continuation and Phase20 auxiliary weight identities; no new full-FFT evaluator.
[2026-10-10 12:20 UTC] The weight matrix has rank N for N=2 modulo 4 and N-1 for N=0 modulo 4 over every field satisfying the exact-order root and nonzero chart hypotheses. Five explicit legal banks over Q(q) realize negative Fourier at N=5. Together with the accepted support gate and four-bank exclusion, the exact minimum is five in characteristic zero.</t>
      </text>
    </comment>
    <comment authorId="0" ref="I262">
      <text>
        <t xml:space="preserve">All exact source anchors:
NF-04 | Fusion list row19 | https://docs.google.com/spreadsheets/d/1BHaGJHkXxf_UfZdyTKF2zrWNFzIP4IvhaqFMj-83BjU/edit#gid=1242754826&amp;range=A19:V19</t>
      </text>
    </comment>
    <comment authorId="0" ref="F130">
      <text>
        <t xml:space="preserve">Accepted result at cited scope; recorded follow-up open</t>
      </text>
    </comment>
    <comment authorId="0" ref="J262">
      <text>
        <t xml:space="preserve">2026-10-12 00:47 UTC; independently accepted finite-word interface diagnosis.
Independent NF04 interface review ZIP SHA256 5d5a620e2814f042db3f1ea38b14d1e22a9c39f7ec9d3f7d8a938ad80149211a; REPORT.md f2da7d6d25994e33fb736d2167c26fa4f4d9db370203a64bc57d3db8e02c0655. Candidate 5d6faf635187e2c3a4f3c7997907b83fe1b28e03f7c6128d1ac06a522726569e; proof 6b5372194abc37644b450725fd4cf9ef2233f6e8a13a23b05030c069258d9ee6. Fresh63 branch inverses,63 complete sector matrices,35 whole chart vectors,70 dyadic exports/210 complex coordinates,12 noncommuting fractional-bit collision pairs,12 separate binary-significand pairs,5 support and4 parity controls pass. Cold readback passes; original/author programs remained inert. Classical numerical-analysis mechanisms; no new general lower-bound or novelty claim.
Prior displayed cell, preserved verbatim:
H01, P05, SP07, SP08
Prior note, preserved verbatim:
H01, P05, SP07, SP08</t>
      </text>
    </comment>
    <comment authorId="0" ref="G130">
      <text>
        <t xml:space="preserve">Accepted identity/source improvement with unresolved retained solve.</t>
      </text>
    </comment>
    <comment authorId="0" ref="K262">
      <text>
        <t xml:space="preserve">2026-10-12 00:47 UTC; independently accepted finite-word interface diagnosis.
2026-10-12 00:47 UTC
Prior displayed cell, preserved verbatim:
2026-10-11 17:24–17:31 UTC</t>
      </text>
    </comment>
    <comment authorId="0" ref="I130">
      <text>
        <t xml:space="preserve">All exact source anchors:
ALG-040 | Catalogue: ALG-040 | https://docs.google.com/spreadsheets/d/1BHaGJHkXxf_UfZdyTKF2zrWNFzIP4IvhaqFMj-83BjU/edit#gid=214001001&amp;range=A141:AF141
ALG-040 | novelity breakthough: ALG-040 | https://docs.google.com/spreadsheets/d/1BHaGJHkXxf_UfZdyTKF2zrWNFzIP4IvhaqFMj-83BjU/edit#gid=214001003&amp;range=A151:Z151</t>
      </text>
    </comment>
    <comment authorId="0" ref="J130">
      <text>
        <t xml:space="preserve">https://github.com/AgentSlop-Si/research/blob/main/math/archive/objects/ae/ae3357205b8a8b30b0057c07fbe4063038b8d5adbbffec871efb1eecfc82a209__INDEPENDENT_MARKER_CUT_AUDIT.md | export SHA256 6d9c0057e386f133fd97538ddce9327977e264079f3917a5c9177366258c4ff9
https://github.com/AgentSlop-Si/research/blob/main/math/archive/objects/8b/8bc97582cb933e29bc16d4efb8c581a612af12813f630b6233256fd27c418628__EXACT_MARKER_CUT_COMPRESSION.md | export SHA256 8bc97582cb933e29bc16d4efb8c581a612af12813f630b6233256fd27c418628</t>
      </text>
    </comment>
    <comment authorId="0" ref="A263">
      <text>
        <t xml:space="preserve">Unranked source record; stable-ID order; open work before closed stages
Rank is workflow priority, not a breakthrough score.</t>
      </text>
    </comment>
    <comment authorId="0" ref="B263">
      <text>
        <t xml:space="preserve">Kinds: Fusion workflow
Explicit aliases: </t>
      </text>
    </comment>
    <comment authorId="0" ref="C263">
      <text>
        <t xml:space="preserve">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Prior displayed cell, preserved verbatim:
In surviving sizes, settle all-row Fourier membership rather than local Jacobian dominance. Individually routed Hamiltonian-cycle inverses; specified external freedom; no stage-product extension.
Prior note, preserved verbatim:
In surviving sizes, settle all-row Fourier membership rather than local Jacobian dominance.
Individually routed Hamiltonian-cycle inverses; specified external freedom; no stage-product extension.</t>
      </text>
    </comment>
    <comment authorId="0" ref="A131">
      <text>
        <t xml:space="preserve">Unranked source record; stable-ID order; open work before closed stages
Rank is workflow priority, not a breakthrough score.</t>
      </text>
    </comment>
    <comment authorId="0" ref="B131">
      <text>
        <t xml:space="preserve">Kinds: Canonical claim, Canonical catalogue claim
Explicit aliases: </t>
      </text>
    </comment>
    <comment authorId="0" ref="F263">
      <text>
        <t xml:space="preserve">2026-10-12 02:36 UTC; accepted finite-size cross-reference reconciliation.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
Prior displayed cell, preserved verbatim: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Prior note, preserved verbatim:
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Prior displayed cell, preserved verbatim:
Accepted result at cited scope; recorded follow-up open
Prior note, preserved verbatim:
Accepted result at cited scope; recorded follow-up open</t>
      </text>
    </comment>
    <comment authorId="0" ref="C131">
      <text>
        <t xml:space="preserve">Row normalization destroys this determinant witness; arbitrary coefficient gains or different source interfaces escape. Exact alias identities do not causally compute future states.
No new current closure; historical limitations remain.
Next comparison: Compare classical volume, uncertainty, Schur and selected-output tools under the exact source/retained-state interface; account for normalization and information dimension.</t>
      </text>
    </comment>
    <comment authorId="0" ref="G263">
      <text>
        <t xml:space="preserve">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Prior displayed cell, preserved verbatim:
Two unitary-cycle sums require N&lt;=8; general two/three inverse sums obey inherited fixed-branch ceilings. Reviewed update: Two unitary-cycle Fourier summands excluded for N&gt;8; 26 exact Jacobian records and fixed-branch ceilings accepted. [2026-10-10 13:00 UTC; reviewed scoped…
Prior note, preserved verbatim:
Two unitary-cycle sums require N&lt;=8; general two/three inverse sums obey inherited fixed-branch ceilings.
Reviewed update: Two unitary-cycle Fourier summands excluded for N&gt;8; 26 exact Jacobian records and fixed-branch ceilings accepted.
[2026-10-10 13:00 UTC; reviewed scoped continuation] Related-family continuation of ordinary unitary Hamiltonian-cycle inverse sums, not an identification with the earlier fixed-term theorem or with signed magnetic banks. Accepted: for every N&gt;=4 and finite q, M=sum_j c_j(I-W_j)^-1 cannot be invertibly monomial-equivalent to complex Fourier when each W_j is one directed unit-modulus Hamiltonian cycle, each inverse exists, and c_j=lambda r_j with a common complex lambda and real r_j. Arbitrary complex coefficients are a different class: the separately accepted finite phase-orbit construction spans exactly all constant-diagonal complex matrices for N&gt;=2, and an explicit Fourier column phase gauge lies in that span. It gives actual real-coefficient N=2 and N=3 witnesses; N=1 depends on admitting a weighted loop. The displayed construction uses at most 3^(N-1) terms, with no optimal term-count, efficient evaluator or worldwide-priority claim. The source treewidth statement repeats accepted v28 and is not counted again. Source identity SHA-256: 3d751db005d0fef80843849b87bda696feb060d6537f0596fa74f8169202de93. Exclusion audit: math/updates/2026-10-10-1300/notes/02_unitary_exclusion.md; SHA-256 c481e9bc79e38a4dae4e181da43253e19472d246c52c69843f7c7a15508abb0d. Phase construction: math/updates/2026-10-10-1300/notes/03_phase_averaging_construction.md; SHA-256 54bc4ff48819bdf097df26c9026bb6469c3826acc6685e6c71fa8c1274fa6909. Independent phase proof: math/updates/2026-10-10-1300/notes/05_phase_averaging_proof.md; SHA-256 447ed5deed01309bc9e67d861f0474308a9c80d6c78022abb920f8c12bfaaebc.</t>
      </text>
    </comment>
    <comment authorId="0" ref="I263">
      <text>
        <t xml:space="preserve">All exact source anchors:
NF-06 | Fusion list row21 | https://docs.google.com/spreadsheets/d/1BHaGJHkXxf_UfZdyTKF2zrWNFzIP4IvhaqFMj-83BjU/edit#gid=1242754826&amp;range=A21:V21</t>
      </text>
    </comment>
    <comment authorId="0" ref="F131">
      <text>
        <t xml:space="preserve">2026-10-12 21:00 UTC; scoped review label clarification, research remains open.
Bounded-coefficient exposed-packet lower bound reviewed; normalized and broader interfaces remain outside scope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63">
      <text>
        <t xml:space="preserve">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Prior displayed cell, preserved verbatim: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Prior note, preserved verbatim: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Prior displayed cell, preserved verbatim:
H03, P08, P10, SP05, SP06
Prior note, preserved verbatim:
H03, P08, P10, SP05, SP06</t>
      </text>
    </comment>
    <comment authorId="0" ref="G131">
      <text>
        <t xml:space="preserve">Independent audit accepts model-scoped lower bound.</t>
      </text>
    </comment>
    <comment authorId="0" ref="I131">
      <text>
        <t xml:space="preserve">All exact source anchors:
ALG-041 | Catalogue: ALG-041 | https://docs.google.com/spreadsheets/d/1BHaGJHkXxf_UfZdyTKF2zrWNFzIP4IvhaqFMj-83BjU/edit#gid=214001001&amp;range=A142:AF142
ALG-041 | novelity breakthough: ALG-041 | https://docs.google.com/spreadsheets/d/1BHaGJHkXxf_UfZdyTKF2zrWNFzIP4IvhaqFMj-83BjU/edit#gid=214001003&amp;range=A152:Z152</t>
      </text>
    </comment>
    <comment authorId="0" ref="J131">
      <text>
        <t xml:space="preserve">https://github.com/AgentSlop-Si/research/blob/main/math/archive/objects/f1/f11dd814af83d7f8e3a40240cbd0ad0fc247ffb19776972f12666f8864d52112__CONSTRAINED_JET_FUSION.md | export SHA256 e34abaf00812b514eed3d17d7a518924a5d33229024da5b808c5c07a2d82d4cf
https://github.com/AgentSlop-Si/research/blob/main/math/archive/objects/bf/bf520e2fe8c328bfc207b67b299074dc37cd1035172e6036d576f45a7f86124e__INDEPENDENT_CONSTRAINED_PACKET_AUDIT.md | export SHA256 7f86136b56f4cd05f2b69b9eb82c0a9916cbcaa1458f73dee542322550cd7993</t>
      </text>
    </comment>
    <comment authorId="0" ref="A264">
      <text>
        <t xml:space="preserve">Unranked source record; stable-ID order; open work before closed stages
Rank is workflow priority, not a breakthrough score.</t>
      </text>
    </comment>
    <comment authorId="0" ref="B264">
      <text>
        <t xml:space="preserve">Kinds: Fusion workflow
Explicit aliases: </t>
      </text>
    </comment>
    <comment authorId="0" ref="C264">
      <text>
        <t xml:space="preserve">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Prior displayed cell, preserved verbatim:
Give an actual charged stable constructor before asserting speed or general computational complexity. PE=I does not guarantee alpha!=0; no free nonrational normalization or uncharged E/P.
Prior note, preserved verbatim:
Give an actual charged stable constructor before asserting speed or general computational complexity.
PE=I does not guarantee alpha!=0; no free nonrational normalization or uncharged E/P.</t>
      </text>
    </comment>
    <comment authorId="0" ref="A132">
      <text>
        <t xml:space="preserve">Unranked source record; stable-ID order; open work before closed stages
Rank is workflow priority, not a breakthrough score.</t>
      </text>
    </comment>
    <comment authorId="0" ref="B132">
      <text>
        <t xml:space="preserve">Kinds: Canonical claim, Canonical catalogue claim
Explicit aliases: </t>
      </text>
    </comment>
    <comment authorId="0" ref="F264">
      <text>
        <t xml:space="preserve">2026-10-12 01:08 UTC; independently accepted explicit rational stable extraction.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
Prior displayed cell, preserved verbatim:
Accepted result at cited scope; recorded follow-up open
Prior note, preserved verbatim:
Accepted result at cited scope; recorded follow-up open</t>
      </text>
    </comment>
    <comment authorId="0" ref="C132">
      <text>
        <t xml:space="preserve">No free historical output tape or nonunitary gates in unitary lower bound. Normalized rows have all minors &lt;=1, so earlier determinant proof cannot be reused.
No new current closure; historical limitations remain.
Next comparison: Compare classical volume, uncertainty, Schur and selected-output tools under the exact source/retained-state interface; account for normalization and information dimension.</t>
      </text>
    </comment>
    <comment authorId="0" ref="G264">
      <text>
        <t xml:space="preserve">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Prior displayed cell, preserved verbatim:
For nonzero alpha, whole physical E/J/P scalar-linear circuit inherits Fourier projection gate lower bound. Reviewed update: Corrected primitive Weyl classification, guarded extraction, bounded-exponent spectator result and single/multicycle ambient-swap obstruction accepted.;…
Prior note, preserved verbatim:
For nonzero alpha, whole physical E/J/P scalar-linear circuit inherits Fourier projection gate lower bound.
Reviewed update: Corrected primitive Weyl classification, guarded extraction, bounded-exponent spectator result and single/multicycle ambient-swap obstruction accepted.; Galois rank formula, arbitrary-depth scalar-linear gate cut, isolated diagonal optimum, nonzero normalization and correctly charged E/J/P fusion accepted.</t>
      </text>
    </comment>
    <comment authorId="0" ref="I264">
      <text>
        <t xml:space="preserve">All exact source anchors:
NF-07 | Fusion list row22 | https://docs.google.com/spreadsheets/d/1BHaGJHkXxf_UfZdyTKF2zrWNFzIP4IvhaqFMj-83BjU/edit#gid=1242754826&amp;range=A22:V22</t>
      </text>
    </comment>
    <comment authorId="0" ref="F132">
      <text>
        <t xml:space="preserve">Accepted result at cited scope; recorded follow-up open</t>
      </text>
    </comment>
    <comment authorId="0" ref="J264">
      <text>
        <t xml:space="preserve">2026-10-12 01:08 UTC; independently accepted explicit rational stable extraction.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
Prior displayed cell, preserved verbatim:
SP09, SP10
Prior note, preserved verbatim:
SP09, SP10</t>
      </text>
    </comment>
    <comment authorId="0" ref="G132">
      <text>
        <t xml:space="preserve">Accepted after independent normalized audit.</t>
      </text>
    </comment>
    <comment authorId="0" ref="I132">
      <text>
        <t xml:space="preserve">All exact source anchors:
ALG-042 | Catalogue: ALG-042 | https://docs.google.com/spreadsheets/d/1BHaGJHkXxf_UfZdyTKF2zrWNFzIP4IvhaqFMj-83BjU/edit#gid=214001001&amp;range=A143:AF143
ALG-042 | novelity breakthough: ALG-042 | https://docs.google.com/spreadsheets/d/1BHaGJHkXxf_UfZdyTKF2zrWNFzIP4IvhaqFMj-83BjU/edit#gid=214001003&amp;range=A153:Z153</t>
      </text>
    </comment>
    <comment authorId="0" ref="J132">
      <text>
        <t xml:space="preserve">https://github.com/AgentSlop-Si/research/blob/main/math/archive/objects/4c/4cf8e9936c6ff131769b212536f28b022892416346065bc12f1831e8f3395c14__NORMALIZED_PACKET_ESCAPE.md | export SHA256 c832a4df1322c7066cce9219423e94e94356b1ba185fbf5615e79b280b593611
https://github.com/AgentSlop-Si/research/blob/main/math/archive/objects/9f/9fce6c41e7201d6daa588b79b2ef8c1b17d466651a99d7d239d2cd8a85f94129__INDEPENDENT_NORMALIZED_FRONTIER_AUDIT.md | export SHA256 1fc59db37977862e889a1819b9eb3ed04b7eaa154b9a7891688bf0eb0236cd1b</t>
      </text>
    </comment>
    <comment authorId="0" ref="A265">
      <text>
        <t xml:space="preserve">Unranked source record; stable-ID order; open work before closed stages
Rank is workflow priority, not a breakthrough score.</t>
      </text>
    </comment>
    <comment authorId="0" ref="B265">
      <text>
        <t xml:space="preserve">Kinds: Fusion workflow
Explicit aliases: </t>
      </text>
    </comment>
    <comment authorId="0" ref="C265">
      <text>
        <t xml:space="preserve">2026-10-12 00:14 UTC; independently accepted bounded NF08 whole-target scalar resources.
NF-08 remains progressed/open. Freeze an actual growing-length fused target, base field, scalar-wire graph and legal branch grammar; derive its whole-target invariant, count actual shared evaluation and branches separately, and pay coefficient/rational preparation, endpoints and complete readout in the chosen total-cost model. General higher-degree exact scalar complexity, sharp branch constructions, rational-operation lower bounds, warm-CSE, total machine I/O, precision/bit costs, production, FFT speedup and historical priority remain open.
Prior displayed cell, preserved verbatim:
For proposed fused graph, prove a whole-target gate bound and count actual branches separately. They constrain distinct resources and are not multiplied; isolated stage ranks are not additive.
Prior note, preserved verbatim:
For proposed fused graph, prove a whole-target gate bound and count actual branches separately.
They constrain distinct resources and are not multiplied; isolated stage ranks are not additive.</t>
      </text>
    </comment>
    <comment authorId="0" ref="A133">
      <text>
        <t xml:space="preserve">Unranked source record; stable-ID order; open work before closed stages
Rank is workflow priority, not a breakthrough score.</t>
      </text>
    </comment>
    <comment authorId="0" ref="B133">
      <text>
        <t xml:space="preserve">Kinds: Canonical claim, Canonical catalogue claim
Explicit aliases: </t>
      </text>
    </comment>
    <comment authorId="0" ref="F265">
      <text>
        <t xml:space="preserve">2026-10-12 00:14 UTC; independently accepted bounded NF08 whole-target scalar resources.
Whole-target nonbase-scalar rank theorem, quadratic equality, disjoint-input composition and exact F3 sharing counterexample independently accepted. The broader NF-08 resource gate remains progressed/open.
Prior displayed cell, preserved verbatim:
Accepted result at cited scope; recorded follow-up open
Prior note, preserved verbatim:
Accepted result at cited scope; recorded follow-up open</t>
      </text>
    </comment>
    <comment authorId="0" ref="C133">
      <text>
        <t xml:space="preserve">Blocks require &gt;=Q channels in stated balanced local model; no short stencil/bounded quasiseparability/single sparse inverse with monomial ends. General Cauchy fast multiplication and changing interfaces remain allowed.
No new current closure; historical limitations remain.
Next comparison: Compare classical volume, uncertainty, Schur and selected-output tools under the exact source/retained-state interface; account for normalization and information dimension.</t>
      </text>
    </comment>
    <comment authorId="0" ref="G265">
      <text>
        <t xml:space="preserve">2026-10-12 00:14 UTC; independently accepted bounded NF08 whole-target scalar resources.
Independent bounded ACCEPT: with fixed base field k and scalar-linear wires, for T=T0+sum_j theta_j Tj the whole-target nonbase scaling count is at least rank_k[T1|...|Td], and at most sum_j rank_k(Tj); quadratic extensions give equality. Disjoint-input/output block-diagonal composition adds this rank (and exact optima in a common quadratic extension). In the frozen nine-branch F3 example over Q(omega), isolated branch optima are each 3 (sum 27), the complete shared-input branch stack has optimum 3, and the summed F3 target has optimum 1. These distinct targets cannot be charged by summing isolated costs.
Prior displayed cell, preserved verbatim:
Fixed-pair representation branch bound and whole-target nonrational scalar-gate bound hold simultaneously. Reviewed update: Galois rank formula, arbitrary-depth scalar-linear gate cut, isolated diagonal optimum, nonzero normalization and correctly charged E/J/P fusion accepted.
Prior note, preserved verbatim:
Fixed-pair representation branch bound and whole-target nonrational scalar-gate bound hold simultaneously.
Reviewed update: Galois rank formula, arbitrary-depth scalar-linear gate cut, isolated diagonal optimum, nonzero normalization and correctly charged E/J/P fusion accepted.</t>
      </text>
    </comment>
  </commentList>
</comments>
</file>

<file path=xl/sharedStrings.xml><?xml version="1.0" encoding="utf-8"?>
<sst xmlns="http://schemas.openxmlformats.org/spreadsheetml/2006/main" count="18384" uniqueCount="6673">
  <si>
    <t>All 30 existing views retained. Fusion rows compose related claims and are not counted as separate discoveries.</t>
  </si>
  <si>
    <t>46 current records: Q01–Q37 plus nine later source-family/continuation rows. The original 37-task checkpoint (the original 33 plus four audits) is retained in rows Q01–Q37. Current proof, construction, priority and implementation states are separate. Row totals are not discovery counts.</t>
  </si>
  <si>
    <t>[2026-10-13 14:29:35 UTC; accepted-source cutoff]
331 IDs; 282 research-open records, 45 closed named scopes and 249 open groups remain unchanged. Frozen source-readiness coverage is 150/225 original groups; 75 remain unaudited, plus the separate exact-source/kernel group. This is not 150 proof reviews or a live eligibility count; historical 244 is unrederived. New scoped acceptances include Q16 components/bridge, marker schedule, ALG034/029/049, CRT112, Q27=192/5,984 and Q2. Broader parents and all scores/ranks stay unchanged.
Earlier dated history (preserved verbatim):
[2026-10-13 12:24:37 UTC; frozen accepted-source cutoff]
331 stable IDs and 916 exact view bindings; 178 canonical claims, 216 novelty views, 327 overview rows, 282 research-open records, 45 closed named scopes and 249 open-work groups are preserved. The 20-group breadth overlay is disjoint: 18 need scope selection, 2 are source-blocked, 0 newly ready; 205 of the original 225 groups remain unknown, plus the separate exact-source/kernel group. The historical 244 eligibility count is still unrederived. Accepted-source cutoff 12:24:37 UTC includes the preserved 11:46:53 inventory, Q27 seven-slice acceptance, Q16 compact-window v2 and the two breadth packets. This is structural/source coverage, not a mathematical check of all 331 records.
Earlier dated history (preserved verbatim):
[2026-10-13; source cutoff 10:52 UTC; newly recovered-source proposal]
331 stable IDs; 178 canonical claims; 216 novelty views; 327 overview rows; 282 research-open records; 45 closed named scopes; 249 distinct open-work groups. Counts, scores and statuses are unchanged. The old summary reports 244 dispatch-eligible bundles, not independently rederived here. Cutoff 10:52 UTC: accepted scoped PREFIX, Q16, Q27, Q29, characteristic-two endpoint, ALG-034, sparse two-read and marker-Schur results are reflected; broader parents and historical-priority limits remain.
Earlier dated history (preserved verbatim):
13 October2026:331 unique IDs,178 canonical claims and216 novelty views. Independently accepted at stated scope: uniform p13 PREFIX; b27 residual/fusion; b29 residual; supplied-root rank-two CHIRP; finite q-torus positive control; local Gaussian precision analysis. Current remaining tasks: both-prime PREFIX71, b29 all-A overlap60, HIKP60 unchanged, optional-root CHIRP55, q-torus comparison50 and FUS-02 source comparison38. Three named residual/PREFIX predecessor tasks are CLOSED/capped15. All frozen scores and historical text are preserved.</t>
  </si>
  <si>
    <t>Existing fusions, new supported compositions and candidates are separate states. Compatible terminology alone is not a theorem.</t>
  </si>
  <si>
    <t>Task ID</t>
  </si>
  <si>
    <t>Area</t>
  </si>
  <si>
    <t>ID</t>
  </si>
  <si>
    <t>Fusion ID</t>
  </si>
  <si>
    <t>Task</t>
  </si>
  <si>
    <t>Current position</t>
  </si>
  <si>
    <t>Theorem or view</t>
  </si>
  <si>
    <t>Combination</t>
  </si>
  <si>
    <t>Activity</t>
  </si>
  <si>
    <t>Proof status</t>
  </si>
  <si>
    <t>What happens next</t>
  </si>
  <si>
    <t>Paper proof</t>
  </si>
  <si>
    <t>Current result</t>
  </si>
  <si>
    <t>Result or proposal</t>
  </si>
  <si>
    <t>Priority and prior work</t>
  </si>
  <si>
    <t>Current finding</t>
  </si>
  <si>
    <t>Important boundary</t>
  </si>
  <si>
    <t>Review coverage</t>
  </si>
  <si>
    <t>Practical executor</t>
  </si>
  <si>
    <t>What would finish this?</t>
  </si>
  <si>
    <t>Next action</t>
  </si>
  <si>
    <t>Remaining scope</t>
  </si>
  <si>
    <t>Construction or data</t>
  </si>
  <si>
    <t>Queue IDs</t>
  </si>
  <si>
    <t>Dependencies</t>
  </si>
  <si>
    <t>Proof IDs</t>
  </si>
  <si>
    <t>Publication readiness</t>
  </si>
  <si>
    <t>FUS-01</t>
  </si>
  <si>
    <t>Review IDs</t>
  </si>
  <si>
    <t>All-length norm-certified Fourier compiler</t>
  </si>
  <si>
    <t>Proof closed</t>
  </si>
  <si>
    <t>Q01</t>
  </si>
  <si>
    <t>Verify all-length finite-word Fourier</t>
  </si>
  <si>
    <t>CURRENT COVERAGE: All 178 canonical claims and 38 supplemental views are inventoried. Exact source-byte checks are complete; proof-review depth remains explicit per row.
[Updated 2026-10-11 13:56 UTC]
Prior dated record, preserved verbatim:
37 concrete tasks cover all 30 existing theorem views. All 178 statement catalogue rows are now in the Catalogue tab.
[2026-10-10 13:10 UTC checkpoint] The public coverage ledger preserves all 178 canonical catalogue IDs, with 377 included source references rehashed successfully and one deliberate third-party omission. These are indexed records, not 178 newly audited full proofs. The 72 historical reference gaps are classified evidence/representation gaps, not 72 lost uploads. Coverage is separate from proof acceptance. See math/updates/2026-10-10-1310/coverage/README.txt.
[2026-10-10 14:03 UTC; accepted reviews] The eight-file intake contains seven repeats and one distinct Phase42 source; accepted findings are appended under existing stable keys. The four-review 13:40 and eight-file intake packets have been delivered in Library. GitHub publication of this material is paused at this checkpoint. Q01 consolidation, the scoped Schur–q-defect gate and small-order synthesis editorial v2 are accepted separately. Catalogue remains 178 IDs; source comparisons remain 18 entries; no discovery recount or ranking change.
[2026-10-10; reviewed 14:53 cycle] The six previously queued packets were published to private AgentSlop-Si/research at 14:54 UTC, commit 1f38d2c08f16e5592df1aad170aaee861bae70b0. Remote bytes and preserved earlier files were verified. This supersedes the dated publication-pause checkpoint. Commit: https://github.com/AgentSlop-Si/research/commit/1f38d2c08f16e5592df1aad170aaee861bae70b0
[2026-10-10; complete existing-catalogue review reconciliation] All 178 canonical IDs have a documented review outcome in 21 nonoverlapping packets: 174 proved-scoped, 1 failed, 1 open/blocked, 1 review-missing (ALG-074), and 1 awaiting-source (ALG-075). These are scoped internal mathematical classifications, including classical/supporting and restricted results, not 174 new theorems or wholly replayed certificates. Exact scopes, corrections, checks, historical replay limits and source gaps are appended in Catalogue W:Z; A:V and original ordering remain historical/current evidence. Supplemental groups and all uploaded attachments are not certified by this 178-ID count. No new fusion or novelty recount.
[2026-10-10 22:16 UTC; independently reviewed source-evidence addendum] Recovered exact source bodies close the current C05, ALG-071 and ALG-077 absence notes; ALG-074’s previously omitted upstream proof is now recovered, attributed and read. ALG-075’s original access-note identity and qualified conditional orientation analysis are recovered, while its corrected 1976 construction remains unavailable. Historical statements and prior snapshots are preserved. Whole-row outcomes and 174/1/1/1/1 totals are unchanged; no new proof, replay, novelty or production claim.
[2026-10-10 23:11 UTC; frozen upload-identity register] All 244 frozen upload IDs are covered exactly once: 94 archival joins retained and 150 exact joins across ten disjoint batches; zero unresolved identity joins. Same-byte uploads remain separate. Source/member, direct-review, predecessor and export-alias roles remain distinct; no new proof acceptance or whole-package review claim. Later nine arrivals (12 files) and separately reviewed CFGL/FCML are outside this frozen set; this is not an exhaustive all-account inventory. The private Library register passed independent checks and byte-for-byte readback. Catalogue outcomes and open research obligations are unchanged.</t>
  </si>
  <si>
    <t>[2026-10-11 23:59 UTC; independently accepted complete Q30 superlinear baseline]
Q30 component only; other theorem components unchanged.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Corrected fixed-word theorem; explicit 2 ≤ t ≤ n domain, total encoding and charged multiword fallback.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</si>
  <si>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[2026-10-11 23:59 UTC; independently accepted complete Q30 superlinear baseline]
Q30 component only; all other components and restrictions unchanged.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Corrected fixed-word theorem; explicit 2 ≤ t ≤ n domain, total encoding and charged multiword fallback.
Reviewed update: Accepted conditional inverse transfer, corrected full-chirp bounded-word sup-norm preparation, exact-field boundary recurrence and root-specific singularity countercontrols. General bounded-word magnetic inverse preparation remains open.; Accepted F60 characteristic-zero factorization, fixed graph count and norm/coefficient-error route. Generic-field assertion of exactly 17 setup products is rejected by the F61 specialization.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</si>
  <si>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External model/priority comparison remains open. Weak-approximation headline has strong prior art. Exact transfer priority unresolved. Spectral transfer and Stieltjes-Wigert mechanism classical; no novel generic inverse claim. Fixed-size arithmetic and classical factorization mechanisms do not establish asymptotic novelty.</t>
  </si>
  <si>
    <t>[2026-10-11 23:59 UTC; independently accepted complete Q30 superlinear baseline]
Q30 component only; all other components and restrictions unchanged.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Final finite-word proof and eager numerical implementation are different milestones.</t>
  </si>
  <si>
    <t>[2026-10-11 23:59 UTC; independently accepted complete Q30 superlinear baseline]
Q30 component only; other theorem components unchanged.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Implementation pending</t>
  </si>
  <si>
    <t>[2026-10-11 23:59 UTC; independently accepted complete Q30 superlinear baseline]
Q30 component only; other theorem components unchanged.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Final finite-word proof and eager numerical implementation are different milestones.</t>
  </si>
  <si>
    <t>Q01, Q16, Q30, Q32</t>
  </si>
  <si>
    <t>P01, P05, L02, H01, SP03, SP07, SP04</t>
  </si>
  <si>
    <t>R08, R09, R37, R18, R07, S10, S11, S12, S13, S20, I11, S14, S15, S16</t>
  </si>
  <si>
    <t>FUS-02</t>
  </si>
  <si>
    <t>Remove a local discriminant guard and carry arithmetic to legal banks</t>
  </si>
  <si>
    <t>[2026-10-11 23:59 UTC; independently accepted complete Q30 superlinear baseline]
Q30 component only; all other components and restrictions unchanged.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[2026-10-11 20:16 UTC; workflow reconciliation]
Current linked gates are distinct: Q01 lacks feasible full certified preparation/production execution; Q16’s blocker/local-certificate review is complete but the source-pinned finite-word sparse engine is missing; Q30’s canonical spectral/preparation and b=1 full-Q inverse contracts are accepted but an independent paid P/Fourier executor is missing; Q32’s fixed canonical/native experiment is accepted, leaving production qualification and matched-accuracy optimized-FFT comparison. No accepted component closes these end-to-end gates.
Prior dated record, preserved verbatim:
[2026-10-11 16:24 UTC; current assignment and dependency reconciliation]
CURRENT linked gates: Q01’s proof and conservative guard are accepted, but feasible certified production execution remains open. Q16’s sparse-engine finite-word contract is now assigned. Q30 has separate accepted canonical spectral/preparation and b=1 full-Q inverse scopes, but lacks an independent paid P/Fourier executor. Q32’s count/coefficient/rounding and bounded native experiment are already reviewed; production qualification and optimized-FFT comparison remain open. Earlier completed substeps below must not be requeued as unread proofs.
Prior dated record, preserved verbatim:
Implementation pending; External model/priority comparison remains open.
Q01: Final finite-word proof and eager numerical implementation are different milestones.
Q16: Ideal HIKP arithmetic. No relative-l2 guarantee or finite-word sparse-engine certificate.
Q30: Provide stable sup-norm multiplier preparation and useful complex spectral floor under the compiler word/range contract; include precision and full costs.
Q32: Repair universal setup-count assertion, certify graph-wise internal rounding and actual coefficient preparation, then benchmark the full charged implementation.</t>
  </si>
  <si>
    <t>[2026-10-12 00:22 UTC; bounded F132 primary-source model comparison]
F132 source/model comparison component only; Q01 accepted resource-refusal result and broader executor-open state are unchanged.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primary-source target-model audit] Q01 is compatible with the cited restricted FFT lower bounds: it is a deterministic represented-dyadic approximation in a charged growing-word integer RAM, using rounding and data-indexed finite tables, not an exact scalar linear circuit. Preserve all-N normwise error, precision dependence and cold setup charges. Fixed/inverse-polylog tolerance gives O(N log log N) word work; t=Theta(log N) gives O(N log N). This neither proves a general exact arbitrary-complex sub-N-log-N algorithm nor certifies bit complexity, production speed or historical priority. Approximation or finite input encoding alone is not a universal escape for one fixed linear map. Source: Library libfile_f3f150b6bdb881919bf568fa32b389e0; archive SHA256 9887536c1b968e698b9ceb7ddf371d269cec1f0d5577c4e2e97c23ec5fa1c2c2; independently checked report SHA256 88c9a0b2886580c6dab6460e528c7c55398a988d11820154749b36665cfa7972.
Prior dated record, preserved verbatim:
[2026-10-11 15:54 UTC; independently accepted conservative two-lane guard]
The additive split-backend rule 8b≤v is independently accepted at paper-proof level: set P=2 when 8b≤v&lt;32b; otherwise use the original maximal power of two P≤v/(16b). It preserves exactly the old P on the old 64b≤v domain. Precision, quantizers, coefficient certification, total encoding, growing-word contract, output lattice and literal preparation/fallback budgets are unchanged. Uniform backend preparation is O(M^(1/2)), M=2^v; the old eligible domain retains O(M^(1/8)). The total cold dyadic O_c(M(T+log2(v+1))) and all-length O_c(N(t+log2(n+1))) bounds are unchanged. This refines Q01; it is not a new algorithm identity or an ALG-033 sampler repair.
Prior dated record, preserved verbatim:
[2026-10-11; exact source-binding audit] Current Q01 is a deterministic all-input finite-word theorem: accepted packed dyadic source bb40decf… plus all-length source 71d85d70… and stable interpolation c8a77523…, independently accepted by c8ccac0e… and cbd6224d…. Optional split-table source be8de351… is independently accepted by 7aa35901…. Neither ALG-033’s disproved three-grid aggregator nor repaired coordinate medians is a dependency. No sampling/failure-probability assumption is added. Preserve cold O_c(N(t+log2(n+1))) work, O_c(N) words, represented-dyadic relative-l2 error &lt;=2^-t, supplied 2&lt;=t&lt;=n=ceil(log2(N+1)), polynomial dynamic range and sufficiently wide growing words with multiplication/division. Proof-level acceptance does not certify a production executor or external priority.
Prior dated record, preserved verbatim:
Corrected fixed-word theorem; explicit 2 ≤ t ≤ n domain, total encoding and charged multiword fallback.
[2026-10-10 14:03 UTC; accepted reviews] Consolidation v3 preserves canonical all-length interpolation: O(N log N/log log N) at fixed and inverse-polylog accuracy, O(N) words, represented-input relative-l2 error, 2 &lt;= t &lt;= ceil(log2(N+1)), and separately charged high-precision fallback. Accepted Taylor alternative has tail 4/R!, the same fixed-accuracy order and weaker inverse-polylog order O(N log N/log log log N); exact separated-correction rank is N/gcd(N,L). Pointwise composition assumes no rounded-backend linearity. Eager production execution and external priority remain open. Sources: accepted 13:40 packet and Q01 finalization v3.
[2026-10-10 14:14 UTC; independently accepted packed extension] For every integer N&gt;=2, n=ceil(log2(N+1)) and supplied 2&lt;=t&lt;=n, the accepted paired dyadic backend and all-length compiler give cold O_c(N(t+log2(n+1))) word work, O_c(N) words and deterministic relative-l2 error &lt;=2^-t. Inputs are represented O(log N)-bit dyadics with polynomial dynamic range; the address-capable RAM has sufficiently wide growing words w=C(c)n and unit-cost word multiplication/division. All preparation, memory and outputs are charged. Fixed and inverse-polylog tolerances give O(N log log N); t=Theta(log N) gives only O(N log N). This is a stronger new-to-project theorem; earlier compiler proofs remain valid. Packed-FFT mechanisms are known, including Chan et al., arXiv:2310.13174 Appendix B. Historical priority remains unresolved; production execution and practical speedup are unvalidated. No exact-complex or bit-complexity claim.
[2026-10-10; reviewed 14:53 cycle] Independent review accepts the phase-separated response-table refinement. With R=2^b, S=R^P, Q=2^g and d=log2(P), charged entries become S²+(Q−1+d)S+QR+R² instead of (Q−1)S²+dS. Two large-stage lookups and an extra rounding are accounted for; this is not bitwise identical to the old executor. Dyadic backend preparation is O(N^1/8), while the all-length wrapper retains N^1/4 poly(log N) preparation. Total O(N(t+log log N)) work, O(N) words, error contract and literal guard remain unchanged. No production/practical speedup or priority claim.</t>
  </si>
  <si>
    <t>[2026-10-13 00:04 UTC; current cycle]
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
Earlier dated history (preserved verbatim):
Hermite disk exclusion and half-order guard removal retained. Composite residual squarefreeness remains a guard.</t>
  </si>
  <si>
    <t>[2026-10-13 00:04 UTC; current cycle]
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
Earlier dated history (preserved verbatim):
Hermite disk exclusion and half-order guard removal retained. Composite residual squarefreeness remains a guard.
Reviewed update: Hermite/content proof retained; 3p/7p/11p families accepted. Classical RS/moment mechanisms explicitly demoted.</t>
  </si>
  <si>
    <t>[2026-10-13 00:04 UTC; current cycle]
Current attribution correction: the Hermite–Laguerre quadratic transformation maps J to adjacent Laguerre polynomials covered by Sawa–Uchida Theorem3.6. Classical discriminant/lifting machinery is credited. That formula alone does not prove RS-specific nonvanishing. Ordinary and q-discriminants are distinct. The exact Zhedanov1997 primary body remains missing; no worldwide novelty conclusion.
Earlier dated history (preserved verbatim):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 Lubinsky–Saff Theorem 3.2 directly supplies the chirp Hankel determinant, shifted RS annihilator and forced-diagonal product after explicit maps. Retain only specified legal-node/resonance/minimum and guarded content/carry applications for further priority review. Lubinsky–Saff mathematical-body access/comparison closed. It does not settle the accepted 3p/7p/11p half-order simplicity families; exact application priority and broader source review remain open.</t>
  </si>
  <si>
    <t>Not applicable to abstract proof</t>
  </si>
  <si>
    <t>[2026-10-13 00:04 UTC; current cycle]
Current attribution correction: the Hermite–Laguerre quadratic transformation maps J to adjacent Laguerre polynomials covered by Sawa–Uchida Theorem3.6. Classical discriminant/lifting machinery is credited. That formula alone does not prove RS-specific nonvanishing. Ordinary and q-discriminants are distinct. The exact Zhedanov1997 primary body remains missing; no worldwide novelty conclusion.
Earlier dated history (preserved verbatim):
See Q29 for the broader composite extension.</t>
  </si>
  <si>
    <t>[2026-10-13 00:04 UTC; current cycle]
With a genuinely new authorized copy of Zhedanov1997 pp.289–294, compare exact parameters, normalization, ordinary-discriminant invariant and moving-q/all-A domain with the accepted fixed-b27 application. Do not repeat denied or exhausted retrieval routes. Preserve corrected classical attribution and separately open arithmetic-to-legal-bank obligations. Readable original page/theorem passages yield an exact implication or precise unmatched clause; otherwise retain awaiting_source. Failed retrieval is not absence of precedent. Completed b27 proof/review stages stay capped15.
Earlier dated history (preserved verbatim):
See Q29 for the broader composite extension.</t>
  </si>
  <si>
    <t>Q02, Q03</t>
  </si>
  <si>
    <t>[2026-10-12 00:22 UTC; bounded F132 primary-source model comparison]
F132 source/model comparison component only; Q01 accepted resource-refusal result and broader executor-open state are unchanged. [2026-10-12; bounded F132 same-model comparison; independently accepted bounded source/model comparison]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
Prior dated record, preserved verbatim:
Paper-level proof and source binding are closed for the exact accepted versions. Remaining: freeze the original or split rounded program; implement certified coefficient generation, total encoding, fixed-word or explicitly charged multiword arithmetic, literal build-budget/fallback paths, common output lattice and all-output materialization; independently verify that executor and measure any practical crossover. The unchanged literal all-length wrapper uses backend T=t+10. At target t=2 its backend guard first permits v=6400, corresponding to minimum wrapper target N=2^6397+1; successful preparation is still unproved there. This is a necessary gate for these constants, not an algorithmic lower bound. Model-matched complete-contract priority remains separate and unresolved.
Prior dated record, preserved verbatim:
Final finite-word proof and eager numerical implementation are different milestones.</t>
  </si>
  <si>
    <t>H02, P04, SP02</t>
  </si>
  <si>
    <t>No additional constructive premise for the stated result</t>
  </si>
  <si>
    <t>[2026-10-13 00:04 UTC; current cycle]
With a genuinely new authorized copy of Zhedanov1997 pp.289–294, compare exact parameters, normalization, ordinary-discriminant invariant and moving-q/all-A domain with the accepted fixed-b27 application. Do not repeat denied or exhausted retrieval routes. Preserve corrected classical attribution and separately open arithmetic-to-legal-bank obligations. Readable original page/theorem passages yield an exact implication or precise unmatched clause; otherwise retain awaiting_source. Failed retrieval is not absence of precedent. Completed b27 proof/review stages stay capped15.
Earlier dated history (preserved verbatim):
Not applicable to abstract proof; Classical ingredients; exact RS application priority unresolved.
Q02: See Q29 for the broader composite extension.
Q03: Keep common-good-component and no repeated-prime assumptions.
Q29: Prove augmented-content prime support and lower guards for general s; repeated-prime cases need separate analysis. Resonance at -1 and legal scalar-bank minima are unchanged.</t>
  </si>
  <si>
    <t>R10, R11, S06, S07, S08, S09, S19</t>
  </si>
  <si>
    <t>No open constructive premise for the stated finite-word theorem. Exact proof-source dependencies are the accepted packed dyadic backend, stable interpolation, all-length fallback and, if selected, separately accepted split-table refinement. ALG-033 sampling and aggregation are unrelated.
Prior dated record, preserved verbatim:
None required</t>
  </si>
  <si>
    <t>FUS-03</t>
  </si>
  <si>
    <t>External model/priority comparison remains open.</t>
  </si>
  <si>
    <t>Odd-character moment bounds strengthen routed separator certificates</t>
  </si>
  <si>
    <t>Q02, Q03, Q29</t>
  </si>
  <si>
    <t>Accepted 9^r separator cutoff retained. New autocorrelation-deficit theorem adds asymmetric arbitrary-abelian block bounds and legal p-coprime trimming.</t>
  </si>
  <si>
    <t>[2026-10-11 23:04 UTC; independently accepted Q01 bounded resource refusal]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Implementation pending</t>
  </si>
  <si>
    <t>Accepted 9^r separator cutoff retained. New autocorrelation-deficit theorem adds asymmetric arbitrary-abelian block bounds and legal p-coprime trimming.
Reviewed update: Matrix proof retained; final Delvaux comparison closes source blocker and demotes bit reversal and N8 critical-rank corollary.</t>
  </si>
  <si>
    <t>Final Delvaux–Van Barel 2008 comparison complete. no matching inverse sum separator theorem in DV2008 final; worldwide unresolved. Classical overlap: Flat unitary/support uncertainty background: Theorem 1 and Lemma 2, pp.1588-1589.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 Final Delvaux–Van Barel 2008 comparison complete. rank discrepancy bridge distinct relative to DV2008 final; worldwide unresolved. Classical overlap: Prime arbitrary-minor full spark is classical Theorem 4, pp.1592-1593. Final Delvaux–Van Barel 2008 comparison complete. specific Fourier Green application not in DV2008 final; worldwide unresolved.</t>
  </si>
  <si>
    <t>[2026-10-11 17:23 UTC; final NF-03 scoped independent acceptance]
NF-03 effective all-even construction is now independently accepted and recorded in the existing Fusion list row14 and linked Q20 row23. The explicit family has exponential conditioning/preparation penalties; practical conditioning, exact h-pole optimum and t=1 remain open. The30-cell cross-tab reconciliation verified17:21:38 UTC remains in force; no inventory/rank changes.
Earlier history (unchanged):
[2026-10-11 17:20 UTC; reviewed cross-tab reconciliation]
INVENTORY/SOURCE COVERAGE COMPLETE; RESEARCH STILL OPEN. Newly integrated: STR-Q3 template-budget acceptance; STR-Q5 qualified prior comparison and repaired exact-complex composition; fixed RS residual(1,5,2) reference acceptance; PREFIX v3 editorial fidelity PASS; CHIRP nine-source comparison acceptance with degree-heading repair. Counts remain178 canonical claims,216 register views,46 main queue entries and108 overlapping cross-tab workflow views. Scoped stages are complete; broader research/production/priority gates remain open. First GitHub checkpoint verified: https://github.com/AgentSlop-Si/research/commit/26a95c75fc70f0c098d10c3e752be716db07b2fa . Remaining historical archive publication is pending; no completed-upload claim for that batch.
Earlier history (unchanged):
[2026-10-11 16:45 UTC; current quick look]
INVENTORY / SOURCE COVERAGE COMPLETE; RESEARCH UNFINISHED.
New independently reviewed progress: PREFIX now has the maximum for arbitrary two-Sylow products and full optimizer structure for H×(C_p×C_p); RS and CHIRP have bounded reference implementations; periodic early-exit has a repaired bounded reference/crossover result; sparse transfer has a precise accepted first numerical blocker. Production, wider proof and historical-priority gates remain row-specific. The 178 canonical claims, 216 register views and 46 main queue entries are inventory counts, not completed research or novel discoveries. Existing workflow views (46 Research / 8 Next / 32 Incoming / 22 Fusion) overlap and must not be added as unique jobs.
Prior dated record, preserved verbatim:
[2026-10-11 16:16 UTC; live workflow reconciliation]
INVENTORY / SOURCE COVERAGE COMPLETE; RESEARCH UNFINISHED.
The completed inventory covers 178 canonical claims and 216 register views. It does not mean every proof extension, implementation, experiment or novelty check is finished.
Live workflow tabs contain 46 Research queue entries, 8 Next cycle entries, 32 Incoming queue records and 22 Fusion list views. They overlap; these are not additive counts of independent jobs or discoveries. Later intake has its own records.
Five Next cycle entries still carried Candidate labels; two are now assigned for concrete implementation/certificate work. Historical pending/running labels are being reconciled, without closing genuine open work.
Prior dated record, preserved verbatim:
QUICK LOOK — updated 2026-10-11 16:07 UTC
• PREFIX: independently accepted for H×C_(p^b), all b≥0, H any finite q-group, p≠q; exact maximum and all optimizers. Its separate known-bound comparison found no direct classical implication, without proving worldwide novelty.
• Q01: independently accepted conservative packing-guard extension. First t=2 wrapper guard v=704, but over 2^352 table words; no practical build or crossover established.
• Q27: 128 specified pinned three-coordinate exclusions accepted alongside all 561 pair exclusions. Full fiber remains open.
Coverage: 46 queue entries, 178 canonical claims, 216 register views; 14-family readiness recorded. Existing ranks and discovery counts unchanged.
Prior dated record, preserved verbatim:
[2026-10-11 16:00 UTC; final all-b independent acceptance]
LATEST ACCEPTED: PREFIX now covers H×C_(p^b) for every b≥0 and any finite q-group H with p≠q. Q01’s conservative packing guard is also independently accepted; the t=2 wrapper first passes that guard at v=704 but still needs over 2^352 table words and has no successful practical build. Q27’s 128 pinned triple exclusions remain accepted alongside 561 pairs.
Coverage and readiness totals remain 46 queue entries, 178 canonical claims, 216 register views and 14 ranked families. No rank or discovery-count change.
Prior dated record, preserved verbatim:
[2026-10-11 15:47 UTC; sealed updates]
LATEST ACCEPTED: PREFIX now includes H×C_(p²) for any finite q-group H and distinct prime p; Q27 now excludes 128 specified pinned same-stage triples as well as all 561 pairs. Both independent seals and the 11 existing-row edits passed byte/value/history checks.
Coverage stays 46 queue entries, 178 canonical claims and 216 register views; 14-family readiness is reconciled. Counts, family ranks and historical-priority status are unchanged.
Prior dated record, preserved verbatim:
COVERAGE CHECKPOINT: All 46 queue entries are ledgered (Q01–Q37 plus 9 named entries), and 14-family readiness notes are reconciled. No ranking or discovery-count change.
[2026-10-11 15:35 UTC]
Each entry distinguishes exact source/lineage coverage, fresh proof or finite controls, inherited acceptance and remaining obligations. Q03's original R11 body hash remains unrecovered despite the direct H02 proof/review binding. The 19 accepted, 6 rejected and 4 open supplement subclaims are separate review decisions, not task or discovery counts. Inventory remains 178 canonical claims and 216 register views; this is not an all-account attachment or full-reproof certificate. User checkpoint: Library libfile_27de3842d8148191a1a3fd2790bac621 v0, SHA256 ef1de66f864afee8091ffa794f1fae70b0af39a4837d687c6bc20882793ca551.
Prior dated record, preserved verbatim:
CURRENT: PREFIX H×C_p, RS finite certificates and ALG-079's mathematical solver repair are accepted at their stated scopes. Q01/Q03/Q11 source clarifications and the RS/ALG-079 additions are now integrated in this same table.
[2026-10-11 15:10 UTC; updates resumed after explicit permission]
Next: review CHIRP's proposed bit-cost supplement and finish specific Q14–Q26 source/review bindings. Implementation, growing-degree, general-nilpotent and historical-priority gaps remain claim-specific. Full inventory is 178 canonical claims and 216 register views; complete inventory/source coverage does not mean all proofs or executions have been replayed. The 15:03 Library checkpoint records the earlier paused state; subsequent verified table updates supersede that dated status.
Prior dated record, preserved verbatim:
NEXT: ALG-074 conditional-exponent proof/model scope and ALG-062 dispatcher completeness. Full-table inventory is complete; remaining proof depth is tracked per claim.
[Assigned cross-table work, verified 2026-10-11 14:30 UTC]
Prior dated record, preserved verbatim:
NEXT: Close specific proof/replay gaps. Current cross-table audits target M-GLOBAL-STAGES and ALG-033; full inventory coverage does not certify every complete proof.
[Updated 2026-10-11 13:56 UTC]
Prior dated record, preserved verbatim:
The catalogue preserves historical source fields and separate current overlays. Statement coverage is not a complete proof audit.
[2026-10-10] Review completion means documented outcomes, not universal theorem acceptance. ALG-074/075 source gaps, conditional constructors, finite-certificate replay limits and production/priority obligations remain explicit.
[2026-10-10 22:16 UTC] Current obligations: ALG-074 still needs independent proof/interface and restricted-search completeness review; ALG-075 still needs the corrected 1976 construction and full charged ledger. C05/ALG-071/ALG-077 source-absence limitations are resolved at their exact recorded provenance level; normalized receipt exports remain distinct from original bytes.
[2026-10-11 13:45 UTC; independently accepted closing round and current allocation]
The current full-table pass covers 178 canonical Catalogue IDs in two disjoint 89-entry halves, plus 38 supplemental register views (216 total register views); the live Research queue contains 46 entries. These are coverage inventories, not a claim that every complete proof or certificate has been independently replayed. Each auditor must distinguish manuscript review, exact replay, inherited results, finite controls, conditional arguments and source gaps.
[2026-10-11; first-half full-table coverage ledger completed]
All 89 canonical rows in Catalogue 4-92 and their 89 matching register views are inventoried. All 155 cited historical source references resolve to exact bytes (124 distinct hashes); 20 rows have at least one related current review-to-proof body-hash binding. That verifies artifact binding, not a new complete proof review or equivalence of every historical claim and later overlay. The snapshot records 79 R1 screening-only novelty views; the pass adds one bounded N=8 M-SCAN-DIMENSION replay without external novelty clearance. The other 89 canonical rows and 38 supplemental views are covered by the separate second-half pass. Source: Library libfile_aaf109ddddd48191a4318da7f7a19cb8 v0; SHA256 cfdcfba6ebfd32f12abc7beed09150e897f7d0e827db0a13f0292a40d83897fe.
[2026-10-11; both complete coverage ledgers consolidated]
The second pass completes Catalogue rows 93-181 (89 canonical IDs) and all 38 supplemental register views. All 223 cited second-half source references match exact bytes (208 distinct source bodies). Together the disjoint 89+89 passes cover all 178 canonical IDs and 216 register views, with first-half 155 and second-half 223 source references verified. This is complete inventory/provenance coverage, not complete mathematical proof review, full certificate replay or historical-priority clearance. ALG-014 receives only a fresh bounded recurrence/online-ledger review; ALG-074 receives source-availability evidence while its conditional exponent claims remain independently unreviewed. Second-half source: Library libfile_74e96ac06f688191b9e43bd6a269b976 v0; SHA256 3673f567bdd105318472bc8eacdebccaa84cf5e8b7803d421f5b437bfca8487e.</t>
  </si>
  <si>
    <t>P01</t>
  </si>
  <si>
    <t>Finite-stage certificate reconstruction is separate Q33.</t>
  </si>
  <si>
    <t>Scoped audit tasks resolved</t>
  </si>
  <si>
    <t>Q04, Q05, Q12, Q33</t>
  </si>
  <si>
    <t>Counts scoped task states, not independent novel discoveries or production-ready algorithms. Guarded and conditional results retain their limits.</t>
  </si>
  <si>
    <t>[2026-10-11 15:54 UTC; independently accepted conservative two-lane guard]
Final review Library libfile_0a2136563f10819195b4121e9d2ca434 v0, Q01_Two_Lane_Guard_Independent_Review_2026-10-11.zip, SHA256 e67ba541d3aea27c5672d2631fbde69cce602278a60c145609503c3b16eebade; review body f5ef4231f5373b28290165a9757f2c7c5c935884128faeb4e483f6205d08afa8. Frozen author Library libfile_d596732a27f881919dfb18c6b646da4d v0, ZIP SHA256 1c96cbd217a87c9ee03b60e0725c144966b9740b5a66b13e31f9b511e41848b4; note SHA256 d761e888825518211547bd2039963048aa466215cbd36482418f7f26373c4a9e. Exact Library roundtrips and 15 author/16 review payload hashes verified. Source originals remain unchanged.
Prior dated record, preserved verbatim:
[2026-10-11; verified Q01 scope/dependency audit] Library libfile_2d9b0c7d214081918a01bd6bb51f3a2f v0; archive SHA256 1045092a472d7e171b5befc9ff61c08b135c5adc083db07a80828bd6817051e1. Exact Library readback and 22 payload hashes verified; eleven source hashes and seven acceptance/dependency edges checked. No new theorem, production executor or priority claim.
Prior dated record, preserved verbatim:
R08, R09, R37</t>
  </si>
  <si>
    <t>Audit tasks awaiting review</t>
  </si>
  <si>
    <t>Q02</t>
  </si>
  <si>
    <t>Verify Hermite and RS guard removal</t>
  </si>
  <si>
    <t>This counts submitted mathematical audits. R40 separately records the open regular-jet construction.</t>
  </si>
  <si>
    <t>Active investigations</t>
  </si>
  <si>
    <t>Hermite disk exclusion and half-order guard removal retained. Composite residual squarefreeness remains a guard.</t>
  </si>
  <si>
    <t>See Q29 for the broader composite extension.</t>
  </si>
  <si>
    <t>H03, P08, P10, P15</t>
  </si>
  <si>
    <t>R13, R30, R12, R14, R31, R41</t>
  </si>
  <si>
    <t>None required</t>
  </si>
  <si>
    <t>FUS-04</t>
  </si>
  <si>
    <t>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t>
  </si>
  <si>
    <t>Conditioning and template diversity govern finite-word macro compilation</t>
  </si>
  <si>
    <t>[2026-10-11 16:24 UTC; current assignment and dependency reconciliation]
CURRENT: The Delvaux–Van Barel 2008 final-body comparison is already complete; the earlier first-line full-text blocker below is historical. Remaining work is the exact scoped extension/priority question and Q33’s specifically outstanding finite replay or uniform-conditioning/all-length construction, not another undirected reread of that source.
Prior dated record, preserved verbatim:
Not applicable to abstract proof; Close Fourier-rank comparison blocked by final 2008 full text.
Q04: Finite-stage certificate reconstruction is separate Q33.
Q05: General deficit extension is tracked separately.
Q12: Final proof keeps one affine endpoint, or complex prime length for two arbitrary endpoints. No arbitrary-depth/approximate extension.
Q33: Uniform-in-N conditioning, exact priority and any all-length compatible construction remain open. Fresh data were reconstructed by the author; reviewer checked the proof rather than replaying every datum.
[2026-10-10 22:23 UTC audit; current-scope reconciliation] The final Delvaux–Van Barel 2008 comparison was already accepted at the earlier checkpoint; the first-line full-text blocker above is historical and is closed. The present reconciliation does not claim a new full-body source read or worldwide priority clearance. Retain the remaining model, certificate-replay and broader-priority limitations.</t>
  </si>
  <si>
    <t>H02, P04</t>
  </si>
  <si>
    <t>R10</t>
  </si>
  <si>
    <t>Q03</t>
  </si>
  <si>
    <t>Verify cyclotomic carry and legal banks</t>
  </si>
  <si>
    <t>[2026-10-11 20:13 UTC; workflow reconciliation]
The concrete non-Fourier 3–4–5 tensor family and paid finite-word template construction are independently accepted at STR-Q3 scope. The fixed-error construction has charged coefficients, envelopes, word keys and all-output traffic; its first sufficient m=2 threshold is N=2^180. This is a theorem/charged-construction closure, not eager-table, production or practical-speed validation. Review libfile_ac86a61a4a7c819197c3f9ae972d9b97, ZIP SHA256 d9f56b3056bc23d71bf5a8715d942d47938dc984e3d2e0bf53aa0b80a630d9c6.
Prior dated record, preserved verbatim:
Macro compiler retained; paid dyadic prefix balancing added in S1.</t>
  </si>
  <si>
    <t>Classical perturbation, balancing and tabulation synthesis. Spectral transfer and Stieltjes-Wigert mechanism classical; no novel generic inverse claim. Classical differentiation equivalence. Fixed-size arithmetic and classical factorization mechanisms do not establish asymptotic novelty.</t>
  </si>
  <si>
    <t>Common-prime content carry and guarded odd legal-bank minima retained.</t>
  </si>
  <si>
    <t>Implementation pending</t>
  </si>
  <si>
    <t>Macro compiler retained; paid dyadic prefix balancing added in S1.
Reviewed update: Accepted conditional inverse transfer, corrected full-chirp bounded-word sup-norm preparation, exact-field boundary recurrence and root-specific singularity countercontrols. General bounded-word magnetic inverse preparation remains open.; Accepted F60 characteristic-zero factorization, fixed graph count and norm/coefficient-error route. Generic-field assertion of exactly 17 setup products is rejected by the F61 specialization.</t>
  </si>
  <si>
    <t>Keep common-good-component and no repeated-prime assumptions.</t>
  </si>
  <si>
    <t>[2026-10-11 17:20 UTC; reviewed cross-tab reconciliation]
Concrete non-Fourier family/template budget is now independently accepted at STR-Q3 scope. No broader unrestricted/scalar speedup, practical implementation or priority clearance.
Earlier history (unchanged):
Need a concrete non-Fourier family with paid envelopes and scaled-template budget.</t>
  </si>
  <si>
    <t>Lubinsky–Saff Theorem 3.2 directly supplies the chirp Hankel determinant, shifted RS annihilator and forced-diagonal product after explicit maps. Retain only specified legal-node/resonance/minimum and guarded content/carry applications for further priority review.</t>
  </si>
  <si>
    <t>[2026-10-11; fresh bounded Q03 source-binding review] Exact H02 Theorem 4 SHA256 32420b974fe980350a45021097b88259ba9219f81e1dadcf4d4a8094bd611f61 is directly checked against the original integral-quotient proof 1803504c44766f8545a587a7d6f487d5fa13f2a8a01984e95d4c8dc421f1511e and independent audit 10afa7335e19e155419b47b7549623d5d76ceb5db8a1cba4c2f045f4a2d46590. Both quotient minima occur at the same good upper prime; reduced-coordinate floors give the stated 0/1 carry. Formula and scope unchanged. Original R11 body hash remains unrecovered; this new direct binding does not fabricate that history. General unramified support, repeated-prime and paired/augmented valuations remain open.
Prior dated record, preserved verbatim:
R11</t>
  </si>
  <si>
    <t>[2026-10-11 22:48 UTC; independently accepted declared-cap resource refusal only]
[2026-10-11; independent bounded acceptance of STR-Q3 declared-cap refusal] Q06 component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Independent review ZIP SHA256 df75e04ba28d9a234da5f4f4c2286a5d3df49582fdc5e594e49d1a56aaa34373.
Earlier dated history (preserved):
[2026-10-11 20:13 UTC; workflow reconciliation]
STR-Q3’s missing-family stopping condition is met. Next implementation gate: freeze the admitted coefficient/input/output contract and demonstrate fully charged successful preparation and full-output evaluation, or a precise budget/resource refusal, without replacing the certified table budget by on-demand test arithmetic. General Fourier-compatible regular-jet construction remains the separate Q31 task; production and practical crossover remain open.
Prior dated record, preserved verbatim:
Need a concrete non-Fourier family with paid envelopes and scaled-template budget.</t>
  </si>
  <si>
    <t>Q04</t>
  </si>
  <si>
    <t>Q06, Q30, Q31, Q32</t>
  </si>
  <si>
    <t>Verify routed separator cutoff</t>
  </si>
  <si>
    <t>H01, P05, P13, SP03, SP07, SP04</t>
  </si>
  <si>
    <t>R01, R19, R07, R39, R40, S10, S11, S12, S13, S20, I11, S14, S15, S16</t>
  </si>
  <si>
    <t>FUS-05</t>
  </si>
  <si>
    <t>Learn raw orbit weights before applying full-rank q-Weyl corrections</t>
  </si>
  <si>
    <t>[2026-10-11 22:48 UTC; independently accepted declared-cap resource refusal only]
[2026-10-11; independent bounded acceptance of STR-Q3 declared-cap refusal] Q06 implementation component only: The accepted 3–4–5 non-Fourier construction is retained. A fresh exact preflight refuses the first legal eager instance d=180,k=1,t=0 (p=20,L=181) under explicit finite caps: the actual three tables require 2^89+2^44 entries and 2^91+2^45 real/imaginary scalar slots; input and explicit output each require 2^180 coordinate records. No theorem-precision table or transform output was fabricated. All 205,664 records of 11 separate coarse diagnostic tables were eagerly populated and independently checked, with 172 full-output rounded-circuit cases. These coarse controls are outside accepted theorem precision and do not confer production or asymptotic-word validation. The precise refusal obligation is discharged only within the declared cap contract; successful theorem-precision eager execution and constant-word production remain open. No generic Fourier or priority upgrade. Other FUS-04 components and obligations are unchanged. Independent review ZIP SHA256 df75e04ba28d9a234da5f4f4c2286a5d3df49582fdc5e594e49d1a56aaa34373.
Earlier dated history (preserved):
[2026-10-11 17:20 UTC; reviewed cross-tab reconciliation]
Author libfile_58ee12185a688191ae62e3da82c98b1e, SHA256 bb54486fffa5e47d01ca29054c8a834fc1075196c570e77a87df5f97e4d2f83e. Independent ACCEPT libfile_ac86a61a4a7c819197c3f9ae972d9b97, SHA256 d9f56b3056bc23d71bf5a8715d942d47938dc984e3d2e0bf53aa0b80a630d9c6. First sufficient m=2 threshold N=2^180. Q31 regular-fast-jet construction and Q30 paid full executor remain separate open gates.
Earlier history (unchanged):
[2026-10-11 16:24 UTC; current assignment and dependency reconciliation]
CURRENT: The paid balancing/compiler theorem is accepted. Still missing is STR-Q3’s concrete non-Fourier family with certified envelopes and admissible scaled-template budget, and Q31’s Fourier-compatible regular source. Q30’s later canonical preparation/inverse results and Q32’s fixed count/rounding/native closure are already recorded; their independent P-executor and production gates remain open. No general fast compiler construction is supplied by those bounded closures.
Prior dated record, preserved verbatim:
Implementation pending; Classical perturbation, balancing and tabulation synthesis.
Q06: Need a concrete non-Fourier family with paid envelopes and scaled-template budget.
Q30: Provide stable sup-norm multiplier preparation and useful complex spectral floor under the compiler word/range contract; include precision and full costs.
Q31: Supply and charge an origin-regular shared formal quadratic-jet circuit. Piecewise constant/discontinuous finite-word rounding is not such a source.
Q32: Repair universal setup-count assertion, certify graph-wise internal rounding and actual coefficient preparation, then benchmark the full charged implementation.</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</si>
  <si>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9^r separator cutoff retained. New autocorrelation-deficit theorem adds asymmetric arbitrary-abelian block bounds and legal p-coprime trimming.
[2026-10-10 14:03 UTC; accepted reviews] Phase42 ordinary weighted Hamiltonian Green inverse sums with independent monomial endpoints satisfy N &lt;= q(q+1)^q. Combined cutoff: min(q(q+1)^q, 2q*9^q+2(3^q-1)); q=2,3,4 gives 18,192,2500 for the new term. This finite-q refinement preserves the stronger accepted separator asymptotic Omega(log N). No unrestricted arithmetic lower bound or priority claim. Source: reviewed eight-file intake.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Phase42’s stronger small-r cutoff stays valid in its own uncorrected Hamiltonian model. Restricted representation theorem; no unrestricted FFT/runtime lower bound or priority clearance.</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</si>
  <si>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Finite-stage certificate reconstruction is separate Q33.</t>
  </si>
  <si>
    <t>[2026-10-12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Earlier dated history (preserved):
[2026-10-11 23:25 UTC; independently accepted bounded Q07 raw-mode reference]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Raw short-mode recognition strengthened on dyadic grids to O(N log(t+2)+t²). Application remains O(Nr).</t>
  </si>
  <si>
    <t>Final Delvaux–Van Barel 2008 comparison complete. no matching inverse sum separator theorem in DV2008 final; worldwide unresolved. Classical overlap: Flat unitary/support uncertainty background: Theorem 1 and Lemma 2, pp.1588-1589.</t>
  </si>
  <si>
    <t>Classical Prony/pruning synthesis; interface priority unresolved. New-to-project bound; Prony, chirp-z and Karatsuba are classical. Classical transform ingredients; exact intermediate-fiber/rejection interface remains unresolved.</t>
  </si>
  <si>
    <t>H03, P08, P10</t>
  </si>
  <si>
    <t>R13, R30</t>
  </si>
  <si>
    <t>Q05</t>
  </si>
  <si>
    <t>Verify moments and endpoint minimax</t>
  </si>
  <si>
    <t>[2026-10-13; accepted-result cutoff 05:16:43 UTC; bounded later acceptance]
OPEN: universal-lower attribution; bounded TW477 comparison COMPLETE
Earlier dated history (preserved verbatim):
Proof closed</t>
  </si>
  <si>
    <t>[2026-10-12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Earlier dated history (preserved):
[2026-10-11 23:25 UTC; independently accepted bounded Q07 raw-mode reference]
Q07 implementation component only; all other FUS-05 obligations remain unchanged. Independent review accepts the standalone bounded exact reference API execute: raw recognition and N-bin positive scatter, with separately metered fresh-vector action and exact rejection fallback. It is not the separate common-chirp dispatcher or a production floating-point implementation.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Implementation pending</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</si>
  <si>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Endpoint minimax and odd-moment bounds retained. Deficit invariant extends the block-rank/gap argument to arbitrary finite abelian groups.</t>
  </si>
  <si>
    <t>[2026-10-12 20:45 UTC; source-bound current-status clarification]
Historical assignment snapshots and numeric counts below are preserved; they are not counts of currently running workers or unreviewed proofs. The bounded STR-Q3/STR-Q4/STR-Q5, AESGR, RS/CHIRP review stages and Q30 complete superlinear P/Fourier baseline are independently accepted. Q32’s bounded matched algorithmic comparator and Q16’s two fixed admitted whole-output executions are also accepted. Broader research remains: feasible Q01 production; Q16 physical entropy, stable source interfaces and uniform totality; Q27 full target fiber; Q29 general/repeated-prime support; linear P/general Fourier acceleration beyond Q30’s accepted superlinear baseline; Q31 regular source; Q32 deployment; and the explicitly unproved Incoming/Fusion constructions. These open extensions must not be described as missing reviews of the completed bounded components.
Earlier dated history (preserved):
[2026-10-11 20:16 UTC; workflow reconciliation]
The assignment snapshots below are historical. Their STR-Q3/STR-Q4/STR-Q5, AESGR four-point, and RS/CHIRP v3 review stages are already completed at their bounded scopes; they must not be counted as pending review. Current research gates remain Q01 feasible production, Q16 finite-word sparse engine, Q27 full target fiber, Q29 general/repeated-prime support, Q30 paid P executor, Q31 regular source, Q32 production, and the explicitly unproved Incoming/Fusion constructions. This cell records research scope, not a claim of continuously running workers; historical numeric counts are unchanged.
Prior dated record, preserved verbatim:
[2026-10-11 17:23 UTC; final NF-03 scoped independent acceptance]
Cross-table stage update: NF-03 construction review COMPLETE; one CROSS slot is selecting the next existing unresolved Incoming queue obligation. The other CROSS slot remains AESGR four-point independent review pending final seal. TOP slots remain PREFIX p^3 review, RS v3 editorial integration and CHIRP v3 editorial integration. Assignment snapshot only; no current unreviewed candidate promotion.
Earlier history (unchanged):
[2026-10-11 17:20 UTC; reviewed cross-tab reconciliation]
3+2+1 assigned-stage snapshot: TOP3 = PREFIX p^3 extension independent review; RS residual manuscript v3 editorial integration; CHIRP implementation/prior-work manuscript v3 editorial integration. CROSS2 = existing Fusion list NF-03 even-pole construction review and existing Incoming queue AESGR row29 four-point macro review. CONSOLIDATION1 = accepted research preservation, publication and cross-tab reconciliation. These are assigned stages, not continuous-running or acceptance claims. Newly completed STR-Q3/STR-Q5 stages no longer consume active cross-table slots; follow-on gates remain distinct.
Earlier history (unchanged):
[2026-10-11 16:45 UTC; exact 3+2+1 assigned lanes]
TOP 3: finalize_prefix_noncyclic_manuscript prepares v3 from accepted sources; audit_chirp_recognizer_priority checks exact classical interfaces; certify_rs_residual_example checks one guarded nonconstant-residual certificate. CROSS-TABLE 2: instantiate_nonfourier_template works STR-Q3; resolve_sparse_prior_interfaces works STR-Q5. CONSOLIDATION 1: integrate final reviews in this same table and preserve immutable evidence. New documents/examples/constructions remain pending their required independent review. The five preceding reviews are now sealed: PREFIX noncyclic scope; repaired RS v1.1 API; CHIRP dense reference; sparse blocker/local certificates; repaired periodic reference. General sparse engine and optimized production executors remain unfinished.
Prior dated record, preserved verbatim:
[2026-10-11 16:41 UTC; verified progress and assigned stages]
TWO CROSS-TABLE CHECKS FINISHED: STR-Q1's first numerical blocker/local certificates are independently accepted; the full finite-word sparse engine remains open. STR-Q4's repaired bounded exact reference and limited crossover profile are independently accepted; production and universal resource-policy success remain open. Cross-table lanes now work on existing STR-Q3 non-Fourier templates and STR-Q5 prior-work interfaces. Three top lanes are independent reviews of PREFIX noncyclic scope, RS validator repair and CHIRP dense reference; final seals are being consolidated as received. Same 3+2+1 allocation; inventory/source coverage complete, research unfinished.
Prior dated record, preserved verbatim:
[2026-10-11 16:38 UTC; actual assigned stages]
3+2+1 CONTINUES. Top lanes: independent review of PREFIX noncyclic extension, RS finite-certificate validator repair, and CHIRP bounded exact reference. Cross-table: completed STR-Q1 blocker review has released its lane to STR-Q3 non-Fourier template construction; STR-Q4 periodic repaired-reference acceptance is now sealed and its lane has moved to STR-Q5 prior-work interfaces. The periodic acceptance is next in the consolidation queue. Consolidation: accepted receipts and original-table updates. Sparse engine certification remains open; the accepted result identifies its first numerical blocker. No candidate implementation is treated as production-ready. Inventory/source coverage is complete; research remains unfinished.
Prior dated record, preserved verbatim:
[2026-10-11 16:25 UTC; assigned stages updated]
ACTUAL 3+2+1 ASSIGNED STAGES (updated 16:25 UTC): top PREFIX noncyclic-factor independent review, top RS finite-certificate validator, top CHIRP exact recognizer; cross-table independent reviews of sparse-transfer numerics (STR-Q1/Q16) and periodic early exit (STR-Q4/Q09); one consolidator. Author candidates are finished in those two cross-table lanes, but their new findings/implementations await independent review.
The 14-page cyclic all-b PREFIX manuscript has final fidelity PASS. Research remains unfinished: Q27 full fiber/remaining triples; Q29 general/repeated-prime support; Q30 P executor; Q31 regular source; Q32 production; Q01 feasible full preparation; candidate fusion/intake construction and source-priority gaps. Historical labels are reconciled without closing genuine obligations.
Prior dated record, preserved verbatim:
[2026-10-11 16:16 UTC; live workflow reconciliation]
WORK NOW ASSIGNED: STR-Q4/Q09, implement and validate certified periodic early exit; STR-Q1/Q16, identify and certify the sparse-transfer finite-word numerical gap. Reuse P05 and its exact accepted R22/R18 reviews and existing tests. Q08’s accepted finite RS certificate now has an assigned implementation-validator task.
STILL OPEN: Q27 full fiber/5,856 remaining triples; Q29 repeated-prime/general support; Q30 independent P/Fourier executor; Q31 regular source/wider grammar; Q32 production; Q01 feasible preparation and practical execution. Candidate fusion and later-intake construction gates remain visible in their own tabs.
PREFIX all-b manuscript fidelity is now final PASS (14 pages), separate from mathematical acceptance and historical priority. Top-family tasks and both cross-table lanes follow the 3+2+1 plan. Source coverage, scoped proof acceptance, tests and completed implementation are different milestones.
Prior dated record, preserved verbatim:
QUICK LOOK — remaining gates, 2026-10-11 16:07 UTC
PREFIX all-b mathematics is accepted; its revised manuscript is still awaiting final frozen-byte document-fidelity clearance. Earlier delivered PREFIX, RS v2 and CHIRP v2 documents remain intact.
Q27: 5,856 other triples/full 34-phase fiber. Q29: repeated-prime/general support. Q30: P/Fourier executor. Q31: wider grammar. Q32: production. Q01: feasible certified preparation and measured implementation. PREFIX: noncyclic second factors/general nilpotent scope and historical priority.
The new FFT-model/lower-bound comparison is still being checked and is not promoted here. Proof, implementation, manuscript quality and novelty remain separate. All earlier records are preserved below.
Prior dated record, preserved verbatim:
[2026-10-11 16:00 UTC; final all-b independent acceptance]
CURRENT GATES: PREFIX noncyclic second factors, three-prime groups and general nilpotent scope remain open; the accepted all-b theorem awaits any separately reviewed manuscript integration. Q27 retains 5,856 unclassified triples/full 34-phase fiber; Q29 repeated-prime/general-support, Q30 P/Fourier executor, Q31 wider grammar and Q32 production gates remain open. Q01’s new guard does not certify feasible tables, successful preparation or a practical crossover.
The 3+2+1 allocation rotates assigned author/review stages. Mathematical proof, document fidelity, implementation and historical priority remain distinct. No numerical success probability is recorded as a mathematical finding.
Prior dated record, preserved verbatim:
[2026-10-11 15:47 UTC; sealed updates]
CURRENT GATES: Q27 still has 5,856 unclassified coordinate triples and the full 34-phase fiber; Q29 retains repeated-prime/general-support gaps; Q30 lacks a linear P/Fourier executor; Q31 wider grammar and Q32 production obligations remain open. PREFIX exponents above p² and general nilpotent groups remain unproved.
The p² theorem is accepted separately from the already delivered H×C_p manuscript; no silent document expansion. The 3+2+1 allocation rotates assigned author/review stages. Standalone algebra, scoped exclusions and implementation repairs are tracked separately from an unrestricted FFT algorithm. No numerical success probability is a mathematical finding.
Prior dated record, preserved verbatim:
NEXT REVIEW GATES: PREFIX H×C_(p²) and a bounded Q27 three-coordinate extension are provisional. Accepted H×C_p and all 561 pinned-witness pair exclusions remain the current theorem scopes.
[2026-10-11 15:35 UTC]
Three top-theory lanes, two cross-table lanes and one consolidator continue through author/review stages; no claim of six workers continuously running. PREFIX, RS v2 and CHIRP v2 working manuscripts have passed separate document-fidelity checks and been delivered. CHIRP's corrected bit-cost corollary and RS finite certificates are accepted in their specified models. Standalone algebra, restricted obstructions and implementation repairs do not by themselves supply a general FFT algorithm. Remaining core gates include Q27 full fiber, Q29 general/repeated-prime transfer, Q30 P execution, Q31 wider grammar and Q32 production validation. Historical priority and the separate GitHub private-Sheet-link decision remain open.
Prior dated record, preserved verbatim:
ASSIGNED 3+2+1: three top-theory lanes, two cross-table audit lanes, one same-Sheet consolidator. Author, independent-review and manuscript stages rotate as completed work arrives.
[2026-10-11 15:10 UTC]
The accepted PREFIX manuscript and CHIRP working note have passed separate consistency checks; RS finite-certificate and ALG-079 repair independent acceptances are integrated. CHIRP's new bit-cost wrapper remains a candidate pending independent review. Queue-wide checks continue to distinguish exact source binding from a fresh proof replay. This is an allocation, not a claim that six workers run continuously or a new ranking/discovery count. GitHub remains paused for the separate private-Sheet-link decision.
Prior dated record, preserved verbatim:
ASSIGNED 3+2+1: PREFIX, RS_LOCAL and CHIRP; two cross-table audits; one same-Sheet consolidator. Both 89-row inventory passes are finished.
[Updated 2026-10-11 13:56 UTC]
Prior dated record, preserved verbatim:
Q27 surviving target fibers, Q29 composite/content extension, and Q30 general bounded-word inverse preparation. Later accepted work awaits the next in-place update.
[2026-10-10; independently reviewed bounded update] This bounded round integrates joint-bank V2, both accepted four-input F11 reductions, the Q29 s=23 extension and the Q30 b=1 subclass. Q27 target feasibility, Q29 general/repeated-prime scope and Q30 growing-b/low-condition transfer remain open. Historical counts and ranks are unchanged.
[2026-10-10; independently accepted b=2 boundary update] Q30 is partially closed: fixed b=1 and b=2 reciprocal preparation are independently accepted, while general/growing-b preparation and low-condition compiler compatibility remain open. The b=2 floor is 4sin(pi/N)sin(3pi/N), with Theta(N^2) conditioning and the explicit 64n-bit RAM/2&lt;=t&lt;=n domain. Historical task and discovery counts are unchanged.
[2026-10-11 13:45 UTC; independently accepted closing round and current allocation]
Current requested allocation is fully assigned: three workers focus on the existing provisional top families, rank 1 PREFIX / NEW-16, rank 2 RS_LOCAL / F020 and rank 3 CHIRP / ALG-CHIRP-ELIM; two auditors cover the entire existing table (Catalogue rows 4-92 and rows 93-181 plus 38 supplemental views); one consolidator preserves final archives and updates this same Sheet. All six run at Astra xhigh. This records allocation, not a reranking, a new discovery count or completed full-proof coverage. The Q27/Q29/Q30 closing-round results are appended to their existing rows. GitHub publication remains paused pending explicit permission concerning the private Sheet link.
[2026-10-11 13:53 UTC; continued 3+2+1 allocation]
Both full-table inventory passes are finished. The three top-family slots continue PREFIX, RS_LOCAL and CHIRP, with completed provisional author work moving to independent review in its own family slot. The two cross-table slots now pursue the neglected M-GLOBAL-STAGES theorem/audit bindings and ALG-033 adaptive-certificate failure. The consolidation slot continues final-archive preservation and same-Sheet updates. Provisional top-family candidates are not accepted mathematics; current provisional ranks are unchanged. GitHub remains paused for the specific private Sheet-link decision.</t>
  </si>
  <si>
    <t>[2026-10-12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Earlier dated history (preserved):
[2026-10-11 23:25 UTC; independently accepted bounded Q07 raw-mode reference]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Exact field with supplied primitive roots and complete rejection verification.</t>
  </si>
  <si>
    <t>Q07, Q13, Q14</t>
  </si>
  <si>
    <t>[2026-10-12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Earlier dated history (preserved):
[2026-10-11 23:25 UTC; independently accepted bounded Q07 raw-mode reference]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Raw short-mode recognition strengthened on dyadic grids to O(N log(t+2)+t²). Application remains O(Nr).
Reviewed update: Original F015 cap and aggregate theorems freshly reread and independently accepted with fresh exact controls and all guarded Green-domain assumptions.</t>
  </si>
  <si>
    <t>Open constructive premise</t>
  </si>
  <si>
    <t>H01, P05, P03, D05, D06, D03, D04, L02, SP11</t>
  </si>
  <si>
    <t>R04, R20, R24, H06, H07, H08, H09, H10, H11, H12, H14, H15</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</si>
  <si>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Earlier dated history (preserved):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Earlier dated history (preserved):
[2026-10-11 20:18 UTC; workflow reconciliation]
The general finite-abelian autocorrelation-deficit rank/gap theorem is already accepted through P08/R30; it is not an unreviewed extension. Keep it separate from the cyclic-dyadic exact minimax statement. Remaining mathematical target: a matching minimax upper construction for a specifically named noncyclic 2-group; source-specific DV2008 comparison is complete, while worldwide priority remains unresolved. No finite-field analytic transfer is claimed.
Prior dated record, preserved verbatim:
General deficit extension is tracked separately.</t>
  </si>
  <si>
    <t>Q31 conditional proof is final. A new uniformly generated regular fast jet source is still missing.</t>
  </si>
  <si>
    <t>FUS-06</t>
  </si>
  <si>
    <t>Proposed new fusions</t>
  </si>
  <si>
    <t>Exact RS pole counts meet sharp collision-conditioning exponents</t>
  </si>
  <si>
    <t>Unproved fusion proposals remain separate from accepted, guarded and conditional results. Fusion packages can overlap.</t>
  </si>
  <si>
    <t>Fixed-degree full cluster singular spectrum added; constants remain degree-dependent.</t>
  </si>
  <si>
    <t>[2026-10-12 01:29 UTC; Q05 classical upper attribution correction]
Dated independent attribution correction: all-finite-abelian-2-group matching upper and common cut profile are elementary consequences of the earlier TW477 Lemma12 dual-flag construction; symmetric recursion is its self-dual specialization. Remove independent upper-ordering novelty credit. N8 lower is classical via TW477 Corollary21 for all order-eight abelian groups. N&gt;=16 universal lower and worldwide full-equality priority remain unresolved. Earlier blanket statements that the noncyclic upper construction/comparison is open are superseded; accepted mathematics and historical records are retained.
Earlier dated history (preserved):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t>
  </si>
  <si>
    <t>Strongest new weak-error result</t>
  </si>
  <si>
    <t>[2026-10-12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Earlier dated history (preserved):
[2026-10-11 23:25 UTC; independently accepted bounded Q07 raw-mode reference]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Exact field with supplied primitive roots and complete rejection verification.</t>
  </si>
  <si>
    <t>[2026-10-12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Earlier dated history (preserved):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Earlier dated history (preserved):
R12, R14, R30</t>
  </si>
  <si>
    <t>[2026-10-13;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For fixed 0&lt;α&lt;1/2: all-length O(N) dense output, ||error||∞ ≤ Cα N^(−α)||x||₂.</t>
  </si>
  <si>
    <t>Q06</t>
  </si>
  <si>
    <t>Verify conditioned macro compiler</t>
  </si>
  <si>
    <t>[2026-10-13;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Fresh randomness per fixed input; success ≥1−N^(−c) for fixed c&gt;0. Ideal HIKP arithmetic. No relative-l2 guarantee.</t>
  </si>
  <si>
    <t>[2026-10-11 17:20 UTC; reviewed cross-tab reconciliation]
SCOPED TEMPLATE-BUDGET CONSTRUCTION INDEPENDENTLY ACCEPTED. Fixed-error growing-word 3–4–5 non-Fourier tensor family has charged coefficients, prefix envelopes, table budget, word keys and output traffic under the reviewed contract. The bounded stopping condition is met. No general Fourier or scalar-arithmetic improvement, historical novelty, practical threshold or eager table build is claimed.
Earlier history (unchanged):
Macro compiler retained; paid dyadic prefix balancing added in S1.</t>
  </si>
  <si>
    <t>New restricted-grammar bound</t>
  </si>
  <si>
    <t>Fixed-pair Weyl–Green sums need at least ceil(sqrt N) branches at odd N; at least (N+1)/2 for odd prime powers.</t>
  </si>
  <si>
    <t>No unrestricted arithmetic lower bound or optimality claim.</t>
  </si>
  <si>
    <t>[2026-10-11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Independent review ZIP SHA256 df75e04ba28d9a234da5f4f4c2286a5d3df49582fdc5e594e49d1a56aaa34373.
Earlier dated history (preserved):
[2026-10-11 17:20 UTC; reviewed cross-tab reconciliation]
The former missing-family milestone is now met for the STR-Q3 bounded fixed-error growing-word tensor construction; see Next cycle row6 and its final review. General production execution and the separate regular-fast-jet construction remain open.
Earlier history (unchanged):
Need a concrete non-Fourier family with paid envelopes and scaled-template budget.</t>
  </si>
  <si>
    <t>Recognition improvements</t>
  </si>
  <si>
    <t>Classical perturbation, balancing and tabulation synthesis.</t>
  </si>
  <si>
    <t>[2026-10-12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Earlier dated history (preserved):
[2026-10-11 23:25 UTC; independently accepted bounded Q07 raw-mode reference]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[2026-10-11 20:18 UTC; workflow reconciliation]
Q13/STR-Q2’s dense exact reference, bounded dyadic phase-zero sparse frontend and metered dispatcher are independently accepted; this is no longer an assigned/unreviewed reference task. The phase-zero code is e9fdd8c89d2e1e8c1569f91cea16159dce690da0793cef78b0d699cac2e200e5; dispatcher code is b6ba169043f522f4d419f54b7b3cc24f439e76e9d9b69d76d977da6dfd1c1aad. The general common-chirp min(B,H) kernels, broader optimized blocked/Toeplitz implementation, complete production resource accounting and matched optimized-FFT comparisons remain open. Preserve additive attempted/rejected/fallback work and separate INVALID, NONMEMBER and LIMIT behavior; no uniform speedup or root discovery is claimed. Q14’s model-matched interface priority and any new bounded-word contract are separate.
Prior dated record, preserved verbatim:
Implementation pending; Classical Prony/pruning synthesis; interface priority unresolved.
Q07: Exact field with supplied primitive roots and complete rejection verification.
Q13: No integrated production Toeplitz/blocked recognizer validated.
Q14: Resolve exact intermediate-fiber and rejection-interface priority; any bounded-word implementation requires its own complete contract.</t>
  </si>
  <si>
    <t>General spectral mechanism is classical; RS specialization priority unresolved. Chirp Hankel determinant is row-reversed Lubinsky–Saff Theorem 3.2. Accepted h&lt;=Q&lt;=h+1 legal extra-pole construction remains a scoped application; no new general moment theory or h-pole optimum.</t>
  </si>
  <si>
    <t>[2026-10-11 20:18 UTC; workflow reconciliation]
Q08 has an independently accepted bounded exact-rational v1.1 reference and a separate accepted fixed residual profile (A,d,b)=(1,5,2), embedding 1, code SHA256 739759b078f4382fc093c9acf8f2fdd59b54b2250daa369f09d692348d75c800. General residual/overlap preparation, other embeddings, finite-precision evaluation, growing-degree efficiency and production resource guarantees remain open; no production engine is claimed.
Prior dated record, preserved verbatim:
Implementation pending</t>
  </si>
  <si>
    <t>[2026-10-11 22:48 UTC; independently accepted declared-cap resource refusal only]
[2026-10-11; independent bounded acceptance of STR-Q3 declared-cap refusal] The accepted 3–4–5 non-Fourier construction is retained. A fresh exact preflight refuses the first legal eager instance d=180,k=1,t=0 (p=20,L=181) under explicit finite caps: the actual three tables require 2^89+2^44 entries and 2^91+2^45 real/imaginary scalar slots; input and explicit output each require 2^180 coordinate records. No theorem-precision table or transform output was fabricated. All 205,664 records of 11 separate coarse diagnostic tables were eagerly populated and independently checked, with 172 full-output rounded-circuit cases. These coarse controls are outside accepted theorem precision and do not confer production or asymptotic-word validation. The precise refusal obligation is discharged only within the declared cap contract; successful theorem-precision eager execution and constant-word production remain open. No generic Fourier or priority upgrade. Independent review ZIP SHA256 df75e04ba28d9a234da5f4f4c2286a5d3df49582fdc5e594e49d1a56aaa34373.
Earlier dated history (preserved):
Implementation pending</t>
  </si>
  <si>
    <t>Does not give a uniform growing-degree stability theorem.</t>
  </si>
  <si>
    <t>H01, P05</t>
  </si>
  <si>
    <t>Blocked common-chirp recognition and O(N log(t+2)+t²) dyadic raw-mode recognition.</t>
  </si>
  <si>
    <t>Q08, Q20</t>
  </si>
  <si>
    <t>R01, R19</t>
  </si>
  <si>
    <t>H01, P05, P02</t>
  </si>
  <si>
    <t>Q07</t>
  </si>
  <si>
    <t>[2026-10-12 20:45 UTC; source-bound current-status clarification]
Bounded dyadic/ternary raw q-Weyl interfaces, the exact CHIRP references/dispatcher and standalone unknown-phase rank-one acquisition already have independent correctness, rejection and complete-output checks. General common-chirp/optimized kernels, broader lengths/fields, finite-word/production and full cold-resource qualification remain open. Do not describe the completed bounded exact-field APIs as wholly unimplemented.
Earlier dated history (preserved):
Implement the accepted exact-field algorithms and audit all rejection/output costs.</t>
  </si>
  <si>
    <t>Verify raw q-Weyl recognizer</t>
  </si>
  <si>
    <t>Packed Fourier backend</t>
  </si>
  <si>
    <t>Accepted dense and short-Bluestein packing remove the dyadic vector-response table.
[2026-10-10 14:14 UTC; independently accepted packed extension] Paired independent reviews now accept the all-length O(N(t+log log N)) cold-word theorem with O(N) words; fixed/inverse-polylog accuracy gives O(N log log N). This is proof-level acceptance. For the literal dyadic fast branch, even t=2 requires v=log2(N)&gt;=5120 merely for eligibility; preparation budgets must still pass. This is no practical crossover or benchmark. Production execution and historical priority remain open.
[2026-10-10; reviewed 14:53 cycle] Accepted split response tables reduce charged dyadic preparation to O(N^1/8), with two large-stage lookups and independently checked extra rounding. The all-length wrapper still requires N^1/4 poly(log N) preparation; total transform complexity and huge guard thresholds are unchanged. Production speed and historical priority remain unverified.</t>
  </si>
  <si>
    <t>Same finite-word asymptotic bound. Scalar helper tables and interpolation are still paid; bounded-word executor remains unvalidated.</t>
  </si>
  <si>
    <t>Corrections retained</t>
  </si>
  <si>
    <t>[2026-10-12 16:17 UTC; independently accepted bounded ternary raw Weyl interface]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Earlier dated history (preserved):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Raw short-mode recognition strengthened on dyadic grids to O(N log(t+2)+t²). Application remains O(Nr).
Reviewed recognizer update (10 October 2026): Independent review on 10 October 2026 accepts the unified supplied-prime-field dispatcher. Sparse acceptance returns all N positive-sign unnormalized DFT values by scatter after O(N log(t+2)+t²) recognition. Fresh-vector operator application remains separately O(N(s+1)); this application bound is not transferred to common chirps.</t>
  </si>
  <si>
    <t>Explicit fixed-word precision domain and multiword fallback; v26 upper-shear sign corrected.</t>
  </si>
  <si>
    <t>The correction does not invalidate the retained scoped mathematical results.</t>
  </si>
  <si>
    <t>[2026-10-12 16:17 UTC; independently accepted bounded ternary raw Weyl interface]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Earlier dated history (preserved):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Exact field with supplied primitive roots and complete rejection verification.</t>
  </si>
  <si>
    <t>Classical Prony/pruning synthesis; interface priority unresolved.</t>
  </si>
  <si>
    <t>[2026-10-11; two independently reviewed working manuscripts complete] Rank 4 routed inverse sums: 15-page PDF, ACCEPT_SCOPED_MANUSCRIPT. Rank 5 Fourier endpoint minimax/deficit bounds: 12-page PDF, ACCEPT. Exact source/PDF hashes, proof reviews and render checks are sealed. Both manuscripts consolidate existing results; worldwide priority remains unresolved, and this is not journal acceptance. Verified Library bundle: libfile_49367504a6a481919e7b31ab67d4d1f9. Current review and individual PDF locators: novelity breakthough Q26/Q32.
[Earlier record preserved below]
Final Delvaux–Van Barel article and Lubinsky–Saff mathematical body compared. Classical overlaps and narrow retained claims are explicit.
[2026-10-10 13:10 UTC checkpoint] The new qualitative comparison is limited to the 12:20/12:40/13:00 scientific results and preserves the earlier endpoint and discriminant manuscripts. It is not a global ranking, novelty certificate or journal acceptance. Final DV2008 comparison is complete; the separate DV2007 final journal text remains unverified after its TW477 report comparison. The N7 proof result and catalogue-coverage audit do not change this editorial assessment into a correctness status.</t>
  </si>
  <si>
    <t>[2026-10-12 16:17 UTC; independently accepted bounded ternary raw Weyl interface]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Earlier dated history (preserved):
[2026-10-11 23:25 UTC; independently accepted bounded Q07 raw-mode reference]
Independent review accepts the standalone bounded exact reference API execute: raw recognition and N-bin positive scatter, with separately metered fresh-vector action and exact rejection fallback. It is not the separate common-chirp dispatcher or a production floating-point implementation.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Implementation pending</t>
  </si>
  <si>
    <t>Worldwide priority remains unresolved. Lubinsky–Saff bibliography page 360 and Zhedanov 1997 comparison remain open.</t>
  </si>
  <si>
    <t>R04, R20</t>
  </si>
  <si>
    <t>Q08</t>
  </si>
  <si>
    <t>Exact complex-arithmetic baseline</t>
  </si>
  <si>
    <t>Verify collision-conditioning specialization</t>
  </si>
  <si>
    <t>Public OpenAI scope documentation reports an all-length exact O(n(log n)^(1−10^−13)) DFT program.</t>
  </si>
  <si>
    <t>Supplied root; unrestricted exact complex coefficients. No conditioning or bit-cost claim. Source report checked, Lean not rerun. https://github.com/openai/math/blob/main/lean/docs/130.md</t>
  </si>
  <si>
    <t>[2026-10-11; Phase45 and fusion audit preserved]
Phase45 correctly realizes ordinary radix-2 FFT through uniformly conditioned Green operators. Binary lookup8 DIT fusion is valid; at N=4096/16384/65536 it cuts literal Green warm time by 25.47%/20.58%/18.37%, yet remains 7.34x/7.08x/6.10x slower than matched direct radix2. Both remain Theta(N log N). Exact controls and raw timings preserved in Library libfile_c6eb012eea688191a87729c8307cef17. No novelty or ranking promotion.
[Earlier record preserved below]
No supplied research program was executed. Fresh exact controls and scoped paper algorithms are separately recorded.</t>
  </si>
  <si>
    <t>[2026-10-11 20:16 UTC; workflow reconciliation]
The bounded Phase45 experiment and its cold-cost caveats below remain unchanged. General master-table reconciliation has since been published and verified at commit 87099cb5c24a7ba171548b8d33511e59accc6b71: https://github.com/AgentSlop-Si/research/commit/87099cb5c24a7ba171548b8d33511e59accc6b71 . That receipt covers the master README and 126-cell reconciliation receipt, with research payloads unchanged. It does not by itself establish that the earlier specifically cancelled Phase45 payload publication was completed; check that payload’s own repository path/commit before marking it published.
Prior dated record, preserved verbatim:
[2026-10-11; Phase45 and fusion audit preserved]
Cold caveat: rebuild-per-call direct+lookup8 takes 87.392 vs 81.983 microseconds at N=4096, and 501.436 vs 497.310 at N=16384. Paying setup removes its warm advantage there; this is not a cache-flushed experiment. The bounded test is complete, not a production or universal-speed certification. GitHub publication remains paused after a cancelled tree-creation call; the verified Library packet is available.
[Earlier record preserved below]
No production correctness, numerical robustness, bounded-word implementation or practical speed certification is inferred.</t>
  </si>
  <si>
    <t>Final proof, open construction</t>
  </si>
  <si>
    <t>[2026-10-13; source cutoff 10:52 UTC; newly recovered-source proposal]
Q16 now has accepted constructive finite-word mathematical existence under its exact inherited premises. A source-pinned integrated executable remains uncertified. Other conditional results retain their own stated premises.
Earlier dated history (preserved verbatim):
A conditional implication can have a final accepted proof while its constructive premise is still missing.</t>
  </si>
  <si>
    <t>[2026-10-13;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Q31 needs a new regular fast jet source. Q29 is an open extension of an accepted guarded theorem.</t>
  </si>
  <si>
    <t>Ongoing research</t>
  </si>
  <si>
    <t>[2026-10-12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Earlier dated history (preserved):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Earlier dated history (preserved):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Earlier dated history (preserved):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Earlier dated history (preserved):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Earlier dated history (preserved):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Earlier dated history (preserved):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Earlier dated history (preserved):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Earlier dated history (preserved):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Earlier dated history (preserved):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Earlier dated history (preserved):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Earlier dated history (preserved):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Earlier dated history (preserved):
[2026-10-11 21:15 UTC; independently accepted complete b=7 family]
Full b=1/3/5/7 all-A odd-d guards accepted; general odd g/separation/nonreality retained; b&gt;=9 residual/overlap gaps and numerical work open.
Earlier dated history (preserved):
[2026-10-11 21:10 UTC; independently accepted general odd guards]
General odd residual g/separation/nonreal-parameter guards accepted; overlap accepted outside the stated middle strip; broader discriminant/numerical scope open.
Earlier dated history (preserved):
[2026-10-11 20:59 UTC; accepted-result addendum]
b=1/b=3/b=5 all-A overlap simplicity accepted at their stated odd-d scopes; broader residual/numerical work open.
Earlier dated history (preserved):
[2026-10-11 19:40 UTC; reviewed consolidation]
All-A b=1/b=3 overlap simplicity independently accepted. Fixed-profile reference and v3 fidelity complete; broader numerical engine remains open.
Earlier dated history (preserved):
[2026-10-11 17:20 UTC; reviewed cross-tab reconciliation]
SCOPED FIXED-RESIDUAL REFERENCE REVIEW COMPLETE; broader numerical engine open.
Earlier history (unchanged):
[2026-10-11 16:45 UTC; final RS validator v1.1 independent review]
Bounded exact-rational reference API independently ACCEPTED after two narrow repairs. Fixed-degree mathematical proof remains closed. Next assigned top-RS task: certify_rs_residual_example checks one nonconstant-residual example, starting (A,d,b)=(1,5,2) with guards first; that extension is provisional.
Prior dated record, preserved verbatim:
[2026-10-11 16:16 UTC; live workflow reconciliation]
ASSIGNED: implement_rs_certificate_validator is implementing/checking the already accepted finite-parameter RS certificate. Fixed-degree and finite-certificate proofs remain closed. This new implementation stage is unfinished; no growing-degree stability or production claim follows.
Prior dated record, preserved verbatim:
Proof closed</t>
  </si>
  <si>
    <t>See Fusion list for accepted compositions and explicitly unproved candidates.</t>
  </si>
  <si>
    <t>Packed executor, target-fiber witness, inverse preparation, sparse jets and codelet certificates remain visible.</t>
  </si>
  <si>
    <t>Previous version</t>
  </si>
  <si>
    <t>Previous Google Sheet remains unchanged.</t>
  </si>
  <si>
    <t>https://docs.google.com/spreadsheets/d/1IeWpRnNnw98f-nkTmFroSRR5nFWZcOZkNqvLy3O2f78/edit</t>
  </si>
  <si>
    <t>Canonical workbook</t>
  </si>
  <si>
    <t>This is the single current master. Future table updates belong here.</t>
  </si>
  <si>
    <t>The earlier ranked Sheet remains provenance only: https://docs.google.com/spreadsheets/d/1HTYugDB9O1vPqARClaRGjEYGaMpnn36WFwiegBTaOIw/edit?usp=drivesdk</t>
  </si>
  <si>
    <t>Current supplement sources</t>
  </si>
  <si>
    <t>Register SHA-256 0a163ec233177b742f1a295498627cad3f986db8e8990c97307a4a93c5784f14</t>
  </si>
  <si>
    <t>Source comparisons, Catalogue, Research queue and Proof sources provide the current cell-level trail.</t>
  </si>
  <si>
    <t>Later reviewed work</t>
  </si>
  <si>
    <t>[2026-10-11 20:13 UTC; workflow reconciliation]
The signed-magnetic N=5 characteristic-zero exact minimum five and guarded augmented-content follow-ups are already integrated in this master. Accepted augmented bases are {3,7,11,15,19,23,75}, under each original guard; the 75p family requires p≡1 mod4 and p≠5.
Prior dated record, preserved verbatim:
Signed-magnetic and augmented-content follow-ups are outside this 10:57 UTC checkpoint.</t>
  </si>
  <si>
    <t>[2026-10-11 20:13 UTC; workflow reconciliation]
Follow the existing Next cycle rows 10–11 for genuine remainders: larger signed-bank minima, singular/positive-characteristic cases and improved shared evaluation; general augmented-content support, arbitrary-base lower guards and repeated-prime transfer. Do not requeue integration of the already accepted N=5 and fixed-base results.
Prior dated record, preserved verbatim:
Await the next verified in-place patch; this merge does not claim those later findings.</t>
  </si>
  <si>
    <t>Latest scoped update</t>
  </si>
  <si>
    <t>Six post-11:29 source-family reviews plus four earlier acceptance reconciliations, as of 2026-10-10T12:13:36Z
[2026-10-10 12:20 UTC; updated status] Three independently accepted scoped refinements and two bounded literature comparisons in update 2026-10-10-1220. N5 exact bank minimum is five in characteristic zero.
[2026-10-10 12:40 UTC; reviewed scoped update] Four source families and two separately accepted scoped refinements from the 12:40 packet are integrated in place. Stable inverse is linked as a scoped extension to existing Catalogue M-SPARSE-DEFECT; no new stable ID or row is assigned. Public packet SHA-256: 537f8a29d3063402f169fc734baf98002c7358517e85af30bb86efefd83e96b2. Reviewed public commit: 1c56df8f597ca11e1dfb7572c98d37d50df5c91c. Counts and earlier history are retained.
[2026-10-10 13:00 UTC; reviewed scoped continuation] Three 13:00 source families and two separately accepted dependent proofs are integrated by existing identities: necklace transport at Q31; ordinary unitary-cycle exclusion/phase averaging at Q34 and NF-06; v30 Schur continuations at SCHUR-V28. Q31 remains constructively open. No new native row, ID, discovery count or theorem-equivalence inference. Public packet SHA-256: ccbb261eec7719f47c5a0ebf4e7c613808b8cc7af519d09128c12c10828c98b9.</t>
  </si>
  <si>
    <t>Proof acceptance is separated from novelty and runtime; existing historical counts are preserved until the authorized live merge can recompute them.
[2026-10-10 12:20 UTC; updated status] Keep all historical rows and catalogue counts; integrate by stable IDs and append superseding dated status only.
[2026-10-10 12:40 UTC; reviewed scoped update] Projected comparator computes P_C F_N, with supplied root/field/cutoff conditions and C=t O(N log N); stable-inverse scalar bound requires s&gt;=1, and sharpness is one-neighborhood only. Broader Fourier targets, fully complex bridge tuning, dense forcing, practical performance and worldwide priority remain separately unresolved.
[2026-10-10 13:00 UTC; reviewed scoped continuation] Keep the missing inexpensive Fourier-compatible regular-jet transport open. Distinguish real-collinear unitary exclusion from complex-coefficient span and from signed magnetic banks. Schur same-branch bounds retain actual-field total nonsingularity and coordinate/pivot guards; composite Fourier extrapolation and blanket runtime/novelty claims remain unsupported.</t>
  </si>
  <si>
    <t>[2026-10-13 00:04 UTC; current cycle]
Current-cycle triage —13 October2026
Earlier dated history (preserved verbatim):
Current priority triage — 12 October 2026</t>
  </si>
  <si>
    <t>[2026-10-13 00:04 UTC; current cycle]
331 unique IDs:178 Catalogue,216 novelty views,327 overview records,42 Incoming and12 Next-cycle tasks. Cross-tab views overlap; counts are not added as discoveries.
Earlier dated history (preserved verbatim):
327 ranked base records plus 2 new bounded workflow tasks: 329 exact IDs across overlapping research/source/stage views. All178 canonical claims and216 novelty views have1–100 scores. Overview has325 records; Incoming42; Next cycle10.</t>
  </si>
  <si>
    <t>[2026-10-13 00:04 UTC; current cycle]
Current task scores are separate from frozen23:04 history. Independent acceptance is scoped; research, source comparisons and broader implementations remain open.
Earlier dated history (preserved verbatim):
Scores prioritize next work from recorded evidence. They are not truth, novelty or breakthrough probabilities. Proof acceptance, source review and open obligations stay separate. Original rows and historical ranks are preserved.</t>
  </si>
  <si>
    <t>[2026-10-13; source cutoff 10:52 UTC; newly recovered-source proposal]
PREFIX: accepted acyclic main group route
Earlier dated history (preserved verbatim):
[2026-10-13 00:04 UTC; current cycle]
Current successor — both-prime PREFIX
Earlier dated history (preserved verbatim):
Next cycle #1 — PREFIX</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</si>
  <si>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00:04 UTC; current cycle]
71/100. NEXT-PREFIX-TWO-PRIME.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73/100. NEXT-PREFIX-P13, parent NEW-16. Derive a matching bound for the next unresolved two-prime slice p=13, all primes r&gt;13, using the accepted full-prefix/full-escape definitions. Look for a proof uniform in both primes rather than another unproved extrapolation.</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</si>
  <si>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00:04 UTC; current cycle]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Matching upper bound and legal attaining construction for the stated p=13 family, independently checked, or a precise counterexample/obstruction. Optimizer counts, all primes and general nilpotent groups remain separate.</t>
  </si>
  <si>
    <t>[2026-10-13 00:12 UTC; independent b29 ACCEPT]
Current successor — b29 all-A overlap
Earlier dated history (preserved verbatim):
[2026-10-13 00:04 UTC; current cycle]
Current successor — b29 residual review
Earlier dated history (preserved verbatim):
Next cycle #2 — RS residual</t>
  </si>
  <si>
    <t>[2026-10-13;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[2026-10-12; b27 overlap and ordinary residual independently accepted]
Independent project ACCEPT (12 October 2026): b=27 overlap for every primitive odd order d&gt;27 in characteristic zero and every integer A&gt;=1. Separately, independent exact ordinary-residual ACCEPT proves U=H_27/(z+1) squarefree for every primitive odd d&gt;27 in every characteristic-zero field; both P_13(2), P_13(-2) and Disc(P_13) are nonzero. The residual proof independently reconstructs the integer trace and a rational-function Euclidean resultant, then verifies F degree3094, G degree1483 and all37 low-order strips. General b, conditioning, historical priority and FFT performance remain open.
Earlier dated history (preserved verbatim):
[2026-10-12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Earlier dated history (preserved):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Earlier dated history (preserved):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Earlier dated history (preserved):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Earlier dated history (preserved):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Earlier dated history (preserved):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Earlier dated history (preserved):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Earlier dated history (preserved):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Earlier dated history (preserved):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Earlier dated history (preserved):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Earlier dated history (preserved):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Earlier dated history (preserved):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Earlier dated history (preserved):
[2026-10-11 21:15 UTC; independently accepted complete b=7 family]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Earlier dated history (preserved):
[2026-10-11 21:10 UTC; independently accepted general odd guards]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Earlier dated history (preserved):
[2026-10-11 20:59 UTC; accepted-result addendum]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Earlier dated history (preserved):
[2026-10-11 19:40 UTC; reviewed consolidation]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Earlier dated history (preserved):
[2026-10-11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Earlier history (unchanged):
[2026-10-11 16:45 UTC; final RS validator v1.1 independent review]
Accepted scope: separated (2,3,0), overlap (1,3,1), and capped b=0 Hermite family 1&lt;=A&lt;=16, odd 3&lt;=d&lt;=31, Ad&lt;=128. Exact rational/outward dyadic geometry, source pins, root counts, strict inequalities and annular norm envelopes are checked. CERTIFIED, REJECT, INDETERMINATE and PRECISION_EXHAUSTED remain distinct. All 30 author groups and fresh independent controls pass. No false mathematical certificate was found; version 1.1 corrects the resource description and catches non-JSON maker serialization errors.
Prior dated record, preserved verbatim:
[2026-10-11; independently accepted finite-parameter certificate] Conservative analytic remainder, root-tube, complete-separation and discriminant-truncation certificates are accepted at the frozen source hashes, with no correction. They connect the accepted F020 guarded initial forms to the existing Q08 finite-separation inverse envelope. The original fixed-degree singular-value theorem stays proof-closed; this is not a growing-degree stability theorem.
Prior dated record, preserved verbatim:
Fixed-degree full cluster singular spectrum added; constants remain degree-dependent.</t>
  </si>
  <si>
    <t>[2026-10-13 00:12 UTC; independent b29 ACCEPT]
60/100 under F020.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Earlier dated history (preserved verbatim):
[2026-10-13 00:04 UTC; current cycle]
73/100. NEXT-RS-RESIDUAL-B29.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Earlier dated history (preserved verbatim):
67/100. NEXT-RS-RESIDUAL-B27, parent F020. Attack the separate ordinary b27 residual-squarefreeness gap for odd d with 27&lt;d&lt;2916. First isolate an exact finite or structural sublemma with all primitive-root guards. Preserve the independently accepted all-A b27 overlap family as a separate result.</t>
  </si>
  <si>
    <t>[2026-10-13 00:12 UTC; independent b29 ACCEPT]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Independent exact squarefreeness certificate or reusable sufficient lemma for the declared residual domain, or a precise obstruction. Overlap-parameter acceptance does not prove residual squarefreeness. General b, historical priority and FFT performance remain separate.</t>
  </si>
  <si>
    <t>[2026-10-13 00:04 UTC; current cycle]
Current successor — CHIRP root preparation
Earlier dated history (preserved verbatim):
Next cycle #3 — CHIRP</t>
  </si>
  <si>
    <t>[2026-10-13 00:04 UTC; current cycle]
55/100. STR-Q2 / Q13 / ALG-CHIRP-ELIM / C06.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64/100. Existing STR-Q2, linked Q13. Implement and independently audit a bounded exact rank-at-most-two unknown-common-phase executor: explicit quartic cyclic eliminant, every canonical phase-filter test, fixed-size Prony recovery and complete supplied-grid node scans, full raw-coordinate verification, and all-phase Gauss-row mixture output. Charge parameter/root preparation, failed candidates, all output writes and budget withholding. Existing general-rank correctness theorem and dense reference already cover rank two; this gate is structural implementation/accounting. Return any verified witness; canonical-phase uniqueness is not required.</t>
  </si>
  <si>
    <t>[2026-10-13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Independent source-bound replay of the bounded structural executor, complete phase/recovery/output ledger and malformed, nonmember and budget-withholding controls, or a precise implementation/accounting blocker. General-rank optimized integration, min(B,H), production/bit costs, speed and historical priority remain open.</t>
  </si>
  <si>
    <t>[2026-10-13 00:12 UTC; independent b29 ACCEPT]
Accepted b27 family and b29 ordinary residual
Earlier dated history (preserved verbatim):
[2026-10-13 00:04 UTC; current cycle]
Current b27 result: overlap, residual and fusion accepted
Earlier dated history (preserved verbatim):
New accepted b27 overlap family</t>
  </si>
  <si>
    <t>[2026-10-13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Independent project ACCEPT (12 October 2026): b=27 overlap for every odd d&gt;27, every primitive order-d root in characteristic zero, and every integer A&gt;=1. The 77 middle-order certificates, a separate d=57 finite-A bridge, and checked lower/tail arguments cover the whole stated family. Ordinary residual squarefreeness and general b remain open. Independent review SHA256 86e0331e551c2bac4cb8e81319ccc7119f631ba223683a8b0c57332f733b3c62.</t>
  </si>
  <si>
    <t>R03, R21, R16</t>
  </si>
  <si>
    <t>[2026-10-13 00:12 UTC; independent b29 ACCEPT]
Fixed-b residual application with inherited algebraic machinery. No arbitrary-b, positive-characteristic, worldwide-priority, new canonical count, runtime or conditioning conclusion.
Earlier dated history (preserved verbatim):
[2026-10-13 00:04 UTC; current cycle]
Fixed-parameter Rogers–Szegő application. Classical Hermite–Laguerre discriminant and simple-root lifting/parity mechanisms are credited; exact historical priority remains unresolved. No general FFT or runtime consequence.
Earlier dated history (preserved verbatim):
The ordinary residual U=H27/(z+1) squarefreeness gap is separate. General b, historical novelty, positive-characteristic transfer, conditioning and FFT performance remain open.</t>
  </si>
  <si>
    <t>FUS-07</t>
  </si>
  <si>
    <t>[2026-10-13 00:04 UTC; current cycle]
Q-torus: restricted obstruction and finite positive control
Earlier dated history (preserved verbatim):
Q-torus restricted obstruction</t>
  </si>
  <si>
    <t>Orthogonal residual energy chooses table precision safely</t>
  </si>
  <si>
    <t>[2026-10-13 00:04 UTC; current cycle]
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
Earlier dated history (preserved verbatim):
Independent restricted three-orientation obstruction accepted for prime-power m&gt;=5, with fixed orientations and the exact guarded independently gauged grammar. Original two-orientation result retained.</t>
  </si>
  <si>
    <t>[2026-10-11 20:13 UTC; workflow reconciliation]
The repaired bounded periodic reference is independently accepted at code SHA256 22f6820e9719d3fb89cb0db62f333a3fe092301dd110593515d13e0d8ae0f884, with exact built-in list/tuple input and pairs and no concurrent mutation. Exact dyadic energy gate, interval short transform, normalization, full output and safe return-or-refuse behavior are reviewed. Review libfile_8adcc760946481918ffb222281c90e05, ZIP SHA256 ac217bd601522f24a429cc8d3cc6f490cd650c1a530b486bad00f2298f0bf330.
Prior dated record, preserved verbatim:
Exact periodic residual-energy gate permits certified omission of the residual.</t>
  </si>
  <si>
    <t>[2026-10-13 00:04 UTC; current cycle]
Historical novelty unassessed. A finite2-full-spark control is not an all-size theorem, higher-minor certificate, uniform coefficient construction, Fourier algorithm, unrestricted lower bound or bit/conditioning claim.
Earlier dated history (preserved verbatim):
The excluded positive route has priority8; the remaining source-comparison task has its separate frozen score. No unrestricted Fourier lower bound. Independent review SHA25661571e82e04ada27dfd7215fce8b8beaa06068f756c517332c28c5cca772a048.</t>
  </si>
  <si>
    <t>[2026-10-11 20:18 UTC; workflow reconciliation]
Q08 has an independently accepted bounded exact-rational v1.1 reference and a separate accepted fixed residual profile (A,d,b)=(1,5,2), embedding 1, code SHA256 739759b078f4382fc093c9acf8f2fdd59b54b2250daa369f09d692348d75c800. General residual/overlap preparation, other embeddings, finite-precision evaluation, growing-degree efficiency and production resource guarantees remain open; no production engine is claimed. For Q20/NF-03, the explicit h+1 all-even legal family and exact-rational preparation contract are also accepted, but its kappa_2&gt;=2^(2N^4) and quadratic independent-bank application do not close the useful-conditioned-executor gate. Exact h-pole optimum and universal t=1 remain open.
Prior dated record, preserved verbatim:
Implementation pending; General spectral mechanism is classical; RS specialization priority unresolved.
Q08: Does not give a uniform growing-degree stability theorem.
Q20: Exact h-pole optimum and universal parameter t=1 remain open.</t>
  </si>
  <si>
    <t>Ranking method and evidence</t>
  </si>
  <si>
    <t>Classical Pythagorean corollary. Classical transform ingredients; exact intermediate-fiber/rejection interface remains unresolved.</t>
  </si>
  <si>
    <t>Priority =1+ROUND(99*(.25information gain+.25tractability+.20novelty opportunity+.15scope impact+.15evidence readiness)/5), then the disclosed scope caps. Dimensions are0–5 triage judgments; many supporting records use disclosed band defaults.</t>
  </si>
  <si>
    <t>[2026-10-11 20:13 UTC; workflow reconciliation]
Bounded repaired reference validated; production fixed-word execution remains open. Original saved timings belong only to original code 5ecb9417a5aa80e2b5f6998dabad63cd7204f2bb0f2beb39cc47c60c982ef814; paired correctness replay does not remeasure the repair.
Prior dated record, preserved verbatim:
Implementation pending</t>
  </si>
  <si>
    <t>Frozen327-row score mapping SHA2562108af814d196f7cf308ca8a2da992f9dd3a4ef7cd023cf987e1d734e36d47cc. Source snapshot22:53:50UTC; ranking freeze23:04UTC on12October2026. Final scientific acceptance deltas do not change frozen numeric scores.</t>
  </si>
  <si>
    <t>Historical opening preserved from the pre-update workbook</t>
  </si>
  <si>
    <t>Current master checkpoint: reviewed supplements and both primary-source comparisons through 10 October 2026, 10:57:46 UTC. Later results await the next in-place update.
[2026-10-10 12:20 UTC update, integrated in place] The opening sentence records the historical 10:57 checkpoint. The reviewed 12:00 and 12:20 source-family updates are now integrated below. Historical counts remain unchanged; refinements are not counted as new discoveries.</t>
  </si>
  <si>
    <t>Original A1 wording preserved verbatim. Current checkpoint is at the top.</t>
  </si>
  <si>
    <t>New accepted finite PREFIX case</t>
  </si>
  <si>
    <t>Independent bounded ACCEPT for D8 x C13 x C17: unrestricted maximum 5948 and full-escape maximum 5506, deficit442, using exact graph and actual-group controls plus inherited accepted subgroup bounds. This is one finite pair, not a uniform p=13 theorem or optimizer classification.</t>
  </si>
  <si>
    <t>Uniform p13 for all primes r&gt;13, full-escape optimizer classification/counts and historical novelty remain open. Score 73 is unchanged.</t>
  </si>
  <si>
    <t>12 October23:30 UTC — b27 residual completed</t>
  </si>
  <si>
    <t>Independent project ACCEPT, 12 October 2026 23:30 UTC: U=H27/(z+1) is squarefree for every primitive odd order d&gt;27 in characteristic zero. Both trace endpoints and Disc(P13) are nonzero. Independently reconstructed mod-2 resultant and reciprocal gcd; review SHA256 b07faa02ec1cce01748e7d88c4b1a3963f5ee16e9c09a7edfca61ba12d5fd812. Separate all-A b27 overlap remains accepted.</t>
  </si>
  <si>
    <t>[2026-10-11 20:13 UTC; workflow reconciliation]
The STR-Q4 bounded reference/crossover stopping condition is met. Next: choose the intended production representation and resource policy, charge input conversion and supplied-Q discovery if needed, and compare complete outputs at matched certified accuracy on controlled hardware. Resource attempts may safely refuse. Scalar certificate records still trust the reviewed implementation; they are not standalone untrusted proof objects.
Prior dated record, preserved verbatim:
Rounded subtraction alone is not an energy certificate.</t>
  </si>
  <si>
    <t>The earlier bounded residual queue is closed. Current F020 fields and NEXT-RS-RESIDUAL-B27 updated; prior scoring checkpoint retained. Fusion and historical-priority checks continue.</t>
  </si>
  <si>
    <t>Q09, Q14</t>
  </si>
  <si>
    <t>[2026-10-11 20:13 UTC; workflow reconciliation]
The repaired bounded periodic reference is independently accepted at code SHA256 22f6820e9719d3fb89cb0db62f333a3fe092301dd110593515d13e0d8ae0f884, with exact built-in list/tuple input and pairs and no concurrent mutation. Exact dyadic energy gate, interval short transform, normalization, full output and safe return-or-refuse behavior are reviewed. Review libfile_8adcc760946481918ffb222281c90e05, ZIP SHA256 ac217bd601522f24a429cc8d3cc6f490cd650c1a530b486bad00f2298f0bf330.
Prior dated record, preserved verbatim:
Exact periodic residual-energy gate permits certified omission of the residual.
Reviewed update: Original F015 cap and aggregate theorems freshly reread and independently accepted with fresh exact controls and all guarded Green-domain assumptions.</t>
  </si>
  <si>
    <t>Historical 23:04 scoring checkpoint</t>
  </si>
  <si>
    <t>[2026-10-13;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[2026-10-12; b27 overlap and ordinary residual independently accepted]
The b27 overlap and ordinary-residual gates are complete. Select a new explicitly bounded larger-b or general-b obligation under F020; do not repeat the closed 77-order b27 overlap strip or ordinary-residual acceptance. Conditioning, finite-word implementation and exact historical-priority comparisons remain separate tasks.
Earlier dated history (preserved verbatim):
[2026-10-12 18:46 UTC; independently accepted full b25 overlap family]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
Earlier dated history (preserved):
[2026-10-12 18:24 UTC; independently accepted full b23 overlap family]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Earlier dated history (preserved):
[2026-10-12 17:01 UTC; independently accepted full b21 overlap family]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Earlier dated history (preserved):
[2026-10-12 16:03 UTC; independently accepted b19 ramified completion]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Earlier dated history (preserved):
[2026-10-12 15:40 UTC; independently accepted bounded b19 unramified middle overlap]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Earlier dated history (preserved):
[2026-10-12 14:06 UTC; independently accepted full b=17 overlap family]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Earlier dated history (preserved):
[2026-10-12 13:50 UTC; independently accepted existential-prime criterion and b=17 unramified overlap]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Earlier dated history (preserved):
[2026-10-12 13:05 UTC; independently accepted b=15 all-A overlap extension]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Earlier dated history (preserved):
[2026-10-12 12:10 UTC; independently accepted b13 all-A middle overlap]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Earlier dated history (preserved):
[2026-10-12 11:18 UTC; independently accepted degree11 all-A middle overlap]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Earlier dated history (preserved):
[2026-10-11 23:32 UTC; independently accepted b9 overlap and sharper general tail]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Earlier dated history (preserved):
[2026-10-11 21:51 UTC; independently accepted ordinary squarefreeness extension]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Earlier dated history (preserved):
[2026-10-11 21:15 UTC; independently accepted complete b=7 family]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Earlier dated history (preserved):
[2026-10-11 21:10 UTC; independently accepted general odd guards]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Earlier dated history (preserved):
[2026-10-11 20:59 UTC; accepted-result addendum]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Earlier dated history (preserved):
[2026-10-11 19:40 UTC; reviewed consolidation]
Simplicity for b≥5, even d/A=0/nonprimitive-root variants, general residual/overlap preparation, other embeddings, growing-degree efficiency, finite-precision engine, hard resource guarantees and exact historical priority remain open.
Earlier dated history (preserved):
[2026-10-11 17:20 UTC; reviewed cross-tab reconciliation]
This fixed-profile residual milestone is complete. General residual/overlap preparation, other checker embeddings, growing-degree efficiency, floating-point engine, hard peak-memory/time and production service remain OPEN. RS manuscript v3 is a separate editorial candidate awaiting fidelity review.
Earlier history (unchanged):
[2026-10-11 16:45 UTC; final RS validator v1.1 independent review]
General residual/overlap root preparation, finite-precision RS executor, production/service readiness and efficient growing-degree stability remain OPEN. The checked arithmetic bit budget is an admission limit, not a hard peak-allocation or wall-time guarantee; being within parameter caps does not assure certification. A non-JSON error envelope is explicitly not a decision certificate. The unchanged source's historical PENDING_INDEPENDENT_REVIEW self-label is superseded only by this external exact-hash acceptance.
Prior dated record, preserved verbatim:
[2026-10-11; remaining finite-parameter and growing-degree obligations] The explicit sufficient tests apply only under the original separated or simple-overlap guards and give conservative finite radii. They supply Q08 inputs when passed; they do not establish useful degree-uniform conditioning, growing-degree stability, efficient certified root/enclosure preparation, charged arithmetic complexity, finite-precision implementation, optimal constants or historical priority. Fixed-degree accepted scope remains intact.
Prior dated record, preserved verbatim:
Does not give a uniform growing-degree stability theorem.</t>
  </si>
  <si>
    <t>H01, P05, D03, D04, L02, SP11</t>
  </si>
  <si>
    <t>Rounded subtraction alone is not an energy certificate.</t>
  </si>
  <si>
    <t>12 October 2026: all 327 catalogued base records scored 1–100, plus 2 new bounded workflow tasks (329 IDs; 178 canonical claims). Next cycle: PREFIX 73, RS residual 67, CHIRP 64. Proof acceptance and historical novelty are separate. Open mathematical and implementation work remains.</t>
  </si>
  <si>
    <t>R02, R22, H06, H07, H08, H09, H10, H11, H12, H14, H15</t>
  </si>
  <si>
    <t>Exact former A1 text preserved. Current-cycle scores below supersede frozen planning scores without changing them as history.</t>
  </si>
  <si>
    <t>FUS-08</t>
  </si>
  <si>
    <t>Uniform p13 PREFIX independent ACCEPT</t>
  </si>
  <si>
    <t>[2026-10-11 20:13 UTC; workflow reconciliation]
The STR-Q4 bounded reference/crossover stopping condition is met. Next: choose the intended production representation and resource policy, charge input conversion and supplied-Q discovery if needed, and compare complete outputs at matched certified accuracy on controlled hardware. Resource attempts may safely refuse. Scalar certificate records still trust the reviewed implementation; they are not standalone untrusted proof objects. Q14’s finite-word/priority obligations remain separate.
Prior dated record, preserved verbatim:
Implementation pending; Classical Pythagorean corollary.
Q09: Rounded subtraction alone is not an energy certificate.
Q14: Resolve exact intermediate-fiber and rejection-interface priority; any bounded-word implementation requires its own complete contract.</t>
  </si>
  <si>
    <t>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t>
  </si>
  <si>
    <t>Focused fixed-p application; no worldwide novelty clearance. Variable-p theorem, full-escape optimizer classification/count and complexity consequences are not implied. Successor priority71; completed p13 cap15.</t>
  </si>
  <si>
    <t>General spectral mechanism is classical; RS specialization priority unresolved.</t>
  </si>
  <si>
    <t>Bounded supplied-root rank-two CHIRP independent ACCEPT</t>
  </si>
  <si>
    <t>Nonlinear norm-and-Weyl certification can fail maximally</t>
  </si>
  <si>
    <t>Nonlinear calibration obstruction extended to every finite Weyl/scalar-closed probe family.</t>
  </si>
  <si>
    <t>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t>
  </si>
  <si>
    <t>[2026-10-11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Checked bit/work admission is not a hard runtime or peak-memory guarantee.
Earlier history (unchanged):
[2026-10-11 16:45 UTC; final RS validator v1.1 independent review]
Bounded exact-rational reference API v1.1 independently accepted at the pinned repaired hash. Original version's inaccurate peak-temporary claim and NaN make_certificate exception are preserved as repaired historical findings. General finite-precision RS engine and production remain open.
Prior dated record, preserved verbatim:
Implementation pending</t>
  </si>
  <si>
    <t>Classical finite-set interpolation mechanism; verification gate. Classical differentiation equivalence.</t>
  </si>
  <si>
    <t>Implementation and source-bound accounting progress under an existing fixed-rank theorem. Named field/data events exclude disclosed Python/primitive-instruction costs; no new theorem identity, bit/CPU certification, historical-priority or optimized FFT-speed claim. Optional root-preparation successor55.</t>
  </si>
  <si>
    <t>b27 ordinary discriminant and quadratic inertia independent ACCEPT</t>
  </si>
  <si>
    <t>No runtime lower bound for a specified implementation class.</t>
  </si>
  <si>
    <t>Q10, Q31</t>
  </si>
  <si>
    <t>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t>
  </si>
  <si>
    <t>H01, P05, P13</t>
  </si>
  <si>
    <t>Current attribution correction: the Hermite–Laguerre quadratic transformation maps J to adjacent Laguerre polynomials covered by Sawa–Uchida Theorem3.6. Classical discriminant/lifting machinery is credited. That formula alone does not prove RS-specific nonvanishing. Ordinary and q-discriminants are distinct. The exact Zhedanov1997 primary body remains missing; no worldwide novelty conclusion. Named source-comparison task38/awaiting_source.</t>
  </si>
  <si>
    <t>Q-torus finite positive-control independent ACCEPT</t>
  </si>
  <si>
    <t>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t>
  </si>
  <si>
    <t>Historical novelty unassessed. A finite2-full-spark control is not an all-size theorem, higher-minor certificate, uniform coefficient construction, Fourier algorithm, unrestricted lower bound or bit/conditioning claim. Existing packet score50 retained.</t>
  </si>
  <si>
    <t>[2026-10-13 00:12 UTC; independent b29 ACCEPT]
b29 residual independently ACCEPTED / COMPLETE
Earlier dated history (preserved verbatim):
New independent-review gate: b29 residual</t>
  </si>
  <si>
    <t>Not applicable to abstract proof; Classical finite-set interpolation mechanism; verification gate.
Q10: No runtime lower bound for a specified implementation class.
Q31: Supply and charge an origin-regular shared formal quadratic-jet circuit. Piecewise constant/discontinuous finite-word rounding is not such a source.</t>
  </si>
  <si>
    <t>[2026-10-13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t>
  </si>
  <si>
    <t>NF-01</t>
  </si>
  <si>
    <t>[2026-10-13 00:12 UTC; independent b29 ACCEPT]
Completed NEXT-RS-RESIDUAL-B29 is15. Parent F020’s distinct middle-overlap gate60 remains unproved.
Earlier dated history (preserved verbatim):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Priority73, review pending.</t>
  </si>
  <si>
    <t>Cross-ratio and support gates for Weil/Green equivalence</t>
  </si>
  <si>
    <t>R05, R23, R39, R40</t>
  </si>
  <si>
    <t>Classical interface</t>
  </si>
  <si>
    <t>[2026-10-13 00:12 UTC; independent b29 ACCEPT]
Current versus frozen priorities after b29 acceptance
Earlier dated history (preserved verbatim):
Current versus frozen priorities</t>
  </si>
  <si>
    <t>TH-01</t>
  </si>
  <si>
    <t>All-length finite-word Fourier</t>
  </si>
  <si>
    <t>[2026-10-13 00:12 UTC; independent b29 ACCEPT]
Current: NEW-16=71; F020 b29 overlap=60; CHIRP aliases=55; FUS-02=38; q-torus packet=50; F016/HIKP=60 unchanged. Completed NEXT-PREFIX-P13, NEXT-RS-RESIDUAL-B27 and NEXT-RS-RESIDUAL-B29 are15.
Earlier dated history (preserved verbatim):
Current: NEW-16=71; F020=73; CHIRP aliases=55; FUS-02=38; q-torus packet=50; completed NEXT-PREFIX-P13=15 and NEXT-RS-RESIDUAL-B27=15.</t>
  </si>
  <si>
    <t>[2026-10-13 00:12 UTC; independent b29 ACCEPT]
Frozen original planning: NEW-16/P13=73, F020/b27=67, CHIRP64, FUS-0237, q-torus50; later b29 construction65/review73 are dated proposals. Current priorities rate only remaining work.
Earlier dated history (preserved verbatim):
Frozen23:04 planning scores remain: NEW-16/P13=73; F020/b27=67; CHIRP64; FUS-0237; q-torus50. New successor rows do not add canonical claims.</t>
  </si>
  <si>
    <t>[2026-10-11 22:05 UTC; independently accepted bounded rejection-only API]
Independent ACCEPT of a bounded full-matrix necessary-condition rejection API in a frozen prime coefficient field, dimension N and primitive cyclic Fourier target. Zero support or a certified proper-divisor rectangle-ratio exponent can reject monomial equivalence. Every non-rejection is INCONCLUSIVE; it never certifies equivalence.72 all-rectangle monomial controls and2,592 nonzero2x2 F7 cases pass.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A common, exact monomial-equivalence rejection certificate using support patterns and permitted cross-ratio groups/orders.</t>
  </si>
  <si>
    <t>Historical pre-acceptance current-cycle checkpoint</t>
  </si>
  <si>
    <t>[2026-10-11 22:05 UTC; independently accepted bounded rejection-only API]
Bounded rejection-only API independently accepted; non-rejection stays inconclusive and general Weil/Green fusion remains open.
Earlier dated history (preserved):
No general FFT lower bound, no new Weil representation theory and no transfer across mismatched cyclic/tensor targets.</t>
  </si>
  <si>
    <t>13 October 2026: current-cycle reconciliation covers331 unique IDs (178 canonical claims,216 novelty views). Uniform p13 PREFIX, b27 residual/fusion, supplied-root rank-two CHIRP and finite q-torus positive control are independently accepted at their stated scope. Current successors: b29 review73, both-prime PREFIX71, optional-root CHIRP55; source comparison FUS-0238 and q-torus50. Two named predecessor tasks are CLOSED/capped15. Frozen scores and all historical text are preserved.</t>
  </si>
  <si>
    <t>Exact prior A1 retained; b29 ACCEPT arrived after this checkpoint. Its old73 score is historical.</t>
  </si>
  <si>
    <t>B29 residual independent ACCEPT —13 October2026</t>
  </si>
  <si>
    <t>[2026-10-11 22:05 UTC; independently accepted bounded rejection-only API]
A mixed-architecture theorem still requires one common field, target/equivalence family and a new implication beyond separate invariants. Inverse-support/anchored-rank stages, arbitrary sum/product propagation and odd/dyadic target identification are not supplied by this dispatcher. Preserve Q19’s separate bounded exact-rational certification scope without treating it as a fusion theorem.
Earlier dated history (preserved):
Corrected v26 proof is closed. A new fusion still needs one common field, target and equivalence group, plus a new implication beyond the separate classical invariants.
Q18: Correct source U(E) association to F⁻¹ C_(-E) F before claiming a coherent supplied implementation. Source suite was not executed.
Q19: O(E) exact-scalar diagnostic requires supplied references and paid norm certificates. Source floating-point tests do not give outward-rounded certification.</t>
  </si>
  <si>
    <t>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t>
  </si>
  <si>
    <t>Q18, Q19</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</si>
  <si>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Corrected fixed-word theorem; explicit 2 ≤ t ≤ n domain, total encoding and charged multiword fallback.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</si>
  <si>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Priority60; middle witnesses and finite-A bridges uncomputed.</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</si>
  <si>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Final finite-word proof and eager numerical implementation are different milestones.</t>
  </si>
  <si>
    <t>R08, R09, R37</t>
  </si>
  <si>
    <t>P11</t>
  </si>
  <si>
    <t>TH-02</t>
  </si>
  <si>
    <t>Hermite disk exclusion</t>
  </si>
  <si>
    <t>NF-02</t>
  </si>
  <si>
    <t>Target-fiber verification after local holonomy dominance</t>
  </si>
  <si>
    <t>Candidate</t>
  </si>
  <si>
    <t>TH-03</t>
  </si>
  <si>
    <t>Cyclotomic content carry</t>
  </si>
  <si>
    <t>R11</t>
  </si>
  <si>
    <t>TH-04</t>
  </si>
  <si>
    <t>Routed separator cutoff</t>
  </si>
  <si>
    <t>A guarded target-specific acceptance or rejection test for a specified Phase40 parameter chart.
Reviewed update: N4/N8/N16 mask exclusion and local compatibility proofs accepted; Phase41 excludes two unitary cycles for N&gt;8.
[2026-10-10T12:13:36Z] Phase21 finite-edit chart-domain correction added; full nonlinear target compatibility remains open.
[2026-10-10 12:20 UTC] Reachability implies rank at most three for the explicit four-column matrix. Nonzero exact minors exclude the pinned seed-19 Fourier targets at N=4,16,64,256, including the explicit integer/rational characteristic-zero lifts.</t>
  </si>
  <si>
    <t>Local dominance/generic dimension or a singular commutator does not construct Fourier; fixed-stage rejection is not unrestricted impossibility.</t>
  </si>
  <si>
    <t>Map identical stage data, order and free parameters into the gauge equations. Independently validate analytic gate and any finite certificates. Either give an actual Fourier target witness with all guards or prove exclusion for the specified fiber.
Q23: All eight saved witnesses rebuilt; 56 unsaved historical cases not rerun. Classical sparse-middle closure does not solve parameter search or target construction.
Q26: Larger sizes and broader graph/coupling families remain unclassified; Q27 target-fiber construction is separate.
Q27: Choose one surviving chart; prove an exact all-row identity or target-specific exclusion with all guards, then charge synthesis and precision.
Q34: No-D fixed sums: r2 N&lt;=340 and r3 N&lt;=4426; free-D r2 N&lt;=1330 and r3 N&lt;=17602. Products and broader nonunitary decorations are not covered.</t>
  </si>
  <si>
    <t>Q23, Q26, Q27, Q34</t>
  </si>
  <si>
    <t>[2026-10-13; post-checkpoint successor intake]
next_cycle_b29_overlap_review/INDEPENDENT_REVIEW.md; separate residual acceptance preserved; structural all-m gate58 remains OPEN
Earlier dated history (preserved verbatim):
[2026-10-12; b27 overlap and ordinary residual independently accepted]
New ordinary-residual review: ordinary b27 independent review (repository publication pending); SHA256 b07faa02ec1cce01748e7d88c4b1a3963f5ee16e9c09a7edfca61ba12d5fd812. Certificate SHA256 de3ee491c09e8eca917f12ca44096dd81877ec7d5696ddaf4244d6cdca258a44. Independent checker passes160 checks. Separate b27 overlap review: separate b27 overlap independent review, SHA256 86e0331e551c2bac4cb8e81319ccc7119f631ba223683a8b0c57332f733b3c62.
Earlier dated history (preserved verbatim):
[2026-10-12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Earlier dated history (preserved):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Earlier dated history (preserved):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Earlier dated history (preserved):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Earlier dated history (preserved):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Earlier dated history (preserved):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Earlier dated history (preserved):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Earlier dated history (preserved):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Earlier dated history (preserved):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Earlier dated history (preserved):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Earlier dated history (preserved):
[2026-10-11 23:32 UTC; independently accepted b9 overlap and sharper general tail]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Earlier dated history (preserved):
[2026-10-11 21:51 UTC; independently accepted ordinary squarefreeness extension]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Earlier dated history (preserved):
[2026-10-11 21:15 UTC; independently accepted complete b=7 family]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Earlier dated history (preserved):
[2026-10-11 21:10 UTC; independently accepted general odd guards]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Earlier dated history (preserved):
[2026-10-11 20:59 UTC; accepted-result addendum]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Earlier dated history (preserved):
[2026-10-11 19:40 UTC; reviewed consolidation]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Earlier dated history (preserved):
[2026-10-11 17:20 UTC; reviewed cross-tab reconciliation]
Independent review Library libfile_f7c6e9fa6a908191bb1029ec0857171d v0; archive SHA256 a1d827ae19f49ab5429f3aef4363b80e78569c3dafb6ba73a302efe9a8984c9b. Author libfile_a2d018f1d0d881918b6a179e2f79bc85, archive SHA256 0d27bad1fbbef99ca8736f1f80fdb5f16989385895302dc75c672d1a9cb12ab7. No historical novelty claim.
Earlier history (unchanged):
[2026-10-11 16:45 UTC; final RS validator v1.1 independent review]
Review Library libfile_dbb2e1f37be88191aa578b666537c7fa v0, archive SHA256 27e6983a455d0839bcb37e2fadac84309cc62bb60fb988dd255f8b423b5c34f8. Accepted checker SHA256 7cf350bfa8037e2addb3f26454a0e047b4f8df501500158292f45b9020d8a60c. Original candidate libfile_e3e23d9f6c888191818b94e5892f79d6 v0, archive SHA256 940cbfb306f7cc358b4edae703cad7cf032858af0c4af2c53ea04f381105bd44, remains immutable; original checker f18686ac29522782269c283a042ba5d42d9e9f73bd73870cc23ebae37f9ddfae receives REPAIR. Mathematical proof 3b472a7adb4a157c52c6ad4f8da5e1d94717e360bce8326e8c4d8732cfbcc100 and review a412af68fbeffe1d6f332280a5b59e3ac74d91481c492232981319c51e0b6033 remain unchanged.
Prior dated record, preserved verbatim:
[2026-10-11; final independent finite-certificate acceptance] Author Library libfile_730b9b6c2d708191bc51cf5419553afe v0, RS_Finite_Parameter_Scope_Audit.zip, SHA256 2f2180470328e69db523339981b83918698b62f2589ad750010806b4fc8923ef. Frozen TeX 3b472a7adb4a157c52c6ad4f8da5e1d94717e360bce8326e8c4d8732cfbcc100. Independent review Library libfile_30c794c5011c819196acc7d3104d8aad v0, SHA256 b5a00e74f00f1f9d2b5ebfc1afb9479bb950efca792504d63a1c79ce6ffc3e72; review a412af68fbeffe1d6f332280a5b59e3ac74d91481c492232981319c51e0b6033. Exact Library readbacks and all 7+8 manifest payloads verified. Accepted dependency Q08 P05 Section S3 hash 02ec40df49f0585c57f98d3af7cbb9867216773f98a2998db9d51237fd69b787.
Prior dated record, preserved verbatim:
R03, R21</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</si>
  <si>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9^r separator cutoff retained. New autocorrelation-deficit theorem adds asymmetric arbitrary-abelian block bounds and legal p-coprime trimming.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Restricted representation theorem; no unrestricted FFT/runtime lower bound or priority clearance.</t>
  </si>
  <si>
    <t>Q09</t>
  </si>
  <si>
    <t>Verify energy-adaptive residual interface</t>
  </si>
  <si>
    <t>[2026-10-12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Earlier dated history (preserved):
[2026-10-11 22:10 UTC; independently accepted elementary work reservation]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Earlier dated history (preserved):
[2026-10-11 21:29 UTC; independently accepted logical-resource contract]
Conservative preflight logical-resource admission and full named bulk-buffer ledger accepted; certified bounded reference retained; physical resources and production open.
Earlier dated history (preserved):
[2026-10-11 16:41 UTC; independent repaired periodic-reference acceptance]
Bounded repaired reference review COMPLETE. S4/R22 proof closure and classical classification are unchanged; production and universal resource-policy gates remain open.
Prior dated record, preserved verbatim:
[2026-10-11 16:25 UTC; assigned stages updated]
Author’s bounded periodic-exit certificate implementation is complete and awaiting independent review by review_periodic_exit_certificate. Existing S4/R22 mathematical acceptance remains closed. The candidate may safely refuse resource attempts; universal success/production execution and optimized-FFT crossover are not established. No candidate test or benchmark is promoted before the verdict.
Prior dated record, preserved verbatim:
Proof closed</t>
  </si>
  <si>
    <t>TH-05</t>
  </si>
  <si>
    <t>Fourier moments and endpoint minimax</t>
  </si>
  <si>
    <t>P07, SP01, SP12, SP05, SP06</t>
  </si>
  <si>
    <t>NF-03</t>
  </si>
  <si>
    <t>Legal even-pole construction with conditioning ledger</t>
  </si>
  <si>
    <t>[2026-10-11 17:23 UTC; final NF-03 scoped independent acceptance]
SCOPED EFFECTIVE-CONSTRUCTION REVIEW COMPLETE; useful conditioned implementation remains OPEN.
Earlier history (unchanged):
Candidate</t>
  </si>
  <si>
    <t>[2026-10-12 16:31 UTC; independently accepted bounded C11 fixed-word slice]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Earlier dated history (preserved):
[2026-10-11 22:10 UTC; independently accepted elementary work reservation]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Earlier dated history (preserved):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Earlier dated history (preserved):
[2026-10-11 16:41 UTC; independent repaired periodic-reference acceptance]
The exact dyadic energy gate and certified interval short transform are independently accepted at repaired bounded scope. Exact built-in list/tuple outer input and pairs are required, with no concurrent mutation; the custom-sequence length/iterator hole is repaired. Author coverage is 810 projection calls = 800 nonzero gate evaluations + 10 zero shortcuts. Independent repaired checks include 622 exact gate checks and 672 full-output oracle comparisons. All 36 saved profiles were replayed on both variants (144 transform calls), preserving complete outputs and certificates. Measured timings remain attributed only to original code SHA256 5ecb9417a5aa80e2b5f6998dabad63cd7204f2bb0f2beb39cc47c60c982ef814. At original N=4096,Q=8: periodic 2.796538 ms versus the matched certified general reference 145.254559 ms; ordinary uncertified NumPy was faster at 0.690086 ms. This is a plan-cold Python reference comparison, not a newly measured repaired-source result or general FFT speed claim.
Prior dated record, preserved verbatim:
Exact periodic residual-energy gate permits certified omission of the residual.</t>
  </si>
  <si>
    <t>[2026-10-12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Earlier dated history (preserved):
[2026-10-11 22:10 UTC; independently accepted elementary work reservation]
Conservative elementary-model arithmetic reservations are accepted; logical admission/named buffers and numerical certificate retained. Exact dynamic tally, CPython/RSS/time and universal numerical success remain open.
Earlier dated history (preserved):
[2026-10-11 21:29 UTC; independently accepted logical-resource contract]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Earlier dated history (preserved):
[2026-10-11 16:41 UTC; independent repaired periodic-reference acceptance]
The bounded reference/crossover stopping condition is met. Universal resource-policy success, production fixed-word execution, input conversion and supplied-Q discovery, optimized certified-library comparisons, and controlled-hardware timing remain open. Scalar certificate records require the trusted reviewed implementation; they are not standalone untrusted proof objects. Counters are incomplete primitive tallies (including an omitted length-one root write, still timed). Resource attempts may safely refuse.
Prior dated record, preserved verbatim:
Rounded subtraction alone is not an energy certificate.</t>
  </si>
  <si>
    <t>[2026-10-12 00:28 UTC; independently accepted NF03 compact conditioned family]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[2026-10-11 17:23 UTC; final NF-03 scoped independent acceptance]
Effective construction and exact-rational contract independently ACCEPTED for every even N=2h&gt;=4: t_N=2^(10N^3+2), h+1 legal distinct nonzero nodes, explicit separation/nonpole/residue margins, certified exhaustive preparation 2^[O(p+N^7)] bit work and fully charged bank application. Review libfile_61fd519436948191a369c3fcfb4a1354 v0, archive SHA256 e4cebaf2346153c8ef991fb65f46aa9379575d1631186f04a33766d865d02fef; author libfile_2237faa51e608191904217362890f002, SHA256 2c28b73941c59aee6a8697ed13d2e6db5c359d02b25f8f1ef3422c1b2370913e. Pinned proof SHA256 ad435354eceb014f2e28cedc6563181505076fdc1ef9421eba14bb546e06ff2f.
Earlier history (unchanged):
For an explicitly chosen even-N legal node family, pair existence/count with node separation and actual conditioning/preparation bounds.</t>
  </si>
  <si>
    <t>Classical Pythagorean corollary.</t>
  </si>
  <si>
    <t>[2026-10-12 00:28 UTC; independently accepted NF03 compact conditioned family]
All root, coefficient, weight, residue, endpoint and bank-kernel preparation is charged: p+O(N^3)-bit approximations and 2^[O(p+N^3)] bit preparation. The actual prepared approximate bank, all branches simultaneously, is applied by paid Karatsuba negacyclic convolution in O(N^log2(3)) exact rational operations, including recursive address/dispatch work and every output. Query bit work is O(N^log2(3)[N^2(p+N^3)+b]^2) for b-bit dyadic inputs. The negative-sign normalized Fourier output has relative 2-norm error &lt;2^(−p), p&gt;=1, with zero handled separately. This is not a fixed-word or practical-FFT speed claim.
Earlier dated history (preserved):
[2026-10-11 17:23 UTC; final NF-03 scoped independent acceptance]
The explicit family is badly conditioned: kappa_2&gt;=2^(2N^4). Independent h+1-bank application remains quadratic in exact-rational scalar operations. No useful growing-degree stability, competitive fast FFT, production execution, exact h-pole optimum or universal t=1 is established.
Earlier history (unchanged):
The even-N h+1 bound is not an exact h optimum, and finite-degree conditioning is not a uniform fast implementation.</t>
  </si>
  <si>
    <t>[2026-10-12 16:31 UTC; independently accepted bounded C11 fixed-word slice]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
Earlier dated history (preserved):
[2026-10-11 22:10 UTC; independently accepted elementary work reservation]
Both work and logical admissions precede signal scanning/input-sized buffers. Exact budget metadata is nonnegative and at most256 bits. Post-admission invalid-record ValueError and terminal CertificationFailure carry the full reservation, including both attempted precisions. Pre-admission refusal, interpreter failure and interruption have no general attachment guarantee. Source-visible width is not a bound on every arithmetic scratch register or physical byte.
Earlier dated history (preserved):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Earlier dated history (preserved):
[2026-10-11 16:41 UTC; independent repaired periodic-reference acceptance]
Bounded repaired reference validated; production pending. The API requires exact built-in list/tuple input and pairs, no concurrent mutation, and the documented common-exponent dyadic/supplied-Q contract. Original timings have not been remeasured on the repair.
Prior dated record, preserved verbatim:
Implementation pending</t>
  </si>
  <si>
    <t>[2026-10-12 00:28 UTC; independently accepted NF03 compact conditioned family]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[2026-10-11 17:23 UTC; final NF-03 scoped independent acceptance]
Next mathematical gate: find a substantially better-conditioned explicit legal family and practical certified preparation. The previous review stage is complete; do not repeat it as pending. Full exhaustive grid execution/production benchmark was not run.
Earlier history (unchanged):
[2026-10-11 17:20 UTC; reviewed cross-tab reconciliation]
CURRENT ASSIGNED STAGE: independent review of the explicit even-pole NF-03 family candidate. Final seal not yet integrated here. The original broader exact h-pole optimum/universal parameter and conditioning obligations are not marked solved.
Earlier history (unchanged):
The h+1 existence proof is closed. Choose an actual legal even-N parameter family and prove node separation, conditioning and charged node preparation.
Q20: Exact h-pole optimum and universal parameter t=1 remain open.
Q08: Does not give a uniform growing-degree stability theorem.</t>
  </si>
  <si>
    <t>Q20, Q08</t>
  </si>
  <si>
    <t>P02, H01, P05</t>
  </si>
  <si>
    <t>[2026-10-12 16:31 UTC; independently accepted bounded C11 fixed-word slice]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
Earlier dated history (preserved):
[2026-10-11 22:10 UTC; independently accepted elementary work reservation]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Earlier dated history (preserved):
[2026-10-11 21:29 UTC; independently accepted logical-resource contract]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Earlier dated history (preserved):
[2026-10-11 16:41 UTC; independent repaired periodic-reference acceptance]
Review Library libfile_8adcc760946481918ffb222281c90e05 v0; archive SHA256 ac217bd601522f24a429cc8d3cc6f490cd650c1a530b486bad00f2298f0bf330. Accepted repaired code SHA256 22f6820e9719d3fb89cb0db62f333a3fe092301dd110593515d13e0d8ae0f884. Original author Library libfile_2110ff4ea7148191857d6f5e28aeb4bd v0, archive SHA256 e4c07321a483b6efe14c960ee6c12a5f678880f449d712ff679632d194bccb80. Accepted S4/R22 bindings remain unchanged.
Prior dated record, preserved verbatim:
R02, R22</t>
  </si>
  <si>
    <t>TH-06</t>
  </si>
  <si>
    <t>Q10</t>
  </si>
  <si>
    <t>Conditioned macro compiler</t>
  </si>
  <si>
    <t>Verify nonlinear falsification gate</t>
  </si>
  <si>
    <t>FUS-09</t>
  </si>
  <si>
    <t>Sparse HIKP output and all-length interpolation</t>
  </si>
  <si>
    <t>Classical finite-set interpolation mechanism; verification gate.</t>
  </si>
  <si>
    <t>R05, R23</t>
  </si>
  <si>
    <t>Q11</t>
  </si>
  <si>
    <t>[2026-10-11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Independent review ZIP SHA256 df75e04ba28d9a234da5f4f4c2286a5d3df49582fdc5e594e49d1a56aaa34373.
Earlier dated history (preserved):
[2026-10-11 20:13 UTC; workflow reconciliation]
STR-Q3’s missing-family stopping condition is met. Next implementation gate: freeze the admitted coefficient/input/output contract and demonstrate fully charged successful preparation and full-output evaluation, or a precise budget/resource refusal, without replacing the certified table budget by on-demand test arithmetic. General Fourier-compatible regular-jet construction remains the separate Q31 task; production and practical crossover remain open.
Prior dated record, preserved verbatim:
Need a concrete non-Fourier family with paid envelopes and scaled-template budget.</t>
  </si>
  <si>
    <t>Review exact five-dimensional Green length</t>
  </si>
  <si>
    <t>TH-07</t>
  </si>
  <si>
    <t>Raw q-Weyl recognition</t>
  </si>
  <si>
    <t>[2026-10-12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Earlier dated history (preserved):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Raw short-mode recognition strengthened on dyadic grids to O(N log(t+2)+t²). Application remains O(Nr).</t>
  </si>
  <si>
    <t>[2026-10-13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Related Q16 dependency/composition supplement; the original P05 S6 fusion theorem keeps its own scope.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Q16 dependency only; this fusion row's own scope stays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Related Q16 dependency only; this row's own model and broader obligations remain unchanged.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Related Q16 dependency only; preserve this fusion row's own theorem/model.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Related HIKP numerical stage only; preserve this fusion row's own theorem/model.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For fixed 0&lt;α&lt;1/2 and c&gt;0, all-length O(N) dense output obeys ||error||∞ ≤ Cα N^(−α)||x||₂ with probability ≥1−N^(−c), using fresh randomness per fixed input.</t>
  </si>
  <si>
    <t>[2026-10-13 14:29:35 UTC; accepted-source cutoff]
Decoder acceptance covers supplied integer payloads, not BUCKETS composition or recovery accuracy. The bridge is conditional and has no production adapter/retry guarantee. No full E(beta), all-length executor, host-totality or practical-speed certificate.
Earlier dated history (preserved verbatim):
[2026-10-13 12:24:37 UTC; frozen accepted-source cutoff]
Retain inherited E(beta)/P05 premises and weak coordinate error only. Window accounting is O((B+T) poly(m+h)), with h the beta-field width; fixed beta gives O_beta((B+T) poly(m)). No full-pipeline, real-machine-totality, relative-l2 or practical-speed conclusion.
Earlier dated history (preserved verbatim):
[2026-10-13;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Ideal HIKP arithmetic. This is weak coordinate error, not relative-l2 error. Finite-word sparse-engine certification remains open.</t>
  </si>
  <si>
    <t>[2026-10-12 18:03 UTC; independently accepted two-call shortening of prior Q11 reverse schedule]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Earlier dated history (preserved):
[2026-10-12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[2026-10-11; exact accepted-source coverage check] SP11 evidence/SP11.md is SHA-256 4aed4e38953ac9266f8dbe8995dae1d61046f02972f11c5434c018681eac8df5 in Library libfile_c587a06594ac8191b9479f3c402f42db. The accepted source is explicitly bound to supplement_v3/H01-H05; its ledger is b7480082c457ab4a906dbbca4ca52967e452157bba88f70c72a4d994381a335b. The earlier no-replay note describes the earlier P10/primary-comparison exercise only. The later independent SP11 reconstruction is already accepted; this coverage check did not replay it again.
Prior dated record, preserved verbatim:
Fresh full-text inherited C01 audit, decisive five-dimensional lower certificate, upper identities and guards independently accepted at the exact supplementary hash.</t>
  </si>
  <si>
    <t>[2026-10-12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Earlier dated history (preserved):
[2026-10-11 23:25 UTC; independently accepted bounded Q07 raw-mode reference]
Independent review accepts the standalone bounded exact reference API execute: raw recognition and N-bin positive scatter, with separately metered fresh-vector action and exact rejection fallback. It is not the separate common-chirp dispatcher or a production floating-point implementation.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Implementation pending</t>
  </si>
  <si>
    <t>[2026-10-12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Earlier dated history (preserved):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Exact field with supplied primitive roots and complete rejection verification.</t>
  </si>
  <si>
    <t>TH-08</t>
  </si>
  <si>
    <t>Collision-conditioning profile</t>
  </si>
  <si>
    <t>[2026-10-12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Earlier dated history (preserved):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Earlier dated history (preserved):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Earlier dated history (preserved):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Earlier dated history (preserved):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Earlier dated history (preserved):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Earlier dated history (preserved):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Earlier dated history (preserved):
[2026-10-11; exact accepted-source coverage check] Base-field-only length three remains unproved as well as a growing-dimensional full-B upper construction. The accepted displayed upper uses a genuine quadratic extension. Fixed-dimensional polynomial-in-log-q exact preparation remains accepted; production and numerical validation are separate.
Prior dated record, preserved verbatim:
Exact additive-length priority unresolved; no full-B upper construction beyond N=5.</t>
  </si>
  <si>
    <t>[2026-10-12 17:45 UTC; independently accepted Q11 shared character-bank evaluator]
Current accepted evaluator: shared character banks compute the same legal positive target in O(N log q) field/word work with O(N) cold setup/storage using the closed-form20q+1 witness. Branch optimization remains20q−12&lt;=minimum_R&lt;=20q−7; cold colored-witness synthesis costs O(s³). The original two-DFT baseline has the same asymptotic rate.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Current accepted full-target construction: paid 20q−7 matching/fan-coloring Green upper on q=483^m. Preparation is O(N) field work plus O(s³) integer coloring and O(s²) integer storage; direct application remains Theta(Nq), slower than two ordinary DFTs. Restricted Model R gap is five. The earlier linear-total-setup 20q+1 construction/reproducer remains a separate dated baseline.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13:26 UTC; independently accepted Q11 subquadratic matching Green baseline]
Latest accepted full-target construction is the source-legal 20q+1 matching Green upper on q=483^m, with O(N) compressed preparation and Theta(Nq) direct application. The earlier N-term quadratic upper remains valid history; the new upper is still slower than the ordinary two-DFT O(N log N) evaluator. The separate five-dimensional minimum-three family remains accepted.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12:46 UTC; source-bound stale current-wording reconciliation]
Current accepted construction evidence: fixed five-dimensional positive arithmetic Cq has a source-legal exact three-Green representation over the degree-four block field. Separately, q=483^m, N=5q² has a full B_N ambient-field N-term representation with paid O(N²) synthesis/application. The latter is a quadratic baseline for a different target, not a faster DFT or arbitrary-cycle low-length construction. Preserve all earlier finite witnesses and broader open obligations. Independent growing review ZIP SHA256 74a0f40fef9e5e96856774018f98f76582f4a7ce64ee630b06faf3c761132add.
Earlier dated history (preserved):
Exact N5 construction retained; no full-B upper bound beyond N5.</t>
  </si>
  <si>
    <t>Final Delvaux–Van Barel 2008 comparison complete. no matching additive Green length theorem in DV2008 final; worldwide unresolved.</t>
  </si>
  <si>
    <t>[2026-10-12 17:45 UTC; independently accepted Q11 shared character-bank evaluator]
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Checking a supplied O(s²) coloring certificate is O(N) word work, but constructing the 20q−7 witness cold still costs O(s³); the free-block-diagonal relaxation remains separate. Sparse evaluator factors are not asserted to be Green summands. Characteristic-zero noncancellation follows from G²=N&gt;1; finite images require separate guard/nonvanishing checks.
Earlier dated history (preserved):
[2026-10-12 15:26 UTC; independently accepted Q11 eight-branch coloring improvement]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Earlier dated history (preserved):
[2026-10-12 15:07 UTC; independently accepted restricted Q11 matching-support and rank-incidence lower bounds]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Earlier dated history (preserved):
[2026-10-12 13:26 UTC; independently accepted Q11 subquadratic matching Green baseline]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Earlier dated history (preserved):
[2026-10-12 12:10 UTC; independently accepted growing Q11 baseline and restricted-rank obstruction]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Earlier dated history (preserved):
[2026-10-12 11:18 UTC; independently accepted Q11 distinct-cycle base-field three upper]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Earlier dated history (preserved):
Fresh certificate/control reconstruction independently reviewed; no production or numerical-stability claim.</t>
  </si>
  <si>
    <t>[2026-10-13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Related Q16 dependency only; this row's own model and broader obligations remain unchanged.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Related Q16 dependency only; preserve this fusion row's own theorem/model.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Related HIKP numerical stage only; preserve this fusion row's own theorem/model.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Related HIKP numerical stages only; preserve this fusion row’s own theorem/model.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07:48 UTC; final independent scope/evidence language reconciliation]
The finite dyadic HIKP coefficient/companion-response component is independently accepted for its stated guarded growing family, with the explicit minimum-Q correction to 56. The next component is a source-bound raw-product, modular-index, folding and bucket-FFT implementation using those taps under the accepted normalization, with input conversion, twiddle preparation, rounding and range charged. Perturbed recovery, independent unbiased randomness, abort probabilities and downstream S6 arithmetic remain open. Preserve the accepted ideal-arithmetic theorem and priority limits; the complete finite-word sparse engine remains open. Source-bound independent report SHA256 316e2e045daa16f5c2d6a01417ddddba91bf2cbbd7482f445b9155f58dff3f3a; review archive 60518ee0ac6d10ed796dff586da7ac414dab7c2a78b9634c1cead6ec13826e98.
Earlier dated history (preserved):
[2026-10-11 20:16 UTC; workflow reconciliation]
The sparse-transfer blocker audit is complete. The first remaining implementation artifact is a source-pinned HIKP flat-window coefficient/response constructor certifying support, pass/stop/global response, denominator margins, precision/range and paid preparation/storage/bit costs. Only after that gate is supplied can products, buckets, perturbed selection/estimation, fresh unbiased randomness and abort probabilities be certified end to end. Reuse STR-Q1/Q16’s accepted local certificates; they are conditional and do not certify a full finite-word sparse engine. Review libfile_fff234eac5e081918fa126ed306fb891, ZIP SHA256 e9f4e2c2b4f973cde28f28eb203994d6f358bf31990a1352630e9a6212bbabfb.
Prior dated record, preserved verbatim:
Certify sparse-engine finite-word numerics and exact prior-work interface.
Q16: Ideal HIKP arithmetic. No relative-l2 guarantee or finite-word sparse-engine certificate.</t>
  </si>
  <si>
    <t>P10, D01, D02, SP11</t>
  </si>
  <si>
    <t>Q16</t>
  </si>
  <si>
    <t>[2026-10-12 18:03 UTC; independently accepted two-call shortening of prior Q11 reverse schedule]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
Earlier dated history (preserved):
[2026-10-12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[2026-10-11; exact accepted-source coverage check] Fully qualified review verdicts: supplement_v3/H01-H05 ACCEPT; supplement_v3/H12 REJECTS generic FFT/runtime promotion; supplement_v3/H13-H15 OPEN for broader upper constructions, production/numerical scope and priority. These H review labels are not baseline proof IDs. New coverage audit Library libfile_a24e0def940c8191afbc98b1d06d2821 v0, SHA256 0099f6e8c4738b33b770f1236612f0da5398ba6a741d199cefcc2efa02caa054; exact Library readback and 23 manifest payloads verified.
Prior dated record, preserved verbatim:
H01, H02, H03, H04, H05, H12, H13, H14, H15</t>
  </si>
  <si>
    <t>Q12</t>
  </si>
  <si>
    <t>Review discrepancy three-stage obstruction</t>
  </si>
  <si>
    <t>C04 three-stage discrepancy proof reconstructed with endpoint restrictions explicit.</t>
  </si>
  <si>
    <t>Final proof keeps one affine endpoint, or complex prime length for two arbitrary endpoints. No arbitrary-depth/approximate extension.</t>
  </si>
  <si>
    <t>Final Delvaux–Van Barel 2008 comparison complete. rank discrepancy bridge distinct relative to DV2008 final; worldwide unresolved. Classical overlap: Prime arbitrary-minor full spark is classical Theorem 4, pp.1592-1593.</t>
  </si>
  <si>
    <t>P10</t>
  </si>
  <si>
    <t>R31</t>
  </si>
  <si>
    <t>Q13</t>
  </si>
  <si>
    <t>Review common-chirp recognition</t>
  </si>
  <si>
    <t>[2026-10-13; accepted-result cutoff 04:23:32 UTC; reviewed-results sync]
TO RESEARCH: broader parent; selected bounded preparation COMPLETE 15
Earlier dated history (preserved verbatim):
[2026-10-12 23:49 UTC; independently accepted bounded rank-two executor]
The bounded supplied-root rank&lt;=2 standalone structural acquisition and full-output named-event executor is independently accepted. Q13/STR-Q2 remains open only for separately specified broader integration, root-discovery, general-rank or cost-model work. Earlier accepted rank-one and other interfaces retain their own scope.
Earlier dated history (preserved verbatim):
[2026-10-12 01:03 UTC; independently accepted bounded unknown-phase rank-one executor]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
Earlier dated history (preserved):
[2026-10-11 21:07 UTC; independently accepted bounded result]
Bounded one-supplied-odd-phase recognizer and output lemma accepted; unknown-phase discovery and broader production open.
Earlier dated history (preserved):
[2026-10-11 20:59 UTC; accepted-result addendum]
Bounded phase-zero/phase-one sparse frontend, Gauss output and metered fallback accepted; broader production/priority open.
Earlier dated history (preserved):
[2026-10-11 19:40 UTC; reviewed consolidation]
Bounded sparse phase-zero frontend and metered dispatcher independently ACCEPTED; manuscript v3 fidelity complete. Broader optimized production work remains open.
Earlier dated history (preserved):
[2026-10-11 16:43 UTC; final bounded CHIRP implementation review]
Bounded dense-reference implementation independently ACCEPTED; mathematical proof closure unchanged. Optimized production validation remains OPEN. Top lane now audits exact recognizer prior-work interfaces.
Prior dated record, preserved verbatim:
[2026-10-11 16:24 UTC; current assignment and dependency reconciliation]
ASSIGNED, unfinished implementation stage: implement_chirp_exact_recognizer is building/checking the accepted Q13 raw-input recognizer and adversarial negative cases, with INVALID_PARAMETERS distinct from NONMEMBER and full rejection costs. Existing field and corrected bit-cost proofs remain accepted; the implementation awaits separate review.
Prior dated record, preserved verbatim:
Proof closed</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</si>
  <si>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[2026-10-12 23:49 UTC; independently accepted bounded rank-two executor]
Independent scoped ACCEPT for the supplied-root standalone rank&lt;=2 common-chirp executor: 3&lt;=N&lt;=512, supplied prime 5&lt;=p&lt;=65537, N divides p-1, a supplied root verified to have exact order N, and N canonical field residues. Zero and at most two distinct nonzero exponential modes under one common quadratic chirp are covered. MEMBER returns one fully verified canonical-phase witness and all positive-sign unnormalized DFT outputs; NONMEMBER exhausts this complete bounded family. INVALID and indeterminate LIMIT remain distinct; LIMIT withholds all mathematical outputs. This is implementation/accounting progress using the accepted CHIRP theorem and classical Prony/Gauss ingredients.
Earlier dated history (preserved verbatim):
[2026-10-12 01:03 UTC; independently accepted bounded unknown-phase rank-one executor]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
Earlier dated history (preserved):
[2026-10-11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20:59 UTC;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The cyclic-window extension is independently accepted.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Blocked common-chirp cost O(N r^(2+log₂3)+r^(2+3log₂3)); named Toeplitz and Gauss proofs are inherited dependencies.
Reviewed recognizer update (10 October 2026): Independent review on 10 October 2026 accepts the dyadic common-chirp hybrid: O(N r³ log(r+2)+r^(2+3 log₂3)) field additions/multiplications for every completed recognition attempt, including rejection and dense DFT outputs on acceptance. Domain: supplied certified prime p, N|(p−1), exact-order-N root, complete raw vector, dyadic N≥3 and 1≤r≤floor(N/3).</t>
  </si>
  <si>
    <t>R03, R21</t>
  </si>
  <si>
    <t>TH-09</t>
  </si>
  <si>
    <t>Changes and proof closures in this cycle. These rows are not a count of independent original discoveries.</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</si>
  <si>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[2026-10-12 23:49 UTC; independently accepted bounded rank-two executor]
The specifically declared supplied-root bounded rank-two structural acquisition/execution gate is complete. Choose a separately scoped paid optional root-search front end or a source-pinned caller/dispatcher integration. Growing-rank acquisition, general min(B,H), optimized blocked/Toeplitz kernels, broader domains, bit/numerical/physical/CPU costs and matched FFT performance remain separate open requirements. The earlier rank-one optional-root-search interface remains independently accepted in its own domain; it is not automatically inherited by rank two. Do not retire the full Q13/STR-Q2 research gate or repeat the completed bounded executor.
Earlier dated history (preserved verbatim):
[2026-10-12 01:03 UTC; independently accepted bounded unknown-phase rank-one executor]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
Earlier dated history (preserved):
[2026-10-11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Earlier dated history (preserved):
[2026-10-11 20:59 UTC;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Earlier dated history (preserved):
[2026-10-11 16:43 UTC; final bounded CHIRP implementation review]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[2026-10-11; bit-contract boundaries] Supplied-prime mode does not prove primality. Optional arbitrary-modulus trial division adds O(sqrt(p)B²) time and O(B) scratch, and does not discover suitable p or omega. Header/range/order failures have INVALID_INPUT/INVALID_PARAMETERS status, not signal nonmembership. The bound is for the stated bit-cost RAM and exact finite-record encoding, not a fixed hardware-word or unqualified multitape-Turing-machine result. Root discovery, optimized implementation/timing, historical priority and unrestricted FFT claims remain outside. Original author counter wording is preserved historically and qualified by the independent reviewed statement.
Prior dated record, preserved verbatim:
[2026-10-11 14:10 UTC; final independent cyclic-window acceptance]
No canonical-phase uniqueness, constant-round decision, extra raw-sample reduction, universal fast Fourier algorithm, bit-complexity theorem, numerical robustness or measured implementation speed follows. N=1 and r&gt;=N are separate trivial/dense branches, not new structured fast-transform claims. Historical priority and original-body access gaps remain unresolved; no new discovery or rank change. Integrated production Toeplitz/blocked execution is still unvalidated. The earlier exact D06 byte recovery remains valid.
Prior dated record, preserved verbatim:
No integrated production Toeplitz/blocked recognizer validated.
Reviewed recognizer update (10 October 2026): The accepted unified proof charges O(1+r⁴) scalar inversions and O(N+r⁴) stored field elements separately, with field certification, integer and bit costs explicit. Production/runtime validation is still open. D06 historical bytes remain unresolved: repository variant SHA-256 8bb0ccc144506e968df1a9999300e3e42d060dc055b9e7f6a1049e1b36753b0f differs from historical e871250b94c9a5823adacee7da26bb6d4477af0758c684aa8c8ff9e34be21f89; Gauss formulas are independently reproved in the unified report.
[2026-10-11 13:14 UTC; provenance recovery] The earlier unrecovered/unresolved-byte note is superseded. Exact historical D06 was recovered from Research-cycle-proofs-and-fusion-queue-v1.zip, Library ID libfile_8002d4c6ba148191b59499d34004d057, member dependencies/06-chirp-gauss-review.md: 13,647 bytes; SHA-256 e871250b94c9a5823adacee7da26bb6d4477af0758c684aa8c8ff9e34be21f89, matching the historical pin. This is byte-provenance recovery only, not a new mathematical acceptance or certificate replay. The repository variant remains different; existing scope and production/runtime limits remain.</t>
  </si>
  <si>
    <t>Orthogonal residual allocation</t>
  </si>
  <si>
    <t>[2026-10-11 17:20 UTC; reviewed cross-tab reconciliation]
Nine bounded primary-source comparisons independently ACCEPTED. Common-coefficient chirp models, even-length simultaneous frequency/curvature alias and Prony-type ingredients have classical antecedents. Full cyclic finite-input decision/cost contract priority remains UNRESOLVED. F6 heading must read degree at most binom(r+2,3), sharp in the worst case for this eliminant; not every input attains that degree.
Earlier history (unchanged):
New-to-project bound; Prony, chirp-z and Karatsuba are classical.
Reviewed recognizer update (10 October 2026): The new dyadic integration is independently accepted only for its scoped proof claims. Literature-wide novelty, priority, practical speed, floating-point stability and unrestricted Fourier improvements are not established.</t>
  </si>
  <si>
    <t>Result ID</t>
  </si>
  <si>
    <t>Result</t>
  </si>
  <si>
    <t>Precise change</t>
  </si>
  <si>
    <t>R02, R22</t>
  </si>
  <si>
    <t>Scope boundary</t>
  </si>
  <si>
    <t>TH-10</t>
  </si>
  <si>
    <t>Nonlinear certification counterexample</t>
  </si>
  <si>
    <t>Priority conclusion</t>
  </si>
  <si>
    <t>[2026-10-12 23:49 UTC; independently accepted bounded rank-two executor]
Final rank-two program SHA256 efc0b42360c1433fd1bf5da8f61f795a5d80ebedd592f3cba877dd9eca0690a8. Resident exact built-in record with supplied checked root; optional root discovery and legacy dispatcher integration are absent. Field arithmetic is O(N+log p), including inverse internals; complete named exact-field/data work is O(N+sqrt(p)+log p), including primality trials. Default live field arrays use O(N); optional diagnostics use O(named work). Bootstrap, Python/container/loop bookkeeping, bit/CPU/physical-memory costs are disclosed exclusions. Every attempted candidate, full verification and final publication is charged; a finite cap need not complete.
Earlier dated history (preserved verbatim):
[2026-10-12 01:03 UTC; independently accepted bounded unknown-phase rank-one executor]
Source-bound standalone API uses exact built-in dict N,p,omega,x with canonical-residue list and integer budget&lt;=20000000. It is not a drop-in general-rank API. Supplied-root complete named work is O(N+sqrt(p)+log p), including primality tests; member field arithmetic is O(N+log p), live field arrays O(N). Optional root discovery costs up to O(p(N+log p)) named work. All failed search/setup, both scans, full raw verification, output initialization/scatter and terminal publication events are charged; no finite cap promises completion. Python/object/OS/physical-memory/time and bit costs are excluded.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[2026-10-11 16:43 UTC; final bounded CHIRP implementation review]
Independent PASS for the unchanged bounded dense reference: exact cyclic filtering, Hankel/node/recurrence recovery, complete raw-coordinate verification and all positive-sign unnormalized DFT outputs on MEMBER. NONMEMBER requires rejection of every canonical phase. Exact built-in input records/list or tuple, N&gt;=2, 1&lt;=r&lt;N, supplied prime and exact-order-N root are validated. LIMIT is indeterminate and returns no representation/transform; INVALID_INPUT/PARAMETERS are distinct. 643,632 fresh differential decisions, 640,921 exhaustive vectors, 1,366 recognizer cutoffs, 802 checker cutoffs and 27 corrupt certificates passed.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Implementation pending</t>
  </si>
  <si>
    <t>P03, D05, D06</t>
  </si>
  <si>
    <t>NEW-01</t>
  </si>
  <si>
    <t>All-length linear-work weak approximation</t>
  </si>
  <si>
    <t>F020</t>
  </si>
  <si>
    <t>Rogers–Szegő arithmetic</t>
  </si>
  <si>
    <t>For fixed 0&lt;α&lt;1/2 and c&gt;0, all-length O(N) dense output has ||error||∞ ≤ Cα N^(−α)||x||₂ with probability ≥1−N^(−c), using fresh randomness per fixed input.</t>
  </si>
  <si>
    <t>Ideal HIKP arithmetic. No relative-l2 guarantee or finite-word sparse-engine certificate.</t>
  </si>
  <si>
    <t>[2026-10-13; source cutoff 10:52 UTC; newly recovered-source proposal]
OPEN: general paired support 58 and endpoint gate 53; balanced-order endpoint line accepted
Earlier dated history (preserved verbatim):
[2026-10-13; accepted-result cutoff 04:23:32 UTC; reviewed-results sync]
OPEN: broader all-m paired support; b31 stage complete
Earlier dated history (preserved verbatim):
[2026-10-13; accepted-result cutoff 03:48:30 UTC; bounded later-stage sync]
OPEN: original-b31 all-A overlap; no paired-support closure
Earlier dated history (preserved verbatim):
Proof closed</t>
  </si>
  <si>
    <t>Weak-approximation headline has strong prior art. Exact transfer priority unresolved.</t>
  </si>
  <si>
    <t>[2026-10-13;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P05, L02</t>
  </si>
  <si>
    <t>FUS-10</t>
  </si>
  <si>
    <t>Autocorrelation deficits and separator selection</t>
  </si>
  <si>
    <t>Asymmetric arbitrary-abelian Fourier block rank/gap theorem with p-group and legal-trimming corollaries.</t>
  </si>
  <si>
    <t>No improved universal separator exponent or unrestricted Fourier lower bound.</t>
  </si>
  <si>
    <t>Complete exact specialist prior-work comparison.
Q04: Finite-stage certificate reconstruction is separate Q33.
Q05: General deficit extension is tracked separately.</t>
  </si>
  <si>
    <t>Q04, Q05</t>
  </si>
  <si>
    <t>P08, H03, P10</t>
  </si>
  <si>
    <t>FUS-11</t>
  </si>
  <si>
    <t>Blocked and dyadic raw-mode recognition</t>
  </si>
  <si>
    <t>Proof closed (scoped)
[2026-10-10 reconciliation] The earlier Candidate state is superseded only for the independently accepted supplied-prime-field integration theorem. Production, bit/numerical and priority questions remain open.</t>
  </si>
  <si>
    <t>Piecewise recognizer selecting dyadic pruning or all-length blocked evaluation.
Reviewed update: Original F015 cap and aggregate theorems freshly reread and independently accepted with fresh exact controls and all guarded Green-domain assumptions.
Reviewed recognizer update (10 October 2026): Independent review on 10 October 2026 accepts a unified exact supplied-prime-field dispatcher and the dyadic common-chirp bound O(N r³ log(r+2)+r^(2+3 log₂3)). It pays failed sparse recognition and every candidate rejection; acceptance includes a full raw-coordinate certificate and all dense positive-sign unnormalized DFT outputs.</t>
  </si>
  <si>
    <t>[2026-10-12 23:49 UTC; independently accepted bounded rank-two executor]
Independent review next_cycle_chirp_review/INDEPENDENT_REVIEW.md, SHA256 79890ca46fb5db3d20868bde5b08363d05c585b51e80297943a97baf503044e5. Reviewed final program SHA256 efc0b42360c1433fd1bf5da8f61f795a5d80ebedd592f3cba877dd9eca0690a8; contract SHA256 5c1309efb97c2002ef4e2d06491629ac9f746f8e601fef239a4be92d63d5ce3d. Fresh independent checks: 1,296 complete decisions; 17,814 direct-DFT coordinates; 130 exact per-stage ledger predictions; 4,475 cutoff runs across three suites, including N512/p65537 final publication. Isolated cold replay reproduces all three JSON result files byte-identically. Existing broader theorem, rank-one, source-comparison and historical-priority boundaries are unchanged.
Earlier dated history (preserved verbatim):
[2026-10-12 01:03 UTC; independently accepted bounded unknown-phase rank-one executor]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
Earlier dated history (preserved):
[2026-10-11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Earlier dated history (preserved):
[2026-10-11 20:59 UTC;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Earlier dated history (preserved):
[2026-10-11 19:40 UTC; reviewed consolidation]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Earlier dated history (preserved):
[2026-10-11 17:20 UTC; reviewed cross-tab reconciliation]
Author Library libfile_68163fef2fe08191bfe157e7abca1bc2, SHA256 94996424d3869a8fcb648b2e983106dd39d9264c520d98762f622acdcd86ad1e; independent comparison review libfile_8d3df32de6fc8191b6dedc3a5bc22a69, SHA256 bbb5abaeb3fd940aedb58ac9ebd8322b640000e106ae06dbe2e87fec5d2699c3. Comparison acceptance does not promote novelty or optimized implementation.
Earlier history (unchanged):
[2026-10-11 16:43 UTC; final bounded CHIRP implementation review]
Author libfile_bf879c07b8208191a33e55429d9675ca v1, archive SHA256 f0f6ab4c1601a2875d48aa61c48fd347154357b95f21cf41e0de351d0a61c9db. Independent review libfile_bdc15bd8232881919496a838a30f85b5 v0, SHA256 0f90f725ab1a2952929f0332e30f04a9dd9ea135c16352e136cc9cfd9fc084af. Accepted code 7d263f616526bd1123658771afc73bb44fc15282ef8ee0131e48ade0b59d18b7; checker 556337c6bc1f4215d1782f82fb63bfd67771152a442af1688bf91080f763699f.
Prior dated record, preserved verbatim:
[2026-10-11; final corrected bit-contract review] Author Library libfile_eb7943666d008191b021f29608c3e836 v0; archive SHA256 253a0ecaf023e4fa841d6ea07e4a6ea8a480b9c5f3a75bf9e022e7ad07ec1878. Independent review Library libfile_c09f8a0efb3881918b338dad9ad395b1 v0; archive SHA256 9d86d3ca005b62119566f5e9426900cc0d63eeb4f0ca80b74d693012b438fa03. ACCEPT_WITH_PRECISION_CORRECTION; REVIEWED_STATEMENT.md controls publication wording. Exact Library readbacks and all 23+12 manifest payloads reverified. Original author and accepted field archives unchanged.
Prior dated record, preserved verbatim: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R24</t>
  </si>
  <si>
    <t>Q14</t>
  </si>
  <si>
    <t>Review growing-fiber transform</t>
  </si>
  <si>
    <t>[2026-10-12 20:45 UTC; source-bound current-status clarification]
The scoped supplied-root unified recognition and complete rejection-cost theorem is already accepted. At equal caps S_r is contained in C_r; at unequal caps failed sparse cost remains additive. The minimum compares same-family chirp methods only, and failed recognition still pays fallback. Keep Q14 guards, D06 provenance, inversion/storage/bit costs and fresh-vector application boundaries. Broader optimized numerical/production integration remains separate.
Earlier dated history (preserved):
The two accepted components are not yet one integrated cost/rejection theorem.
Reviewed recognizer update (10 October 2026): The earlier integration gap is closed for the scoped mathematical theorem by REVIEW.md SHA-256 5caac961c8ef5120c55fa024063080e0d87b67e8cc5847387f239221cb6d3cbb, reviewing REPORT.md SHA-256 670fc97d4969b0130ba7b99661de1092c6989272c717d3c8dade17771eb4a11c. At equal caps S_r⊆C_r; at unequal caps the failed sparse cost stays additive. The minimum is only between same-family chirp methods. Rejection does not itself compute the DFT; fallback is additive. Q14 guards, D06 provenance, inversion/storage/bit costs and the fresh-vector application distinction remain explicit.</t>
  </si>
  <si>
    <t>[2026-10-11; exact source-binding clarification] The controlling fresh F015 audit is SP11 section 3, SHA-256 4aed4e38953ac9266f8dbe8995dae1d61046f02972f11c5434c018681eac8df5, in Research-review-supplement-2026-10-10-v2-delivery.zip (Library libfile_c587a06594ac8191b9479f3c402f42db). In the supplement_v3 review namespace H06-H10 ACCEPT its scoped cap, aggregate, guarded Green, coverage and optional prefix claims; H11 REJECTS replacing local Green guards by mere invertibility, H12 REJECTS unrestricted promotion, and H14-H15 keep implementation and priority gates open. These are not baseline proof IDs or uniformly accepting verdicts. Existing proof closure remains unchanged. Coverage packet: Library libfile_816abc6d265c81918f7cd2b8319fd903 v1; SHA256 1a46b418931d63614c2e9d62358569f1aafa175104e1ea76561e9a34d9255ffb. Exact readback and 39 manifest payloads verified.
Prior dated record, preserved verbatim:
Original F015 cap and aggregate theorems freshly reread and independently accepted with fresh exact controls and all guarded Green-domain assumptions.
Reviewed recognizer update (10 October 2026): Scope note from the independently reviewed unified recognizer: the guarded Green/fiber cap and aggregate statements retain their own assumptions; they are not additional raw common-chirp input branches and their status is unchanged by this theorem.</t>
  </si>
  <si>
    <t>[2026-10-11 20:18 UTC; workflow reconciliation]
Q13/STR-Q2’s dense exact reference, bounded dyadic phase-zero sparse frontend and metered dispatcher are independently accepted; this is no longer an assigned/unreviewed reference task. The phase-zero code is e9fdd8c89d2e1e8c1569f91cea16159dce690da0793cef78b0d699cac2e200e5; dispatcher code is b6ba169043f522f4d419f54b7b3cc24f439e76e9d9b69d76d977da6dfd1c1aad. The general common-chirp min(B,H) kernels, broader optimized blocked/Toeplitz implementation, complete production resource accounting and matched optimized-FFT comparisons remain open. Preserve additive attempted/rejected/fallback work and separate INVALID, NONMEMBER and LIMIT behavior; no uniform speedup or root discovery is claimed. Q14’s model-matched interface priority and any new bounded-word contract are separate.
Prior dated record, preserved verbatim:
[2026-10-11 16:24 UTC; current assignment and dependency reconciliation]
CURRENT: The unified supplied-root recognition proof and complete rejection ledger are accepted; exact D06 provenance and the separately corrected CHIRP bit-cost corollary are also closed. Q13/STR-Q2 now have an assigned raw-input implementation and negative-case validation task. Production/optimized timing, numerical robustness, broader interfaces and historical priority remain open.
Prior dated record, preserved verbatim:
Unify model, root assumptions, rejection budget and output application charges.
Q07: Exact field with supplied primitive roots and complete rejection verification.
Q13: No integrated production Toeplitz/blocked recognizer validated.
Q14: Resolve exact intermediate-fiber and rejection-interface priority; any bounded-word implementation requires its own complete contract.
Reviewed recognizer update (10 October 2026): The unified proof and independent finite controls are complete within the supplied-prime-field contract. Remaining work is production implementation and benchmarks, complete word/bit specializations, floating-point contracts, external priority comparison and recovery of the exact historical D06 bytes. No generic sub-N-log-N FFT or priority claim is made.</t>
  </si>
  <si>
    <t>P03, P05, H01, D05, D06, D03, D04, L02, SP11</t>
  </si>
  <si>
    <t>FUS-12</t>
  </si>
  <si>
    <t>Normalized Fourier blocks and integer packing</t>
  </si>
  <si>
    <t>Dense and short-Bluestein signed packing remove dyadic vector-response tables while preserving the finite-word error and asymptotic bound.</t>
  </si>
  <si>
    <t>The scalar bit-length table and all-length interpolation remain charged. This is approximate finite-word computation.</t>
  </si>
  <si>
    <t>[2026-10-12 16:19 UTC; independently accepted bounded N15 nondivisor interface]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
Earlier dated history (preserved):
[2026-10-11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Resolve exact intermediate-fiber and rejection-interface priority; any bounded-word implementation requires its own complete contract.</t>
  </si>
  <si>
    <t>[2026-10-12 20:45 UTC; source-bound current-status clarification]
A successful theorem-precision packed bounded-word executor and composed numerical/production qualification remain open. Q01 proof and eager implementation are distinct. The STR-Q3 concrete 3–4–5 non-Fourier family with paid envelopes and template budget is independently accepted; its declared-cap eager resource refusal is also accepted. That closes only the named non-Fourier family milestone, not a successful theorem-precision build, practical threshold or general Fourier acceleration.
Earlier dated history (preserved):
Build a certified bounded-word executor and verify composed numerical error; compare classical packed-transform contracts.
Q01: Final finite-word proof and eager numerical implementation are different milestones.
Q06: Need a concrete non-Fourier family with paid envelopes and scaled-template budget.</t>
  </si>
  <si>
    <t>Q01, Q06</t>
  </si>
  <si>
    <t>Original cap/aggregate algorithms retained with supplied roots and guarded Green domain.</t>
  </si>
  <si>
    <t>P01, P14, L03, H01, P05</t>
  </si>
  <si>
    <t>NF-04</t>
  </si>
  <si>
    <t>Sparse magnetic weights share one inverse</t>
  </si>
  <si>
    <t>[2026-10-11 17:20 UTC; reviewed cross-tab reconciliation]
BOUNDED PRIOR-INTERFACE COMPARISON COMPLETE. Original near-quadratic Bringmann plug-in needs REPAIR because a uniform RIP-set constructor/preparation cost is uncharged. The repaired one-dimensional consecutive-sample zero test plus capped adaptive tree explorer is independently ACCEPTED in exact complex arithmetic with D_M(b)=O((b+1)^3(1+log M)^3). This recovers restricted polylog-budget headlines; it does not certify original sharper finite bounds or all-field transfer. Independent review libfile_3e6100d5e41c81918760fd96ebb06103 v0, archive SHA256 1d1fb981a71d5af0687090534295af812d758dab736acf5fe910c914e83ec48e. Direct arbitrary-length binning implementation, the source-pinned finite-word HIKP engine, and full-interface historical priority remain OPEN.
Earlier history (unchanged):
Classical transform ingredients; exact intermediate-fiber/rejection interface remains unresolved.</t>
  </si>
  <si>
    <t>Fresh exact controls independently reviewed; bit complexity, numerical stability and production validation remain separate.</t>
  </si>
  <si>
    <t>D03, D04, P05, L02, SP11</t>
  </si>
  <si>
    <t>H06, H07, H08, H09, H10, H11, H12, H14, H15</t>
  </si>
  <si>
    <t>Q15</t>
  </si>
  <si>
    <t>Review fixed Weyl–Green grammar</t>
  </si>
  <si>
    <t>[2026-10-13; accepted-result cutoff 05:16:43 UTC; bounded later acceptance]
TO RESEARCH: broader attribution; named F014 review COMPLETE 15
Earlier dated history (preserved verbatim):
Proof closed</t>
  </si>
  <si>
    <t>[2026-10-12 00:47 UTC; independently accepted finite-word interface diagnosis]
Existing exact-field magnetic/sparse-character results remain accepted. New independent scoped acceptance: legal genuinely noncommuting inverse inputs can collapse under fixed fractional-bit quantization of intended original inputs; at N=3 the auxiliary chart W has unbounded output range and kappa_2(W)&gt;=2^(2B-2) despite delta&gt;=3/4. Rounded weights do not determine exact character support, and near-roots do not certify exact parity. Sufficient residual/resolvent perturbation bounds and paid Q(i sqrt(3))-to-dyadic complete-output extraction are accepted. W is an auxiliary coordinate matvec, distinct from the magnetic average R_w and full Weyl/Fourier synthesis.
Earlier dated history (preserved):
Accepted exact-field sparse-character evaluation with shared inverse and paid recognition/sector work.
Reviewed update: Uniform O(N) exact-field whole-vector average, rank formulas, O(N min(ell+1,K-ell)) sectors and all-odd same-K support exclusion accepted.
[2026-10-10T12:13:36Z] Accepted signed-magnetic continuation and Phase20 auxiliary weight identities; no new full-FFT evaluator.
[2026-10-10 12:20 UTC] The weight matrix has rank N for N=2 modulo 4 and N-1 for N=0 modulo 4 over every field satisfying the exact-order root and nonzero chart hypotheses. Five explicit legal banks over Q(q) realize negative Fourier at N=5. Together with the accepted support gate and four-bank exclusion, the exact minimum is five in characteristic zero.</t>
  </si>
  <si>
    <t>[2026-10-13; accepted-result cutoff 05:16:43 UTC; bounded later acceptance]
Related F014 result; this row's own theorem remains unchanged.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Fixed common ordered Weyl pair: gcd-sensitive branch bound, ceil(sqrt N) at odd N and (N+1)/2 at odd prime powers.</t>
  </si>
  <si>
    <t>[2026-10-12 00:47 UTC; independently accepted finite-word interface diagnosis]
Numerical construction remains open. The collision result concerns intended original inputs observed through specified lossy rounding, not a target defined by the rounded data or progressively refined certified/exact input. Fractional-bit fixed-point and separately checked total-significand formats are distinct. Unbounded fixed-point range is not a universal mantissa lower bound: exponent encoding and scale-dependent precision remain viable. Preserve exact-root parity and exact-field theorems. No general adaptive-precision impossibility, production evaluator, Fourier speedup or historical novelty conclusion.
Earlier dated history (preserved):
Specific supplied-root dyadic recognition model; root discovery and bounded-word numerics excluded.</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</si>
  <si>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Related shared F014 primary-comparison work: the matched multivariate evaluation-atom/Hankel antecedent comparison is pending independent review at this cutoff. Preserve this row’s own accepted theorem and broader obligations. The delta=0 quadratic lower-bound candidate belongs to the separately scoped F014 branch and is unaccepted; no worldwide novelty or parent closure is inferred.
Earlier dated history (preserved verbatim):
No branch-specific generators/endpoints and no general circuit lower bound.</t>
  </si>
  <si>
    <t>[2026-10-12 00:47 UTC; independently accepted finite-word interface diagnosis]
Freeze a general coefficient/root representation and admissible parameter/scale family; supply support-or-certified-residual recognition, exact-root/parity handling, certified precision escalation, numerical convolution/recurrence error, charged preparation/refusal paths and complete output costs in one bit/RAM model. The new interface obstruction and paid restricted extraction are complete; they do not close this positive finite-word construction.
Earlier dated history (preserved):
Supply coefficient representation, precision/error and complete implementation cost for finite-word transfer.</t>
  </si>
  <si>
    <t>Q07, Q35</t>
  </si>
  <si>
    <t>H01, P05, SP07, SP08</t>
  </si>
  <si>
    <t>[2026-10-11; bounded Weyl–Green/Fourier–Green priority comparison] Original F014 proof/audit and exact P06/R17 composite binding inspected; bounded primary model comparison completed. Treat as a specialized application of established Weyl/Gauss, character-rank and Prony/Hankel methods. The exact restricted two-resolvent gcd maximum was not identified in inspected sources; worldwide priority remains unresolved. See sealed REPORT sections 2A–3B for the endpoint distinction and the all-odd-framework attribution correction. No new proof acceptance, discovery count or runtime claim.
[Earlier record preserved]
Final Delvaux–Van Barel 2008 comparison complete. fixed pair Weyl Green bound distinct relative to DV2008 final; worldwide unresolved.</t>
  </si>
  <si>
    <t>P06</t>
  </si>
  <si>
    <t>NF-05</t>
  </si>
  <si>
    <t>R17</t>
  </si>
  <si>
    <t>Fixed-orbit support excludes odd Fourier</t>
  </si>
  <si>
    <t>Review weak-error all-length approximation</t>
  </si>
  <si>
    <t>[2026-10-13; source cutoff 10:52 UTC; newly recovered-source proposal]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[2026-10-13; accepted-result cutoff 04:23:32 UTC; reviewed-results sync]
Independent ACCEPT: original-tau overlap for every primitive odd root order d&gt;31 and every integer A&gt;=1 in characteristic zero, at fixed b=31. Review manifest bfb582e9d2b69b7e8485abfc670e95f69c807afc252fc3f77411fc1d58fca31a. The named construction and review are complete (priority 15). Earlier residual, descent and scoped route obstructions are retained. This does not prove all-b/all-m paired support or historical novelty.
Earlier dated history (preserved verbatim):
[2026-10-13; accepted-result cutoff 03:48:30 UTC; bounded later-stage sync]
Independent scoped ACCEPT of uniform collision-kernel, consecutive-polynomial Bezout, localized collision-ideal and resultant identities; existing m=12/order31775 one-sided collision refutes the unit-edge noncancellation shortcut (manifest eaa78a8ba55afd71c6fbab9ecdcbb5a05f7cafb2d1f7b106d588f3550e9580b7). Separate Frobenius review ACCEPT establishes inert norm/coefficient-gcd equivalence and obstructs the stated nonzero-slope diagonal-affine Jacobi Hermitian route for m&gt;=3 (manifest 2e2d836aa9e6fa9af2c97227976d95c8fce422ad555dc1b748de3293111b9d0d). Neither is paired-support exclusion/refutation, endpoint counterexample, new actual-family discovery or exclusion of all Hermitian methods. Earlier accepted b31 residual and reciprocal descent remain unchanged.
Earlier dated history (preserved verbatim):
[2026-10-13; accepted-result cutoff 03:06 UTC; frozen successor sync]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Earlier dated history (preserved verbatim):
[2026-10-13;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Earlier dated history (preserved):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Earlier dated history (preserved):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Earlier dated history (preserved):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Earlier dated history (preserved):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Earlier dated history (preserved):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Earlier dated history (preserved):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Earlier dated history (preserved):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Earlier dated history (preserved):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Earlier dated history (preserved):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Earlier dated history (preserved):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Earlier dated history (preserved):
Hermite disk exclusion and half-order guard removal retained. Composite residual squarefreeness remains a guard.</t>
  </si>
  <si>
    <t>At every odd N&gt;=3, same-K weighted orbit sums have Weyl support at most N(K+1)/2&lt;N², including K=N.
Reviewed update: Uniform O(N) exact-field whole-vector average, rank formulas, O(N min(ell+1,K-ell)) sectors and all-odd same-K support exclusion accepted.
[2026-10-10T12:13:36Z] In the separate signed grammar, four-bank characteristic-zero classification is now N3 only; preserve the original one-orientation model.
[2026-10-10 12:20 UTC] Five explicit legal banks over Q(q) realize negative Fourier at N=5. Together with the accepted support gate and four-bank exclusion, the exact minimum is five in characteristic zero.</t>
  </si>
  <si>
    <t>No extra gauges, coordinate changes, mixed K or stage products; not a runtime lower bound.</t>
  </si>
  <si>
    <t>Any broader architecture needs a new proof with its exact grammar.</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</si>
  <si>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[2026-10-12 01:08 UTC; independently accepted HIKP coefficient/response component with explicit erratum]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Earlier dated history (preserved):
[2026-10-11 16:38 UTC; independent sparse-transfer review]
Blocker-identification review COMPLETE. The existing ideal-arithmetic proof remains closed; finite-word sparse-engine construction/certification remains OPEN. The completed cross-table lane has moved to STR-Q3.
Prior dated record, preserved verbatim:
[2026-10-11 16:25 UTC; assigned stages updated]
The bounded sparse-transfer numerical-gap audit is complete at author level; review_sparse_numeric_blocker is independently reviewing its candidate blocker. Existing ideal-arithmetic P05 §S6/R18 theorem remains accepted, while the finite-word sparse-engine contract stays unresolved. No substantive candidate finding is promoted before that verdict.
Prior dated record, preserved verbatim:
Proof closed</t>
  </si>
  <si>
    <t>Q35</t>
  </si>
  <si>
    <t>SP07, SP08</t>
  </si>
  <si>
    <t>NF-06</t>
  </si>
  <si>
    <t>Cycle sums meet separator cutoffs</t>
  </si>
  <si>
    <t>[2026-10-12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Earlier dated history (preserved):
Two unitary-cycle sums require N&lt;=8; general two/three inverse sums obey inherited fixed-branch ceilings.
Reviewed update: Two unitary-cycle Fourier summands excluded for N&gt;8; 26 exact Jacobian records and fixed-branch ceilings accepted.
[2026-10-10 13:00 UTC; reviewed scoped continuation] Related-family continuation of ordinary unitary Hamiltonian-cycle inverse sums, not an identification with the earlier fixed-term theorem or with signed magnetic banks. Accepted: for every N&gt;=4 and finite q, M=sum_j c_j(I-W_j)^-1 cannot be invertibly monomial-equivalent to complex Fourier when each W_j is one directed unit-modulus Hamiltonian cycle, each inverse exists, and c_j=lambda r_j with a common complex lambda and real r_j. Arbitrary complex coefficients are a different class: the separately accepted finite phase-orbit construction spans exactly all constant-diagonal complex matrices for N&gt;=2, and an explicit Fourier column phase gauge lies in that span. It gives actual real-coefficient N=2 and N=3 witnesses; N=1 depends on admitting a weighted loop. The displayed construction uses at most 3^(N-1) terms, with no optimal term-count, efficient evaluator or worldwide-priority claim. The source treewidth statement repeats accepted v28 and is not counted again. Source identity SHA-256: 3d751db005d0fef80843849b87bda696feb060d6537f0596fa74f8169202de93. Exclusion audit: math/updates/2026-10-10-1300/notes/02_unitary_exclusion.md; SHA-256 c481e9bc79e38a4dae4e181da43253e19472d246c52c69843f7c7a15508abb0d. Phase construction: math/updates/2026-10-10-1300/notes/03_phase_averaging_construction.md; SHA-256 54bc4ff48819bdf097df26c9026bb6469c3826acc6685e6c71fa8c1274fa6909. Independent phase proof: math/updates/2026-10-10-1300/notes/05_phase_averaging_proof.md; SHA-256 447ed5deed01309bc9e67d861f0474308a9c80d6c78022abb920f8c12bfaaebc.</t>
  </si>
  <si>
    <t>[2026-10-12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Earlier dated history (preserved):
Individually routed Hamiltonian-cycle inverses; specified external freedom; no stage-product extension.</t>
  </si>
  <si>
    <t>[2026-10-12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Earlier dated history (preserved):
In surviving sizes, settle all-row Fourier membership rather than local Jacobian dominance.</t>
  </si>
  <si>
    <t>Q04, Q34</t>
  </si>
  <si>
    <t>H03, P08, P10, SP05, SP06</t>
  </si>
  <si>
    <t>NF-07</t>
  </si>
  <si>
    <t>Covariant extraction meets rational gates</t>
  </si>
  <si>
    <t>[2026-10-12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Earlier dated history (preserved):
For nonzero alpha, whole physical E/J/P scalar-linear circuit inherits Fourier projection gate lower bound.
Reviewed update: Corrected primitive Weyl classification, guarded extraction, bounded-exponent spectator result and single/multicycle ambient-swap obstruction accepted.; Galois rank formula, arbitrary-depth scalar-linear gate cut, isolated diagonal optimum, nonzero normalization and correctly charged E/J/P fusion accepted.</t>
  </si>
  <si>
    <t>[2026-10-12 01:08 UTC; independently accepted explicit rational stable extraction]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
Earlier dated history (preserved):
PE=I does not guarantee alpha!=0; no free nonrational normalization or uncharged E/P.</t>
  </si>
  <si>
    <t>[2026-10-12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Earlier dated history (preserved):
Give an actual charged stable constructor before asserting speed or general computational complexity.</t>
  </si>
  <si>
    <t>Q36, Q37</t>
  </si>
  <si>
    <t>P05</t>
  </si>
  <si>
    <t>SP09, SP10</t>
  </si>
  <si>
    <t>NF-08</t>
  </si>
  <si>
    <t>Branch and scalar gates constrain together</t>
  </si>
  <si>
    <t>NEW-02</t>
  </si>
  <si>
    <t>Composite fixed-pair branch obstruction</t>
  </si>
  <si>
    <t>[2026-10-12 00:14 UTC; independently accepted bounded NF08 whole-target scalar resources]
Independent bounded ACCEPT: with fixed base field k and scalar-linear wires, for T=T0+sum_j theta_j Tj the whole-target nonbase scaling count is at least rank_k[T1|...|Td], and at most sum_j rank_k(Tj); quadratic extensions give equality. Disjoint-input/output block-diagonal composition adds this rank (and exact optima in a common quadratic extension). In the frozen nine-branch F3 example over Q(omega), isolated branch optima are each 3 (sum 27), the complete shared-input branch stack has optimum 3, and the summed F3 target has optimum 1. These distinct targets cannot be charged by summing isolated costs.
Earlier dated history (preserved):
Fixed-pair representation branch bound and whole-target nonrational scalar-gate bound hold simultaneously.
Reviewed update: Galois rank formula, arbitrary-depth scalar-linear gate cut, isolated diagonal optimum, nonzero normalization and correctly charged E/J/P fusion accepted.</t>
  </si>
  <si>
    <t>[2026-10-13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[2026-10-12 18:19 UTC; independently accepted bounded admitted Q16 backend execution]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Earlier dated history (preserved):
[2026-10-12 17:45 UTC; independently accepted bounded Q16 whole-output theorem and callback contract]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Earlier dated history (preserved):
[2026-10-12 14:54 UTC; independently accepted restricted one-sparse pruning repair and API baseline]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Earlier dated history (preserved):
[2026-10-12 14:30 UTC; independently accepted Q16 single fixed-target trial composition]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Earlier dated history (preserved):
[2026-10-12 14:06 UTC; independently accepted Q16 collision, true-filter moments and crowding components]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Earlier dated history (preserved):
[2026-10-12 13:50 UTC; independently accepted classical dyadic affine parameter sampler]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Earlier dated history (preserved):
[2026-10-12 13:27 UTC; independently accepted bounded Q16 perturbed ranking and location fibers]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Earlier dated history (preserved):
[2026-10-12 12:12 UTC; independently accepted supplied-location companion amplitude arithmetic]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Earlier dated history (preserved):
[2026-10-12 11:27 UTC; independently accepted bounded HIKP bucket arithmetic]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Earlier dated history (preserved):
[2026-10-12 01:08 UTC; independently accepted HIKP coefficient/response component with explicit erratum]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Earlier dated history (preserved):
For fixed 0&lt;α&lt;1/2 and c&gt;0, all-length O(N) dense output has ||error||∞ ≤ Cα N^(−α)||x||₂ with probability ≥1−N^(−c), using fresh randomness per fixed input.</t>
  </si>
  <si>
    <t>[2026-10-12 00:14 UTC; independently accepted bounded NF08 whole-target scalar resources]
Model is scalar-linear: base-field operations/routing are uncharged for the nonbase-gate optimum; every multiplication of an input-dependent scalar wire by a nonbase constant is charged. Nonlinear input-dependent multiplication/division, conjugation, coefficient extraction and vector-gate packing are excluded. Arbitrary complex input wires are not split into rational coordinates. The explicit nine-branch evaluator uses six nontrivial cyclic solves, 31 nonbase and 32 rational scalings, 48 additions/subtractions, 3 external reads and 3 summed-output writes. These are algebraic upper ledgers, not an optimum or a rational-operation lower bound. Canonical ordered-pair branch lower 3 is separate; the nine-branch representation is not shown sharp. No products of branch and scalar lower bounds.
Earlier dated history (preserved):
They constrain distinct resources and are not multiplied; isolated stage ranks are not additive.</t>
  </si>
  <si>
    <t>[2026-10-12 00:14 UTC; independently accepted bounded NF08 whole-target scalar resources]
NF-08 remains progressed/open. Freeze an actual growing-length fused target, base field, scalar-wire graph and legal branch grammar; derive its whole-target invariant, count actual shared evaluation and branches separately, and pay coefficient/rational preparation, endpoints and complete readout in the chosen total-cost model. General higher-degree exact scalar complexity, sharp branch constructions, rational-operation lower bounds, warm-CSE, total machine I/O, precision/bit costs, production, FFT speedup and historical priority remain open.
Earlier dated history (preserved):
For proposed fused graph, prove a whole-target gate bound and count actual branches separately.</t>
  </si>
  <si>
    <t>Q15, Q37</t>
  </si>
  <si>
    <t>P06, SP10</t>
  </si>
  <si>
    <t>NF-09</t>
  </si>
  <si>
    <t>Composite RS families feed legal banks</t>
  </si>
  <si>
    <t>Guarded proof closed</t>
  </si>
  <si>
    <t>[2026-10-13; source cutoff 10:52 UTC; newly recovered-source proposal]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[2026-10-13; accepted-result cutoff 04:23:32 UTC; reviewed-results sync]
No further F020 substage is selected. General all-m paired reciprocal support remains open at 58; endpoint gate 53 remains separate and unselected. The active arithmetic lane is existing Q29: the t=27 normalized repeated-prime intrinsic-discriminant implication (priority 54), with any current counterexample candidate still unaccepted at this cutoff. Do not launch a higher-b certificate automatically.
Earlier dated history (preserved verbatim):
[2026-10-13; accepted-result cutoff 03:48:30 UTC; bounded later-stage sync]
Selected OPEN (priority 57): construct original-b31 all-A overlap certificates, retaining original tau, lower odd orders 33..63, infinite odd tail 241+, and all 88 middle odd orders 65..239. Supply fresh primitive-conjugate witnesses and every required finite-A bridge. General actual-RS paired support 58 and endpoint gate 53 remain separate open, unselected obligations. No new equivalent support reformulation is active.
Earlier dated history (preserved verbatim):
[2026-10-13; accepted-result cutoff 03:06 UTC; frozen successor sync]
Current OPEN (priority 58): for the actual RS coefficient pair A_m,B_m, prove uniformly in m&gt;=1 that gcd(A_m,B_m) divides D_m^s, equivalently exhibit a_m A_m+c_m B_m=D_m^s over F2[T], retaining the m=1/B=0 boundary. If B_m is nonzero, the reviewed degree reduction allows exponent s-2. Alternatively give one certified simultaneous factor whose lifted root has exact order&gt;2m+1. Preserve all four channels, actual reversal and both Frobenius orbit types; the reduction alone is not the support proof. Separate endpoint gate 53, ramified-content parent 54 and b31 all-A overlap57 remain distinct; the completed b31 residual stage stays15.
Earlier dated history (preserved verbatim):
[2026-10-13; full status reconciliation]
Current lead58: prove the m-uniform reciprocal-support mechanism for Q_m=E_m R_m and actual-degree reversal Q_m*: after inverting L_(2m+1), establish a_m Q_m+c_m Q_m*=L_(2m+1)^(deg Q_m), or an equivalent guarded localized-ideal identity. Cover all four channels, self-reciprocal and distinct paired Frobenius orbits. Return a uniform proof or an exact common factor whose root order exceeds 2m+1. Separate b31 all-A overlap57 remains unaccepted; b31 residual construction/review are complete15.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Earlier dated history (preserved):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Earlier dated history (preserved):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Earlier dated history (preserved):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Earlier dated history (preserved):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Earlier dated history (preserved):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Earlier dated history (preserved):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Earlier dated history (preserved):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Earlier dated history (preserved):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Earlier dated history (preserved):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Earlier dated history (preserved):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Earlier dated history (preserved):
See Q29 for the broader composite extension.</t>
  </si>
  <si>
    <t>[2026-10-11; bounded Weyl–Green/Fourier–Green priority comparison] Original F014 proof/audit and exact P06/R17 composite binding inspected; bounded primary model comparison completed. Treat as a specialized application of established Weyl/Gauss, character-rank and Prony/Hankel methods. The exact restricted two-resolvent gcd maximum was not identified in inspected sources; worldwide priority remains unresolved. See sealed REPORT sections 2A–3B for the endpoint distinction and the all-odd-framework attribution correction. No new proof acceptance, discovery count or runtime claim.
[Earlier record preserved]
New-to-project restricted-grammar extension; external priority unresolved. Current primary comparisons: PRIMARY-FOURIER: No matching theorem identified in this source; no novelty inference.</t>
  </si>
  <si>
    <t>[2026-10-11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Earlier dated history (preserved):
All-A half-order overlap guards now close for d=sp, s in {3,7,11}, every prime p=1 mod4.
Reviewed update: Accepted parity-complete inverse Hermite pairing with its exact exception, augmented same-component criterion, and unconditional composite families d=sp for s in {3,7,11}, every prime p=1 mod4.
[2026-10-10T12:13:36Z] Accepted fixed-base family now includes s=15,19 with p not dividing s; general support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All-local-index overlap follows from the accepted resonance and parameter-disk results; the fixed-cycle scalar-bank m+1 minimum is unchanged. Independent receipt SHA-256: 2f84fdea7f6e0d0b1a90d1bb5e2c87bb0254650c5a495bdb8b8a8f3a1ab7ff86.</t>
  </si>
  <si>
    <t>[2026-10-13; source cutoff 10:52 UTC; newly recovered-source proposal]
PAIRED_CHAR2: sources/PAIRED_CHAR2/REVIEW.md; SHA-256 64a0eb995814b47a218c19a6f4cb4a1414b4fdc28e3d1130480413565f9c3954
Earlier dated history (preserved verbatim):
[2026-10-13; reviewed successor checkpoint]
next_cycle_endpoint_review/INDEPENDENT_REVIEW.md; INDEPENDENT_RESULTS.json; NEXT_GATE_RANKING.json; REPLAY_RECEIPT.json; manifest SHA-256 2d5e8c04c3a9a1113c3f1c267b39e0eb865a124dc47016e96f912230577eb0da
Earlier dated history (preserved verbatim):
[2026-10-13; post-checkpoint successor intake]
next_cycle_b29_overlap_review/INDEPENDENT_REVIEW.md; VERDICT.json; separate structural review next_cycle_rs_structural_review/INDEPENDENT_REVIEW.md
Earlier dated history (preserved verbatim):
R10</t>
  </si>
  <si>
    <t>C02</t>
  </si>
  <si>
    <t>Dyadic endpoint minimax</t>
  </si>
  <si>
    <t>NEW-03</t>
  </si>
  <si>
    <t>[2026-10-11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Existing resonance and scalar-bank model unchanged; not all composite or repeated-prime d.</t>
  </si>
  <si>
    <t>Blocked common-chirp recognition</t>
  </si>
  <si>
    <t>Blocked common-chirp cost O(N r^(2+log₂3)+r^(2+3log₂3)); named Toeplitz and Gauss proofs are inherited dependencies.</t>
  </si>
  <si>
    <t>[2026-10-11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Resolve general augmented-content prime support and exact application priority.</t>
  </si>
  <si>
    <t>No integrated production Toeplitz/blocked recognizer validated.</t>
  </si>
  <si>
    <t>New-to-project bound; Prony, chirp-z and Karatsuba are classical.</t>
  </si>
  <si>
    <t>NF-10</t>
  </si>
  <si>
    <t>P03</t>
  </si>
  <si>
    <t>[2026-10-13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Earlier dated history (preserved):
[2026-10-12 01:08 UTC; independently accepted HIKP coefficient/response component with explicit erratum]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Earlier dated history (preserved):
[2026-10-11 16:38 UTC; independent sparse-transfer review]
Accepted local certificate review isolates the first missing HIKP flat-window/response numerical contract. Required next: source-pinned constructor and bucket implementation, certified denominator and range bounds, perturbed location/estimation analysis, fresh unbiased randomness, abort probabilities and paid preparation/bit costs. A bounded archive scan is not a global absence proof.
Prior dated record, preserved verbatim:
Ideal HIKP arithmetic. No relative-l2 guarantee or finite-word sparse-engine certificate.</t>
  </si>
  <si>
    <t>Certified inverse transfer uses chirp subclass</t>
  </si>
  <si>
    <t>NEW-04</t>
  </si>
  <si>
    <t>Conditional proof closed
[2026-10-10; independently accepted b=2 boundary update] Conditional inverse transfer remains conditional; finite-word reciprocal preparation is independently accepted for the fixed b=1 and b=2 subclasses only.</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</si>
  <si>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[2026-10-11; consolidated working manuscript accepted] Independent review ACCEPTs the 12-page endpoint/deficit manuscript at its exact sealed hashes, including rendered mathematics. Cyclic-dyadic minimax and the separately scoped finite-abelian deficit rank/gap result retain their hypotheses. Historical priority remains unresolved. Manuscript, Library PDF and exact review receipt: novelity breakthough Q32/Q34.
[Earlier record preserved below]
Endpoint minimax and odd-moment bounds retained. Deficit invariant extends the block-rank/gap argument to arbitrary finite abelian groups.</t>
  </si>
  <si>
    <t>Faster dyadic raw-mode recognition</t>
  </si>
  <si>
    <t>[2026-10-11 23:59 UTC; independently accepted complete Q30 superlinear baseline]
Q30 component only; all other components and restrictions unchanged.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Conditional two-transform inverse transfer gains an explicit full nondegenerate quadratic-chirp preparation route.
Reviewed update: Accepted conditional inverse transfer, corrected full-chirp bounded-word sup-norm preparation, exact-field boundary recurrence and root-specific singularity countercontrols. General bounded-word magnetic inverse preparation remains open.
[2026-10-10; independently reviewed bounded update] Accepted non-chirp subclass: odd N≥5, canonical complex root, b=1, a=(N−3)/2, n=ceil(log2(N+1)) and 2≤t≤n. The exact spectral floor is 2sin(π/N), maximum 4cos(π/N)cos(π/(2N)), and condition number Θ(N). Precision p=t+3n+10 yields uniform reciprocal error &lt;2^(-t)/256. Charged preparation costs O(N+(n+t)^12), hence asymptotically O(N), on the specified 64n-bit multiplication/division RAM. Independent receipt SHA-256: c5beccf0bcb5d21bcf9fd92cd194da9172988afc8c702740b5b138ad3a03fcfc.
[2026-10-10; independently accepted b=2 boundary update] Accepted second non-chirp fixed boundary: odd N&gt;=7, b=2, a=(N-5)/2 and canonical complex q=exp(-2*pi*i/N). The exact spectral floor is 4sin(pi/N)sin(3pi/N), attained exactly at k=(N-1)/2, (N+1)/2, (N+3)/2 modulo N. Conditioning is Theta(N^2), with kappa/N^2 -&gt; 4/(3pi^2); no exact maximum formula is claimed. For n=ceil(log2(N+1)) and integer 2&lt;=t&lt;=n, p=t+5n+10 gives reciprocal sup error &lt;2^(-t)/256. Fully charged preparation costs O(N+(n+t)^12) word operations and O(N+(n+t)^4) words on the specified 64n-bit integer multiplication/division RAM. Author report SHA-256: 94b5bd00508700a07bfdd92b0f42382c561fad4000db34c5fa8101a02c82fd26. Independent acceptance receipt SHA-256: 558da190b4591ddb3dcb1b4a52e18b9ac3261b242f1ae7ba589335b0b16635b8.</t>
  </si>
  <si>
    <t>[2026-10-11 23:59 UTC; independently accepted complete Q30 superlinear baseline]
Q30 component only; all other components and restrictions unchanged.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General boundary kernel has exact-field recurrence only; l2 transform errors do not yield needed sup-norm gap certificate.
[2026-10-10; independently reviewed bounded update] This is a b=1 preparation theorem under its explicit word/range/precision contract. Θ(N) conditioning prevents assuming a low-condition compiler transfer; no growing-b closure, O(N) bit bound, unrestricted FFT improvement or priority upgrade follows.
[2026-10-10; independently accepted b=2 boundary update] Only b=2 in the canonical complex embedding is newly closed. General/growing-b preparation and stability of the source general second-order recurrence remain open. Theta(N^2) conditioning does not satisfy the low-condition transfer premise. Complete inverse application still needs separately paid endpoint, diagonal-executor and represented-input/range errors. No O(N) bit bound, finite-field conclusion, practical speedup, unrestricted FFT improvement or historical-priority claim follows.</t>
  </si>
  <si>
    <t>Q07, Q14</t>
  </si>
  <si>
    <t>NEW-05</t>
  </si>
  <si>
    <t>Autocorrelation-deficit separator extension</t>
  </si>
  <si>
    <t>[2026-10-11 23:59 UTC; independently accepted complete Q30 superlinear baseline]
Q30 component only; all other components and restrictions unchanged.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[2026-10-11 16:24 UTC; current assignment and dependency reconciliation]
CURRENT: This inverse-transfer route remains conditional. The later Q30 work has accepted all-b canonical odd-grid minima, all-length first-order preparation with explicit b-dependent costs, nonchirp recurrence stability, and the fixed b=1 full-Q inverse/residual contract. These supersede the earlier b=1/b=2-only preparation summary for those precise canonical scopes. Uniform useful growing-b linear work, an independent P/product executor, complete Fourier composition and production/priority claims remain open.
Prior dated record, preserved verbatim:
Certify general bounded-word spectral preparation and conditioning under complete range/precision costs.
[2026-10-10; independently accepted b=2 boundary update] Continue with general/growing-b complex spectral preparation and complete finite-word costs. Treat the b=1 and b=2 canonical-root preparation results as accepted bounded cases; a low-condition inverse-compiler transfer is not supplied by either.</t>
  </si>
  <si>
    <t>Q01, Q30</t>
  </si>
  <si>
    <t>P01, H01, SP03, SP07</t>
  </si>
  <si>
    <t>F132</t>
  </si>
  <si>
    <t>Dyadic finite-word approximation</t>
  </si>
  <si>
    <t>[2026-10-13; accepted-result cutoff 05:16:43 UTC; bounded later acceptance]
Comparison dependency only; preserve the general asymmetric NEW-05 theorem.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Asymmetric arbitrary-abelian Fourier block rank/gap theorem with p-group and legal-trimming corollaries.</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</si>
  <si>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No improved universal separator exponent or unrestricted Fourier lower bound.</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</si>
  <si>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Corrected fixed-word theorem; explicit 2 ≤ t ≤ n domain, total encoding and charged multiword fallback.</t>
  </si>
  <si>
    <t>Classical fourth-moment and separator synthesis; exact priority unresolved. Current primary comparisons: PRIMARY-FOURIER: Double digit reversal and rank-one hierarchy: Lemma 7, p.1596; Eq.(15), pp.1593-1594. C02 N=8 critical lower bound is a corollary of Theorem 9, pp.1598-1599. One-vector support frontier and extremal output geometry: Theorem 9 and Remark 10. PRIMARY-FOURIER: Flat unitary/support uncertainty background: Theorem 1 and Lemma 2, pp.1588-1589.</t>
  </si>
  <si>
    <t>[2026-10-12 00:22 UTC; bounded F132 primary-source model comparison]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External model/priority comparison remains open.</t>
  </si>
  <si>
    <t>P08</t>
  </si>
  <si>
    <t>NEW-06</t>
  </si>
  <si>
    <t>[2026-10-12 18:19 UTC; independently accepted bounded admitted Q16 backend execution]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01:08 UTC; independently accepted HIKP coefficient/response component with explicit erratum]
Complete component preparation O(Q^8+wQ^5) classical bit work; context/scratch O(Q²), stored taps O(wp); transition query O(Q^5) after preparation. Pass/stop queries pay comparisons/output, unusually long indices pay modular reduction, and all n responses are not free. The constructor stores sparse taps rather than a dense zero vector/response bank. Packed mathematical storage is separate from Python overhead and binary64/constant-word production. Explicit erratum: Qmin56 at m10,b2,q10,p26; unchanged sealed v1 proof/code plus reviewer correction, no silent author v2.
Earlier dated history (preserved):
[2026-10-11 16:38 UTC; independent sparse-transfer review]
Finite-word engine OPEN; blocker and conditional local certificates independently validated. P05 §S6/R18 remains accepted in its ideal-arithmetic model. Q01 deterministic approximation, F016 Gaussian history and ALG-033 rejected aggregation remain separate.
Prior dated record, preserved verbatim:
Finite-word engine certification pending</t>
  </si>
  <si>
    <t>Arbitrary-pencil proof closure</t>
  </si>
  <si>
    <t>P05, L02</t>
  </si>
  <si>
    <t>C01</t>
  </si>
  <si>
    <t>Exact Green additive length</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</si>
  <si>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Arbitrary-matrix diagonal-pencil universal factors and reciprocity now independently proved at fixed homogeneous degree.</t>
  </si>
  <si>
    <t>[2026-10-12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Historical full-family priority and generic sparse-rational/Fourier recovery remain open. No bit-complexity, conditioning or production guarantee.
Earlier dated history (preserved):
Specialization may increase vanishing order; generic exact order is not universal.</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</si>
  <si>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Classical resultant mechanism; printed formula/application priority unresolved. Current primary comparisons: PRIMARY-THETA: No matching theorem identified in this source; no novelty inference.</t>
  </si>
  <si>
    <t>Q17</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</si>
  <si>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P02</t>
  </si>
  <si>
    <t>NEW-07</t>
  </si>
  <si>
    <t>Even-bank extra-pole proof closure</t>
  </si>
  <si>
    <t>[2026-10-12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Even N=2h ≥4 admits at most h+1 legal nonzero distinct poles; complete pencil proof accepted.</t>
  </si>
  <si>
    <t>[2026-10-12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Exact h-pole optimum and universal parameter t=1 remain open.</t>
  </si>
  <si>
    <t>[2026-10-13;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[2026-10-12 18:19 UTC; independently accepted bounded admitted Q16 backend execution]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
Earlier dated history (preserved):
[2026-10-12 17:45 UTC; independently accepted bounded Q16 whole-output theorem and callback contract]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Earlier dated history (preserved):
[2026-10-12 14:54 UTC; independently accepted restricted one-sparse pruning repair and API baseline]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Earlier dated history (preserved):
[2026-10-12 14:30 UTC; independently accepted Q16 single fixed-target trial composition]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Earlier dated history (preserved):
[2026-10-12 14:06 UTC; independently accepted Q16 collision, true-filter moments and crowding components]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Earlier dated history (preserved):
[2026-10-12 13:50 UTC; independently accepted classical dyadic affine parameter sampler]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Earlier dated history (preserved):
[2026-10-12 13:27 UTC; independently accepted bounded Q16 perturbed ranking and location fibers]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Earlier dated history (preserved):
[2026-10-12 12:12 UTC; independently accepted supplied-location companion amplitude arithmetic]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Earlier dated history (preserved):
[2026-10-12 11:27 UTC; independently accepted bounded HIKP bucket arithmetic]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Earlier dated history (preserved):
[2026-10-12 01:08 UTC; independently accepted HIKP coefficient/response component with explicit erratum]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Earlier dated history (preserved):
[2026-10-11 16:38 UTC; independent sparse-transfer review]
Author Library libfile_c66f9fa6a6f481918fb485926da971da v1, SHA256 b48cb04558995f8ca9988e6ffbcacc6779935c7db8932fa14c54b4dac6f49284. Independent review libfile_fff234eac5e081918fa126ed306fb891 v0, SHA256 e9f4e2c2b4f973cde28f28eb203994d6f358bf31990a1352630e9a6212bbabfb. The original P05/R18 proof binding remains unchanged.
Prior dated record, preserved verbatim:
R18</t>
  </si>
  <si>
    <t>Classical Prony/orthogonal-pencil application. Current primary comparisons: PRIMARY-THETA: chirp Hankel determinant is row-reversed Theorem3.2</t>
  </si>
  <si>
    <t>Q20</t>
  </si>
  <si>
    <t>Audit arbitrary-pencil resultant extension</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</si>
  <si>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P02</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</si>
  <si>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Fresh full-text inherited C01 audit, decisive five-dimensional lower certificate, upper identities and guards independently accepted at the exact supplementary hash.</t>
  </si>
  <si>
    <t>NEW-08</t>
  </si>
  <si>
    <t>Paid balancing and residual omission</t>
  </si>
  <si>
    <t>Paid prefix balancing plus exact periodic residual-drop certificate.</t>
  </si>
  <si>
    <t>Scaled template multiplicity and exact/directed energy certification remain charged.</t>
  </si>
  <si>
    <t>Fresh certificate/control reconstruction independently reviewed; no production or numerical-stability claim.</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</si>
  <si>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Classical mechanisms with explicit contract.</t>
  </si>
  <si>
    <t>Q06, Q09</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</si>
  <si>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t>
  </si>
  <si>
    <t>NEW-09</t>
  </si>
  <si>
    <t>Full cluster profile and finite-probe gate</t>
  </si>
  <si>
    <t>Full fixed-degree singular exponents; arbitrary finite-probe nonlinear obstruction.</t>
  </si>
  <si>
    <t>[2026-10-12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Earlier dated history (preserved):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t>
  </si>
  <si>
    <t>No uniform growing-degree stability or restricted-implementation runtime lower bound.</t>
  </si>
  <si>
    <t>Classical mechanisms, retained as supporting results. Current primary comparisons: PRIMARY-THETA: No matching theorem identified in this source; no novelty inference.</t>
  </si>
  <si>
    <t>Q08, Q10</t>
  </si>
  <si>
    <t>NEW-10</t>
  </si>
  <si>
    <t>Two-sided gauge metric refinement</t>
  </si>
  <si>
    <t>Two-sided gauge spectrum gives rank/edit floor; operator denominator sharpened.</t>
  </si>
  <si>
    <t>Exact impossibility allows invertible endpoints; metric floor requires unitary endpoints.</t>
  </si>
  <si>
    <t>Classical spectral mechanism; exact application priority unresolved.</t>
  </si>
  <si>
    <t>[2026-10-12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Earlier dated history (preserved):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Earlier dated history (preserved):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Earlier dated history (preserved):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Earlier dated history (preserved):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Earlier dated history (preserved):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Earlier dated history (preserved):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Earlier dated history (preserved):
Exact additive-length priority unresolved; no full-B upper construction beyond N=5.</t>
  </si>
  <si>
    <t>Q25</t>
  </si>
  <si>
    <t>P09</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</si>
  <si>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[2026-10-12 15:10 UTC author source checkpoint; 15:15 UTC independent scope review]
The author reports a bounded 1989 Helmke–Fuhrmann body-text comparison for field/full-degree gcd nullity and the coprime Hankel–Bezout determinant link (Theorem 3.3; Theorem 6.3/Corollary 6.1). Those source details were not independently reverified from retained primary text, and formula artwork was not image-verified. The coprime statement must not exclude determinant-zero C03 cases: the accepted all-Padé bridge (García-Armas–Ghorpade–Ram, 2010, Proposition 3.4) and universal fixed-degree proof remain controlling. C03/P02/R15 correctness, accepted structural/evaluator/triangular scope, and the C03/Q17/NEW-06 identity are unchanged. C03::specific-priority and consequential general sparse recovery remain OPEN. No novelty, rank, count or proof-status change.</t>
  </si>
  <si>
    <t>NEW-11</t>
  </si>
  <si>
    <t>Weil sign correction and exact support</t>
  </si>
  <si>
    <t>Correct upper-shear convention; each row has exactly |im B| support; dense/valuation and scoped exponent gates proved.</t>
  </si>
  <si>
    <t>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t>
  </si>
  <si>
    <t>P02</t>
  </si>
  <si>
    <t>Genuine Weil factors plus permitted external monomials only. Supplied source implementation not certified.</t>
  </si>
  <si>
    <t>Tadej subsumes Fourier-table obstruction; no new general Weil theory.</t>
  </si>
  <si>
    <t>Q18</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</si>
  <si>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R15</t>
  </si>
  <si>
    <t>NEW-12</t>
  </si>
  <si>
    <t>Curvature and matrix proof completions</t>
  </si>
  <si>
    <t>Validate higher local-ring Weil intake</t>
  </si>
  <si>
    <t>Omitted analytic families now have complete scoped proofs, with explicitly separated fresh finite reconstructions.</t>
  </si>
  <si>
    <t>[2026-10-11 22:05 UTC; independently accepted bounded Weil convention/API]
The fresh bounded convention gate is complete. Any patch to historical v25 or execution of original exhaustive suites is a separate source-pinned task. Hardened service validation, numerical production, primality/root preparation, bit costs and wider domains remain separate; no faster FFT, unrestricted arithmetic lower bound or novelty claim.
Earlier dated history (preserved):
Proof closed</t>
  </si>
  <si>
    <t>Saved affine layouts, nonzero/unitary guards and literal grammars retained; no unrestricted lower bound.</t>
  </si>
  <si>
    <t>Classical mechanisms with package-specific synthesis; exact priority unresolved. Current primary comparisons: PRIMARY-FOURIER: Theorem 15, pp.1603-1604, uses negation pairing for unitary cosine/sine block diagonalization. PRIMARY-FOURIER: No matching theorem identified in this source; no novelty inference. PRIMARY-FOURIER: Section 4, pp.1599-1603: multilevel Fourier hierarchy and standard FFT unitary factorization.</t>
  </si>
  <si>
    <t>[2026-10-11 22:05 UTC; independently accepted bounded Weil convention/API]
Independent ACCEPT of the fresh bounded corrected Weil convention/API: U(E)=F^-1 C_(-E) F. Exact covariance, |im B| row/column support, dense Bruhat proportionality up to nonzero scalar, identity and valuation controls pass. This is a documented typed-input exact audit API with default dense dimension cap125; preparation and caller overrides remain charged. Existing P11 proof/priority scope is unchanged.
Earlier dated history (preserved):
Corrected v26 theorem: exact row support |im B|, dense kernel, valuation profile and scoped Weil-word exclusions. Printed upper-shear sign is rejected and repaired.</t>
  </si>
  <si>
    <t>Q19, Q21, Q22, Q23, Q24, Q28</t>
  </si>
  <si>
    <t>P07, P11, P12</t>
  </si>
  <si>
    <t>[2026-10-11 22:05 UTC; independently accepted bounded Weil convention/API]
Bounded fresh negative-chirp convention/API independently accepted; historical v25 remains unpatched and original exhaustive suites unrun.
Earlier dated history (preserved):
Correct source U(E) association to F⁻¹ C_(-E) F before claiming a coherent supplied implementation. Source suite was not executed.</t>
  </si>
  <si>
    <t>NEW-13</t>
  </si>
  <si>
    <t>Guarded full-circle twiddle preparation</t>
  </si>
  <si>
    <t>Tadej's Fourier-table classification subsumes the additive-versus-cyclic obstruction. Exact support/cost synthesis priority unresolved.</t>
  </si>
  <si>
    <t>Section 11 replaces phase preparation by a fully guarded O(H) circle recurrence plus polynomial seed cost.</t>
  </si>
  <si>
    <t>Source sign correction and numerical implementation pending</t>
  </si>
  <si>
    <t>Does not remove input-state/key precision or interpolation-table barriers.</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</si>
  <si>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R27, R28</t>
  </si>
  <si>
    <t>Q19</t>
  </si>
  <si>
    <t>Validate continuous curvature intake</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</si>
  <si>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Standard numerical technique with explicit error and word-cost contract.</t>
  </si>
  <si>
    <t>[2026-10-11 22:49 UTC; independently accepted bounded rational-box implementation]
Uncertain topology or reference gauges, arbitrary endpoint-gauge uncertainty, original NumPy certification, optimized/streaming production integration and physical-resource guarantees remain open. Phase-cone, projective-equivalence and primitive-holonomy certification are separate claims. Successful-output correctness does not guarantee completion: zero is inconclusive and resource exhaustion/refusal carries no Fourier decision.
Earlier dated history (preserved):
[2026-10-11 21:30 UTC; independently accepted bounded rational certifier]
Bounded exact-rational reference certifier accepted for existing P11 section 2.7; broader uncertainty/production certification open.
Earlier dated history (preserved):
Proof closed</t>
  </si>
  <si>
    <t>NEW-14</t>
  </si>
  <si>
    <t>Packed Fourier microkernel backend</t>
  </si>
  <si>
    <t>[2026-10-12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H01, H02, H03, H04, H05, H12, H13, H14, H15</t>
  </si>
  <si>
    <t>Four exact signed real products replace the dyadic vector-response table. Dense and stronger short-Bluestein backends retain the accepted finite-word approximation theorem.</t>
  </si>
  <si>
    <t>F018</t>
  </si>
  <si>
    <t>All product bits, coefficient generation, normalization, scalar bit-length table and O(r) movement are charged. Production executor unvalidated.</t>
  </si>
  <si>
    <t>Independently routed inverse sums</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</si>
  <si>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Close classical Bluestein–Kronecker antecedent. No novel algorithm or exact arbitrary-complex claim.</t>
  </si>
  <si>
    <t>P14</t>
  </si>
  <si>
    <t>NEW-15</t>
  </si>
  <si>
    <t>Quadratic finite-witness closure</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</si>
  <si>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[2026-10-11; consolidated working manuscript accepted] Independent review ACCEPT_SCOPED_MANUSCRIPT for the exact 15-page routed manuscript, with no proof gaps: independent-order rectangles, correction-compatible 9^r separator theorem, column-two/forest specializations and separate exact-field theorem with guarded approximation. Historical priority remains unresolved. Manuscript, Library PDF and exact review receipt: novelity breakthough Q26.
[Earlier record preserved below]
Accepted 9^r separator cutoff retained. New autocorrelation-deficit theorem adds asymmetric arbitrary-abelian block bounds and legal p-coprime trimming.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Restricted representation theorem; no unrestricted FFT/runtime lower bound or priority clearance.</t>
  </si>
  <si>
    <t>N=3/4 matrices, ranks, determinant polynomials, simple-root derivatives and saved Hensel digits reconstructed; exceptional algebraic complex witnesses proved.</t>
  </si>
  <si>
    <t>[2026-10-12 14:54 UTC; independently accepted bounded Q19 common phase arcs]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Earlier dated history (preserved):
[2026-10-11 22:49 UTC; independently accepted bounded rational-box implementation]
Independent bounded ACCEPT extends the existing Q19 reference certifier to rational-endpoint complex coefficient/weight rectangles, uniformly for every simultaneous real-coordinate selection, including irrational interior values. Successful output gives a common rigorous lower bound on operator error and relative Frobenius error against the normalized complex Fourier target, using outward energy floors and midpoint perturbation. Common reference phases/constants and routes remain exact singletons; unit phases, commuting permutations, beta bounds and strict damping are checked. The accepted exact-input predecessor is retained byte-for-byte. This is a bounded implementation extension of existing P11 identities; no new theorem, novelty/rank or canonical-count change.
Earlier dated history (preserved):
[2026-10-11 21:30 UTC; independently accepted bounded rational certifier]
Independent ACCEPT for the repaired exact-rational reference at source 2a1c13756fc7ba0ea4cd3deb0b0ec70a2232c6d80b6fb3459501fcdfd2ac6760. Exact rational complex data; even 4&lt;=s&lt;=32, N=s^2; 1..8 nonempty layers and &lt;=64 occurrences; common exact unit phases, checked commuting routes and strict damping; p&lt;=256. Successful completion within the 4,096-bit stored-rational budget yields rigorous dyadic bounds on operator and relative-Frobenius error. Valid inputs may instead return resource_exhausted with no Fourier decision. This implements the already accepted P11 section 2.7 theorem.
Earlier dated history (preserved):
[2026-10-11; exact later-addendum binding] Baseline P11/R29 accepts the Phase18 curvature/holonomy theorem at SHA-256 9be4a2795988244f0658fc9e90c0e7181d5d02a0325a738ee2045e3b4377ddfa. The separate phase-cone addendum is accepted in math-update-2026-10-10-1340-public.zip (Library libfile_1f28e1476ed08191929ab0029a0e4203), reviews/03_phase_cone.md, public-review SHA-256 06caeaf44b5dfbdea31cc45ed62bea26ba78529c3545a5bf114850b39119cadb. Its acceptance receipt maps original review SHA-256 f591dd311d86f64f6cda23246255ba3b215eaf6e41cd790f01f3dca02ec8dd6c; the exact original theorem SHA-256 62fac4ad0add32886b77c54329bd590eda9f3a61d439478e4353d12c1acfeb64 is recovered from original Library libfile_ce97f23b4b988191b774751d637b4861. The public review and theorem are declared textual exports, not byte-identical originals. For N&gt;=2 and c=cos(W/2), the normalized complex operator-error floor is max(0,(sqrt(N)c-1)/(sqrt(N)c+1)); a positive rejection requires a strict threshold, and equality is inconclusive. The common-cone, effective-mask and damped jointly dephasable Green guards, separate certification costs and unresolved priority remain. This is provenance reconciliation, not a new theorem or extension of R29. Coverage packet: Library libfile_816abc6d265c81918f7cd2b8319fd903 v1; SHA256 1a46b418931d63614c2e9d62358569f1aafa175104e1ea76561e9a34d9255ffb. Exact readback and 39 manifest payloads verified.
Prior dated record, preserved verbatim:
Phase18 curvature energy, forest-holonomy rank and full inherited commutator-spectrum arguments reconstructed and accepted.
[2026-10-10 14:03 UTC; accepted reviews] Related phase-cone theorem accepted: one common entrywise cone of width W&lt;pi obstructs flat-unitary approximation in operator norm after arbitrary invertible complex monomial outer gauges. Green specialization requires jointly removable phases within each pair, positive edge magnitudes, cycle magnitude products &lt;1, and effective-mask width &lt;pi. O(N+q) covers modular-word screening only; threshold certification, magnitude validation, phase extraction and bit costs are separate. Earlier curvature and unitary results remain intact. Source: accepted 13:40 packet.</t>
  </si>
  <si>
    <t>Fixed sizes and legal stage guards. No uniform family conditioning or all-length construction.</t>
  </si>
  <si>
    <t>Exact application priority remains unresolved. Current primary comparisons: PRIMARY-FOURIER: No matching theorem identified in this source; no novelty inference.</t>
  </si>
  <si>
    <t>Q33</t>
  </si>
  <si>
    <t>P15</t>
  </si>
  <si>
    <t>NEW-16</t>
  </si>
  <si>
    <t>[2026-10-12 14:54 UTC; independently accepted bounded Q19 common phase arcs]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Earlier dated history (preserved):
[2026-10-11 22:49 UTC; independently accepted bounded rational-box implementation]
Bounded Q19 rational-box coefficient/weight uncertainty reference independently accepted; exact-input predecessor retained. Broader structural uncertainty and production/streaming gates remain OPEN.
Earlier dated history (preserved):
[2026-10-11 21:30 UTC; independently accepted bounded rational certifier]
The original NumPy diagnostic remains uncertified. Uncertain-input certification, optimized/streaming production implementation, practical performance and physical-resource guarantees remain open. The bounded exact reference does not create a new theorem, change novelty/rank/canonical counts, or certify distinct phase-cone/projective claims.
Earlier dated history (preserved):
O(E) exact-scalar diagnostic requires supplied references and paid norm certificates. Source floating-point tests do not give outward-rounded certification.</t>
  </si>
  <si>
    <t>Subgroup-chain count and prefix optimization</t>
  </si>
  <si>
    <t>Specific quantitative synthesis unresolved; classical gauge/switching and spectral mechanisms explicit.</t>
  </si>
  <si>
    <t>[2026-10-13; source cutoff 10:52 UTC; newly recovered-source proposal]
TO RESEARCH: publication/attribution parent; acyclic main group mathematics accepted
Earlier dated history (preserved verbatim):
[2026-10-13; accepted-result cutoff 05:16:43 UTC; bounded later acceptance]
TO RESEARCH: publication/attribution parent; all-prime escape COMPLETE 15
Earlier dated history (preserved verbatim):
[2026-10-13; accepted-result cutoff 04:23:32 UTC; reviewed-results sync]
OPEN: p=3 all-r escaping-equality necessity
Earlier dated history (preserved verbatim):
[2026-10-13; accepted-result cutoff 03:48:30 UTC; bounded later-stage sync]
OPEN: p=3,5,7,11,13 escaping-equality exhaustiveness
Earlier dated history (preserved verbatim):
[2026-10-13; accepted-result cutoff 03:06 UTC; frozen successor sync]
Accepted at exact stated scope; broader work separate
Earlier dated history (preserved verbatim):
[2026-10-13; full status reconciliation]
Conditional optimizer theorem accepted; group-transfer premise open
Earlier dated history (preserved verbatim):
Proof closed (scoped)</t>
  </si>
  <si>
    <t>C04</t>
  </si>
  <si>
    <t>Three-stage discrepancy obstruction</t>
  </si>
  <si>
    <t>[2026-10-12 14:54 UTC; independently accepted bounded Q19 common phase arcs]
Trusted-object exact reference only: s=4,6,8, N=s², 1–4 nonempty layers, at most 8 occurrences, 64-bit written rational components, precision 0–128. Shared phases, exact routes/constants, beta ceilings and strict damping rho&lt;1 are checked; equality at the rho ceiling is allowed. Cayley charts omit −u at finite parameters. Positive floors uniformly reject; zero is inconclusive and refusal provides no floor or feasibility conclusion. O(E+N+m) rational/index operations excludes additional integer/gcd/bit work; parsed input and enclosure arrays are retained. No stored-rational budget, hostile parser, fixed-word/streaming or physical-resource guarantee. Reviewer 3/16 is a different fixed-residual validation fixture, not an improvement of the author interval-residual 1/8 family. Independent occurrence gauges break the stated common commutant, with squared commutator 34816/50625; this does not exclude every possible gauge.
Earlier dated history (preserved):
[2026-10-11 22:49 UTC; independently accepted bounded rational-box implementation]
Accepted schema q19-rational-box-v1: even 4&lt;=s&lt;=8, N=s², 1..4 nonempty layers, &lt;=8 occurrences, precision0..128, exact written endpoint numerator/denominator caps64 bits, rational0&lt;=rho&lt;1. Coefficient and weight boxes vary independently; correlations are covered as subsets but not exploited. Reference phases/constants/routes must be exact checked singletons. Stored-rational wrapper cap1024 bits, predecessor4096 bits; temporary integers may exceed these before checking. Valid inputs can exhaust arithmetic and yield no certificate. Exact-arithmetic reference only, with retained input/midpoint arrays; no physical or streaming claim.
Earlier dated history (preserved):
[2026-10-11 21:30 UTC; independently accepted bounded rational certifier]
Independent ACCEPT for the repaired exact-rational reference at source 2a1c13756fc7ba0ea4cd3deb0b0ec70a2232c6d80b6fb3459501fcdfd2ac6760. Exact rational complex data; even 4&lt;=s&lt;=32, N=s^2; 1..8 nonempty layers and &lt;=64 occurrences; common exact unit phases, checked commuting routes and strict damping; p&lt;=256. Successful completion within the 4,096-bit stored-rational budget yields rigorous dyadic bounds on operator and relative-Frobenius error. Valid inputs may instead return resource_exhausted with no Fourier decision. This implements the already accepted P11 section 2.7 theorem.
Earlier dated history (preserved):
Certified finite-precision implementation pending</t>
  </si>
  <si>
    <t>[2026-10-12 14:54 UTC; independently accepted bounded Q19 common phase arcs]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
Earlier dated history (preserved):
[2026-10-11 22:49 UTC; independently accepted bounded rational-box implementation]
Independent Q19 uncertainty review ZIP SHA256 dd00eab8a66d5d342db8416f9b29a9508fabf5e6c95e3389adc755c4d5127fcb; review e5dfd49aa2534c92204d3a549a13a22d99d061b8f6a2bb365785046a032b0c5d; candidate archive 4ec5d5f5e23fe4c7a6e9e164da9b6cc6e1476b35777da5d38f6dc1d3ccd13bbf; candidate source 9aa83f98e3bb8e4e86f77ddc7201ca97741b2dfce2b197f836f268deec95c096. 69 review payloads and 33 candidate payload entries source-bound. Fresh106 certificate recomputations,37 singleton regressions,600 corner/dependency cases,3000 independent radical checks plus318 certificate roots,47 refusal controls,15 CLI cases,63 exact inverse checks,12 matrix-inequality triples, exact PSD/commutation checks and4 genuinely irrational networks. Cold reviewer and author-result replays byte-identical. Zero-beta late validation and denominator-growth exhaustion pass; predecessor2a1c13756fc7ba0ea4cd3deb0b0ec70a2232c6d80b6fb3459501fcdfd2ac6760 unchanged. These are source pins, not a new external delivery claim.
Earlier dated history (preserved):
[2026-10-11 21:30 UTC; independently accepted bounded rational certifier]
Q19_Exact_Rational_Certifier_Independent_Review_2026-10-11.zip SHA256 e425303862a72004fba841d64cc18b6ae2972be00c4698cec41e1b94d1edd405. Review a0e9a0de8a3efd78bae44299652ed8d86cdbcd2d8f8d6b288f642e10ed24aa59; accepted source 2a1c13756fc7ba0ea4cd3deb0b0ec70a2232c6d80b6fb3459501fcdfd2ac6760; contract b1b2a7c26e560abc1c305e48746b31bf1fa6532ce1fdadd063085bca464f48e0. Independent checks include 96 recomputed valid certificates, 42 invalid inputs, exact complex networks and 1,135 dyadic root enclosures.
Earlier dated history (preserved):
R29</t>
  </si>
  <si>
    <t>C06</t>
  </si>
  <si>
    <t>Common-chirp recognition</t>
  </si>
  <si>
    <t>Audit even-cycle extra-pole construction</t>
  </si>
  <si>
    <t>[2026-10-13; accepted-result cutoff 04:23:32 UTC; reviewed-results sync]
TO RESEARCH: broader parent; selected bounded preparation COMPLETE 15
Earlier dated history (preserved verbatim):
Proof closed</t>
  </si>
  <si>
    <t>[2026-10-12 00:28 UTC; independently accepted NF03 compact conditioned family]
New compact rational family and same-coordinate exponential condition envelope independently accepted, with a paid whole-bank rational Karatsuba query and separate bit ledger. Useful practical conditioning/preparation and the broader NF-03 gate stay OPEN.
Earlier dated history (preserved):
Proof closed</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</si>
  <si>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Blocked common-chirp cost O(N r^(2+log₂3)+r^(2+3log₂3)); named Toeplitz and Gauss proofs are inherited dependencies.</t>
  </si>
  <si>
    <t>[2026-10-12 00:28 UTC; independently accepted NF03 compact conditioned family]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[2026-10-11 17:23 UTC; final NF-03 scoped independent acceptance]
Effective construction and exact-rational contract independently ACCEPTED for every even N=2h&gt;=4: t_N=2^(10N^3+2), h+1 legal distinct nonzero nodes, explicit separation/nonpole/residue margins, certified exhaustive preparation 2^[O(p+N^7)] bit work and fully charged bank application.
Earlier history (unchanged):
Even N=2h ≥4 admits at most h+1 legal nonzero distinct poles; complete pencil proof accepted.</t>
  </si>
  <si>
    <t>[2026-10-12 00:28 UTC; independently accepted NF03 compact conditioned family]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[2026-10-11 17:23 UTC; final NF-03 scoped independent acceptance]
The explicit family is badly conditioned: kappa_2&gt;=2^(2N^4). Independent h+1-bank application remains quadratic in exact-rational scalar operations. No useful growing-degree stability, competitive fast FFT, production execution, exact h-pole optimum or universal t=1 is established. Continue through existing Fusion list NF-03; no new row or discovery count.
Earlier history (unchanged):
Exact h-pole optimum and universal parameter t=1 remain open.</t>
  </si>
  <si>
    <t>Chirp Hankel determinant is row-reversed Lubinsky–Saff Theorem 3.2. Accepted h&lt;=Q&lt;=h+1 legal extra-pole construction remains a scoped application; no new general moment theory or h-pole optimum.</t>
  </si>
  <si>
    <t>[2026-10-12 00:28 UTC; independently accepted NF03 compact conditioned family]
All root, coefficient, weight, residue, endpoint and bank-kernel preparation is charged: p+O(N^3)-bit approximations and 2^[O(p+N^3)] bit preparation. The actual prepared approximate bank, all branches simultaneously, is applied by paid Karatsuba negacyclic convolution in O(N^log2(3)) exact rational operations, including recursive address/dispatch work and every output. Query bit work is O(N^log2(3)[N^2(p+N^3)+b]^2) for b-bit dyadic inputs. The negative-sign normalized Fourier output has relative 2-norm error &lt;2^(−p), p&gt;=1, with zero handled separately. This is not a fixed-word or practical-FFT speed claim.
Earlier dated history (preserved):
Implementation pending</t>
  </si>
  <si>
    <t>[2026-10-12 00:28 UTC; independently accepted NF03 compact conditioned family]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[2026-10-11 17:23 UTC; final NF-03 scoped independent acceptance]
Review libfile_61fd519436948191a369c3fcfb4a1354 v0, archive SHA256 e4cebaf2346153c8ef991fb65f46aa9379575d1631186f04a33766d865d02fef; author libfile_2237faa51e608191904217362890f002, SHA256 2c28b73941c59aee6a8697ed13d2e6db5c359d02b25f8f1ef3422c1b2370913e. Pinned proof SHA256 ad435354eceb014f2e28cedc6563181505076fdc1ef9421eba14bb546e06ff2f.
Earlier history (unchanged):
R16</t>
  </si>
  <si>
    <t>Q21</t>
  </si>
  <si>
    <t>[2026-10-12 23:49 UTC; independently accepted bounded rank-two executor]
Independent scoped ACCEPT for the supplied-root standalone rank&lt;=2 common-chirp executor: 3&lt;=N&lt;=512, supplied prime 5&lt;=p&lt;=65537, N divides p-1, a supplied root verified to have exact order N, and N canonical field residues. Zero and at most two distinct nonzero exponential modes under one common quadratic chirp are covered. MEMBER returns one fully verified canonical-phase witness and all positive-sign unnormalized DFT outputs; NONMEMBER exhausts this complete bounded family. INVALID and indeterminate LIMIT remain distinct; LIMIT withholds all mathematical outputs. This is implementation/accounting progress using the accepted CHIRP theorem and classical Prony/Gauss ingredients. Final rank-two program SHA256 efc0b42360c1433fd1bf5da8f61f795a5d80ebedd592f3cba877dd9eca0690a8. Resident exact built-in record with supplied checked root; optional root discovery and legacy dispatcher integration are absent. Field arithmetic is O(N+log p), including inverse internals; complete named exact-field/data work is O(N+sqrt(p)+log p), including primality trials. Default live field arrays use O(N); optional diagnostics use O(named work). Bootstrap, Python/container/loop bookkeeping, bit/CPU/physical-memory costs are disclosed exclusions. Every attempted candidate, full verification and final publication is charged; a finite cap need not complete.
Earlier dated history (preserved verbatim):
[2026-10-11 20:18 UTC; workflow reconciliation]
Q13/STR-Q2’s dense exact reference, bounded dyadic phase-zero sparse frontend and metered dispatcher are independently accepted; this is no longer an assigned/unreviewed reference task. The phase-zero code is e9fdd8c89d2e1e8c1569f91cea16159dce690da0793cef78b0d699cac2e200e5; dispatcher code is b6ba169043f522f4d419f54b7b3cc24f439e76e9d9b69d76d977da6dfd1c1aad. The general common-chirp min(B,H) kernels, broader optimized blocked/Toeplitz implementation, complete production resource accounting and matched optimized-FFT comparisons remain open. Preserve additive attempted/rejected/fallback work and separate INVALID, NONMEMBER and LIMIT behavior; no uniform speedup or root discovery is claimed.
Prior dated record, preserved verbatim:
Implementation pending</t>
  </si>
  <si>
    <t>Audit all-permutation displacement</t>
  </si>
  <si>
    <t>Permutation-displacement extremizer proof repaired at even size; exhaustive fresh N≤9 controls pass.</t>
  </si>
  <si>
    <t>Complete proof accepted; finite controls are supplemental. Weighted monomials and unrestricted runtime are outside scope.</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</si>
  <si>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[2026-10-12 23:49 UTC; independently accepted bounded rank-two executor]
The specifically declared supplied-root bounded rank-two structural acquisition/execution gate is complete. Choose a separately scoped paid optional root-search front end or a source-pinned caller/dispatcher integration. Growing-rank acquisition, general min(B,H), optimized blocked/Toeplitz kernels, broader domains, bit/numerical/physical/CPU costs and matched FFT performance remain separate open requirements. The earlier rank-one optional-root-search interface remains independently accepted in its own domain; it is not automatically inherited by rank two. Do not retire the full Q13/STR-Q2 research gate or repeat the completed bounded executor.
Earlier dated history (preserved verbatim):
No integrated production Toeplitz/blocked recognizer validated.</t>
  </si>
  <si>
    <t>Final Delvaux–Van Barel 2008 comparison complete. cycle rank optimization distinct relative to DV2008 final; worldwide unresolved. Classical overlap: Theorem 15, pp.1603-1604, uses negation pairing for unitary cosine/sine block diagonalization.</t>
  </si>
  <si>
    <t>P07</t>
  </si>
  <si>
    <t>R32</t>
  </si>
  <si>
    <t>Q22</t>
  </si>
  <si>
    <t>Audit paired Jacobi gap</t>
  </si>
  <si>
    <t>[2026-10-12 23:49 UTC; independently accepted bounded rank-two executor]
Independent review next_cycle_chirp_review/INDEPENDENT_REVIEW.md, SHA256 79890ca46fb5db3d20868bde5b08363d05c585b51e80297943a97baf503044e5. Reviewed final program SHA256 efc0b42360c1433fd1bf5da8f61f795a5d80ebedd592f3cba877dd9eca0690a8; contract SHA256 5c1309efb97c2002ef4e2d06491629ac9f746f8e601fef239a4be92d63d5ce3d. Fresh independent checks: 1,296 complete decisions; 17,814 direct-DFT coordinates; 130 exact per-stage ledger predictions; 4,475 cutoff runs across three suites, including N512/p65537 final publication. Isolated cold replay reproduces all three JSON result files byte-identically. Existing broader theorem, rank-one, source-comparison and historical-priority boundaries are unchanged.
Earlier dated history (preserved verbatim):
R24</t>
  </si>
  <si>
    <t>Paired Jacobi gate and decisive N=256 affine-layout witnesses reconstructed.</t>
  </si>
  <si>
    <t>F015</t>
  </si>
  <si>
    <t>Accepted for the exact N=256 affine-column layout. Fresh data reconstructed by the proof author; reviewer checked analytic reductions, not a second replay of every datum.</t>
  </si>
  <si>
    <t>Growing-fiber transform</t>
  </si>
  <si>
    <t>Final Delvaux–Van Barel 2008 comparison complete. fixed layout gate and certificate not in DV2008 final; worldwide unresolved.</t>
  </si>
  <si>
    <t>[2026-10-13; accepted-result cutoff 05:16:43 UTC; bounded later acceptance]
TO RESEARCH: broader parent; bounded F015 comparison COMPLETE 15
Earlier dated history (preserved verbatim):
Proof closed</t>
  </si>
  <si>
    <t>R33</t>
  </si>
  <si>
    <t>Q23</t>
  </si>
  <si>
    <t>[2026-10-13; accepted-result cutoff 05:16:43 UTC; bounded later acceptance]
Independent ACCEPT of the bounded exact arbitrary-amplitude raw-grid solver-contract comparison and cold cost ledger. Original F015 supplied-root cap/aggregate theorem and conservative exact-complex D_M comparator are unchanged. Named comparison COMPLETE 15. Review manifest 5bd41500fa05a326c93eeafc037dc23c0b85c8bdbf8e4ea440de94ea32300721.
Earlier dated history (preserved verbatim):
Original F015 cap and aggregate theorems freshly reread and independently accepted with fresh exact controls and all guarded Green-domain assumptions.</t>
  </si>
  <si>
    <t>Audit Hadamard–Segre gauge gate</t>
  </si>
  <si>
    <t>Classical transform ingredients; exact intermediate-fiber/rejection interface remains unresolved.</t>
  </si>
  <si>
    <t>Hadamard–Segre gauge gates and all eight saved modular witnesses reconstructed.</t>
  </si>
  <si>
    <t>All eight saved witnesses rebuilt; 56 unsaved historical cases not rerun. Classical sparse-middle closure does not solve parameter search or target construction.</t>
  </si>
  <si>
    <t>Final Delvaux–Van Barel 2008 comparison complete. fixed stage application not in DV2008 final; worldwide unresolved.</t>
  </si>
  <si>
    <t>R34</t>
  </si>
  <si>
    <t>Q24</t>
  </si>
  <si>
    <t>Audit multiscale chirp barrier</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</si>
  <si>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accepted-result cutoff 05:16:43 UTC; bounded later acceptance]
Independent ACCEPT: final p=3 necessity and inherited p&gt;=5 composition complete the escape classification/count for every distinct odd-prime pair in D8 x Cp x Cr. Maximum 26pr-8p-8r; labeled count 64 C^2 D(D+2C), with the inherited definitions. No prime-case gap remains. Review manifest 52aa0565287110a26cca485dd0efd584d287d433eef7aa518877b423912a98e2.
Earlier dated history (preserved verbatim):
[2026-10-13; accepted-result cutoff 04:23:32 UTC; reviewed-results sync]
Independent ACCEPT: full escaping-optimizer critical-boundary classification and labeled count for all distinct primes 5&lt;=p&lt;r. Count: 64 C^2 D(D+2C), C=A(C2 x Cp x Cr), D=2 A(Cp x Cr)^2. Review manifest 93689ee17ebaee4ae4285bc665fdea8f4d5f6ede96a471b47c2347272b48de92. The p=3 formula is established only for the critical-boundary subclass; full p=3 necessity remains unaccepted. The previously accepted all-odd-prime value and unrestricted-optimizer theorem are unchanged.
Earlier dated history (preserved verbatim):
[2026-10-13; accepted-result cutoff 03:48:30 UTC; bounded later-stage sync]
Independent ACCEPT of actual escaping-optimizer critical-boundary classification and labeled count only for primes 17&lt;=p&lt;r: 64 C^2 D(D+2C), C=A(C2 x Cp x Cr), D=2 A(Cp x Cr)^2. Critical-boundary lifting/subclass classification and the maximum graph-profile obstruction hold for all distinct odd primes. Review manifest b7b23c5d458ccfaa3cbb2ad19d5e9c83bbf2303876b8e588787de6cfb982e237. The full all-odd-prime value and unrestricted optimizer theorem remains previously accepted; the escaping subclass exhaustiveness for p=3,5,7,11,13 is separate and unproved at this freeze.
Earlier dated history (preserved verbatim):
[2026-10-13; accepted-result cutoff 03:06 UTC; frozen successor sync]
Independent ACCEPT: the exact forward group-to-graph transfer holds for D8 of order8 and every distinct odd-prime pair, with left prefix stabilizers, full escape B=G and w(I)=Z-(8pr-1). Together with accepted capacity for17&lt;=p&lt;r it gives escape upper bound26pr-8p-8r and discharges optimizer premise P1; full proper-subgroup structural premise P2 remains retained/cited, not reproved by this transfer. Transfer review manifest 9c8ee693c3fa5c37a428d4b33d71b4bc1d2e97225ce5d97dd4debe5b873da0d8. This transfer stage is COMPLETE (priority 15); alone it proves neither arbitrary graph realization nor sharp escape attainment/classification/count. Independent ACCEPT of the full source-bound fusion for G=D8(order8) x Cp x Cr and all distinct odd primes p,r, in either order: unrestricted maximum 28pr-8p-8r, full-escape maximum 26pr-8p-8r, sharp deficit 2pr; unrestricted optimizers are exactly recursive actual maximal-subgroup right-coset blocks with optimal interiors, unique top and exact labeled count A(1)=1, A(H)=sum_[J actual maximal] [H:J]! A(J)^[H:J]. The every-r p=13 optimizer/count consequence is included. Review manifest 2e1ac23ee091a05e025acd59f0f7af1c53f070ec3448bcfd7343a2b800d639a1 binds the unchanged fusion candidate 0f1dbfd7968fb3545db6d6fc3a5a1e8d8c025158dbf1526ff857dfe0f043e3e6. Full P2 structural proofs and inherited fixed-slice/capacity dependencies are explicit; large predecessor archives were not rerun. The entire original value/unrestricted-classification/count stage is COMPLETE (priority 15). Escaping optimizer classification/count is a separate extension, not missing proof of this accepted theorem.
Earlier dated history (preserved verbatim):
[2026-10-13; full status reconciliation]
Independent ACCEPT with explicit inherited premises: for G=D8×Cp×Cr, D8 of order8 and primes17&lt;=p&lt;r, all unrestricted maximizing labeled orders are recursive consecutive actual maximal-subgroup right-coset orders with optimal interiors and unique top B. Under P1 strict group-level escape and P2 full proper-subgroup structure, M(G)=28pr−8p−8r and A(G)=2A(C4×Cp×Cr)^2+4A(C2²×Cp×Cr)^2+p!A(D8×Cr)^p+r!A(D8×Cp)^r. The conditional optimizer classification/count stage is COMPLETE15. Review seal 7fc634fb52b6964c11122b987cc54a6e8b8fe0a84b7cfc8c1ce98fc24c90d07d. The group-to-graph transfer is an explicit inherited premise, not newly proved here. No escape-maximizer classification/count or novelty claim.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[2026-10-12 17:13 UTC; independently accepted uniform p11 PREFIX slice]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
Earlier dated history (preserved):
[2026-10-12 13:03 UTC; independently accepted p=7 uniform PREFIX extension]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Earlier dated history (preserved):
[2026-10-12 12:08 UTC; independently accepted uniform p5 PREFIX slice]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Earlier dated history (preserved):
[2026-10-12 11:18 UTC; independently accepted D8 C5 C7 finite PREFIX case]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Earlier dated history (preserved):
[2026-10-11 23:34 UTC; independently accepted uniform p3 mixed-prime slice]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Earlier dated history (preserved):
[2026-10-11 21:27 UTC; independently accepted order-168 extension]
Independent ACCEPT adds D8 x C3 x C7, order 168: max Z=508, sharp full-escape max 466 (deficit 42), recursive optimizer classification, unique top B and exact labeled count. A 53-record binary partition with 27 exact leaf covers and actual attaining orders proves the bound. For distinct odd primes p,r, explicit constructions attain 28pr-8p-8r unrestricted and 26pr-8p-8r with full escape; these are lower bounds only. Pure unbranched weighted-clique covers on the specified order 168 graph have optimum 905/3&gt;299 and cannot prove its sharp integral target. Earlier order 120 (356/326), abelian/permutable, p-group and two-Sylow scopes remain accepted.
Earlier dated history (preserved):
[2026-10-11 21:07 UTC; independently accepted bounded result]
Independent project ACCEPT for G=D8 x C3 x C5 (order 120): max Z=356; sharp full-escape max=326 (deficit 30); complete recursive maximal-subgroup right-coset optimizer classification, unique top B, and exact labeled recurrence/count. Exact finite clique certificates and actual attaining orders establish this bounded theorem. This is a genuine separate finite nonabelian three-prime case; earlier abelian/permutable scope receives no new credit.
Earlier dated history (preserved):
[2026-10-11 20:59 UTC; accepted-result addendum]
The finite-abelian theorem is a recovered specialization and reproof of the earlier accepted pairwise-permutable (quasihamiltonian) theorem, not a new extension. Retain the union of that scope, all finite p-groups, and the separately accepted arbitrary two-Sylow result. The extremum, recursive optimizer classification, unique top and labeled recurrence are unchanged. Fresh C30 and 25-group finite checks corroborate the recovered proof.
Earlier dated history (preserved):
[2026-10-11 19:40 UTC; reviewed consolidation]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Earlier dated history (preserved):
For prime p≥5, E=2p²+2p−2−(p−1)W(p−1), with W(n)=Σ over primes r of v_r(n)(1−1/r). This is an exact separately colored edge ledger. Along an unconditional prime-divisor sequence, the saving from 2p²+p is Ω(p log log p). For every finite abelian group G of order n, max Σ_j(|Stab(T_j)|−1)=n W(n), over all element orderings and all nonempty prefixes. Maximizers are exactly recursive prime-index subgroup coset blocks with independently maximizing block orders; the top subgroup is unique. Their labeled count satisfies A(G)=Σ over maximal K of [G:K]! A(K)^[G:K], A({0})=1. The Fourier count is optimal only within the fixed sine-difference single-chain coefficient family, not among all aggregate graphs.
[2026-10-10 18:41 UTC; independently accepted continuation] The prefix-stabilizer optimum |G|W(|G|), recursive right-coset-block equality characterization, unique top subgroup for nontrivial G, and labeled counting recurrence extend to every finite group whose subgroups pairwise permute and, separately, to every finite p-group. For S3 the optimum remains 7, but 360 labeled optimizers include 144 outside the recursive hierarchy; 216 are hierarchical. Thus the unrestricted equality/counting extension fails, while the numerical value is unchanged. All 10 independently reconstructed group maxima/counts, 209696 identity-first DP states and 81360 full labeled permutations pass. No arbitrary-finite-group upper bound, FFT runtime or historical-priority conclusion. Source: nonabelian_review/REVIEW_RECEIPT.json, SHA-256 17c30945191fb0628b5fd52beff91f2c14210ba109e8397b5e66e5b3312808f1.</t>
  </si>
  <si>
    <t>[2026-10-12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Earlier dated history (preserved):
Full Weyl-support/parity proof and strict dyadic chirp L≥m+1 barrier reconstructed with fresh controls.</t>
  </si>
  <si>
    <t>[2026-10-12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Earlier dated history (preserved):
Literal pure-shift resolvents, Weyl-monomial gauges and actual factorwise invertibility required. No matching construction or runtime lower bound.</t>
  </si>
  <si>
    <t>Final Delvaux–Van Barel 2008 comparison complete. literal grammar equality case obstruction not in DV2008 final; worldwide unresolved. Classical overlap: Section 4, pp.1599-1603: multilevel Fourier hierarchy and standard FFT unitary factorization.</t>
  </si>
  <si>
    <t>P12</t>
  </si>
  <si>
    <t>[2026-10-12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Earlier dated history (preserved):
R36</t>
  </si>
  <si>
    <t>[2026-10-13; accepted-result cutoff 05:16:43 UTC; bounded later acceptance]
F015 comparison COMPLETE 15, inactive. Sharper complete exact solver or certified advice/construction remains the existing Q14/STR-Q5 gate with unchanged scores. Reopen only for a specific named solver and full finite-parameter domination proof charging preparation, ingestion, validation, residual work and storage.
Earlier dated history (preserved verbatim):
[2026-10-11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Resolve exact intermediate-fiber and rejection-interface priority; any bounded-word implementation requires its own complete contract.</t>
  </si>
  <si>
    <t>Audit two-sided gauge obstruction</t>
  </si>
  <si>
    <t>F014</t>
  </si>
  <si>
    <t>Fixed-pair Weyl–Green grammar</t>
  </si>
  <si>
    <t>R25, R26</t>
  </si>
  <si>
    <t>[2026-10-13; accepted-result cutoff 05:16:43 UTC; bounded later acceptance]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Fixed common ordered Weyl pair: gcd-sensitive branch bound, ceil(sqrt N) at odd N and (N+1)/2 at odd prime powers.</t>
  </si>
  <si>
    <t>Q26</t>
  </si>
  <si>
    <t>Validate bivariate mask certificates</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</si>
  <si>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No branch-specific generators/endpoints and no general circuit lower bound.</t>
  </si>
  <si>
    <t>[2026-10-12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Earlier dated history (preserved):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Earlier dated history (preserved):
Original Phase39 N4/N8/N16 finite seven-Green exclusion closed: N16 complete cubic enumeration of 10,483,200 mappings per prime independently accepted; no quartic exhaustion or all-N extension.</t>
  </si>
  <si>
    <t>F016</t>
  </si>
  <si>
    <t>Weak-error all-length approximation</t>
  </si>
  <si>
    <t>[2026-10-13 12:24:37 UTC; frozen accepted-source cutoff]
Source-blocked: recover the current N32 proof/certificate body before selecting one uniform quotient lemma. Do not rerun N32 or substitute older samples for the missing exact current source.
Earlier dated history (preserved verbatim):
[2026-10-12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Earlier dated history (preserved):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Earlier dated history (preserved):
Larger sizes and broader graph/coupling families remain unclassified; Q27 target-fiber construction is separate.</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</si>
  <si>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Proof closed</t>
  </si>
  <si>
    <t>Guarded exclusion for fixed cycles/couplings at N4/N8/N16; no positive factorization construction.</t>
  </si>
  <si>
    <t>Specific formulation priority unresolved; no all-N claim.</t>
  </si>
  <si>
    <t>Both N16 cubic enumeration records independently reviewed; min rank10, no alternative minor, row mask1023. N16 quartics and N32 remain sampled only.</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</si>
  <si>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accepted-result cutoff 05:16:43 UTC; bounded later acceptance]
Escape stage COMPLETE 15, inactive. The new consolidated acyclic proof is pending independent review, unranked. Separate EFK full-statement/equality comparison remains SOURCEBLOCKED 60, inactive; no repeated broad retrieval. Preserve the broader publication and historical-priority obligations.
Earlier dated history (preserved verbatim):
[2026-10-13; accepted-result cutoff 04:23:32 UTC; reviewed-results sync]
Selected p=3 gate (priority 64): prove actual critical-boundary necessity for every prime r&gt;3, or certify an actual escaping equality counterexample with exact score and B=G. The p=3 candidate is pending at this cutoff. Historical EFK full-statement/equality comparison remains separately source-blocked; no repeated broad retrieval is selected.
Earlier dated history (preserved verbatim):
[2026-10-13; accepted-result cutoff 03:48:30 UTC; bounded later-stage sync]
Selected OPEN (priority 64): resolve actual critical-boundary necessity for escape equality at p=3,5,7,11,13 and every prime r&gt;p. A small-prime candidate under development is not independently accepted. The separate EFK full-statement/equality comparison remains source-blocked historical work at 60; no repeated retrieval is activated.
Earlier dated history (preserved verbatim):
[2026-10-13; accepted-result cutoff 03:06 UTC; frozen successor sync]
New explicitly selected extension OPEN (priority 64): derive checkable necessary conditions for escaping equality, initially in the p&gt;=17 uniform-capacity range. Track every zero-slack condition through capacity and actual nested prefix stabilizers, and include a genuine escaping witness. Distinguish graph equality from realizability by group prefixes; the small-prime slices require separate work. This extension is optional relative to, and not needed to validate, the now-complete all-odd-prime value/unrestricted-classification/count theorem. Full escaping classification/count remains unproved. EFK full-paper comparison is a separate access-blocked publication disclosure, not an indefinitely repeating active search.
Earlier dated history (preserved verbatim):
[2026-10-13; full status reconciliation]
Current distinct lead69: validate the uniform group-to-graph transfer needed for the strict escape premise P1 over every prime17&lt;=p&lt;r, under the exact full-prefix score and B definition; prove the complete reduction with all equality/inequality guards or isolate a certified gap. Preserve the accepted conditional optimizer theorem and completed uniform CUT. Secondary EFK92 full statement/equality comparison60 remains a publication obligation; optional escape-equality study64 is separate.
Earlier dated history (preserved verbatim):
[2026-10-13; corrected-v2 uniform PREFIX acceptance]
Uniform CUT and retained-scope maxima/deficit are proved. Optimizer classification/count, escape maximizer classification and historical novelty remain unproved; broader group scope is not inferred.
Earlier dated history (preserved verbatim):
[2026-10-13; post-checkpoint successor intake]
Exact reduction accepted; uniform CUT and sharp both-prime maxima OPEN. No optimizer/priority/runtime conclusion.
Earlier dated history (preserved verbatim):
[2026-10-13 00:04 UTC; current cycle]
Focused fixed-p application; no worldwide novelty clearance. Variable-p theorem, full-escape optimizer classification/count and complexity consequences are not implied.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[2026-10-12 17:13 UTC; independently accepted uniform p11 PREFIX slice]
NEW-16 remains progressed/open. After the p=11 family, both-prime-variable matching bounds for 13&lt;=p&lt;r remain open, as do full-escape optimizer classification and counts even for accepted slices. Larger exponents, broader nonabelian three-prime and all finite nilpotent groups remain open. EFK remaining-body/equality source gaps and historical priority remain unresolved. No new canonical identity, rank/band/count promotion, cryptographic decoder, generic algorithmic method or physical/asymptotic speed conclusion. No dedicated PREFIX queue ID exists; NEW-16 remains the result anchor, with unrelated SCHUR-V28/SPARSE-PREFIX untouched.
Earlier dated history (preserved):
[2026-10-12 13:03 UTC; independently accepted p=7 uniform PREFIX extension]
NEW-16 remains progressed/open. After accepted p=3,5,7 uniform slices, both-prime-variable upper bounds remain open for 11&lt;=p&lt;r. Full-escape optimizer classification/count remains open even for the accepted slices. Larger exponents, arbitrary nonabelian three-prime groups, all finite nilpotent groups, the EFK remaining-body/equality comparison and historical priority remain open. No broad gate retirement, novelty/rank/band or canonical-count change.
Earlier dated history (preserved):
[2026-10-12 12:08 UTC; independently accepted uniform p5 PREFIX slice]
After the accepted p=3 and p=5 uniform slices, NEW-16 remains progressed/open for both variable primes 7&lt;=p&lt;r. Complete full-escape optimizer classification/count, broader nonabelian three-prime groups, larger exponents and all finite nilpotent groups remain open. Preserve the partial EFK comparison and its remaining full-body/equality and historical-priority questions. No extrapolation from finite cases or new novelty/count/rank credit.
Earlier dated history (preserved):
[2026-10-12 11:18 UTC; independently accepted D8 C5 C7 finite PREFIX case]
NEW-16 remains progressed/open. After the accepted p=3 family and finite pair (5,7), uniform matching upper bounds for other distinct odd primes 5&lt;=p&lt;r and complete full-escape optimizer/count classification remain open. Next bounded target: p=5 for all primes r&gt;5, or another named pair. Larger exponents, arbitrary nonabelian three-prime and general nilpotent groups remain open. Retain the separate classical-signature comparison, partially read EFK body/equality gap and unresolved historical priority.
Earlier dated history (preserved):
[2026-10-12 01:35 UTC; independently accepted bounded uniform PREFIX source comparison]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Earlier dated history (preserved):
[2026-10-11 23:34 UTC; independently accepted uniform p3 mixed-prime slice]
The p=3 slice is closed uniformly, including symmetric labeling. Remaining distinct odd-prime family after reordering: D8×Cp×Cr with5&lt;=p&lt;r. Broader nonabelian three-prime, larger-exponent three-prime and all-nilpotent cases remain open. Full-escape attainment and value do not classify/count every escaping maximizer. Historical priority and complete external/EFK comparison gaps remain. Earlier all-abelian, pairwise-permutable/quasihamiltonian, p-group and arbitrary-two-Sylow scopes retain their existing credit.
Earlier dated history (preserved):
[2026-10-11 21:27 UTC; independently accepted order-168 extension]
Uniform upper bounds for variable distinct odd primes p,r and a uniform branch/stronger-constraint certificate family remain open. The fractional-cover gap is a method obstruction, not a counterexample to the conjectured escape formula. Arbitrary nonabelian three-prime/all-nilpotent scope, external historical priority and retained source-comparison gaps remain open.
Earlier dated history (preserved):
[2026-10-11 21:07 UTC; independently accepted bounded result]
Prove a uniform sharp bound for D8 x C_p x C_r or arbitrary nonabelian three-Sylow/nilpotent groups, beyond this single order-120 certificate. Products with multiple nonabelian Sylow factors, historical priority and existing external-source gaps remain open. No general FFT/speedup claim.
Earlier dated history (preserved):
[2026-10-11 20:59 UTC; accepted-result addendum]
Arbitrary nonabelian three-Sylow/general nilpotent extensions outside the accepted classes, sharp escape bounds and historical priority remain open. Preserve earlier stronger cyclic bounds. No new discovery count, ranking or general FFT/speedup claim.
Earlier dated history (preserved):
[2026-10-11 19:40 UTC; reviewed consolidation]
Three-prime/general nilpotent extensions, sharp escape bounds and historical priority remain open. Earlier stronger cyclic bounds are retained; no general FFT or speedup claim.
Earlier dated history (preserved):
Dense A=F keeps Θ(p²) construction/evaluation. Ordering optimality is confined to the fixed sine-difference single-chain coefficient family. No unrestricted aggregate minimum, bounded-weight or FFT-speedup claim.</t>
  </si>
  <si>
    <t>SP01, SP12</t>
  </si>
  <si>
    <t>[2026-10-12 01:35 UTC; independently accepted bounded uniform PREFIX source comparison]
Bounded source comparison accepted. CHS01 normal-factor hypotheses fail for the displayed nonabelian signatures; Sands08 concerns finite abelian groups and a different subgroup-recovery object. No exact classical derivation was established by the inspected statements. This does not establish historical novelty or absence from the literature; ranks, bands and canonical counts remain unchanged.
Earlier dated history (preserved):
Independently accepted correctness; historical priority remains unresolved. Related refinements are grouped in one result row, not counted as separate discoveries.
[2026-10-10 18:25 UTC; partial primary-source comparison] Erdős–Faigle–Kern (1992), p.326, explicitly permits the empty-minimum specialization, so the earlier singleton-regularity argument cannot exclude arbitrary saturated base chains. Its antichain inequality uses the same reciprocal orbit-size weights; a whole prefix chain is not an admissible antichain. Only indexed primary-text excerpts were accessible, with no page images or complete-paper inspection. Exact priority remains unresolved. Source: WEIGHTED_CHAIN_PRECEDENT_PARTIAL_ADDENDUM.md; DOI 10.1017/S0963548300000377.
[2026-10-10; bounded priority assessment] For the accepted finite p-group and quasihamiltonian extensions, the complete extremum/equality/count statements remain novelty candidates with historical priority unresolved. Standard subgroup-chain, connectivity and group-structure ingredients are attributed in Source comparisons row 23. EFK full-text coverage remains incomplete; the earlier corrected empty-minimum comparison is retained.</t>
  </si>
  <si>
    <t>[2026-10-12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Earlier dated history (preserved):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Earlier dated history (preserved):
[2026-10-11; Q21–Q26 source-binding reconciliation] Q26 remains proof-closed only for the fixed Phase39 N4/N8/N16 scope. SP01 SHA256 77438470cc0a4e248881f63d68a702f473fd765309170c25f159d8deb248a56c: S01–S03 ACCEPT. SP12 SHA256 a4205d74030c7c86d8a16fee6fd6f3cb36cbeb2c66b7022709b58960de23185d: supplement_v4 N01–N03 ACCEPT; these explicitly supersede historical S17 PENDING for N16 cubic enumeration. N04–N05 remain OPEN only for larger/different architectures, N16 quartic exhaustion, practical/production and priority extensions. The reviewer independently enumerated all 10,483,200 mappings per prime. This reconciliation performs no new enumeration. Exact source archive: Library libfile_c587a06594ac8191b9479f3c402f42db, Research-review-supplement-2026-10-10-v2-delivery.zip; v4 ledger SHA256 0e4d1376d34da588dad8ad1532bd2544e63de3329b0ee8e668fe3bc44a6f9fa3. Phase38 remains separate. Coverage packet: Library libfile_f9aec9d415088191af5ee5500674980e v0; SHA256 e59edef73ba992623ab10aa047b21f57bd2f7631cdc6cebfa92a7be176e6b398. Exact readback and 27 manifest payloads verified.
Prior dated record, preserved verbatim:
S01, S02, S03, S17, N01, N02, N03, N04, N05</t>
  </si>
  <si>
    <t>Q27</t>
  </si>
  <si>
    <t>Test Phase40 target-fiber compatibility</t>
  </si>
  <si>
    <t>[2026-10-13; source cutoff 10:52 UTC; newly recovered-source proposal]
Existing NEW-16 mathematical value/equality/count and acyclic main-route stages are complete. No new canonical or queue ID. Only the separate publication/attribution obligations remain.
Earlier dated history (preserved verbatim):
[2026-10-13;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Current successor NEXT-PREFIX-TWO-PRIME / NEW-16, uniform CUT76; completed reduction15.
Earlier dated history (preserved verbatim):
[2026-10-13 00:04 UTC; current cycle]
Current successor NEXT-PREFIX-TWO-PRIME, parent NEW-16; priority71.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No dedicated PREFIX queue ID; NEW-16 remains the result anchor.</t>
  </si>
  <si>
    <t>[2026-10-13; source cutoff 10:52 UTC; newly recovered-source proposal]
OPEN: full 34-phase fiber; nonconsecutive branch class accepted
Earlier dated history (preserved verbatim):
[2026-10-12 17:35 UTC; independently accepted Q27 stage1 (8,9,14) exclusion]
Full 34-phase Fourier target fiber remains OPEN: 5,851 of 5,984 pinned triples remain unclassified. The denominator choose(34,3) includes mixed-stage triples; this new same-stage slice adds exactly one tuple. No other frozen witness, symmetry transfer, general same-branch family, four-or-more-phase result, free interstage diagonal, nonunit internal gain, larger N, target construction, runtime or historical-priority conclusion follows. Q27 remains progressed/open; the next bounded obligation is another pinned triple or a justified transfer theorem.
Earlier dated history (preserved):
[2026-10-12 13:18 UTC; independently accepted Q27 stage1(8,9,13) exclusion]
Full 34-phase Fourier target fiber remains OPEN: 5,852 of 5,984 pinned triples remain unclassified. No other witness, four-or-more-phase result, generic same-Green classification, symmetry transfer, free interstage diagonal, nonunit gains or larger-N conclusion follows. Next: another exact frozen tuple or a justified broader transfer. Preserve the earlier constant/affine distinction and all separate models; no construction, speedup, novelty/rank/count or broad-gate retirement.
Earlier dated history (preserved):
[2026-10-12 11:18 UTC; independently accepted Q27 stage1 8 9 12 slice]
5,853 of 5,984 pinned triples and the full 34-phase Fourier fiber remain unclassified. Next: another exact frozen triple or a justified transfer theorem. Other witnesses, four-or-more moving phases, free interstage diagonals, nonunit gains and larger N remain open. No all-192, general same-Green, symmetry-transfer, construction, runtime or priority conclusion.
Earlier dated history (preserved):
[2026-10-11 21:45 UTC; independently accepted affine single-triple extension]
5,854 of 5,984 triples and the full 34-phase Fourier fiber remain unclassified. Next: another exact frozen triple or justified transfer theorem. Other witnesses, four-or-more moving phases, free interstage diagonals, nonunit gains and larger N remain open. No all-32-consecutive, all-192-nonconsecutive, symmetry-transfer, construction, runtime or priority claim.
Earlier dated history (preserved):
[2026-10-11 21:24 UTC; independently accepted template obstruction]
129 of 5,984 pinned triples excluded; separate consecutive-triple constant-template obstruction accepted; full fiber and construction open.
Earlier dated history (preserved):
[2026-10-11 21:13 UTC; independently accepted single-triple extension]
Independent exclusions cover all 561 pinned coordinate pairs and 129 of 5,984 coordinate triples; full 34-phase fiber/construction open.
Earlier dated history (preserved):
[2026-10-11 15:45 UTC; final independent scope acceptance]
CURRENT: Independently accepted exclusions now cover all 561 pinned coordinate-pair slices plus 128 same-stage, one-per-Green triples. The full 34-phase Fourier fiber and construction remain open.
Prior dated record, preserved verbatim:
CURRENT: All 561 pinned-witness two-coordinate slices are independently accepted exclusions. Full 34-phase Fourier fiber remains open.
[Updated 2026-10-11 13:56 UTC]
Prior dated record, preserved verbatim:
[2026-10-11 11:20 UTC; next existing-table round]
Running: One Astra xhigh worker is testing a precisely sourced surviving product chart; single-sum exclusions remain accepted.
A sixth Astra xhigh worker is independently auditing the originality of the three latest results. No new intake or fusion.
Previous activity history (retained):
[2026-10-11 01:06 UTC; existing-table priority]
Active: exact all-row compatibility on one surviving Q27 chart; model and guards retained.
Previous activity (retained): Active investigation
[2026-10-11; independently reviewed existing-table continuation]
Bounded original-chart review finished. Construction remains open for the surviving product and dense-outer models.
[2026-10-11; independently reviewed follow-up round]
Reviewed: all 34 one-phase coordinate circles through the pinned N=8 Phase42 product witness are excluded. The full simultaneous-phase target fiber remains open.
[2026-10-11 12:57 UTC; historical activity reconciliation]
The 11:20 product-chart dispatch is historical. Its bounded result is complete and independently accepted: all 34 one-phase circles through the pinned N=8 Phase42 witness are excluded. Simultaneous motion of two or more phases and the full target fiber remain open. This reconciliation records no newly completed two-phase result. A separate two-phase pilot is now active and unreviewed; no result from that pilot is promoted here.
[2026-10-11; independently reviewed finite two-phase/pullback/P continuation]
The separate two-phase pilot is complete and independently accepted in its pinned slice. The earlier active/unreviewed pilot entry is historical. The full 34-variable Fourier fiber remains open.
[2026-10-11 13:45 UTC; independently accepted closing round and current allocation]
The finite all-pairs continuation is complete and independently accepted: all 561 two-coordinate slices through the pinned witness are excluded. The full 34-variable Fourier fiber remains open.</t>
  </si>
  <si>
    <t>Construction open</t>
  </si>
  <si>
    <t>[2026-10-13 14:29:35 UTC; accepted-source cutoff]
Related Q16 implementation dependency: BUCKETS and deterministic decoding are separately accepted, and the paid source bridge is mathematically conditional on Delta/alpha&lt;=rho. This does not upgrade F016's distinct Gaussian/Green theorem or certify its finite-word executor.
Earlier dated history (preserved verbatim):
[2026-10-13 12:24:37 UTC; frozen accepted-source cutoff]
Related Q16 implementation dependency only: recovered-edition fidelity and compact-window v2 R1/C1 accounting/labeling are accepted at their exact hashes. This does not upgrade F016's separate Gaussian/Green ideal O(N log log N) mechanism or certify its finite-word executor.
Earlier dated history (preserved verbatim):
[2026-10-13; source cutoff 10:52 UTC; newly recovered-source proposal]
Related Q16 implementation/composition supplement; this does not replace the historical Gaussian/Green theorem.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Shared Q16 implementation stage only; the historical Gaussian/Green theorem and distinct P05 §S6 HIKP transfer remain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[2026-10-13 00:04 UTC; current cycle]
Independent scoped ACCEPT (13 October2026): Gaussian near-one rounded-base collapse obstruction, deterministic perturbation lemma and sufficient preweight precision p&gt;=ceil((2+alpha)log2N)+8. Independent129 symbolic multiplicity states,1277 rational bounds, binary64 scalar collapse and cold replay. The whole randomized consequence still assumes the inherited ideal Gaussian theorem; this is not a certified finite-word Fourier transform or HIKP integration. A separately proposed certified-seed Gaussian preparer subgate is54; F016/HIKP next action and priority60 are unchanged.
Earlier dated history (preserved verbatim):
For fixed 0&lt;α&lt;1/2 and c&gt;0, all-length O(N) dense output has ||error||∞ ≤ Cα N^(−α)||x||₂ with probability ≥1−N^(−c), using fresh randomness per fixed input.</t>
  </si>
  <si>
    <t>[2026-10-13; source cutoff 10:52 UTC; newly recovered-source proposal]
Integrated source-pinned executable is not certified; accepted mathematical finite-word existence is separate.
Earlier dated history (preserved verbatim):
Finite-word engine certification pending</t>
  </si>
  <si>
    <t>[2026-10-13 14:29:35 UTC; accepted-source cutoff]
Eight stage-2 branch-1 cyclic-consecutive slices are independently accepted. The disjoint accepted union is now 192/5,984 triples, leaving 5,792 unclassified. All 56 stage-1 branch-1 triples remain covered; the other 48 stage-2 branch-1 triples are not covered by this review.
Earlier dated history (preserved verbatim):
[2026-10-13 12:24:37 UTC; frozen accepted-source cutoff]
Seven additional cyclic-consecutive stage-1 branch-1 slices are independently accepted. The exact accepted union is 184 of 5,984 coordinate triples, with 5,800 unclassified; all 56 stage-1 branch-1 triples are covered. The inherited 177 proofs are dependencies and were not replayed in this seven-slice review.
Earlier dated history (preserved verbatim):
[2026-10-13; source cutoff 10:52 UTC; newly recovered-source proposal]
Independent bounded-class ACCEPT: all 48 nonconsecutive triples among stage-1 branch-1 edges 8..15 are excluded at the pinned N=8 witness, with exactly 44 new coordinate labels and four inherited labels. The accepted union is 177/5984, leaving 5807 unclassified. Every other phase, all six inverse guards, both unweighted stage sums and M=S2*S1 are retained. Exact characteristic-zero multiplier identities establish exclusion; no matrix entry is divided out.
Earlier dated history (preserved verbatim):
[2026-10-12 17:35 UTC; independently accepted Q27 stage1 (8,9,14) exclusion]
Independent ACCEPT excludes exactly the pinned original Phase42 N=8 stage-1 triple (8,9,14) from external invertible row/column monomial equivalence to F8. The other 31 free phases, all 14 tree-pinned edges, original six directed masks, unit internal gains, unweighted three-Green sums, M=S2*S1 and absence of an interstage diagonal remain fixed; all six inverse guards are nonzero. Forty-two constant Gaussian-rational multipliers prove sum c_j Q_j=F and sum c_j P_j=F² coefficientwise, where F=1−h_11 xyz. Adding this one disjoint tuple gives 133/5,984 accepted pinned triples and 5,851 unclassified. All earlier accepted tuples, pairs and circles are inherited unchanged.
Earlier dated history (preserved):
[2026-10-12 13:18 UTC; independently accepted Q27 stage1(8,9,13) exclusion]
Independent ACCEPT excludes exactly the pinned original Phase42 N=8 stage-1 triple (8,9,13). The other 31 free phases, all 14 tree-pinned edges, original six cycle masks, unit internal gains, unweighted three-Green sums, M=S2*S1, no interstage diagonal and all six inverse guards remain fixed. A 42-term constant Gaussian-rational certificate proves sum c_j Q_j=F and sum c_j P_j=F² on complete characteristic-zero supports. One disjoint tuple raises accepted coverage to 132/5,984, leaving 5,852. Earlier 131 triple proofs, all accepted pairs and circles are retained without recounting or claimed replay.
Earlier dated history (preserved):
[2026-10-12 11:18 UTC; independently accepted Q27 stage1 8 9 12 slice]
Independent ACCEPT excludes the pinned original Phase42 N=8 stage-1 triple (8,9,12). All other 31 free phases, original masks and tree edges are frozen; internal gains have unit modulus, each stage is an unweighted three-Green sum, M=S2*S1, no interstage diagonal, and all six Green inverse guards are nonzero. Exactly 42 constant Gaussian-rational multipliers certify sum c_j Q_j=F and sum c_j P_j=F² coefficientwise. One disjoint triple raises accepted coverage to 131/5,984, leaving 5,853. Prior 128 cross-branch triples, (8,9,11), affine (8,9,10), all 561 pairs and 34 circles are retained.
Earlier dated history (preserved):
[2026-10-11 21:45 UTC; independently accepted affine single-triple extension]
Independent ACCEPT: stage-1 (8,9,10) has a 47-term affine Gaussian-rational multiplier identity sum a_rc Q_rc=F and sum a_rc P_rc=F². This excludes external monomial equivalence to F8 or any nonzero constant-entry-modulus matrix on this pinned unit-phase slice. Degree one is minimal in this F² format; the prior constant-coefficient impossibility remains valid. Exactly one disjoint triple is added: 130/5,984 accepted; 5,854 remain unclassified. Earlier 128 cross-branch triples and (8,9,11), all 561 pairs and 34 circles are preserved.
Earlier dated history (preserved):
[2026-10-11 21:24 UTC; independently accepted template obstruction]
Accepted exclusion coverage remains 129/5,984, including stage-1 (8,9,11) and the earlier 128 one-per-Green triples; all 561 pair exclusions remain. Separate method result for frozen consecutive stage-1 (8,9,10): exact 49-by-44 quotient-matrix rank 41 and a normalized functional annihilating every row while pairing with F to 1 rule out constant-coefficient F-squared certificates. For four fully free active branches, monomial conjugation preserving both frozen companion branches individually is scalar; distinct holonomies exclude their swap. This adds zero excluded triples.
Earlier dated history (preserved):
[2026-10-11 21:13 UTC; independently accepted single-triple extension]
One new independently accepted N=8 Phase42 slice: M=S2*S1; vary stage-1 edges 8,9,11 over unit phases, fix the other 31 free phases at the pinned witness, require all six Green inverses, and allow no free interstage diagonal. An exact 42-term Q(i) identity sum c_j Q_j=F (equivalently sum c_j P_j=F^2) excludes every admissible point even under arbitrary invertible complex external row/column monomials. This triple is disjoint from the prior 128 one-per-Green triples: accepted union 129/5,984. Prior 561-pair and 34-circle results are unchanged.
Earlier dated history (preserved):
[2026-10-11 15:45 UTC; final independent scope acceptance]
At the pinned N=8 Phase42 witness for M=S2*S1, newly accepted triples are stage s=1,2 with edges (7,a,b), a=8..15 and b=16..23; all other 31 free phases are fixed. The exact J^4 colon template has dimension 32; admissible nonzero minors prove F² lies in the Q(i)-span of the Q_rc and F³ lies in the necessary-modulus ideal, excluding every admissible unit-phase point on these 128 slices. Independent reconstruction matched all 200,704 primary coefficients and all 512 fixed-minor determinants. The prior 561-pair acceptance is retained; this is not an inference from finite-field rootlessness.
Prior dated record, preserved verbatim:
Target-fiber equivalence and four-ratio local dominance are accepted. Phase41 separately excludes two unitary-cycle summands for N&gt;8 and gives fixed-branch ceilings. Surviving full target fibers remain open.
[2026-10-10T12:13:36Z] Phase21 mixed-Hessian/finite-edit result cross-referenced. Entrywise nonzero bridge required for finite normalization; no Fourier membership decision or local dominance.
[2026-10-10 12:20 UTC] Reachability implies rank at most three for the explicit four-column matrix. Nonzero exact minors exclude the pinned seed-19 Fourier targets at N=4,16,64,256, including the explicit integer/rational characteristic-zero lifts.
[2026-10-10 14:03 UTC; accepted reviews] Related Phase42 unit-phase product chart has independently checked three-row real Jacobian rank 4N-4 at N=8,16,32,64. This proves local submersion near the certified parameters only. Guarded Fourier target membership, all-row compatibility, synthesis and precision remain open. Fixed-coordinate Weyl failures do not exclude every external monomial gauge. Source: reviewed eight-file intake.
[2026-10-11; independently reviewed existing-table continuation]
Independently accepted scoped exclusion: the original pinned Phase40 single-sum charts at N=8 and N=16 cannot realize Fourier for any admissible nonzero complex edge gains, even with arbitrary common external invertible monomials. N=8: 34/56 physical row triples have forced-zero minors versus 32 certified Fourier full-spark triples; N=16: all 560 triples have an obstruction. The original N=32 single sum is already excluded by the accepted two-branch ceiling 18. This applies the existing M-ROUTED-FIELD mechanism and preserves the accepted local-Jacobian results; it is not a new general bound or runtime conclusion.
[2026-10-11; independently reviewed follow-up round]
Accepted scoped product-chart exclusion: M=S2 S1, three guarded unit-phase Green inverses per stage, no free interstage diagonal. All 34 one-phase circles through the exact rational-Gaussian witness fail necessary rank-one squared-entry-modulus conditions, even with arbitrary invertible complex outer monomials. Characteristic-zero pole removal and 102 legal modular resultant/Bezout checks support the proof. This is a finite union of coordinate circles, not the full 34-variable torus.
[2026-10-11; independently reviewed finite two-phase/pullback/P continuation]
Accepted restricted N=8 Phase42 exclusion: in M=S2*S1, with three guarded unit-phase Green inverses per stage and no free interstage diagonal, vary only stage1 edge7=t and stage2 edge7=u while the other 32 phases stay at the pinned witness. No admissible pair is Fourier-equivalent under arbitrary invertible complex outer monomials. Independent exact reconstruction gives &lt;P_1,...,P_49&gt;=&lt;(t-1)(u-1)&gt; over Q(i), so saturation by t*u*(t-1)*(u-1) is the unit ideal.
[2026-10-11 13:45 UTC; independently accepted closing round and current allocation]
Accepted finite coverage for the pinned N=8 Phase42 chart M=S2*S1 with three guarded unit-phase Green inverses per stage and no free interstage diagonal: every unordered pair among its 34 free phase coordinates is excluded while the other 32 coordinates remain at the same fixed witness, even with arbitrary invertible complex outer monomials. The exhaustive partition is 112 same-Green pairs, 160 same-stage/different-Green pairs and 289 cross-stage pairs. Exact characteristic-zero necessary-modulus/saturation arguments and independently reproduced controls establish this finite 561-pair result; no residual pair remains in that list. The exact templates have dimensions 14, 13 and 16 in those respective classes, with per-pair admissible nonzero minors; no modular Groebner lifting is used.</t>
  </si>
  <si>
    <t>[2026-10-13 14:29:35 UTC; accepted-source cutoff]
Shared dependency priority 60 is unchanged. Preserve F016's separate Gaussian/Green probability, range, coefficient and production obligations. Q16 still needs source-pinned executable composition and independent end-to-end conformance.
Earlier dated history (preserved verbatim):
[2026-10-13 12:24:37 UTC; frozen accepted-source cutoff]
Priority 60 is unchanged for the shared implementation dependency. Preserve F016's distinct Gaussian/Green theorem and its own finite-word probability, numerical-range, coefficient and production obligations. Q16 still requires source-pinned integrated execution and end-to-end conformance.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Ideal HIKP arithmetic. No relative-l2 guarantee or finite-word sparse-engine certificate.</t>
  </si>
  <si>
    <t>[2026-10-13; source cutoff 10:52 UTC; newly recovered-source proposal]
PREFIX: sources/PREFIX/PREFIX_THEOREM.md; SHA-256 b051e451a8a1416b7890c77636acb400bc1b1d2fc4ac3828877266fc0f043e6f
Earlier dated history (preserved verbatim):
[2026-10-13;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next_cycle_prefix_mincut_review/INDEPENDENT_REVIEW.md; DECISION.json; SUCCESSOR_PRIORITY.json
Earlier dated history (preserved verbatim):
[2026-10-13 00:04 UTC; current cycle]
Independent complete review: next_cycle_prefix_full_review/INDEPENDENT_REVIEW.md and ALL_CASES_REVIEW.json. Full48-residue/152-prime checks accepted; no rho1-only limitation remains.
Earlier dated history (preserved verbatim):
[2026-10-12 17:13 UTC; independently accepted uniform p11 PREFIX slice]
Independent p11 acceptance ZIP SHA256 67f5bec95025b529d01f6120a2b97b8cb18d44ff2831ba27dfef3e6e123ca001; candidate 6929b9ae8327a78c71314089218042231432a6df5b40e1d9b0564324e16679cc; manuscript 4a99c1ae7bf188859d2171a18f7fb220436ae589957bc7b0f08d7845012c355b. All 116 author manifest entries and 40 certificate-file hashes match independently checked data. Final accepted review archive readback and full portable cold replay pass, with source files preserved. Reviewer full source/report/statement bindings are verified; inherited mathematical premises are distinct inert evidence, not newly executed historical proofs.
Earlier dated history (preserved):
[2026-10-12 13:03 UTC; independently accepted p=7 uniform PREFIX extension]
Independent p=7 uniform acceptance ZIP SHA256 9c961899ef302f0952d17353f25ab26e5827136eaecae8700c702658b944c9ce (11,282,218 bytes, 20 members). Candidate 541841f2a296763462a57edcd1bc12327ba79cf4da5a548336ae0b63da36d013; theorem 0970354a3b7b01abf18453a6bd1690af89ba232199d8ecdfdedd2559327575c3; affine certificate ad3e2fa8e06970bba9114cc996469ee7e9031a768ccaf2b19c10bef6e9e248f7. Independent review and final portable cold PASS bind these bytes. Classical signature/transversal/coset/count mechanisms and accepted antecedents retain their attribution; no new literature or priority clearance.
Earlier dated history (preserved):
[2026-10-12 12:08 UTC; independently accepted uniform p5 PREFIX slice]
Independent uniform p5 review ZIP SHA256 de2134bfac2056c01f8eaa6c239b9be6df4e47aa94ac684eaf4770429ab6d33f; candidate1593b8f7d5e2b172699f95437b036dc7791b3013f458581b76a02c36b8e11260. Reviewer cold receipt fc514a9fbd9fe07b148e72812b866bf9cdebf63ef6889c2d9f13bff9cbf275ac. Prior p3 affine-frontier architecture, classical signature/transversal constructions and factorial counting retain attribution; EFK/priority remain unresolved. Mathematical objective Z is separate from certificate verification/preparation/runtime costs; no speed or production claim.
Earlier dated history (preserved):
[2026-10-12 11:18 UTC; independently accepted D8 C5 C7 finite PREFIX case]
Independent acceptance ZIP SHA256 45e673a931d6ec288c73f1e0bb94b1271329261b4845829e45d500a42c153145; accepted statement f54f86a2e88ec074d4e7dadde503e889345b89b577e69aaf6457bb6aa3c3a6b4; candidate archive dc5faf8c56d94e2eb0993318e3a6faf77dfac59dbfd686f91ed25710e842b5b7. Source-bound mathematical review and recorded reviewer cold replay verified; original source packets unchanged.
Earlier dated history (preserved):
[2026-10-12 01:35 UTC; independently accepted bounded uniform PREFIX source comparison]
Independent review ZIP SHA256 5b2581c2c545be792db0a027f1327f05b15996435a83bf07177ec997bae7f680; REPORT.md ae11e20fca0d89595b233c854b64808e6410d54c2a619d5014c11f4106e41179. Candidate3a1a5d18045ff3f84229caa168c697a408f0188459c07336dee3acc81cfdbda3. Symbolic product identity Z(H×K)=|H|Z(K)+|K|Z(H), B=B(H)×K and exact affine coefficients independently verified. Prior uniform theorem archivee7c6b2feb2d5d044fccfce0dbcd854820e17fc5585921f83db4323ba0c15de21 remains unchanged. No old graph search or all-optimizer certificate was rerun. The weighted-cap deficit is176r−100−Z; separate rank caps alone do not prove required compatibility.
Earlier dated history (preserved):
[2026-10-11 23:34 UTC; independently accepted uniform p3 mixed-prime slice]
Independent uniform review ZIP SHA256 e7c6b2feb2d5d044fccfce0dbcd854820e17fc5585921f83db4323ba0c15de21; accepted statement 160249458b37b8940e28d983054587ddcd1c39e90fcb54871f3e7b7d4ae2994a; review 226e12117926e3610b55b6eb934087efe308d61c9ebe13d3f0b5b2cf569832b9; unchanged author ZIP 66e0877a9ff9102da63e577e1e8e1fcde1bd7212221b5ba5daa2a0613db3676c; affine certificate dde499117489b1adec9d5ba360015ba142bf1756e8c1b348235f1ab5102b05f7.46 review payloads verified;22 author payloads and7 inert dependency snapshots source-bound. Distance24 low–low edges and four negative controls checked. Candidate/inherited mathematical programs were not executed by the reviewer. Old maxima356/508 and escapes326/466 remain unchanged;905/3&gt;299 is still a valid fractional-cover obstruction.
Earlier dated history (preserved):
[2026-10-11 21:27 UTC; independently accepted order-168 extension]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Earlier dated history (preserved):
[2026-10-11 21:07 UTC; independently accepted bounded result]
Sealed independent review: Prefix_D8_C3_C5_Independent_Acceptance_2026-10-11.zip; SHA256 5103f1b09203755f811032418ccdc7295b2250b9cd271b9c9161cb9560550c20. Accepted theorem SHA256 683ade7bb67695bc6a968e3bd1eed442a18249f5b949a39413baf4b87a022603. Exact upper certificates dad27b6ece5b7e5a5b4d5e50e427a130bea4f26762a4a32bc6494a6c644a3df5 and 7cec2a42d3887d555e1b2d89498b07c15b5202dd836f58893d64302afda79c9e.
Earlier dated history (preserved):
[2026-10-11 20:59 UTC; accepted-result addendum]
https://github.com/AgentSlop-Si/research/blob/a5e6b606623578230194e6f9e459e5e68c39043d/math/reviewed_rounds/2026-10-11-proof-review-followup/prefix/INDEPENDENT_REVIEW.md ; independent review archive SHA256 dabbcafe34def4474d7207839e94a480837e3d2b6281b7238fb882ea07ef8ae0. Original all-abelian proof SHA256 32c0159a008be1075b5b0b682e6df46ece71c763320998bdaf60cc7e34b44ca4; original acceptance bd15d243e51d9deb09d694a1502a7b685de33d2efcccc75e87e02a24281128f6.
Earlier dated history (preserved):
[2026-10-11 19:40 UTC; reviewed consolidation]
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Earlier dated history (preserved):
1735 aggregate review; 1744 prefix-optimality independent acceptance</t>
  </si>
  <si>
    <t>NEW-17</t>
  </si>
  <si>
    <t>Uniform square-root saving in signed banks
[2026-10-10 18:41 UTC] Current uniform signed-bank bound: 7N/4+O(1), all odd N≥23.</t>
  </si>
  <si>
    <t>[2026-10-13; accepted-result cutoff 05:16:43 UTC; bounded later acceptance]
TO RESEARCH: broader signed-bank parent; N5 all-field COMPLETE 15
Earlier dated history (preserved verbatim):
[2026-10-13; accepted-result cutoff 03:06 UTC; frozen successor sync]
Accepted at exact stated scope; broader work separate
Earlier dated history (preserved verbatim):
Proof closed (scoped)</t>
  </si>
  <si>
    <t>[2026-10-13 14:29:35 UTC; accepted-source cutoff]
The 34-phase parent remains OPEN, priority 50. Select an unclassified coordinate slice or distinct uniform mechanism under the frozen witness, chart, unit-phase domain and six inverse guards. Do not repeat either completed consecutive-slice batch.
Earlier dated history (preserved verbatim):
[2026-10-13 12:24:37 UTC; frozen accepted-source cutoff]
The full 34-phase fiber remains OPEN at priority 50. Choose a genuinely unclassified coordinate slice or a distinct uniform mechanism under the frozen witness, chart, unit-phase domain and six inverse guards. Do not repeat the now-complete stage-1 branch-1 triple census.
Earlier dated history (preserved verbatim):
[2026-10-13; source cutoff 10:52 UTC; newly recovered-source proposal]
Full 34-phase target fiber remains OPEN at 50. Choose a structurally justified remaining class among 5807 unclassified coordinate triples, preserving the pinned witness and all six guards. No full-fiber, other-witness, nonunit-gain or four-phase extrapolation follows from the completed class.
Earlier dated history (preserved verbatim):
[2026-10-12 17:35 UTC; independently accepted Q27 stage1 (8,9,14) exclusion]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Earlier dated history (preserved):
[2026-10-12 13:18 UTC; independently accepted Q27 stage1(8,9,13) exclusion]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Earlier dated history (preserved):
[2026-10-12 11:18 UTC; independently accepted Q27 stage1 8 9 12 slice]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Earlier dated history (preserved):
[2026-10-11 21:45 UTC; independently accepted affine single-triple extension]
Accepted coverage 130/5,984. The new tuple is only stage1 edges (8,9,10), with the other31 free phases frozen, all internal gains unit, unweighted three-Green sums, M=S2*S1, no interstage diagonal and all six guards nonzero. Full 34-phase fiber remains open; previous constant-template obstruction and narrow frozen-companion gauge result remain valid.
Earlier dated history (preserved):
[2026-10-11 21:24 UTC; independently accepted template obstruction]
5,855 triples and the full 34-phase fiber remain unclassified. For frozen (8,9,10), polynomial-multiplier/different-invariant certificates and Fourier feasibility or exclusion remain open; the constant-template failure does not settle them. The gauge result does not classify stage-sum-preserving or general left/right transformations. Other witnesses, broader models and all-192-nonconsecutive coverage remain unproved.
Earlier dated history (preserved):
[2026-10-11 21:13 UTC; independently accepted single-triple extension]
5,855 of the 5,984 coordinate triples through this witness remain unclassified, along with the full 34-phase Fourier fiber and construction. Other modular scouts, frozen witnesses, four-or-more moving phases, free interstage diagonals, nonunit gains and larger N are unproved. No full-fiber exclusion, synthesis, runtime gain or historical-priority claim.
Earlier dated history (preserved):
[2026-10-11 15:45 UTC; final independent scope acceptance]
Remaining: 5,856 of the 5,984 coordinate triples through this witness, and the full 34-phase fiber. Other frozen witnesses, four or more moving phases, free interstage diagonals, nonunit gains and larger N remain unproved. Preserve construction-open status: these necessary-modulus exclusions give neither a Fourier construction nor sufficiency.
Prior dated record, preserved verbatim:
Choose one surviving chart; prove an exact all-row identity or target-specific exclusion with all guards, then charge synthesis and precision.
[2026-10-11; independently reviewed existing-table continuation]
Current remainder: guarded all-row synthesis or a separate exact exclusion for the original six-resolvent product, the Phase42 two-layer product, nonmonomial dense-outer fibers, and other N=8/16 orders outside this pinned certificate. Charge parameter synthesis, conditioning, precision and evaluation. The original pinned single-sum N=8/16/32 targets are no longer open.
[2026-10-11; independently reviewed follow-up round]
Remaining: simultaneous motion of two or more phase coordinates in the pinned chart, or an explicitly separate model extension, followed by full guarded Fourier identity/exclusion and charged synthesis/precision. No quantified multidimensional neighborhood, construction or runtime result was certified; an unspecified excluded neighborhood follows from continuity at the witness.
[2026-10-11; independently reviewed finite two-phase/pullback/P continuation]
The selected two-phase slice is now excluded. Other phase pairs, other frozen points, larger simultaneous slices and the full 34-variable target fiber remain open. No full-chart obstruction, Fourier construction, runtime gain or priority claim follows.
[2026-10-11 13:45 UTC; independently accepted closing round and current allocation]
All two-coordinate slices through this one pinned witness are now excluded. Other frozen witnesses, simultaneous motion of three or more coordinates, the full 34-variable Fourier fiber and other models remain open. No global-fiber exclusion, Fourier construction, runtime improvement or historical-priority claim follows.</t>
  </si>
  <si>
    <t>Guarded full-matrix Fourier target identity missing in surviving size/model; local dominance and partial numerical fits are insufficient.</t>
  </si>
  <si>
    <t>Q23, Q26</t>
  </si>
  <si>
    <t>Classical compatibility/dimension ingredients; exact obstruction priority remains scoped and unresolved.</t>
  </si>
  <si>
    <t>Exact local finite controls accepted; no production constructor.</t>
  </si>
  <si>
    <t>SP01, SP05, SP06</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</si>
  <si>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For every odd N≥1025 and primitive Nth root q, at most 2N−2 floor(sqrt(N)/8)+2 legal signed banks realize negative Fourier over a finite splitting extension of K=Q(q). With d=floor(sqrt(N)/8), m=N−d, orientations are (m,1,1,m) and extension degree is ≤m!. The proof secures monic, squarefree, nonzero-node and axis guards. Separately accepted finite lifts give 18,24,54 banks at N=13,17,35. The common-annihilator envelope is rank≤min((d−1)(d−2)/2,4d−11) in its stated range.
[2026-10-10 18:10 UTC; independently accepted linear bank-count refinement] For every odd N≥27 and primitive Nth root q, negative Fourier is a sum of at most 2N−2floor((N+13)/10)+2 = 9N/5+O(1) permitted signed banks over a finite splitting extension L of K=Q(q). Put d=floor((N+13)/10), m=N−d: orientations are (m,1,1,m), all beta=1, with common distinct nonzero same-sign roots of a monic polynomial in K[t], cross-sign singleton nodes 1, and [L:K]≤m!. Step-one annihilation proves the derivative and three required coordinate exclusions; monicity, nonzero constant, squarefreeness, full axis rank, coefficient descent and actual-bank realization hold simultaneously. This strengthens the preserved constant-eight square-root bound; its earlier proof history remains valid. No K-only attainment, unrestricted minimum, efficient construction, scalar FFT runtime or historical-priority claim. Source: STEP_ONE_LINEAR_BANK_THEOREM.md; independent STEP_ONE_REVIEW_RECEIPT.json, SHA-256 0a1e38cb1db91c69b3d249bc4a65165c70baca79640666ff253cb8240ada6d39.
[2026-10-10 18:25 UTC; reviewed continuation] The corrected axis criterion is independently accepted: for monic degree-m g with g(0)≠0, reciprocal H=t^m g(1/t), gcd(g,H)=1 and 2m&gt;N−1, the quotient-axis matrix has corank at most one. With S_N=1+t+⋯+t^(N−1), let R be the degree-&lt;m remainder of g(0)S_N H^(-1) modulo g; corank is one iff R(0)=0 and deg R≤N−m−1. An infinite rational squarefree reciprocal-coprime family realizes corank one. In the stated odd-N Fourier recurrence range, saturation at rank 4d−11 forces every kernel polynomial to vanish at 1; this is conditional, not automatic saturation. Source: axis_criterion_review/REVIEW_RECEIPT.json, SHA-256 cd3cdab3e680f3e8d30c77aff0c7755ca3235fd01f96a1697df1192753401852.
[2026-10-10 18:41 UTC; independently accepted continuation] For every odd N≥23 and primitive Nth root q in characteristic zero, negative Fourier is a sum of at most 2N−2floor((N+10)/8)+2 = 7N/4+O(1) permitted signed banks. Put d=floor((N+10)/8), m=N−d and K=Q(q). Orientations are (m,1,1,m), all beta=1, with distinct nonzero same-sign nodes from one monic g in K[t], cross-sign singleton nodes 1, and splitting-field degree [L:K]≤m!. A zero-node quotient-minor degeneration proves nonvanishing; intersecting it with the nonzero-constant and squarefree guards on the same monic slice gives legal banks. The zero node only witnesses the minor and is never counted as a bank node. The proof is independently accepted with 36 fresh exact controls and 12 author cases independently reconstructed. Source: zero_node_axis_review/REVIEW_RECEIPT.json, SHA-256 c1469ff3907e031db0462d1bc787c4092e3d3fba3d5716938b500755105b669e. Frozen proof AXIS_NONVANISHING_CANDIDATE.md, SHA-256 2a22a99baf19cdc6bd78f90323b77be7b4c1b11c1866286f4a174a731ecb5040.
[2026-10-10; independently reviewed bounded update] Accepted joint-bank V2: for odd N&gt;1, 1≤m≤N and m distinct nonzero fixed nodes in one sign family over a characteristic-zero field with a primitive Nth root, arbitrary amplitudes span dimension D=mN−m(m−1)/2. A Zariski-generic aggregate needs at least ceil(D/2) binary scalar-linear gates in the stated finite-topology model. Shared-denominator moment compilation, the qualified reference-displacement statement and the full-rank commutator obstruction to simultaneous triangularization are accepted. V2 SHA-256 161f0989069c956042317be38041f1e7602d3296c507251febda296fb6579b10; V1 and its revision receipt remain preserved. Independent receipt SHA-256: 2f80d8401a69a8da1e95c64f5a82347ef6b2e68fef753767b1b63043c561b303.</t>
  </si>
  <si>
    <t>[2026-10-13; source cutoff 10:52 UTC; newly recovered-source proposal]
Q27: sources/Q27/REPORT.md; SHA-256 c92a946f8bb57dfc6abb868cb604ad3ef7720eda48c844027ded121ee9776d40
Earlier dated history (preserved verbatim):
[2026-10-12 17:35 UTC; independently accepted Q27 stage1 (8,9,14) exclusion]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
Earlier dated history (preserved):
[2026-10-12 13:18 UTC; independently accepted Q27 stage1(8,9,13) exclusion]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Earlier dated history (preserved):
[2026-10-12 11:18 UTC; independently accepted Q27 stage1 8 9 12 slice]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Earlier dated history (preserved):
[2026-10-11 21:45 UTC; independently accepted affine single-triple extension]
Independent affine review ZIP SHA256 9dfea1e81e0e6e44b2c50b198ebe0a1a3a1fee08bf8a7772858ec2e9e84c428b; REVIEW.md 07c908c530a034ceb56c9d380ec803d139e41359294263e05fbfa13ecf05b797; DECISION.json 0b46c1d3c291d177fc56a4eff0129c9dddf114baa6ff328af9f3349e4523e010. Candidate ZIP 0eb10862e9c6b00650f13432c45d8c2834965985ec16afbf545bcc4e8ecee512. Fresh exact direct inversions,2156 coefficients,85 Q-support/119 P-support coordinates, all pole/chart controls, old dual and set disjointness pass. No author/predecessor program executed.
Earlier dated history (preserved):
[2026-10-11 21:24 UTC; independently accepted template obstruction]
Q27_Consecutive_Template_Obstruction_Independent_ACCEPT_2026-10-11.zip SHA256 42d853a9b2a02e6bdfe84e4e92d2f60a2b50e91853833c9f8eb0666e47eab999. Author source ad79305f68287582682d6d4c394f6387245ee2eb20abb2de34c2f63c66d5610a. Independent exact reconstruction: 2,156 coefficients, 196 torus controls, 147 kernel pairings and a nonzero characteristic-zero determinant. Zero added exclusion coverage; prior 129-triple review/archive bindings are retained in history.
Earlier dated history (preserved):
[2026-10-11 21:13 UTC; independently accepted single-triple extension]
Q27_One_Same_Green_Triple_Independent_ACCEPT_2026-10-11.zip SHA256 5c7ac9326992c15c86a9b8cebefc951c8c82b0ef4023fb56ce212a8df8e714e3; report 2ca592c6c64ed4c930ffc8db06a8cd1c28125313e51b8d1e557b1b98740e926f. Frozen author 29a6534d6f65443ab90a40529d59d8c7959ae233d4d1c8a44864e8f86e735b75. Chart unchanged: 5528afbbd5b4008a5e0f79043870e72a613e0fd421288d2ce1e5dbffee1c9e98.
Earlier dated history (preserved):
[2026-10-11 15:45 UTC; final independent scope acceptance]
New independent acceptance: Library libfile_0d145553a49881919f0d8c4f8bf0f969 v0, Q27_128_THREE_GREEN_INDEPENDENT_ACCEPTED.zip, SHA256 b1af0b28d642d4e8cbae4e1aa8390fbb49929cd6dafa3d2eaba7868c83d6cff4; verdict SHA256 33f8bb251929a50a7624a33b0b48c2d80421ac518ddfe4101f362cc5b8eebdf6, report SHA256 6706540b873e0c122259de0f97a326fa55be9c7cdd13a2da9c0f0cabdbd2a716. Frozen author: libfile_35d065ff297c8191a4402cce2e688f5d v0, Q27_128_THREE_GREEN_AUTHOR_PROVISIONAL.zip, SHA256 0e832f9896aae9182b3d585e99918fdf25800da8472f16d252cf27f3d034e011. Both Library roundtrips verified; 11 author and 31 review payload hashes rechecked. Chart SHA256 5528afbbd5b4008a5e0f79043870e72a613e0fd421288d2ce1e5dbffee1c9e98. All earlier pair locators remain below.
Prior dated record, preserved verbatim:
S04, S05, S18, I01, I02, I03, I04, I05
[2026-10-11; independently reviewed existing-table continuation]
Q27 independent scope receipt: research_cycle_0114/q27_independent_review/VERDICT.json ; SHA256 20979a63eeb6a330e5f98bad54302c17d6da7b105b89c7d6762932edc90677b5. Review: research_cycle_0114/q27_independent_review/REPORT.md ; SHA256 fd845c3336fe3ad191065db4ef841e77d5197218d4f1fe4e81ec6161d1b8ea18. Accepted proof: research_cycle_0104/q27_target_fiber/REPORT.md ; SHA256 1261b90e4005a7c3ce52ba1bcc0a4a25f03645cccfdf445c4bebf368eabd8ed5. Exact scopes and remaining obligations are preserved in this row and the completion packet.
[2026-10-11; independently reviewed follow-up round]
Q27 final independent review: research_cycle_1117/q27_product_review/VERDICT.json ; SHA256 cebf2c447c42984c1dfa8b204776462c7a8cddb1ececd70490be394cb8ff38c5. Review report: research_cycle_1117/q27_product_review/REPORT.md ; SHA256 0e95eae415e4452c8d71885a26558314e01350c101709f32ece38d183b1d8e0b. Disposition: ACCEPT. Exact accepted scopes and exclusions govern; no novelty or priority upgrade.
[2026-10-11; independently reviewed finite two-phase/pullback/P continuation]
Final independent review archive: Q27_TWO_PHASE_INDEPENDENT_ACCEPTED.zip; Library libfile_a05ab734c348819186273ec99f0920de v0; SHA256 e5990f15ba15bf3fa1928dd6722f2ba63f91e384f0459308e4896a5d34718ab9. Bound final author archive: Q27_TWO_PHASE_EXACT_AUTHOR_CHECKPOINT.zip; Library libfile_cc9a0b6edac88191aa71547314d96d01 v0; SHA256 b6e061ced3ad56837922d5ceec43f75f77c2a37dba928c0cac5b08dd702a6ac1. Immutable finite-round preservation: Library libfile_df630b5e42548191ae4ca7a60a042f9e; SHA256 f986617b05a3c1306e0cea0d66f409a296862c18fd730ac939b3ab9605169cd0.
[2026-10-11 13:45 UTC; independently accepted closing round and current allocation]
Final independent scoped acceptance: Q27_ALL_561_TWO_PHASE_INDEPENDENT_ACCEPTED.zip; Library libfile_bedcde22ef9081918664db407b471fc2 v0; SHA256 47dff5361d4c8fdf0fb001a794df77bfa98dd9fe61954c59cd39b115b1bba79b. Bound final author: Q27_ALL_561_TWO_PHASE_AUTHOR_CHECKPOINT.zip; Library libfile_f298635f0794819193e2b888321a7b31 v0; SHA256 53693e8efc0a93fe714bc2d086ce20b1c16da5a9eeb67643039e7e1fefed4044.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</si>
  <si>
    <t>Q28</t>
  </si>
  <si>
    <t>Reconstruct outer-stability extension</t>
  </si>
  <si>
    <t>Rational fixed-layout gap constant and general/approximate outer-stability bounds reconstructed and accepted.</t>
  </si>
  <si>
    <t>Retain selected reference scale minima, outer inverse norms and exact affine layout. No global four-stage infeasibility.</t>
  </si>
  <si>
    <t>Final Delvaux–Van Barel 2008 comparison complete. fixed layout conditional bounds not in DV2008 final; worldwide unresolved.</t>
  </si>
  <si>
    <t>R35
[2026-10-11 13:14 UTC; provenance recovery] Exact P07 and R35 recovered in Research-cycle-proofs-and-fusion-queue-v1.zip, Library ID libfile_8002d4c6ba148191b59499d34004d057. Proof member proofs/07-matrix-audits.md, Section D with Section B dependency, is 17,620 bytes; SHA-256 eaf8507f21bfbf28058008b49eb98b7aec4004669cd7e4d6360ca4816b9ec4df. Review member review/DECISIONS.json, R35, records ACCEPT and explicitly binds that same proof hash; review-file SHA-256 bdc860f29e131a0eeeb99e06a2c21506a0ef54a61ca7d1c6c121eaf569b20d0c. This recovers the existing acceptance provenance; no new math acceptance, replay, or scope upgrade.</t>
  </si>
  <si>
    <t>Q29</t>
  </si>
  <si>
    <t>Resolve guarded composite RS extension</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</si>
  <si>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[2026-10-11; Phase45 and fusion audit preserved]
Length clarification: odd N&gt;=23 (including 23) is the 7N/4+O(1) signed-bank representation theorem over a splitting extension, not a faster scalar transform. Each bank contains N weighted resolvents; a shared-transform implementation has O(N^2 log N) evaluation once constants are supplied. These are implementation upper bounds, not lower bounds forbidding future joint methods. Power-of-two Phase45 remains Theta(N log N). Fixed-complexity exact structured and finite-word approximate fast paths retain their distinct assumptions. No changed rank/count or novelty conclusion.
[Earlier record preserved below]
Bank count is 2N−sqrt(N)/4+O(1), with leading coefficient 2. Literal branch count is N times the bank count. No K-only attainment, unrestricted minimum, 8N/5 theorem, efficient parameter search or scalar FFT runtime claim. Earlier constant-13 proof remains valid.
[2026-10-10 18:10 UTC; accepted refinement] The current bank-count upper bound is 9N/5+O(1), with the exact rounding formula and N≥27 range in the appended precise change. The earlier leading coefficient 2 is retained as dated proof history. The same field, minimum, efficiency, runtime and priority limitations continue to apply.
[2026-10-10 18:25 UTC; reviewed continuation] Reciprocal coprimality and high degree alone do not give full axis rank. That shortcut and its dependent 7N/4 claim are rejected. The accepted uniform bound remains 9N/5+O(1); finite lifting recipes do not strengthen it uniformly.
[2026-10-10 18:41 UTC; independently accepted continuation] The current accepted uniform upper bound is 7N/4+O(1), with the exact formula and odd-N≥23 range above; this separate zero-node degeneration proof supersedes the dated 9N/5 current-bound statement. The former automatic reciprocal-coprime/full-axis shortcut remains rejected. Earlier square-root and 9N/5 theorems remain valid. No unrestricted minimum, N+O(1), K-split attainment, efficient preparation, scalar FFT runtime or historical-priority claim.
[2026-10-10; independently reviewed bounded update] The generic-amplitude circuit obstruction is not a lower bound for the specially coupled Fourier amplitudes. The current accepted bank-count bound remains 7N/4+O(1). Shared nodes alone do not give a fast joint executor; the accepted dense compiler has quadratic storage and online scalar work. No unrestricted Fourier lower bound, FFT speedup, numerical/bit-cost result or priority upgrade follows.</t>
  </si>
  <si>
    <t>Independent proof acceptance only; classical coherence/annihilator ingredients. Historical priority unconfirmed. Construction and refinements form one grouped result.
[2026-10-10; bounded priority assessment] The generic reciprocal-polynomial criterion is an elementary synthesis of Mackey et al. (2011) reversal facts and standard generic linear-family irreducibility; it is a supporting lemma. The Fourier-specific envelope, zero-node axis-minor construction, simultaneous legal-node attainment and 7N/4+O(1) count remain novelty candidates with historical priority unresolved. See Source comparisons row 22. This attribution changes no correctness acceptance or result ranking.</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</si>
  <si>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[2026-10-11 23:44 UTC; independently accepted Q29 fixed-base27 augmented support]
Base27 and every27p with prime p congruent to1 modulo4 are independently accepted. General augmented support and repeated-prime transfer remain OPEN; existing scalar-bank/priority boundaries unchanged.
Earlier dated history (preserved):
CURRENT: Base 75 and the guarded 75p family are independently accepted. General support and the repeated p=5 transfer remain open.
[Updated 2026-10-11 13:56 UTC]
Prior dated record, preserved verbatim:
[2026-10-11 11:20 UTC; next existing-table round]
Running: One Astra xhigh worker is investigating the next ramified/composite lower-guard gap.
A sixth Astra xhigh worker is independently auditing the originality of the three latest results. No new intake or fusion.
Previous activity history (retained):
[2026-10-11 01:06 UTC; existing-table priority]
Active: general augmented-content prime support and lower guards for Q29; fixed-base evidence is not a general proof.
Previous activity (retained): Active investigation
[2026-10-11; independently reviewed existing-table continuation]
Bounded repeated-prime continuation reviewed. General augmented-content support and repeated-prime extension remain open.
[2026-10-11; independently reviewed follow-up round]
Reviewed: the existing ramified resonance/augmented guard vanishes in the full nonreduced residue algebra. This proposed nilpotent repair is ruled out; broader Q29 remains open.
[2026-10-11; independently reviewed integral/uniform continuation]
Reviewed: a legitimate integral normalization is accepted only at s=15,p=5. It recovers already accepted lower-base guards; no new squarefreeness base or repeated-target transfer is proved. Q29 remains open.
[2026-10-11 12:57 UTC; historical activity reconciliation]
The earlier ramified/composite dispatch has produced independently accepted bounded results: full-nonreduced guard vanishing and the corrected integral normalization at s=15,p=5. Those rounds are complete. A mixed-characteristic transfer to repeated targets, general augmented-content support, and general lower squarefreeness remain open. A separate finite ramified-pullback lemma investigation is now active and unreviewed; no result from it is promoted here.
[2026-10-11; independently reviewed finite two-phase/pullback/P continuation]
The finite order-15 to order-75 ramified-pullback investigation is complete and independently accepted. The earlier active/unreviewed pullback entry is historical. Broader Q29 remains open.
[2026-10-11; independently reviewed mixed-characteristic and solver-residual followups]
The finite mixed-characteristic D37 residual-valuation investigation is complete and independently accepted against final author Library version 1. This is a bounded order-75 result; broader Q29 remains open.
[2026-10-11 13:45 UTC; independently accepted closing round and current allocation]
The intrinsic order-75 augmented-content continuation is complete and independently accepted. It adds fixed base 75 and its guarded 75p family; the broader Q29 task remains open.</t>
  </si>
  <si>
    <t>Guarded proof closed
[2026-10-11; independently reviewed integral/uniform continuation]
The corrected finite integral-normalization theorem at (s,p)=(15,5) is independently accepted. This does not close the broader augmented-content, general lower-guard or repeated-prime tasks.</t>
  </si>
  <si>
    <t>1735 bank-envelope, uniform-sqrt and constant-eight acceptance receipts</t>
  </si>
  <si>
    <t>NEW-18</t>
  </si>
  <si>
    <t>Integralizing gauges and fixed-support pole exclusions</t>
  </si>
  <si>
    <t>[2026-10-13; full status reconciliation]
Named scope complete; broader work separate
Earlier dated history (preserved verbatim):
Proof closed (scoped)</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</si>
  <si>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Earlier dated history (preserved):
Accepted parity-complete inverse Hermite pairing with its exact exception, augmented same-component criterion, and unconditional composite families d=sp for s in {3,7,11}, every prime p=1 mod4.
[2026-10-10T12:13:36Z] Accepted fixed bases now include s=15 and s=19 in addition to 3,7,11; p=1 mod4 and p not dividing s. General content-support lemma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The accepted fixed-base set is now {3,7,11,15,19,23}. General-base support and repeated-prime extension remain open. Independent receipt SHA-256: 2f84fdea7f6e0d0b1a90d1bb5e2c87bb0254650c5a495bdb8b8a8f3a1ab7ff86.
[2026-10-11; independently reviewed existing-table continuation]
Independently accepted bounded continuation: H_37 at every primitive order-75 root is squarefree, certified over F_151 by a complete Bezout identity and ordinary discriminant 9. For s=p^e t, p=1 mod4, p not dividing t and t=3 mod4, the exact reduced-residue identity U_s=(z^t+1)^((p^e-1)/2)U_t forces the discriminant, resonance, g, v and delta guards to collapse together. The guarded derivative/resonance gcds and finite-jet criterion are recorded in the proof. At the first repeated target 75, ord_(Phi_3)(D_37 mod5)=338; extracting Phi_3^210 Phi_15^17 leaves 60, above the exclusion threshold 20. This failure is a limitation of that sufficient jet test, not nonsquarefreeness. The accepted augmented fixed-base set stays {3,7,11,15,19,23}; c_75^+ and an all-p repeated family are not certified. Using the explicitly accepted local/half-order theorems, ord_(Phi_75)D_(75A+37)=75A(A-1)/2+A for every integer A&gt;=1.
[2026-10-11; independently reviewed follow-up round]
Accepted for s=p^e t, p prime congruent to 1 mod 4, e&gt;=1, t congruent to 3 mod 4, and p not dividing t: Phi_t^(t*p^e) divides R_s modulo p. Since the cyclotomic thickness is phi(p^e)&lt;t*p^e, R_s, Gamma_s and the augmented guard are zero in O_s/pO_s itself, not merely its radical. The lower bound is sharp at s=15 (resonance order 15). The new s=75 resonance order 750 is distinct from the retained discriminant order 338 and residual 60 versus thickness 20. No new squarefreeness family follows; accepted augmented bases stay {3,7,11,15,19,23}, excluding 75.
[2026-10-11; independently reviewed integral/uniform continuation]
In O=Z[q]/Phi_15 with pi=q^2+q+1, R_15=pi^15 r, Disc_z(U_15)=pi^3 d, Gamma_15=pi^18 gamma and Gamma_15 Gamma_15^iota delta_15=pi^37 a hold with integral quotients. Their residues in O/(pi)=F_25 are 1-2q, 2-2q, 3 and 2q-1, respectively, all nonzero. Every division is justified in the integral lattice before reduction. This recertifies the existing lower base 15; accepted augmented bases remain {3,7,11,15,19,23}, excluding 75. The previous order-75 squarefreeness certificate, discriminant order 338 and residual 60 versus thickness 20 remain unchanged; resonance order 750 is a separate invariant.
[2026-10-11; independently reviewed finite two-phase/pullback/P continuation]
Accepted finite integral pullback under i:O15 -&gt; O75, t -&gt; q^5: i(pi15)=pi75^5*v with integral unit v reducing to 1; pi75^20=5*u with integral unit u reducing to -q-1. Thus v_pi75(5)=20. The nine embedded lower guards have exact orders 5,15,5,15,75,90,90,185,25 and Frobenius-transformed leading residues. Every quotient is integral before reduction. These are images of order-15 guards, not intrinsic order-75 guards.
[2026-10-11; independently reviewed mixed-characteristic and solver-residual followups]
In O75=Z[q]/Phi75(q), at a primitive order-75 root with pi=Phi3(q), v_pi(D37)=338 and v_pi(E)=60 for the integral residual E=D37/(Phi3^210 Phi15^17). Both normalized leading residues are 4+4q=q^2 in F25. E=125W with W integral and a local unit, so E lies in 125O75 but not 625O75. Independently verified intrinsic guards give v_pi(g75)=10 with residue 4q and v_pi(Disc U75)=318 with residue 1; D37=g75^2 Disc U75. Full normalized units match through pi^380. The matrix method certifies the result modulo 25: 40 initial pi digits, loss 20 and at least 20 normalized-unit digits retained. The modulo-5 run correctly refuses at precision exhaustion; no information-theoretic minimality is claimed. Equality with the historical mod-5 residual polynomial order 60 is freshly computed, not assumed or generalized.
[2026-10-11 13:45 UTC; independently accepted closing round and current allocation]
Independently accepted intrinsic finite-base result: c_75^+ = 3^72*5^107, the positive gcd of all 40 canonical coordinates of Gamma_75*iota(Gamma_75)*delta_75 in Z[q]/Phi_75. The accepted augmented-overlap bridge therefore expands the fixed-base set to {3,7,11,15,19,23,75}. For every prime p congruent to 1 modulo 4 with p != 5, H_((75p-1)/2)(z; zeta_(75p)) is squarefree at every primitive characteristic-zero root. Fresh full-degree discriminants/resultants, rigorous CRT uniqueness, exact integral products and Bezout saturation, normalized pi quotients, and same-component denominator checks independently certify the final author bytes. This supersedes only the earlier dated statements that base 75 was not augmented-certified.</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</si>
  <si>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t=27 intrinsic-discriminant gate (priority 54); candidate counterexample pending independent review. Preserve exact ordinary-discriminant relation, denominators and residue-component guards.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Prove augmented-content prime support and lower guards for general s; repeated-prime cases need separate analysis. Resonance at -1 and legal scalar-bank minima are unchanged.
[2026-10-11; independently reviewed existing-table continuation]
Current remainder: prove general lower squarefreeness and common-component augmented-content support in the unramified case. A general repeated-prime theorem needs further arithmetic structure or a different uniform good-characteristic argument, because neither reduced residue values nor this first lower-factor jet test suffice. Order 75 alone is closed; resonance at -1 and scalar-bank minima are unchanged.
[2026-10-11; independently reviewed follow-up round]
Passing to the full nonreduced residue algebra cannot rescue the same resonance/augmented guard in this ramified regime. Remaining: mixed-characteristic normalization linked to characteristic-zero discriminants, a uniform good-characteristic witness or replacement invariant, and the existing general unramified support/lower-squarefreeness gaps. Modular guard vanishing does not imply characteristic-zero nonsquarefreeness.
[2026-10-11; independently reviewed integral/uniform continuation]
Remaining: a mixed-characteristic transfer identity or inequality connecting normalized lower-guard data, with their positive valuations retained, to a repeated-target residual discriminant. General augmented-content support and broader unramified lower-squarefreeness gaps remain open. Integral normalization before reduction does not contradict the prior full-nonreduced guard vanishing and does not itself supply a repeated-target family.
[2026-10-11; independently reviewed finite two-phase/pullback/P continuation]
The remaining transfer must relate these embedded lower-guard values to the D37 residual discriminant or intrinsic order-75 guards. The mod-5 polynomial residual order 60 and thickness 20 are not identified with local valuations. No new squarefreeness family or augmented base follows; accepted augmented bases remain {3,7,11,15,19,23}. General lower-squarefreeness and augmented-content support remain open.
[2026-10-11; independently reviewed mixed-characteristic and solver-residual followups]
The finite local residual valuation is now known. A uniform identity or controlled inequality linking embedded lower guards to intrinsic higher discriminants and resonance is still missing. No lower-to-upper transfer theorem, repeated-prime family, intrinsic order-75 resonance or c75+ support certificate follows. Accepted augmented bases remain {3,7,11,15,19,23}; general lower-squarefreeness and augmented-content support stay open.
[2026-10-11 13:45 UTC; independently accepted closing round and current allocation]
General augmented-content support, arbitrary-base lower guards and a general lower-to-upper transfer remain open. The new 75p family requires p congruent to 1 modulo 4 and p != 5; it does not certify the repeated-prime step p=5. The scalar-bank minimum and historical-priority status are unchanged.</t>
  </si>
  <si>
    <t>[2026-10-11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[2026-10-11 00:09 UTC; independently reviewed F11 exceptions]
H!=0, A=B=0: b=N(e) on F10(e)=0, with certified unit denominators. H=0, L1=L0=0: the coefficient equations are exactly H=G=0, with G monic of degree 9 in c and at most 27 candidate (e,c) pairs. q, all 50 residuals, 19 guards and every reconstruction/cancellation condition remain. Full guarded feasibility is OPEN; no general FFT or novelty claim.
Prior record (unchanged):
[2026-10-10 23:40 UTC; second-round independent F11 reviews]
Regular H!=0: A=B=0 is restricted to F10(e)=0 and remains unresolved. On A!=0, the E25 core is necessary only for the full circuit; no additional solved pivot is established.
Regular H=0: q=-L0/L1 only when L1!=0. The entire L1=0 case retains q and requires L0=0.
All 50 original residuals, 19 guards and accepted reconstruction predicates remain. Feasibility is OPEN; no dimension, general FFT improvement or novelty claim.
Prior record (unchanged):
A finite source-to-sink DAG can be internally gauged integral with boundary fixed iff every full path has nonnegative valuation, after omitting zero edges. For the fixed 99-edge N11 support, any algebraic Fourier solution must have a negative full path at every place above 11. Reviewed tropical candidates fail exact minor/initial-form tests. The 26 one-family minors force 63 nonzero edges; 21 safe gauges plus the choice of edge 0,11 or 22 cover all solutions with three charts.
[2026-10-10 18:25 UTC; reviewed continuation] For the fixed N11 support, the guarded necessary-system continuation is independently accepted: the 16-variable/59-equation checkpoint reduces exactly to 15 variables and 58 equations (124465 terms), then to 12 free variables with 55 exact triangular rational residual circuits and all 14 nonvanishing guards retained. The pivots, denominator identities and acyclic reconstruction are checked; six original guards are irreducible and 826 direct nondivisibility tests are certified. Source: guarded_reduction_review/RECEIPT.json, SHA-256 51f6adcf4c160cc5b83ae44d99f77544067f91ec915db1fcc234ae83d4f48c39.
[2026-10-10 18:41 UTC; independently accepted continuation] The fixed N11 guarded necessary system now reduces bijectively from 12 free coordinates and 55 residual circuits to 9 free coordinates and 52 residual circuits, with all 14 original nonvanishing guards plus 3 equation-forced denominator guards (17 total). Exact solves for x22, x88 and x52 retain every guarded solution; acyclic reverse reconstruction and 18 deliberate corruption rejections are independently checked. Source: forced_denominator_review/RECEIPT.json, SHA-256 d20395107d8be5f5c51c08321043a4972e259f9d474f56c73adc0787f3684daf.
[2026-10-10 19:07 UTC; independently accepted exact reconstruction and gauge reduction] The seven-input circuit S7 (50 residuals, 19 inherited guards) is now proved necessary and sufficient for the 21-normalized allowable-support locus CBA=F11 over every extension of Q(ζ). All 121 original entries are certified: 24+38+9+50; reverse reconstruction restores all 99 coordinates and the 63 inherited mandatory nonzeros. The 21 safe gauges cover every field-valued factorization on this topology.
The accepted residual-gauge isomorphism is S7≅S6×G_m. The slice x22=1 has six inputs x0,x11,x34,x65,x83,x92 and x49=ζ−x34; all 50 residuals and 19 inherited guard references remain, with D22=ζ constant. Separately, x11≠0 is an independently proved redundant extra guard (20 if displayed); it is not assumed by the gauge proof. The accepted short identity E11=D25·Q+κ, with D25≡0 and κ≡10 mod (1−ζ), gives a simpler proof of the existing scoped integral obstruction.
Sources (independent receipt SHA-256): seven_coordinate_review 54fa6ed9c3c900ba9922d5fb57f8a6797ec97074d672b59c30ddb5a62fee91c6; x11_guard_review 03e4823a600a0721b6a5e50ff8225a97eb5e99e0da74ad4b531b037e5a78bc6a; gauge_slice_review 1f64edee1793fb2873fd4286580b30c2741ffa2debb7d310340bd72d1d741fd8; reconstruction_review 147d3b846d46281962bc77d7d51e4e882d5be1a21682d842102a98d2bcfd529a.
[2026-10-10 19:44 UTC; independently accepted global five-input reduction] The entire guarded a=0 branch is empty: an exact polynomial identity forces x88=0 there, contradicting its retained nonzero guard. Hence a≠0 on the full accepted six-coordinate system S6. The reviewed reconstruction with inputs x0,x11,x34,x41,x83 now applies to all of S6: reconstruct x65 first, then x92 with denominator q·a (q=x41), followed by the unchanged inherited reconstruction. All 50 residual references, 19 inherited guards, accepted x11≠0 and optional-zero coverage are retained.
Sources (independent receipt SHA-256): zero_pivot_review 6f95a93dbd3448ac607c0a677acd0442c292ebfae0939ea0b30cb4fcb6e1cbbe; zero_branch_obstruction_review d2cd43d7b162b800e6097f0369434ea90275e832bfc239ffdbe3ee62ef9023f1.
[2026-10-10; independently reviewed bounded update] Two separately accepted reductions refine the fixed F11 slice. (1) E35/x0 gives a regular four-input chart (x11,x34,x41,x83), with both five-input exceptions retained: x65=0, or x65≠0 and M=0. The partition is disjoint/exhaustive; its receipt SHA-256 is 6efe79b932b3da9cdaa6b3d1947a9e786967871ffb324d0fe8c347f30519daa6. (2) The two-equation reduction gives a globally exhaustive disjoint union of four-input charts: H≠0 uses (x0,x11,x41,x83), while H=0 uses (x0,x34,x41,x83) and reconstructs x11=−C0/C1 using verified Bézout identities. Each is mutually inverse to its part of the accepted slice. All 50 residuals, 19 inherited guards, x11≠0, a≠0 and unchanged reverse reconstruction are retained. Independent receipt SHA-256: e232aabf95fad58b085605f05e474b8b10218d526950d31f1433c8b9218cfa34.
[2026-10-10 20:27 UTC; independently accepted three-input atlas] The accepted fixed-F11 guarded slice is exactly equivalent to six disjoint, exhaustive charts, each retaining three inputs. The partition is H=0 or H≠0, crossed with d=0; d≠0 and M=0; or d≠0 and M≠0 (d=x65). Every chart retains all 50 residual equations, 19 original guards, accepted x11≠0 and a≠0, optional-coordinate zero coverage, and exact mutually inverse projection/reconstruction maps. The d=M=0 intersection remains in the d=0 charts. Candidate SHA-256: 3fd7382a6207024853f7cf466b05a1f7aba9d9ef7e1b737353711a0394d49024. Independent three_input_atlas_review/RECEIPT.json SHA-256: 801ddfa8f1b994249fa947720b72c8fdd4b3cde1e7215727eed3bb64572d3543.
[2026-10-10 22:23 UTC audit; current-scope reconciliation] Later independently accepted branch exclusions leave only the two original regular d*M!=0 charts of the pinned six-chart fixed-F11 atlas, separated by H=0 or H!=0. The d=0,H=0 branch, d=0,H!=0 branch, M=0,d!=0 pieces and d=M=0 corner are excluded at their exact accepted scopes. All 50 original equations, 19 original guards and the inherited reconstruction contract remain. This is a consequence of accepted exclusions, not a newly accepted replacement atlas.
[2026-10-10 23:20 UTC; independently accepted bounded F11 continuations] On the regular H=0 chart, b=-C0/C1 equals a degree-two polynomial b(e); x83, D25 and g98 are proved redundant but retained. Original E41 is equivalent on this guarded chart to a 33-term P(e,c,q)=0 with degrees (2,3,2); three inputs remain. On the regular H!=0 chart, E41 becomes A(b,e)q+B(b,e)=0: A!=0 gives two retained inputs (b,e) and q=-B/A; the disjoint A=B=0 exception retains three inputs (b,q,e). Both accepted continuations preserve all 50 original residuals, all 19 original guards, accepted additional predicates and the guarded projection/reconstruction contract.</t>
  </si>
  <si>
    <t>All-composite and repeated-prime extension open.
[2026-10-11; independently reviewed integral/uniform continuation]
The finite s=15,p=5 construction now includes complete integral coordinate certificates and independently reconstructed guard quotients. The relation pi^4=5u uses an explicitly verified global unit; the corrected inverse form is 5=pi^4 u_inverse. For R, mixed-characteristic v_pi=15 and integer 5-lattice order is 3, whereas the original Z[q] polynomial has Phi_3-order 3. Separating controls prevent identifying these with the mod-5 polynomial order without lift data.</t>
  </si>
  <si>
    <t>Lubinsky–Saff mathematical-body access/comparison closed. It does not settle the accepted 3p/7p/11p half-order simplicity families; exact application priority and broader source review remain open.</t>
  </si>
  <si>
    <t>Abstract theorem with independent exact reduced-content and adverse-component controls.
[2026-10-11; independently reviewed integral/uniform continuation]
The accepted result is an exact bounded arithmetic certificate, with fresh independent reconstruction of nine guard classes and mutation rejection. It supplies no uniform preparation/cost theorem, new executor, repeated-target squarefreeness algorithm or production-speed claim.</t>
  </si>
  <si>
    <t>P04, SP02</t>
  </si>
  <si>
    <t>[2026-10-13; source cutoff 10:52 UTC; newly recovered-source proposal]
Q29_SPLIT: sources/Q29_SPLIT/REVIEW.md; SHA-256 ecd7d6c430a5361c13f58546ead58f24d2e24be0f55f42158d902b1ca30b6598
Earlier dated history (preserved verbatim):
[2026-10-13; post-checkpoint successor intake]
next_cycle_augmented_support_review/REVIEW.md; NEXT_WORK_RANKING.json; REPLAY_RECEIPT.json
Earlier dated history (preserved verbatim):
[2026-10-11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Earlier dated history (preserved):
S06, S07, S08, S09, S19
[2026-10-11; independently reviewed existing-table continuation]
Q29 independent scope receipt: research_cycle_0118/q29_independent_review/REVIEW_STATUS.json ; SHA256 db0ebe9fdb389e276aac76c0279b4345155f53e10062ab0a74eb6c99091f6a9d. Review: research_cycle_0118/q29_independent_review/REVIEW.md ; SHA256 a3ab773649a5d6b3e059e8959e2ccb771c4557f854e92db226bbc159184461de. Accepted proof: research_cycle_0104/q29_continuation/REPORT.md ; SHA256 cea4d06183da3a68b60bd9a19ab2cbdeccf8d6d7c6a36810137d777249beabf3. Exact scopes and remaining obligations are preserved in this row and the completion packet.
[2026-10-11; independently reviewed follow-up round]
Q29 final independent review: research_cycle_1117/q29_ramified_review/REVIEW_STATUS.json ; SHA256 e5f93ebfb901594159e4800de25a621e73d3da2638798fbe6fe9d9c1beae3aff. Review report: research_cycle_1117/q29_ramified_review/REVIEW.md ; SHA256 a698e77458ebcb779f25eca72844194bc13ffe5859421c35342dcdc474806e90. Disposition: ACCEPT_SCOPED. Exact accepted scopes and exclusions govern; no novelty or priority upgrade.
[2026-10-11; independently reviewed integral/uniform continuation]
Q29 final independent review: research_cycle_1117/q29_integral_review/REVIEW.md; SHA256 0cd21906027fdddd203ce2f928101b53fdb24aa4c126af020adb0872370cbf27 ; Q29 scoped acceptance receipt: research_cycle_1117/q29_integral_review/REVIEW_STATUS.json; SHA256 5b64a038176a62731f016caec59a08fa56af8b3f59fc7eb7849a131d50c66ea3 ; Q29 corrected author report: research_cycle_1117/q29_integral_candidate/REPORT.md; SHA256 db758aa36e6d6d8d2c661aef1eb0402f6d841b6babbde9df830d4641dba6c15b. Exact reviewed scope governs; no priority clearance or broader preparation/FFT claim.
[2026-10-11; independently reviewed finite two-phase/pullback/P continuation]
Final independent review archive: Q29_ramified_pullback_independent_review.zip; Library libfile_6207c763be4c81919ae46f93a45613a5 v0; SHA256 0ecf677533d17ece9a96ded2049fb85dc0a452e60765b1fc3016709578ab4d10. Bound final author archive: Q29_ramified_pullback_checkpoint.zip; Library libfile_db9b26fc88a88191bbb33eca763f14f3 v1; SHA256 caff8aaa8fbc0bd7e2588a89e5b190e45c9ab2bf0860e21014eabdba9f77e3fc. Immutable finite-round preservation: Library libfile_df630b5e42548191ae4ca7a60a042f9e; SHA256 f986617b05a3c1306e0cea0d66f409a296862c18fd730ac939b3ab9605169cd0.
[2026-10-11; independently reviewed mixed-characteristic and solver-residual followups]
Final independent SCOPED ACCEPT: Q29_residual_valuation_independent_review.zip; Library libfile_0ffe414400048191a99c81733793253b v0; SHA256 a5f4d7750e431fbaf09dd97ffbda605a6e5c34a215ae7a936a0b6d6b8248a020. Bound author: Q29_residual_discriminant_checkpoint.zip; Library libfile_d4f35d1a32208191b3be80007776200e v1; SHA256 e68229eeadc3acf9bb27ce8235595a30f63efe7867a45ec4972b3842b34e656d. Final seal: research_cycle_1305/Q29_REVIEW_FINAL_SEAL.json. Combined byte-verified preservation: Library libfile_17d4d62497b48191a615989dbe183e57 v0; SHA256 3df691bd3c216088a668bee1c563eb2e1565b3628e595b7ac0fdaf81e8705f43.
[2026-10-11 13:45 UTC; independently accepted closing round and current allocation]
Final independent scoped acceptance: Q29_order75_augmented_content_independent_review.zip; Library libfile_3165aee68ff881918373fdd8a573d0f2 v0; SHA256 f778dd75e0b775145a7836863391290ca9f98d5ebacf6dc140076b4564d03fad. Bound final author: Q29_order75_augmented_content_checkpoint.zip; Library libfile_cad114c5f6a08191b411e50d862930ad v0; SHA256 7e90f30cdf4c0a1244c36a05d68c52158a81b1b77263ad654cbc070ea6c95885.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</si>
  <si>
    <t>Q30</t>
  </si>
  <si>
    <t>Certify inverse multiplier preparation</t>
  </si>
  <si>
    <t>[2026-10-13; full status reconciliation]
Archive the independently accepted exact pinned 99-edge full-Fourier exclusion. A different topology or relaxed-chart classification is a distinct task; this closure is not a general Fourier impossibility theorem.
Earlier dated history (preserved verbatim):
[2026-10-11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Necessary conditions and exclusions of specified candidates only. Nonzero edges need not be units. Arbitrary poles/complex factorization remain OPEN. The symbolic 16-variable/59-equation continuation is unreviewed and excluded.
[2026-10-10 18:25 UTC; reviewed continuation] The earlier unreviewed label is retained as dated history; the necessary-system reduction is now reviewed. Equivalence is to the accepted guarded checkpoint, not a completed factorization test. A candidate still needs reverse reconstruction and all 121 original entry equations. The 55 residuals are rational evaluation circuits, not an expanded independent polynomial system. No solution, impossibility theorem, unrestricted pole obstruction or priority conclusion follows.
[2026-10-10 18:41 UTC; independently accepted continuation] The 9-coordinate/52-residual/17-guard result is equivalence to the accepted guarded necessary circuit, not a solution or impossibility theorem for Fourier factorization. Counts are stored constraints, not algebraic independence or dimension. A candidate still requires reverse reconstruction and all 121 original entry equations. Unreviewed 8- and 7-variable continuations are excluded.
[2026-10-10 19:07 UTC; current accepted scope] Earlier necessary-only and unreviewed-7/8 labels above are preserved as dated history. Original-entry sufficiency is now proved. S7 parametrizes the full 21-normalized assignment locus; S6 parametrizes its remaining diagonal-gauge orbits, while the G_m coordinate r=x22 is required to recover assignments. Six inputs do not assert dimension six or algebraic independence. The 99 positions are allowed positions: 36 outside the inherited 63-edge mandatory set are permitted to vanish by the topology, subject to all equations and later proved consequences such as x11≠0; no all-99-nonzero assumption is imposed. The integral no-go excludes all raw coefficients integral in a valuation ring above 1−ζ; poles remain allowed. Arbitrary complex feasibility is still OPEN. No factorization, unrestricted no-go, rank upgrade, new discovery count or historical-priority claim follows.
[2026-10-10 19:44 UTC; current accepted scope] Five inputs give an equivalent guarded reconstruction of all accepted S6 solutions, not unrestricted five-tuples or dimension five. The proof excludes the entire zero-pivot branch without dividing by optional coordinates; it adds no optional-coordinate nonzero assumption. Feasibility of the remaining system stays OPEN. No solution-existence, whole-topology inconsistency, FFT-speed or historical-priority claim follows.
[2026-10-10; independently reviewed bounded update] The current bounded result is a piecewise four-input residual circuit, not one unrestricted four-parameter chart. The E35 package alone only has a regular four-input branch and preserves its exceptions; the separate H=0/H≠0 pair is globally exhaustive. Optional-coordinate zeros are retained. No dimension, branch existence, feasibility, H-nonvanishing, whole-topology inconsistency, FFT-speed or historical-priority conclusion is made.
[2026-10-10 20:27 UTC; current accepted scope] The six-chart, three-input atlas supersedes the dated four-input current-scope description above. The inputs remain subject to all chart equations and guards. Three retained inputs do not establish dimension three, algebraic independence or unrestricted parameters. No branch existence, feasibility or infeasibility, whole-topology inconsistency, FFT-speed or historical-novelty claim follows. Optional zeros remain covered. Later branch-obstruction candidates are outside this checkpoint.
[2026-10-10 22:23 UTC audit; current-scope reconciliation] The six-chart checkpoint and its dated descriptions above remain valid history. The latest survivor set consists only of the two original regular d*M!=0 charts split by H. Neither surviving-chart feasibility nor infeasibility has been established. There is no dimension, unrestricted-parameter, whole-topology inconsistency, FFT-speed or historical-priority conclusion. The historical 20:40 reduced-atlas composition summary is not relabelled as a new independently proved two-chart atlas.
[2026-10-10 23:20 UTC; independently accepted bounded F11 continuations] H=0 establishes no further safe linear pivot or input elimination. H!=0 is a bounded coefficient split, not a global two-input result: A=B=0 remains unexcluded, and original q!=0 is retained. Feasibility of every surviving piece remains OPEN. No existence, infeasibility, dimension, unrestricted-parameter, runtime/FFT-speed or novelty conclusion; no new fusion or discovery count.</t>
  </si>
  <si>
    <t>Difference constraints, tropical tests and path-minor tools are classical. Fixed-topology checks are accepted; worldwide novelty and a full pole obstruction are not established.</t>
  </si>
  <si>
    <t>SCHUR-V28</t>
  </si>
  <si>
    <t>[2026-10-13;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R18</t>
  </si>
  <si>
    <t>[2026-10-11 23:59 UTC; independently accepted complete Q30 superlinear baseline]
Complete canonical b=1 P/Fourier baseline independently accepted with all outputs and &lt;2^-44 relative 2-norm error, at superlinear Karatsuba cost. Linear acceleration and broader production/embedding gates remain OPEN.
Earlier dated history (preserved):
CURRENT: Actual-Q residual, restricted approximate-rank obstruction and paid packing are reviewed. A linear P/Fourier executor remains open.
[Updated 2026-10-11 13:56 UTC]
Prior dated record, preserved verbatim:
[2026-10-11 11:20 UTC; next existing-table round]
Running: One Astra xhigh worker is investigating b=4 after the independently accepted b=3 closure.
A sixth Astra xhigh worker is independently auditing the originality of the three latest results. No new intake or fusion.
Previous activity history (retained):
[2026-10-11; independently reviewed resumed round]
Reviewed: the b=3 all-odd-length minimum and charged reciprocal preparation are accepted at the canonical-complex scope. The b=3 finite-band gap is closed; broader Q30 remains open.
Previous activity history (retained):
[2026-10-11 10:35 UTC; recovery and resumed existing-table work]
Running: Q30 b=3 all-odd-length proof and finite-word guards, one Astra xhigh worker. Candidate results await independent review.
Earlier 01:32 round stopped at the preview limit; completed archive recovered and all 164 hashes verified. Interrupted drafts were not recovered and are being reconstructed.
Previous activity history (retained):
[2026-10-11 01:32 UTC; current existing-table assignment]
Active: Q30 first uncovered fixed-b case (b=3), seeking an analytic all-odd-length floor or precise obstruction; accepted infinite tail retained.
Previous activity history (retained):
[2026-10-11 01:06 UTC; existing-table priority]
Active: general fixed/growing-b spectral gap, precision and paid preparation for Q30.
Previous activity (retained): Active investigation
[2026-10-11; independently reviewed existing-table continuation]
Fixed-b tail and growing-b obstruction reviewed at their stated scopes. The finite omitted band and broader preparation problem remain open.
[2026-10-11; independently reviewed follow-up round]
Reviewed: fixed b=4 now has an accepted exact all-odd-length minimum, a separate full-chirp endpoint, and charged reciprocal preparation. The next omitted fixed-boundary cases are b&gt;=5; broader Q30 remains open.
[2026-10-11; independently reviewed integral/uniform continuation]
Reviewed: the exact canonical-complex minimum and exactly three minimizing modes now hold for every b&gt;=1 and odd N&gt;=2b+3. All previously omitted nonchirp finite bands are closed for this analytic question. General all-length finite-word preparation and broader Q30 obligations remain open.
[2026-10-11; independently reviewed Q30 execution contracts]
Reviewed: all-length first-order reciprocal preparation and the separate canonical nonchirp second-order relative-stability contract are accepted. The independent compiler-transfer audit confirms the remaining arbitrary-input execution gap. Broader Q30 remains open.
[2026-10-11; independently reviewed direct-inverse and wider-window continuation]
Reviewed: a Fourier-free direct executor for canonical b=1 C_h inverse is independently accepted for the specified bounded-description dyadic inputs and charged finite-word model. The finite stability-prior-work comparison is complete at its stated read/unread coverage. Broader Q30, paid outer chirps and P application remain open.
[2026-10-11; independently reviewed b=1 full-Q inverse composition]
Reviewed: the canonical b=1 full-Q inverse, including cold generation and application of both outer chirps, is independently accepted for the stated bounded-description dyadic inputs at relative output 2-norm error &lt;=1/8. This closes that full-Q inverse gate. Efficient P application and a complete finite-precision Fourier executor remain open.
[2026-10-11; independently reviewed finite two-phase/pullback/P continuation]
The P-application algebraic audit is complete and independently accepted at its stated scope. The full-Q inverse gate stays closed on its accepted contract; an independent O(N) P executor and end-to-end finite-precision Fourier execution remain open.
[2026-10-11; independently reviewed mixed-characteristic and solver-residual followups]
The actual canonical b=1 full-Q solver residual investigation is complete and independently accepted. Its unchanged precision already supplies the required small relative Q residual. The missing independent P executor and broader Q30 execution problem remain open.
[2026-10-11 13:45 UTC; independently accepted closing round and current allocation]
The bounded approximate-rank and paid-packing route audit is complete and independently accepted. A cold linear P executor and a complete Fourier algorithm remain open.</t>
  </si>
  <si>
    <t>F021</t>
  </si>
  <si>
    <t>Legal scalar bank minima</t>
  </si>
  <si>
    <t>[2026-10-13 12:24:37 UTC; frozen accepted-source cutoff]
Independent source-closure acceptance recovers the exact original global-bank theorem/classification body and completes the selected LS87 determinant, annihilator and forced-diagonal mapping plus qualified Pozza–Pranic comparison. Missing LS87 p.360 is a bibliography-image gap, not a missing mathematical body.
Earlier dated history (preserved verbatim):
Common-prime content carry and guarded odd legal-bank minima retained.</t>
  </si>
  <si>
    <t>Conditional proof closed
[2026-10-10; independently accepted b=2 boundary update] Partially closed: odd-N fixed b=1 and b=2 finite-word reciprocal preparation are independently accepted at their recorded scopes; general/growing-b preparation remains open.
[2026-10-11; independently reviewed resumed round]
Partially closed: the accepted complete odd-length fixed-boundary scopes now include b=3 (odd N&gt;=9), alongside b=1 and b=2. General/growing-b preparation remains open.
[2026-10-11; independently reviewed follow-up round]
The b=4 canonical-complex finite band is closed: odd N&gt;=11 has the exact floor and exactly three minimizers; N=9 is separately all-nine tied. This is a scoped extension of the preceding b=1,2,3 results, not general fixed/growing-b closure.
[2026-10-11; independently reviewed integral/uniform continuation]
The all-b canonical-complex spectral minimum and nonsingularity theorem is independently accepted with the final author report reconciled. The separate full-chirp endpoint has all modes tied. This is not a general preparation, low-condition compiler or complete FFT theorem.
[2026-10-11; independently reviewed Q30 execution contracts]
The first-order finite-word preparation ledger is accepted for ordinary binary b&gt;=1, odd N&gt;=2b+1, 2&lt;=t&lt;=n=ceil(log2(N+1)); all reciprocal multipliers have absolute complex sup error &lt;2^-t/256. Separately, for odd N&gt;=5 and 1&lt;=b&lt;=(N-3)/2, the specified cold second-order floating implementation has pointwise complex relative error &lt;=epsilon in E, lambda and mu when p&gt;=ceil(log2(64N^4/epsilon)), 0&lt;epsilon&lt;=1/4. This recurrence theorem excludes the full-chirp endpoint. Both claims have their own final independent reviews and charged arithmetic models.
[2026-10-11; independently reviewed direct-inverse and wider-window continuation]
The canonical b=1 C_h inverse-application gate is now closed for every odd N&gt;=5 and every input in the explicit fixed-d polynomial-magnitude/denominator-bit dyadic contract, including zero. The full-vector relative 2-norm error is &lt;=1/16, with the displayed precision also sufficient for &lt;=2^-n. This is separate from multiplier preparation and does not close the complete Q=L C_h R or Fourier-factor execution contract.
[2026-10-11; independently reviewed b=1 full-Q inverse composition]
For every fixed integer d&gt;=1 and odd N&gt;=5, n=ceil(log2(N+1)), the canonical Q=L C_h R inverse now has a cold, Fourier-free executor returning all N output coordinates with ||y-Q^(-1)x||_2 &lt;= (1/8)||Q^(-1)x||_2. Each real/imaginary input component must be an exactly represented dyadic of magnitude &lt;=2^(dn) and denominator exponent &lt;=dn; zero returns exactly zero. Full Q means the b=1 matrix including its two diagonals, not the separate full-chirp endpoint b=(N-1)/2.</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</si>
  <si>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[2026-10-11 00:09 UTC; independent exception-review receipts, SHA-256]
Decic reconstruction: research_cycle_2353/decic_reconstruction_review/RECEIPT.json
9f87dff7f7ac8465b2681d8174a7c33a9d1c9a8c7df3446bc8e61012b1e2bfce
H=0 coefficient exception: research_cycle_0003/hzero_exception_review/RECEIPT.json
83093b172330243197d4201957282c90333119d13953cf1caed27ed59503f7e1
Prior provenance (unchanged):
[2026-10-10 23:40 UTC; independent review receipts, SHA-256]
Affine exception: research_cycle_2328/f11_exception_review/RECEIPT.json
8938c0d67c13e630797439bd978199c2efdb7763bc591bbf9aaee7a8cadc4c29
Generic E25 core: research_cycle_2333/f11_generic_core_review/RECEIPT.json
1be5c73ee149da836d24c2c42bae8fab34238d0a72db89790109b81fd2778b66
H=0 pseudo-remainder: research_cycle_2332/f11_zero_pseudoremainder_review/RECEIPT.json
832372ce6031a1dfb492d6befe1d8c9f76893d9250d87a92675c08cf8e0a832e
Prior provenance (unchanged):
1735 pole-escape review; minor, monomial-rank and mandatory-edge receipts
[2026-10-10 22:23 UTC audit; current-scope reconciliation] Accepted branch-exclusion receipts: zero_edge_review SHA-256 ac420e0acf57be47e78d3622c278e9f617068b948014605fd923be24318d9c67; secondary_zero_review SHA-256 c1f2697a0f215bf3c5e22d000a10f23455249d34d54eb98c134a54f5c1e7ab7d; generic_zero_review SHA-256 557588b3b3acc59f065392b8b6627f3691ae5cfc02c20493a3a88fbbf5467ab7; zero_corner_review SHA-256 c5313fc82610abb06e22e1d916da9e457d48c020fc9a0525d0f7015c9ed7b23e. Consolidated accepted-scope record SHA-256 47e6320de39dff3a20529426ecb599f66fe21b2d97e5a55c411d773f1f6f559c.
[2026-10-10 23:20 UTC; independently accepted bounded F11 continuations] H=0 independent review: research_cycle_2308/hzero_continuation_review/RECEIPT.json, SHA-256 8d9767ba65f61fce39676dadd7b187d520ceb3f770b8f8b4401bfaf6c6b34127; accompanying REVIEW.md. H!=0 independent review: research_cycle_2310/hnonzero_continuation_review/RECEIPT.json, SHA-256 22e0babbd1d637a38a355bed333317fb1f38c98057403715374fcdd066880d9e; accompanying REPORT.md.</t>
  </si>
  <si>
    <t>[2026-10-13 12:24:37 UTC; frozen accepted-source cutoff]
Parent priority 53 is unchanged. Historical attribution remains open for the exact simple, nonzero, nonresonant common-cycle grammar. Resume only with a specific fresh primary theorem, mapping field, moments, pole guards, optional diagonal, resonance/simplicity, counted minimum and cost.
Earlier dated history (preserved verbatim):
Keep common-good-component and no repeated-prime assumptions.</t>
  </si>
  <si>
    <t>C03</t>
  </si>
  <si>
    <t>Arbitrary-pencil resultant</t>
  </si>
  <si>
    <t>[2026-10-11 23:59 UTC; independently accepted complete Q30 superlinear baseline]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[2026-10-11; primary-source target-model audit] The accepted b=1 full-Q inverse and actual residual remain closed on their fixed-description dyadic, canonical-complex, growing-word contracts. Numerical stability with paid logarithmic precision is not the uniformly O(1)-conditioned prefix premise in Ailon’s scalar model. The independent P executor and end-to-end Fourier composition remain open. Exact P/F equivalence has O(N) overhead only in its stated exact unit-cost field model; it does not supply a bounded-coefficient or finite-word executor. The accepted packed route still pays 16 long-integer products, each on Theta(N log N) bits. No universal Fourier lower bound or impossibility follows. Source: Library libfile_f3f150b6bdb881919bf568fa32b389e0; archive SHA256 9887536c1b968e698b9ceb7ddf371d269cec1f0d5577c4e2e97c23ec5fa1c2c2; independently checked report SHA256 88c9a0b2886580c6dab6460e528c7c55398a988d11820154749b36665cfa7972.
Prior dated record, preserved verbatim:
Accepted conditional inverse transfer, corrected full-chirp bounded-word sup-norm preparation, exact-field boundary recurrence and root-specific singularity countercontrols. General bounded-word magnetic inverse preparation remains open.
[2026-10-10; independently reviewed bounded update] Accepted non-chirp subclass: odd N≥5, canonical complex root, b=1, a=(N−3)/2, n=ceil(log2(N+1)) and 2≤t≤n. The exact spectral floor is 2sin(π/N), maximum 4cos(π/N)cos(π/(2N)), and condition number Θ(N). Precision p=t+3n+10 yields uniform reciprocal error &lt;2^(-t)/256. Charged preparation costs O(N+(n+t)^12), hence asymptotically O(N), on the specified 64n-bit multiplication/division RAM. Growing-b/general preparation and compatibility with a low-condition compiler remain open. Independent receipt SHA-256: c5beccf0bcb5d21bcf9fd92cd194da9172988afc8c702740b5b138ad3a03fcfc.
[2026-10-10; independently accepted b=2 boundary update] Accepted second non-chirp fixed boundary: odd N&gt;=7, b=2, a=(N-5)/2 and canonical complex q=exp(-2*pi*i/N). The exact spectral floor is 4sin(pi/N)sin(3pi/N), attained exactly at k=(N-1)/2, (N+1)/2, (N+3)/2 modulo N. Conditioning is Theta(N^2), with kappa/N^2 -&gt; 4/(3pi^2); no exact maximum formula is claimed. For n=ceil(log2(N+1)) and integer 2&lt;=t&lt;=n, p=t+5n+10 gives reciprocal sup error &lt;2^(-t)/256. Fully charged preparation costs O(N+(n+t)^12) word operations and O(N+(n+t)^4) words on the specified 64n-bit integer multiplication/division RAM. Author report SHA-256: 94b5bd00508700a07bfdd92b0f42382c561fad4000db34c5fa8101a02c82fd26. Independent acceptance receipt SHA-256: 558da190b4591ddb3dcb1b4a52e18b9ac3261b242f1ae7ba589335b0b16635b8.
[2026-10-11; independently reviewed existing-table continuation]
Independently accepted fixed-b tail: for every fixed integer b&gt;=1 and odd N&gt;=N_b=16b^2 C_b, C_b=sum_(r=0)^b 4^(b-r)(2b)!/[r!(2b-2r)!], the canonical-complex kernel has (pi/N)^b/2&lt;=sigma&lt;=((2b)!/b!)(pi/N)^b and kappa=Theta_b(N^b). For n=ceil(log2(N+1)), 2&lt;=t&lt;=n, K_b=16(b+1)4^b, p=t+(2b+1)n+ceil(log2(4096K_b)), reciprocal sup error is &lt;2^(-t)/256. With D=b+p+n, fully charged preparation uses O(N(b+1)^3+D^20) work and O(N(b+1)+D^8) words on the existing 64n-bit RAM with charged multiword arithmetic. Thus work is asymptotically O_b(N) for fixed b, not O(N) bit work. Separately N=24b+1,a=11b has central reciprocal &gt;(21/11)^b and at least that condition number (or infinity), obstructing the stated uniform growing-b polynomial-range/constant-word contract.
[2026-10-11; independently reviewed resumed round]
Independently accepted b=3 theorem for the original unnormalized canonical-complex kernel, every odd N&gt;=9: sigma=8 sin(pi/N)sin(3pi/N)sin(5pi/N), attained exactly at k=(N+1)/2 and its two neighbors modulo N. Bounds 768/N^3&lt;=sigma&lt;=120 pi^3/N^3 and N^3/(120 pi^3)&lt;=kappa&lt;=N^3/12 close the omitted b=3 finite band. For n=ceil(log2(N+1)), integer 2&lt;=t&lt;=n and p=t+7n+24, fully charged reciprocal preparation has sup error &lt;2^(-t)/256, O(N+(n+t)^20) word work and O(N+(n+t)^8) words on the specified 64n-bit integer RAM. The corrected seed-angle guard |angle|&lt;5 and M=P+20 are essential. The earlier b=1/b=2, fixed-b tail and growing-b obstruction remain unchanged.
[2026-10-11; independently reviewed follow-up round]
For fixed b=4 and every odd N&gt;=11, the original unnormalized negative-Fourier kernel has sigma=16 sin(pi/N) sin(3pi/N) sin(5pi/N) sin(7pi/N), attained exactly at k0=(N+1)/2 and k0+/-1. An exact sextic discriminant/Sturm certificate strictly excludes all other modes. The separate N=9 full-chirp endpoint has all nine magnitudes 3. Paid preparation at p=t+9n+27, n=ceil(log2(N+1)), 2&lt;=t&lt;=n, achieves complex sup error &lt;2^(-t)/256.
[2026-10-11; independently reviewed integral/uniform continuation]
For every integer b&gt;=1 and odd N&gt;=2b+3, the original unnormalized negative-Fourier kernel has sigma=2^b product_(j=1)^b sin((2j-1)pi/N), attained exactly at k0=(N+1)/2 and k0+/-1 modulo N. The independent proof checks the original phase, mode-grid recurrence, gauge, special first Jacobi coefficient and strict paired-root comparison. At N=2b+1 all N magnitudes are sqrt(N), so that full-chirp endpoint is excluded from the exactly-three statement. Finite scans corroborate rather than replace the all-parameter proof.
[2026-10-11; independently reviewed Q30 execution contracts]
First-order precision p=t+(2b+1)n+ceil(log2(4096K_b)), K_b=16(b+1)4^b, now has an accepted all-length ledger. Separately, original second-order forward error is bounded by exp(5N^4u)-1 under its stated guards, u=2^-p, via the weighted Jacobi resolvent proof. The independent transfer audit proves kappa_b&gt;=cos(pi/N)/sin(pi/(2N))&gt;=N/pi for every canonical nonchirp b, including b depending on N; no legal nonchirp b(N) schedule meets log(kappa)=o(log N). Fixed-b kappa=Theta_b(N^b) is retained. The cited inverse executor still calls two input-dependent Fourier transforms, and F_N=P R^(-1) C_h^(-1) L^(-1) still leaves P application unpaid. These are scoped execution/model conclusions, not a universal Fourier lower bound.
[2026-10-11; independently reviewed direct-inverse and wider-window continuation]
For Sx_j=x_(j-1), theta=pi/N and canonical q=exp(-2i theta), C_h=S+2cos(theta)I+qS^(-1) factors as -beta(I-alpha S^(-1))(I-rS), with r=1/beta and |alpha|=|r|&lt;=sqrt(N/(N+2)). Two guarded contracting cyclic first-order solves and final scaling apply C_h inverse without Fourier calls. This gives a distinct b=1 route around the older inverse realization's two input-dependent Fourier calls; its historical cost ledger remains valid. Polynomial conditioning remains and is paid with logarithmic precision.
[2026-10-11; independently reviewed b=1 full-Q inverse composition]
With q=exp(-2 pi i/N), ell_j=q^(j(j-1)/2), the exact inverse diagonals are L^(-1)_j=ell_j and R^(-1)_j=conjugate(ell_(j+1)); the shifted index and odd-length wrap are essential. A cold ratio/chirp recurrence generates N+1 phases in 2N complex products. Its coefficient error is &lt;=gamma=4N^2u, including radial drift. The prechirped vector legally enters the accepted 1/16 C_h inverse at enlarged fixed description D=2d+42. The full-vector bound charges kappa(C_h)=kappa(Q)&lt;=N amplification, both diagonal errors and final down-rounding, and is strictly below 1/8.
[2026-10-11; independently reviewed finite two-phase/pullback/P continuation]
For canonical b=1 and odd N&gt;=5, P=T F_N with three-diagonal output filter T, and P=A C_t B with chirp-gauged convolution C_t=H C_gamma. P and F_N application are equivalent up to O(N) overhead in the exact unit-cost field model only. In the stated rational-shift class, numerator/denominator radii satisfy u+v &gt;= (N-3)/2. The specified consecutive-row, distinct-column m-by-m blocks have rank at least m-2 when m+2&lt;=N, excluding exact bounded-rank off-diagonal shortcuts in that class. These are restricted structural results, not universal arithmetic lower bounds.
[2026-10-11; independently reviewed mixed-characteristic and solver-residual followups]
For every fixed integer d&gt;=1, odd N&gt;=5, n=ceil(log2(N+1)), and the accepted nonzero dyadic-input contract, the unchanged canonical b=1 full-Q executor satisfies ||Qy-x||_2/||x||_2 &lt;=8*2^(-(d+16)n-64)&lt;=2^-112. Zero input returns exactly zero with zero absolute residual; its relative ratio is undefined. The proof tracks actual local equation defects, including the exceptional cyclic closure row and both rounded chirp passes. No extra precision bits or runtime operations are required. Each input real/imaginary component has magnitude &lt;=2^(dn) and denominator exponent &lt;=dn; the final represented output fits D=2d+42.
[2026-10-11 13:45 UTC; independently accepted closing round and current allocation]
For odd N&gt;=17, an explicit ordinary off-diagonal block of canonical b=1 P requires approximant rank at least N/1024 at operator error &lt;=||P||/16. For one fixed linear map serving every legal fixed-D dyadic input at relative tolerance 1/16, the corresponding rank is at least 5N/6912. The same accepted audit supplies a compatible finite-word reduction of P to 16 exact long-integer products, each on Theta_D(N log N)-bit operands, with paid coefficient generation and a relative-error contract below 2^-45. These are representation-specific rank restrictions and a conditional packed-product reduction, not an arbitrary nonlinear or universal runtime lower bound.</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</si>
  <si>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Arbitrary-matrix diagonal-pencil universal factors and reciprocity now independently proved at fixed homogeneous degree.
[2026-10-10 15:48 UTC; accepted general refinements] Independent refinement accepted: an m²×m² Laurent divided-difference determinant equals the C03 residual V(w+w^−1) exactly over arbitrary commutative rings. Tangent/parity endpoint formulas and the signed leading-coefficient product of leading/trailing principal minors are verified. Over fields, four elimination passes without row swaps decide full residual degree and compute its leading coefficient in O(m³) operations and O(m²) space. For invertible A,B, V(2) also has an O(m³) characteristic-safe field algorithm; the singular-safe dense endpoint bound is O(m⁶). Full degree and exact collision order are different tests; the two endpoints merge in characteristic 2. R15 base closure remains intact. No fast all-coefficient resultant/recovery algorithm, bit-cost improvement or historical-priority claim.
[2026-10-10 16:11 UTC; accepted scoped refinements] Uniform singular-safe node evaluation independently accepted: classical algorithms compute V(w+w^−1) for arbitrary A,B over every field at each supplied w≠0 in deterministic O(m³) field operations and O(m²) field-element storage, including both endpoints with characteristic-2 coalescence. This improves the earlier valid conservative O(m⁶) endpoint fallback. A separate classical polynomial-kernel-gated route gives soft-O(m^omega) field operations, without a sharp fast-storage claim; the degree-padded scalar resultant backend costs O(m²). These are exact field-arithmetic bounds, not measured Python runtime: the debug harness can add quartic bookkeeping. No all-coefficient cubic bound, bit-cost/numerical guarantee, new resultant algorithm or historical-priority claim.</t>
  </si>
  <si>
    <t>[2026-10-13 12:24:37 UTC; frozen accepted-source cutoff]
Source-blocked: recover the exact current backend package, then select a different P executor or lemma with its full paid model. The accepted superlinear baseline is complete.
Earlier dated history (preserved verbatim):
[2026-10-11 23:59 UTC; independently accepted complete Q30 superlinear baseline]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Provide stable sup-norm multiplier preparation and useful complex spectral floor under the compiler word/range contract; include precision and full costs.
[2026-10-10; independently accepted b=2 boundary update] The fixed b=1 and b=2 preparation subproblems are closed at their explicit canonical-root/precision/model scopes. Remaining work is a proved general/growing-b gap and finite-word preparation/error/cost theorem; any inverse-compiler application must separately discharge its conditioning and executor hypotheses.
[2026-10-11; independently reviewed existing-table continuation]
Current remainder: for b&gt;=3 the finite band 2b+3&lt;=N&lt;N_b is not closed, including nonsingularity and quantitative floor. Exact minimizing modes, stability of the original second-order recurrence, a broader growing-b representation and low-condition compiler transfer remain unproved. Preserve the previously accepted complete odd-length b=1 and b=2 scopes. The fixed-b constants and number of machine words depend on b.
[2026-10-11; independently reviewed resumed round]
Updated remainder: the omitted non-chirp finite bands and exact minimizing-mode classifications remain open for b&gt;=4; b=3 is now closed. Useful growing-b regimes under an expanded representation, original second-order recurrence stability and low-condition compiler transfer remain open. The b=3 condition number is Theta(N^3), so it does not discharge the compiler conditioning premise. No arbitrary-embedding, finite-field, t&gt;n, O(N) bit-work or production-speed claim is added.
[2026-10-11; independently reviewed follow-up round]
Remaining fixed-boundary finite bands begin at b&gt;=5. Preserve the open growing-b representation, original second-order recurrence stability, other primitive embeddings and production questions. The b=4 condition number grows as N^4 and does not satisfy the separate low-condition inverse-compiler premise.
[2026-10-11; independently reviewed integral/uniform continuation]
The former b&gt;=5 finite-band spectral-minimum/nonsingularity gap is closed in the canonical complex embedding. Remaining: an independently checked general all-length finite-word preparation ledger, stability of the original second-order recurrence, useful growing-b representations, other primitive embeddings, finite fields and production validation. Fixed-b conditioning remains Theta_b(N^b); the accepted growing-b obstruction and separate low-condition inverse-compiler premise remain in force.
[2026-10-11; independently reviewed Q30 execution contracts]
The previous all-length preparation-ledger gap is closed at the first-order binary-input, 2&lt;=t&lt;=n, and growing-word RAM scope. The original second-order relative-stability gap is closed only for the reviewed canonical nonchirp floating model. Remaining: a fully charged arbitrary-input inverse executor, a charged P executor for the Fourier factor route, and any end-to-end finite-precision Fourier guarantee. Absolute reciprocal accuracy still requires epsilon&lt;=delta*sigma and additional scale-dependent precision. Full-chirp second-order implementation constants, noncanonical embeddings, finite fields, and production validation remain outside these results. The current nonchirp family cannot meet the cited low-condition sufficient premise. The full-chirp inverse is Fourier-equivalent up to paid phases, so its flat spectrum does not fill the execution gap.
[2026-10-11; independently reviewed direct-inverse and wider-window continuation]
The formerly missing arbitrary-input C_h inverse executor is supplied only at canonical b=1 on the stated dyadic-input model. Remaining: separately certify and charge outer chirp preparation/application under the full Q inverse input/error contract, supply a charged P executor, and prove any end-to-end finite-precision Fourier guarantee. General-b direct execution, noncanonical embeddings, finite fields and production validation remain open. At b=1 the literal P representation has N(N-2) nonzeros, which is not a lower bound for every possible executor.
[2026-10-11; independently reviewed b=1 full-Q inverse composition]
Paid outer chirps and the canonical b=1 full-Q inverse contract are now supplied. Remaining: a uniformly O(N) arbitrary-input P executor with its own coefficient, representation, precision, range and error contract, and a valid end-to-end Fourier composition. At b=1 the literal P representation has N(N-2) nonzeros; this representation-specific count is not a universal lower bound. General-b direct execution, noncanonical embeddings, finite-field stability, arbitrary target precision and a sparse-jet-compatible origin-regular scalar source remain open.
[2026-10-11; independently reviewed finite two-phase/pullback/P continuation]
The exact P/F equivalence does not supply a fixed-tolerance finite-word theorem or an O(N) P algorithm. Still needed: paid arbitrary-input P execution with coefficient, representation, range and error accounting, and a valid Fourier composition. The useful error condition is relative Q residual rho: with relative P error eta, the composed Fourier relative error is &lt;=rho+eta*(1+rho). A worst-case condition-number bound alone does not prove the actual inverse solver fails or force O(1/N) P tolerance.
[2026-10-11; independently reviewed mixed-characteristic and solver-residual followups]
The actual full-Q residual interface is now closed under its accepted fixed-d dyadic model. A paid arbitrary-input P executor with its own coefficient, representation, range, precision and relative-error contract is still missing. If supplied with relative P error eta, Fourier relative error would be &lt;=rho+eta*(1+rho); eta&lt;=1/16 would suffice for &lt;1/8 with the certified rho. This conditional composition supplies no O(N) P or complete Fourier algorithm. General b, noncanonical embeddings, finite-field stability, arbitrary target precision and a sparse-jet-compatible source remain open.
[2026-10-11 13:45 UTC; independently accepted closing round and current allocation]
Still missing: a cold O_D(N) executor for the specified special long-integer products or the represented direct convolution, or another paid arbitrary-input P executor. The sufficient special-product lemma is unproved and is not necessary for every possible executor. The accepted actual-Q residual interface remains valid; no inverse-side precision failure is inferred. Full Fourier composition, general b, and the earlier out-of-scope model/precision questions remain open.</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</si>
  <si>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Classical resultant mechanism; printed formula/application priority unresolved.
[2026-10-10 15:35 UTC; accepted supplements] Statement-level audit: the generically sharp diagonal-pencil factorization is a specialized application of classical resultant covariance, Newton-polygon valuations and reciprocal trace polynomials. Exact-family formula priority remains unresolved; no demonstrated breakthrough or end-to-end algorithmic speedup. R15 proof closure is unchanged.
[11 October 2026; bounded C03-specific attribution reconciliation]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[2026-10-12 15:10 UTC author source checkpoint; 15:15 UTC independent scope review]
The author reports a bounded 1989 Helmke–Fuhrmann body-text comparison for field/full-degree gcd nullity and the coprime Hankel–Bezout determinant link (Theorem 3.3; Theorem 6.3/Corollary 6.1). Those source details were not independently reverified from retained primary text, and formula artwork was not image-verified. The coprime statement must not exclude determinant-zero C03 cases: the accepted all-Padé bridge (García-Armas–Ghorpade–Ram, 2010, Proposition 3.4) and universal fixed-degree proof remain controlling. C03/P02/R15 correctness, accepted structural/evaluator/triangular scope, and the C03/Q17/NEW-06 identity are unchanged. C03::specific-priority and consequential general sparse recovery remain OPEN. No novelty, rank, count or proof-status change.</t>
  </si>
  <si>
    <t>Full-chirp subclass constructed under its word model; general stable spectrum gap/preparation missing.
[2026-10-10; independently reviewed bounded update] The full-chirp route is now joined by the separately accepted b=1 non-chirp reciprocal preparation above. General/growing-b construction remains missing.
[2026-10-10; independently accepted b=2 boundary update] The accepted b=1 construction is now joined by the independently accepted b=2 construction recorded in this row. General/growing-b construction remains missing.
[2026-10-11; independently reviewed resumed round]
The accepted all-odd-length b=3 reciprocal construction now joins the b=1 and b=2 constructions; general/growing-b construction remains missing.
[2026-10-11; independently reviewed integral/uniform continuation]
This round supplies an analytic all-b floor and mode classification. Earlier accepted b=1,2,3,4 preparers and the fixed-b-tail construction retain their original length, precision, arithmetic and conditioning hypotheses. No general all-length finite-word construction or full FFT algorithm is certified by this round.
[2026-10-11; independently reviewed Q30 execution contracts]
Accepted first-order construction: exact reduction of seed angles modulo 2N, paid rational seeds, fixed-grid phase/power scans, exact squared reciprocal guards, and integer reciprocal rounding. This covers all legal odd lengths, including the separate full-chirp endpoint. Accepted second-order construction: cold phase generation and the original recurrence with explicit finite exponent range, bounded mantissa alignment, central product, and scalar reciprocals on the nonchirp grid. Pointwise relative and fixed absolute output contracts remain distinct; the growing-b magnitude/output obstruction is retained.
[2026-10-11; independently reviewed direct-inverse and wider-window continuation]
A concrete two-direction cyclic first-order construction now implements the canonical b=1 C_h inverse. It reads and writes all coordinates, constructs its roots from paid rational Machin/Taylor and square-root enclosures, and uses exact seed/contraction and denominator guards. Finite exact residual controls corroborate the all-input proof; they do not establish a Fourier-compatible P construction or production-speed claim.
[2026-10-11; independently reviewed b=1 full-Q inverse composition]
The complete b=1 implementation pays one certified rational Machin/Taylor outer seed, recurrence-generated chirps, both diagonal passes, the unchanged guarded two-direction C_h inverse, exact grid conversions, all input reads and output writes. Independent exact-rational controls pass 252 canonical full-Q vectors through N=513, 32 finite-field orientation lengths, 10,260 precision/description/range cases and 100 deliberately coarse recurrence-majorant cases. Finite controls corroborate the all-N proof and do not establish performance or a P construction.</t>
  </si>
  <si>
    <t>Spectral transfer and Stieltjes-Wigert mechanism classical; no novel generic inverse claim.
[2026-10-11; independently reviewed integral/uniform continuation]
The exact transformed family E_m=T_m(Q^(-b),-1,Q) and b=0 calibration are classical q-Chebyshev identities; the Rogers-Szego/q-Hermite and finite-Jacobi tools are also established. The finite primary-source audit found no inspected theorem stating the complete specialized uniform minimum and equality cases. Historical priority remains unresolved, including full-text gaps for Zhedanov (1997), Lubinsky-Saff (1987), and the Janssen-Beenker (1989) lead. No new recurrence/family, generic real-zero theorem or FFT-priority claim is made.
[2026-10-11; independently reviewed Q30 execution contracts]
These execution-contract reviews add no historical-priority clearance, new recurrence-family claim, general FFT algorithm, or world-first claim. The prior finite literature audit and unresolved leads remain unchanged.
[2026-10-11; independently reviewed direct-inverse and wider-window continuation]
The finite primary-literature comparison places the accepted nonchirp recurrence-stability package within established stability and determinant-perturbation theory. Ipsen-Rehman (2008), Corollary 2.14, directly supplies the determinant bound after the Q30 gauge, weighted-Jacobi representation and quantitative bounds. Named bodies were inspected in Gautschi (1967, 1993), Barrio (2003), Ipsen-Rehman (2008), Bhatia-Jain (2009), Smoktunowicz-Wrobel (2004/2005), Smoktunowicz-Smoktunowicz-Pawelec (2014/2015), Laudadio-Mastronardi-Van Dooren (2022/2023), and the supporting Teschl identity. Oliver (1967) and Smoktunowicz (2002) were abstract/metadata-only; Barrio (2002) formulas remained incomplete. Ipsen-Rehman named corollaries and proofs were read in indexed primary text, not the unavailable full PDF. No inspected theorem states the entire specialized cold Q30 package, but this finite coverage does not establish historical originality. Cyclic solving is classical; no discovery, priority or general FFT claim is added.
[2026-10-11; independently reviewed b=1 full-Q inverse composition]
The new full-Q composition is independently accepted as an instance-specific finite-word execution/model certificate. Chirp multiplication and cyclic solving are classical; no historical originality, priority or new FFT claim follows. The earlier finite stability-prior-work read/unread ledger remains unchanged. No new literature-completeness or publication-readiness upgrade is inferred.</t>
  </si>
  <si>
    <t>[2026-10-11 20:18 UTC; workflow reconciliation]
Accepted algorithmic scope: for arbitrary A,B over a field, one supplied w≠0 has singular-safe residual evaluation in O(m³) field operations and O(m²) field-element storage; the separate soft-O(m^omega) route has a polynomial-kernel gate. This is a proved classical-algorithm cost contract, not measured production performance. Full coefficient interpolation also pays supplied distinct nodes/extensions; no finite-bit, numerical-stability or complete recovery executor is certified.
Prior dated record, preserved verbatim:
Not applicable to abstract proof</t>
  </si>
  <si>
    <t>[2026-10-12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Historical full-family priority and generic sparse-rational/Fourier recovery remain open. No bit-complexity, conditioning or production guarantee.
Earlier dated history (preserved):
[2026-10-11 20:18 UTC; workflow reconciliation]
The accepted factorization and singular-safe evaluation need no reproof. Remaining: exact-family attribution or a genuinely stronger fully charged application/recovery contract. Keep formal degrees under specialization; characteristic 2 coalesces endpoints, zero-divisor rings do not inherit field nonzero-factor equivalences, and a zero homogeneous resultant alone does not certify a finite/legal candidate. Charge node supply/extensions and all interpolation/recovery work.
Prior dated record, preserved verbatim:
Specialization may increase vanishing order; generic exact order is not universal.</t>
  </si>
  <si>
    <t>[2026-10-11 23:59 UTC; independently accepted complete Q30 superlinear baseline]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Fresh controls only; exact-field O(N) recurrence does not establish bounded-word robustness, bit cost, or production speed.
[2026-10-10; independently reviewed bounded update] The b=1 subclass now has an accepted charged finite-word error/cost proof and fresh independent controls. Its O(N) word result is not O(N) bit complexity or measured production speed; conditioning grows as Θ(N).
[2026-10-10; independently accepted b=2 boundary update] The b=2 preparation proof includes charged seed generation and exact integer reciprocal rounding. Independent controls cover 24 finite-word cases and 2,016 modes; they corroborate, rather than replace, the uniform proof. The 64n-bit growing-word model is not fixed-64-bit hardware. Conservative bit work is O(N*n^2+(n+t)^12), with Theta(N*n) fixed-width output bits. Production performance is unvalidated.
[2026-10-11; independently reviewed resumed round]
The b=3 finite-word proof and independent controls cover paid rational seeds, widened integer scans, mandatory squared reciprocal guards and output rounding. Conservative bit work is O(N W^2+(n+t)^20), W=16[p+4n+29], with Theta(Nn) explicit output bits. Independent controls include 800,268 scan modes, 1,642 exact original-kernel modes and 260 direct reciprocal samples; tests corroborate the all-length proof. Production performance remains unvalidated.
[2026-10-11; independently reviewed follow-up round]
Accepted finite-word b=4 preparation for odd N&gt;=11 and 2&lt;=t&lt;=n uses O(N+(n+t)^20) word work and O(N+(n+t)^8) words on the stated address-capable 64n-bit multiplication/division RAM, with seeds, multiword arithmetic, guards and output charged. Output is Theta(Nn) bits; no O(N) bit-work or production-speed claim. Independent controls include 665160 integer-scan modes and 2036 exact scalar cases.
[2026-10-11; independently reviewed integral/uniform continuation]
No new general all-length or growing-b reciprocal-preparation cost theorem was audited. Growing-b precision, multiword arithmetic/storage and output costs must still be charged explicitly. Existing small-b and tail word-cost results keep their original hypotheses. The exact floor is not O(N) bit work, bounded fixed-64-bit robustness, production speed or a general FFT improvement.
[2026-10-11; independently reviewed Q30 execution contracts]
First-order accepted bounds: word work O(N(b+1)^3+D^20), word storage O(N(b+1)+D^8), D=b+p+n, on the stated address-capable 64n-bit integer multiplication/division RAM. For fixed b, asymptotic O_b(N) word work/storage; growing b retains all multiword/setup charges. Bit work is O(N(b+1)W^2+D^20) with the source width W; fixed-b explicit output is Theta_b(Nn) bits. Separately, the nonchirp second-order floating ledger is O((N+p)P^2) schoolbook bit work and O(NP) retained bits, P=O(p+log N+log(p+2)); it is not fixed-hardware O(N) bit work. The cited fallback performs exactly 3H log2(H)/2 scalar butterflies per transform, H=nextpow2(2N-1), hence Theta(N log N) for that executor. Literal P application has Theta(N(N-2b)) entries/operations; neither count is a lower bound for every algorithm. No production-speed claim.
[2026-10-11; independently reviewed direct-inverse and wider-window continuation]
For fixed integer d&gt;=1, each real/imaginary input component has magnitude &lt;=2^(dn) and dyadic denominator exponent &lt;=dn, n=ceil(log2(N+1)); oversized encodings pay extra parsing. With p=(2d+12)n+64 and W=256(d+20)n-bit charged integer words (or O_d(1) charged 64n-bit limbs), cold work is O_d(N+n^20), storage O_d(N+n^8), and schoolbook bit work O_d(Nn^2+n^20), with Theta_d(Nn) output bits. The literal scan uses 7N-2 complex rounded multiplications and two rounded complex divisions, plus charged setup, additions, guards, addressing, reversals and output. Independent controls include 477 provisional and 198 final-contract canonical vector cases, 64 finite-field orientation vectors and 511 exact guard cases. These are not fixed-precision hardware, arbitrary-precision-input, bit-linear or performance guarantees.
[2026-10-11; independently reviewed b=1 full-Q inverse composition]
For fixed d, outer precision a=(2d+20)n+64, inner description D=2d+42, inner precision p=(4d+96)n+64 and charged word width W=1024(d+64)n cover every scan intermediate. Cold word work is O_d(N+n^20), storage O_d(N+n^8), schoolbook bit work O_d(Nn^2+n^20), and fixed-width output Theta_d(Nn) bits. The nonzero-input scan uses exactly 11N-2 complex multiplication calls and two complex divisions, plus charged setup, additions, conjugations, conversions, guards, addressing, reversals and traffic. This is fixed tolerance &lt;=1/8, not arbitrary target precision, fixed IEEE hardware, bit-linear work or a speed benchmark.
[2026-10-11; independently reviewed finite two-phase/pullback/P continuation]
The conventional Fourier-based P route costs O(N log N) and retains the Fourier operation in the ledger. Exact O(N) forward/reverse reduction overhead is accepted in the unit-cost field model; coefficient preparation, stable directions and finite-word error/range costs are separate. The already accepted full-Q inverse cost and input contract are unchanged.
[2026-10-11; independently reviewed mixed-characteristic and solver-residual followups]
No new runtime work or bits are added to the accepted full-Q executor. Parameters stay a=(2d+20)n+64, D=2d+42, p=(4d+96)n+64 and W=1024(d+64)n. The nonzero-input scan retains 11N-2 complex multiplication calls and two complex divisions, plus charged setup, guards, conversions and other operations. Cold word work remains O_d(N+n^20), storage O_d(N+n^8), schoolbook bit work O_d(N*n^2+n^20), and output Theta_d(Nn) bits. This is a growing-word fixed-d certificate; neither precision minimality, fixed-IEEE robustness, linear bit work nor measured speed is claimed.
[2026-10-11 13:45 UTC; independently accepted closing round and current allocation]
Paid packing uses h=(D+10)n+32 and radix digit width ell=2h+(D+2)n+16, n=ceil(log2(N+1)). Signed complex convolution reduces to 16 nonnegative ordinary products; unpack all 2N-1 coefficients before cyclic folding. Work is 16*M_word(N*ell;n)+O_D(N+n^20), storage S_word(N*ell;n)+O_D(N+n^8), and output Theta_D(Nn) bits. Each packed operand occupies Theta_D(N) charged words; long multiplication is not a single-word operation. No supplied O_D(N) multiplication backend or speed measurement is claimed.</t>
  </si>
  <si>
    <t>H01, SP03, SP07</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</si>
  <si>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R15</t>
  </si>
  <si>
    <t>Complete Schur extension treewidth and planar realization</t>
  </si>
  <si>
    <t>[2026-10-13; full status reconciliation]
Named scope complete; broader work separate
Earlier dated history (preserved verbatim):
independently_accepted</t>
  </si>
  <si>
    <t>tw G([[A,E],[P,0]]) &gt;= ceil(N/4)-1 for totally nonsingular N by N targets. Fixed h-vertex-minor-free extensions require Q&gt;=ceil(N/4)^2/h^3. Every target has a planar maximum-degree-four realization with M=3N^2+2N.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t>
  </si>
  <si>
    <t>Classical separator, nullity and crossover ingredients; exact synthesis priority unverified.</t>
  </si>
  <si>
    <t>[2026-10-11 23:59 UTC; independently accepted complete Q30 superlinear baseline]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Earlier dated history (preserved):
R07, S10, S11, S12, S13, S20, I11
[2026-10-11; independently reviewed existing-table continuation]
Q30 independent scope receipt: research_cycle_0116/q30_independent_review/REVIEW_RECEIPT.json ; SHA256 b8d4deaf427f99990bf1fcf2af05edc6f855756dbaca1e54da015d2ce1ea1e7d. Review: research_cycle_0116/q30_independent_review/REVIEW.md ; SHA256 6c1fdb582de33927142999bd779806bddd58615aafaacb235fe4d7a2efd7cf70. Accepted proof: research_cycle_0104/q30_continuation/REPORT.md ; SHA256 4165c7b2681d3161dd591e13d46a204a37c59d1ec9258948a5e74912cfbb2120. Exact scopes and remaining obligations are preserved in this row and the completion packet.
[2026-10-11; independently reviewed resumed round]
Q30 b=3 independent verdict ACCEPT_SCOPE_LIMITED, no corrections. Receipt: research_resume_1029/q30_independent_review/REVIEW_RECEIPT.json; SHA256 e56fa9cb894d5670b9f344f24932f523b06903b84ffbe5ec01a28aaeb81fe91a. Review: research_resume_1029/q30_independent_review/REVIEW.md; SHA256 b1bcd6fbab82ebd7c6763db5b6ff86e14ad0424a536ef86e030982e978142225. Accepted author: research_resume_1029/q30_b3/REPORT.md; SHA256 54a75d2c2b830c28d47b6a8358ff0e5288b1e0984a5bd11ef8ec28751e885f05.
[2026-10-11; independently reviewed follow-up round]
Q30 final independent review: research_cycle_1117/q30_b4_review/REVIEW_RECEIPT.json ; SHA256 d5b18c16fc5c10de7d51bb08df94453c82ef596eb5b300a49b8b45f82a310286. Review report: research_cycle_1117/q30_b4_review/REVIEW.md ; SHA256 1a02a044b096f4d2dcbf91d0c4ebdaef0b034716416b9b0ef1881605df3ac243. Disposition: ACCEPT_SCOPE_LIMITED. Exact accepted scopes and exclusions govern; no novelty or priority upgrade.
[2026-10-11; independently reviewed integral/uniform continuation]
Q30 independent analytic audit: research_cycle_1117/q30_uniform_adversarial/REPORT.md; SHA256 174a0bd00e7a03286c1db92b28d5a6caf959818d292d2146a2b71017c230ae2f ; Q30 final author binding: research_cycle_1117/q30_uniform_adversarial/FINAL_BINDING.json; SHA256 ff8f45e34642cffc5821ed4fcb2fccf7f9c7d9e208a829daca8c4ca24eecd0c2 ; Q30 final independent reconciliation: research_cycle_1117/q30_uniform_adversarial/FINAL_AUTHOR_RECONCILIATION.md; SHA256 57969ab5e62d1e6f7f161c233eb22d7c7559292029bbadcafe7801c6aa3cd87d ; Q30 finite prior-work audit; priority unresolved: research_cycle_1117/q30_uniform_priority/PRIOR_WORK_AUDIT.md; SHA256 976cd000e1f13e02c00d1d6e7dc4266283c4b0915f3ad2cb40d89459cf31a811. Exact reviewed scope governs; no priority clearance or broader preparation/FFT claim.
[2026-10-11; independently reviewed Q30 execution contracts]
First-order preparation author: research_cycle_1117/q30_uniform_preparation/REPORT.md; SHA256 dc32b77cade43c5af09dfc817ed3f1cd33f589db87f67c4eb83e853be3918040 ; Preparation accepted verdict: research_cycle_1117/q30_uniform_preparation_review/VERDICT.json; SHA256 12529521aa1c83eb6f9610282be3661056f92e612f6d84c88f6784eb10b23182 ; Preparation independent seal: research_cycle_1117/q30_uniform_preparation_review/REVIEW_SEAL.json; SHA256 f684e4cf194b1b244d2b10ea5a524cb766dd8979872e75c684cbddf56375a691 ; Nonchirp recurrence author: research_cycle_1117/q30_recurrence_stability/REPORT.md; SHA256 d2f18d1f6b2af2978c886d826da1a75718f392f0de9e030010e004660da2bf7a ; Nonchirp recurrence accepted verdict: research_cycle_1117/q30_recurrence_review/VERDICT.json; SHA256 723d8b5cef74ef48a293fe78407f47f75131502eee26e223cee593204a28a873 ; Recurrence independent seal: research_cycle_1117/q30_recurrence_review/REVIEW_MANIFEST.json; SHA256 285a812854baa4f4193d3219f0659ea550296d81bd331fa0dc1d578e93a1df53 ; Transfer-gap author: research_cycle_1117/q30_transfer_gap/REPORT.md; SHA256 4c65df4d7d4b14c9c5b0a2478d61a1c785679fceeeb3db453015780fd2499538 ; All-b transfer obstruction accepted verdict: research_cycle_1117/q30_transfer_review/VERDICT.json; SHA256 1086f40dda6475950d698e0e3a0fa0bb87be0cae9a5bfb60f1d2552fd5b4db34 ; Transfer independent seal: research_cycle_1117/q30_transfer_review/REVIEW_SEAL.json; SHA256 55e1e71c73fef7225b94ad8068595bc9907b9ae810265d38349573a3d459c979. Exact independently reviewed scopes and source versions govern. No priority or general FFT promotion.
[2026-10-11; independently reviewed direct-inverse and wider-window continuation]
Q30 final independent verdict ACCEPTED_SCOPED_FINITE_WORD_EXECUTOR: research_cycle_1117/q30_direct_inverse_review/VERDICT.json; SHA256 a35023dcd0f74bdcde90d60c0ddf0c18a430fc8322e6598a01113fc3a10485b7; Q30 independent seal: research_cycle_1117/q30_direct_inverse_review/REVIEW_SEAL.json; SHA256 8fad81e1ea050f9ae25d4500d82fa8413fb1f02d21bc1e23df0a766c9ae7e157; Accepted b=1 C_h inverse author report: research_cycle_1117/q30_direct_inverse/REPORT.md; SHA256 05849dd581dd7b8c70456d598cb60c64b00f25b6efb2e1d3cfda6180e963423d; Finite stability prior-work comparison: research_cycle_1117/q30_stability_priority/REPORT.md; SHA256 ca25a43e4fc5520441367969fc6fad9e70a0025fbd2d5e53b8592d917be9cbe8; Read/unread primary-source ledger: research_cycle_1117/q30_stability_priority/PRIMARY_SOURCE_LEDGER.json; SHA256 9fd145307ea3c007e0670c33d9ebe3f5a54240ea599bf52881caaa410090ccf7. Exact reviewed scopes govern; no historical-priority or complete Fourier-executor clearance.
[2026-10-11; independently reviewed b=1 full-Q inverse composition]
Q30 final independent verdict ACCEPTED: research_cycle_1117/q30_outer_chirps_review/VERDICT.json; SHA256 3ce50e0ea1c2fa71c4664b6dbea75f16db7bddfb1c541324feb9affa28479992; Final independent seal SEALED_ACCEPTANCE: research_cycle_1117/q30_outer_chirps_review/REVIEW_SEAL.json; SHA256 5dab7b403a79989b7a6f6df899f4b59d6559cec9419d1e3d6d6799c2e77fce17; Independent report: research_cycle_1117/q30_outer_chirps_review/REPORT.md; SHA256 79d27687c1a6398f0a94adce832f0c5e262c2080d3d96ba210753b51801a4c4f; Accepted original full-Q author report: research_cycle_1117/q30_outer_chirps/REPORT.md; SHA256 ed24fefa93bd9a6eb34fa1efa7aaab41ed063d035248b5148a2485fbc558743b; Frozen author archive SHA256 2273a003069d32c827ac490ca1cd68c32b6e213c375f6da7be53d4ba0f7a59fd; Frozen independent review archive SHA256 b41f0e0627b54449e62585d64c1473104eea7f44026ef898d46911d42000055b; Independently accepted preservation packet: libfile_c6ac4a3f65088191ac712faaa4a358c3; SHA256 ce8d0be7d2d630bfe3fba1b801e5b05e25e0307634b7fabc67614db88a7aebec. Exact final reviewed bytes and scoped input/error/cost contract govern; P application and a complete Fourier executor remain open. Earlier proof/review IDs and accepted scopes are retained.
[2026-10-11; independently reviewed finite two-phase/pullback/P continuation]
Final independent review archive: Q30_P_application_independent_review.zip; Library libfile_592847f54f608191b0f57f6ad71f560a v0; SHA256 44006b22ab6a04b7cc6b8dac9244ea117395ee2464d254794d303fc53ae81449. Bound final author archive: Q30_P_application_Fourier_equivalence_audit.zip; Library libfile_a6f788cdc5bc819193fddcc2ea6d8568 v0; SHA256 cf88316bd148659611b4e556fc65693558ffe4ebcd7544d17551b7bbedb82b45. Immutable finite-round preservation: Library libfile_df630b5e42548191ae4ca7a60a042f9e; SHA256 f986617b05a3c1306e0cea0d66f409a296862c18fd730ac939b3ab9605169cd0.
[2026-10-11; independently reviewed mixed-characteristic and solver-residual followups]
Final independent ACCEPTED WITH THE STATED SCOPE: Q30_actual_solver_residual_independent_ACCEPTED.zip; Library libfile_b308e6d8698c819195a43342e581b763 v0; SHA256 f4643abc1c31034c61951e3908f9ad4e8ab3f074e390c6530dfd66242f981f46. Bound author: Q30_b1_actual_solver_relative_residual_candidate.zip; Library libfile_586515edf2488191aa97deda35b2bcd1 v0; SHA256 8a909ef1eee00e8ece58cfcc6a464176b006f79c90f4a73f53a795e9d44f6df2. Final verdict/seal: research_cycle_1307/q30_residual_review/VERDICT.json and REVIEW_SEAL.json. Combined byte-verified preservation: Library libfile_17d4d62497b48191a615989dbe183e57 v0; SHA256 3df691bd3c216088a668bee1c563eb2e1565b3628e595b7ac0fdaf81e8705f43.
[2026-10-11 13:45 UTC; independently accepted closing round and current allocation]
Final independent scoped acceptance: Q30_P_routes_independent_scoped_ACCEPTED.zip; Library libfile_24a9fb48f8648191a01c7b074d9c6b52 v0; SHA256 e1f66eb3aeb38cbdc4cbbd45e288202606ffbb7153b66b88223004a308d8dfa3. Bound final author: Q30_P_routes_approximate_rank_and_paid_packing.zip; Library libfile_9778f03d636081918b6b6c8aae3fa99d v0; SHA256 0d1d50044b04d4999896e41c15d47172e1e7a1393901f654fa968b66a01454db.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</si>
  <si>
    <t>Planar solve/storage O(N^2); no new full Fourier acceleration or unrestricted circuit lower bound.</t>
  </si>
  <si>
    <t>Q31</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</si>
  <si>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Exact Schur realization; complex prime Fourier is one totally nonsingular case.</t>
  </si>
  <si>
    <t>Construct regular sparse-jet source</t>
  </si>
  <si>
    <t>Q04, Q36, Q37</t>
  </si>
  <si>
    <t>SCHUR-V28-NOTE</t>
  </si>
  <si>
    <t>Source-bound acceptance trail: https://docs.google.com/spreadsheets/d/1BHaGJHkXxf_UfZdyTKF2zrWNFzIP4IvhaqFMj-83BjU/edit#gid=1877766156&amp;range=L41</t>
  </si>
  <si>
    <t>SPARSE-PREFIX-20261010</t>
  </si>
  <si>
    <t>Sparse endpoint lower bound and open versus cyclic tours</t>
  </si>
  <si>
    <t>[2026-10-13; source cutoff 10:52 UTC; newly recovered-source proposal]
OPEN: general matching upper 53; restricted two-read theorem accepted
Earlier dated history (preserved verbatim):
independent_scoped_pass_with_correction</t>
  </si>
  <si>
    <t>[2026-10-12 00:08 UTC; independently accepted Q31 fixed-sweep scalar obstruction]
Additional classical mixed-Hessian fixed-sweep obstruction independently accepted; the positive regular-source gate stays OPEN. Previously accepted formal-jet equivalence and Green-family bounds retain their exact scopes.
Earlier dated history (preserved):
[2026-10-11 16:16 UTC; live workflow reconciliation]
CURRENT: Construction remains blocked. The bounded same-cycle/wider-window obstructions and their reviews are complete at their stated scopes. The earlier “Running” dispatches below are historical, not current worker assignments. A uniformly prepared regular Fourier-compatible shared jet source is still missing.
Prior dated record, preserved verbatim:
[2026-10-11 11:20 UTC; next existing-table round]
Running: One Astra xhigh worker is developing pattern-sensitive bad-Casoratian certificates; source construction remains blocked.
A sixth Astra xhigh worker is independently auditing the originality of the three latest results. No new intake or fusion.
Previous activity history (retained):
[2026-10-11; independently reviewed resumed round]
Reviewed: the rank-deficient support bound and exact-nullity Casoratian repair are accepted at the stated same-cycle/four-branch scope. The degeneracy exception is narrowed; Q31 remains construction-blocked.
Previous activity history (retained):
[2026-10-11 10:35 UTC; recovery and resumed existing-table work]
Running: Q31 controlled-nullity and failed-Casoratian extension, one Astra xhigh worker. Candidate results await independent review; construction remains blocked.
Earlier 01:32 round stopped at the preview limit; completed archive recovered and all 164 hashes verified. Interrupted drafts were not recovered and are being reconstructed.
Previous activity history (retained):
[2026-10-11 01:32 UTC; current existing-table assignment]
Active: Q31 controlled-nullity/common-denominator extension to quantify failed local guards; construction remains blocked.
Previous activity history (retained):
[2026-10-11 01:06 UTC; existing-table priority]
Active: bounded Q31 construction/obstruction attempt; the required cheap regular jet remains unconstructed.
Previous activity (retained): Construction blocked
[2026-10-11; independently reviewed existing-table continuation]
Construction blocked. Bounded variable-gain obstruction review finished; the required regular Fourier-compatible jet source remains unconstructed.
[2026-10-11; independently reviewed follow-up round]
Reviewed: pattern-sensitive bad-Casoratian certificates, clustered exclusions and a sharp normalized additive-window method barrier are accepted. The Fourier-compatible regular jet source remains construction-blocked.
[2026-10-11; independently reviewed direct-inverse and wider-window continuation]
Reviewed: wider shared-annihilator windows restore restricted obstructions for the previously certificate-vacuous alternating-label family and distinct genuinely all-bad width-four families. The conditional proof remains closed and Q31 remains construction-blocked.
[2026-10-11; completed bounded wider-window originality audit]
The bounded primary-source originality comparison of the already accepted wider-window theorem is complete. This audit leaves the restricted mathematical acceptance and construction-blocked status unchanged.</t>
  </si>
  <si>
    <t>Conditional proof closed
[2026-10-11; independently reviewed direct-inverse and wider-window continuation]
Accepted only in the guarded same-cycle nonzero-gain, nonpole Green grammar: for 1&lt;=q&lt;=r&lt;N, zeroing b rank-deficient q-by-r branch windows and choosing any monic order-r solution at each good window yields b&lt;=nullity Q&lt;=b+r-q when b&lt;N. Every G_l Q has at most r nonzeros in each row and column. At r&gt;q, equality with b and independence of all surviving columns are not claimed; b=N gives Q=0 and a vacuous repair.</t>
  </si>
  <si>
    <t>[2026-10-13 12:24:37 UTC; frozen accepted-source cutoff]
The accepted at-most-two-fixed-reads bound is a restricted-model corollary of earlier short-bicycle machinery plus the audited Fourier-window reductions. The explicit subdivision bridge recovers the 4 ceil(log2 L)+6 constant; the independent comparison does not supply a new unrestricted Fourier lower bound.
Earlier dated history (preserved verbatim):
[2026-10-13; source cutoff 10:52 UTC; newly recovered-source proposal]
Fresh independent ACCEPT for arbitrary distinct L Fourier rows, 1&lt;=L&lt;=N, over any field with an exact-order-N root: in F=R(I-D S_M)^(-1)C with arbitrary finite M, product(d_t)!=1 and at most two fixed reads per output, A=nnz(C) &gt;= max(N,ceil(N ceil(L/2)/min(L,4 ceil(log2 L)+6))). Thus the square case needs Omega(N^2/log N) scalar injections. Zero weights, padding and two-read cancellation are allowed. The exact accepted theorem is a new source-bound candidate, not recovery of missing earlier bytes.
Earlier dated history (preserved verbatim):
[2026-10-12 00:10 UTC; independently accepted restricted sparse endpoint quadratic minima]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
Earlier dated history (preserved):
nnz(C)+nnz(R)=Omega(N log N/log log N) for one nonsingular scalar first-order weighted cyclic Green inverse, including zero weights and uneven endpoints.</t>
  </si>
  <si>
    <t>Classical Vandermonde/Green ingredients; exact endpoint theorem priority unverified.</t>
  </si>
  <si>
    <t>Matching-order upper construction remains conjectural; supplied growing construction Theta(N^(3/2)). Sorting, preparation, indexing and scalar model remain charged.</t>
  </si>
  <si>
    <t>[2026-10-13 12:24:37 UTC; frozen accepted-source cutoff]
The mixed-read parent stays OPEN at priority 53. Select an additional Fourier/recurrence premise beyond generic sparse-code geometry, then seek a legal matching/separating family or a scoped obstruction. Do not repeat the completed two-read prior-implication audit.
Earlier dated history (preserved verbatim):
[2026-10-13; source cutoff 10:52 UTC; newly recovered-source proposal]
General sparse-prefix matching-upper parent remains OPEN at 53. Preserve the earlier one-read and independently correct masked-block results. The two-read obstruction is complete; any next construction or stronger obstruction must explicitly go beyond its at-most-two-read scalar cyclic model and charge preparation, indexing and evaluation.
Earlier dated history (preserved verbatim):
[2026-10-12 00:10 UTC; independently accepted restricted sparse endpoint quadratic minima]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
Earlier dated history (preserved):
Representation-size bound and explicit scalar endpoint executor only.</t>
  </si>
  <si>
    <t>SPARSE-PREFIX-20261010-NOTE</t>
  </si>
  <si>
    <t>[2026-10-13; source cutoff 10:52 UTC; newly recovered-source proposal]
SPARSE_TWO_READ: sources/SPARSE_TWO_READ/REVIEW.md; SHA-256 4cc6437e07efc011a465d518119607b737a6428285b863c8165420a8e9c66b2c
Earlier dated history (preserved verbatim):
[2026-10-12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Source-bound acceptance trail: https://docs.google.com/spreadsheets/d/1BHaGJHkXxf_UfZdyTKF2zrWNFzIP4IvhaqFMj-83BjU/edit#gid=1877766156&amp;range=L42</t>
  </si>
  <si>
    <t>HERO1_PHASE32_20261010</t>
  </si>
  <si>
    <t>Relative cyclotomic rank and classical gcd orbit component</t>
  </si>
  <si>
    <t>[2026-10-13; full status reconciliation]
Named scope complete; broader work separate
Earlier dated history (preserved verbatim):
scoped_pass_with_corrections</t>
  </si>
  <si>
    <t>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
[2026-10-12 00:08 UTC; independently accepted Q31 fixed-sweep scalar obstruction]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Earlier dated history (preserved):
Conditional formal-jet/Hessian reduction independently accepted: an origin-regular size-s sparse quadratic jet gives a Fourier circuit in O(s+N) work/storage.
[2026-10-10 13:00 UTC; reviewed scoped continuation] Exact least-period trace, O(N 2^c) short-orbit construction, polynomial Hessian transport, nonzero-baseline sparse Gram representation and bounded-local marking obstruction. Q31 remains constructively open; canonical characteristic dividing k gives H=0; address and Newton characteristic qualifiers retained; no inexpensive Fourier-compatible transport constructed. Exact arithmetic auxiliary acceptance does not complete Q31: its conditional proof stays closed, task stays construction-blocked, and a uniformly generated inexpensive transport satisfying P^T H P=F_N is still absent. Sparse Gram formula requires nonzero baseline; polynomial differentiation does not. The O(log N)-bit address contract requires the stated K=O(log N) schedule; Newton determinant-prefix conversion requires characteristic zero or &gt;K. Source archive SHA-256: afd7a3dc1ed24109cb57f90f714ae0242224b8d029030b5e3b450a6ed85ac183. Accepted audit: math/updates/2026-10-10-1300/notes/01_necklace_transport.md; SHA-256 89d9757a9ba3acefa166ae54f31745c1fd4beab136b834a447321985501ba293.
[2026-10-10 14:03 UTC; accepted reviews] Q01 consolidation v3 preserves this separate exact construction gate: for T=P^T H P, require T e0=1 and T S=D_omega T, with a supplied primitive N-th root and fully charged preparation/application/output. No such uniform low-work transport is constructed. Characteristic-dividing-k canonical trace and nonzero-baseline guards remain. Repeated Necklace upload adds source identity only.
[2026-10-10 15:35 UTC; accepted supplements] The explicit centered four-Green source is origin-regular and O(N)-cost, but fails the Fourier jet for every dyadic N≥1024 when all branches use one natural cycle with constant scalar gains, at Necklace horizon log2(N)+2. The accepted two-sided denominator gate is N−r≤s d Delta for P=R q(S)^−1, deg(q)=r&lt;N, q(0)≠0, q(S) invertible, H row degree Delta, and R column/row degrees s,d. A common integer quadratic chirp replaces r by (2|h|+1)r when this is &lt;N; h=0,±1,±2 are also excluded at N≥1024, and every fixed h eventually fails. Independently ordered cycles and arbitrary nonquadratic/variable-gain transports remain open. Q31 stays construction-blocked; the conditional compiler remains closed.
[2026-10-11; independently reviewed existing-table continuation]
Independently accepted v2 scoped obstruction: assuming P^T H P=F_N and P=R Q^(-1), with Q invertible and column j supported on cyclic j,...,j+r, r&gt;=1,3r&lt;=N, H row degree Delta and R column/row degrees s,d, necessarily N&lt;=4r s d Delta. It allows arbitrary denominator coefficients and common nonzero input diagonals. An O(Nq^3) common denominator is constructed for q same-natural-cycle Greens with nonzero gains, nonpole cycle products and every local q-by-q Casoratian nonzero. The specified two-channel, four-Green transport at horizon log2(N)+2 therefore requires N&lt;=1024(log2(N)+2), excluding dyadic N&gt;=32768 on that guarded locus. The earlier N&gt;=1024 constant-gain/fixed-chirp scope remains unchanged. The explicit Fourier-congruence premise was added in v2; v1 remains historical.
[2026-10-11; independently reviewed resumed round]
Independently accepted singular-Casoratian extension. Over a field with omega of exact order N, put F_N[i,j]=omega^(ij). Let Q have rank N-t and column j supported on cyclic j,...,j+r, r&gt;=0. Every integer r&lt;m with m+r&lt;=N obeys nnz(Q^T F_N Q)&gt;=N^2(m-r)/m^2-2Nt/m, with a stronger pattern-sensitive clipped bound. For 1&lt;=q&lt;N nonzero, non-pole same-cycle Green branches, zeroing b bad local Casoratian columns gives exact nullity b and independent surviving columns; the sparse numerator envelope is retained. With the explicit premise P^T H P=F_N, the accepted four-branch/two-channel carrier at N=2^n, horizon n+2, requires N^2(m-4)-2Nbm&lt;=(N-b)64(n+2)m^2 for every 4&lt;m&lt;=N-4. At N=32768, m=12 excludes b&lt;=5487. The first unexcluded b=5488 is not proved feasible, and the pattern-sensitive bound may be stronger. At N=65536,131072,262144 the last excluded b values are 17959,45082,102479. Earlier guarded v2 and constant-gain/fixed-chirp scopes are preserved.
[2026-10-11; independently reviewed follow-up round]
Under the accepted four-branch/two-channel same-cycle guards and explicit P^T H P=F_N premise, S_m=sum_(i,j) max(0,m-4-e_i-e_j)&lt;=g C m^2 is necessary for 5&lt;=m&lt;=N-4, g=N-b, C=64(n+2). One chosen-length histogram certificate costs O(N) counter operations. For a clustered bad interval with min(b,g)&gt;=8, m=8 excludes g&gt;=16C+8; at N=32768 the combined clustered cutoff is b&lt;=15352, versus pattern-blind 5487. Every normalized nonnegative additive-window certificate has value &lt;=g^2/16 under one shared coverage budget &lt;=1 per ordered good pair. This bounds the method, not actual support or feasibility.
[2026-10-11; independently reviewed direct-inverse and wider-window continuation]
Retaining P^T H P=F_N, algebraic transpose, the common invertible input diagonal, q=4 two-channel same-cycle grammar, N=2^n and horizon n+2, every integer r&lt;m&lt;=N-r with b&lt;N requires N^2(m-r)-2N(b+r-4)m&lt;=(N-b)4r^2(n+2)m^2. For b=0,N&gt;=3r, m=2r gives N-4(r-4)&lt;=16r^3(n+2). The accepted alternating-label family has width-four ranks 3,4 and all width-five windows full rank, so r=5 gives N-4&lt;=2000(n+2), excluding every dyadic N&gt;=65536. The distinct constant-interlaced family has every width-four rank three and all width-six windows full rank, giving N-8&lt;=3456(n+2), also excluded at dyadic N&gt;=65536. The optional doubled-label family has all width-seven windows full rank and gives N-12&lt;=5488(n+2), excluded at dyadic N&gt;=131072. These are restricted obstructions under the explicit Fourier-congruence premise.</t>
  </si>
  <si>
    <t>For d|N, maximum E-linear annihilator rank is N-sum_{m|N}phi(gcd(m,d)), attained in the E-relative exterior model. The rational gcd-orbit component is O(N) exact arithmetic.
[2026-10-10 12:40 UTC; reviewed scoped update] HERO1 Phase33 modal and projected Fourier: Prime-power character-shell routing; dyadic projected output and exact complex norm identity; restricted-rank output. No uniform small-error guarantee; setup/sign/root/norm and field qualifiers; full N960 count 17432 versus reference13639. Public supplement: math/updates/2026-10-10-1240/notes/04_projected_fourier.md
Source archive SHA-256: d00b64d6cc6fad64a0d839d9efb789fbab681a80701c97fda18ccec3e24858fb. Exported proof/audit SHA-256: 4202039b815e30d643cef363a2342dee020beab9de8e104f9e075dbcd1a28522.
Separately derived comparator independently accepted: for N=2^t, t&gt;=1 and 1&lt;=C&lt;=t, computes the restricted projected vector P_C F_N x = F_N P_C x for arbitrary dense input in O(N+(t-C+1)C 2^C), including preparation and complete readout. Field characteristic is not 2; a supplied primitive 2^C-th root suffices. If the full Nth root is absent, the full-DFT identity is interpreted in a compatible extension. At C=t the output is the full DFT and cost remains O(N log N). This is a different algorithm from the submitted direct-character source, with no uniform relative-error, unrestricted speedup, numerical-stability or worldwide-priority claim. Frozen comparator: math/updates/2026-10-10-1240/notes/06_projected_comparator.txt; SHA-256 996a7215ebc4ffac8921d90e4083d9b50d134c72622488496cbb1342dee2b592. Independent review: math/updates/2026-10-10-1240/notes/07_projected_comparator_review.txt; SHA-256 5bef098f8f5ca09f098c1b9ead0c66a167ef819493a13475c2c89719c5e86bda.</t>
  </si>
  <si>
    <t>Gcd-even/Ramanujan transform and normal-basis machinery classical; exact formulation priority unverified.</t>
  </si>
  <si>
    <t>Component only; no cheap arbitrary-input complement or full-FFT improvement. N=61440 count is 64603 literal events or 64499 with signed accumulation under stated unit-cost inverse convention.</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</si>
  <si>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E=Q(zeta_d) inside Q(zeta_N), rank over E; all-rational exterior still requires N-tau(N) width.</t>
  </si>
  <si>
    <t>[2026-10-13 12:24:37 UTC; frozen accepted-source cutoff]
Scope selection required: supply one source beyond the fixed-sweep/same-cycle restrictions. Freeze zero-input inverse guards, information crossings and the exact Fourier/Weyl identity. Stop at a legal contract or failed premise.
Earlier dated history (preserved verbatim):
[2026-10-12 00:08 UTC; independently accepted Q31 fixed-sweep scalar obstruction]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Earlier dated history (preserved):
Supply and charge an origin-regular shared formal quadratic-jet circuit. Piecewise constant/discontinuous finite-word rounding is not such a source.
[2026-10-11; independently reviewed existing-table continuation]
Current remainder: construct and fully charge a uniformly generated origin-regular shared quadratic-jet source with P^T H P=F_N, or an equivalent full Fourier identity. Local-Casoratian-zero exceptions, zero effective gains, independent cycle orders, singular right masks and more general cheap transports are not excluded. No Fourier arithmetic lower bound, all-variable-gain rejection, bit-cost or numerical-stability conclusion follows.
[2026-10-11; independently reviewed resumed round]
Q31 still requires a uniformly prepared origin-regular shared formal quadratic-jet source satisfying P^T H P=F_N, with preparation, transport, transpose, differentiation and output writes charged. The new obstruction handles only the quantified singular-Casoratian cases. All-bad Q=0 is vacuous. Zero effective gains, poles, reordered cycles, singular right masks, branch permutations, broader grammars and unresolved degeneracy patterns remain outside the exclusion. Effective guards must be recomputed after branch-specific invertible right gauges. Fixed-q preparation has charged linear exact-field cost; no bit-cost, conditioning, global rational-continuation or general Fourier lower-bound claim follows.
[2026-10-11; independently reviewed follow-up round]
The additive-window method cannot contradict gC at g&lt;=16C. All local-window bounds vanish exactly when the maximum allowed-window good-minus-bad excess is &lt;=4; the empty family is vacuous. Guarded globally rank-four alternating gain examples realize this vacuity with g=N/2, but do not realize Fourier congruence. Scanning every m by the supplied routine is O(N^2). The required uniformly prepared origin-regular Fourier-compatible shared quadratic-jet source, with all preparation/transport/transpose/differentiation/output costs, remains missing.
[2026-10-11; independently reviewed direct-inverse and wider-window continuation]
The accepted alternating example had every old additive-window lower bound equal to zero, but only its even-start width-four Casoratians were singular. The new constant-interlaced and doubled-label examples are genuinely all-bad at width four. Widening the denominator does not contradict the old additive-certificate ceiling. Global branch rank four does not ensure any uniformly bounded full-rank local window; long constant runs remain an obstruction. Q31 still lacks a uniformly generated origin-regular Fourier-compatible shared quadratic-jet source with all preparation, application, transpose, differentiation and output costs charged. Broader patterns, reordered cycles, zero gains, poles and other grammars remain outside these exclusions.</t>
  </si>
  <si>
    <t>Q37</t>
  </si>
  <si>
    <t>HERO1_PHASE32_20261010-NOTE</t>
  </si>
  <si>
    <t>Regular fast formal-jet source open
[2026-10-11; independently reviewed direct-inverse and wider-window continuation]
Explicit periodic gain families and a monic wider shared-annihilator construction are supplied, with possible residual nullity r-q even when b=0. The three label families have global rank four and can be realized over Q(omega) with c=2 and distinct positive rational labels. They are gain realizations used for conditional exclusion, not Fourier-compatible transports or a completed source construction.</t>
  </si>
  <si>
    <t>Source-bound acceptance trail: https://docs.google.com/spreadsheets/d/1BHaGJHkXxf_UfZdyTKF2zrWNFzIP4IvhaqFMj-83BjU/edit#gid=1877766156&amp;range=L43</t>
  </si>
  <si>
    <t>Q06, Q10</t>
  </si>
  <si>
    <t>N5-SIGNED-FOUR-BANK-20261010</t>
  </si>
  <si>
    <t>N equals 5 characteristic zero four bank exclusion</t>
  </si>
  <si>
    <t>Classical differentiation equivalence.
[2026-10-10 13:10 UTC checkpoint] Bounded editorial assessment for the specifically linked continuation (Necklace Green Fourier transport): not ready as a Fourier-algorithm paper; optional auxiliary note would need separate framing. Next evidence: Uniform transport plus exact Fourier identity and charged preparation/application/transpose costs, or narrowly scoped auxiliary-note comparison. This annotation does not change correctness, construction, implementation, novelty or historical-count fields. Full comparison: math/updates/2026-10-10-1310/notes/02_publication_readiness.md.
[2026-10-11; independently reviewed direct-inverse and wider-window continuation]
The wider-window review establishes the stated restricted mathematics only. It provides no historical-priority clearance, publication-readiness upgrade, general FFT advance or discovery label. The existing construction requirement remains the publication gate for a Fourier-algorithm claim.
[2026-10-11; completed bounded wider-window originality audit]
Eight primary theorem bodies were inspected. Standard ingredients include rectangular annihilation, endpoint/monodromy rank counting, cyclic Fourier windows, Vandermonde rank and support uncertainty. The precise defect-aware construction plus two-sided Fourier-congruence exclusion was not matched in that inspected set; this bounded coverage does not establish historical priority. Specific synthesis/application originality remains unresolved. A proposition or technical note within a motivated Green-transport manuscript is the present recommendation, with no publication-readiness or general FFT claim.</t>
  </si>
  <si>
    <t>Every characteristic-zero field containing a primitive fifth root excludes four legal signed magnetic banks with arbitrary phase weights; the independent-sector relaxation is also excluded. N=5 therefore requires at least five banks.
[2026-10-10 12:20 UTC; N5-SIGNED-FIVE-BANK-20261010] Five explicit legal banks over Q(q) realize negative Fourier at N=5. Together with the accepted support gate and four-bank exclusion, the exact minimum is five in characteristic zero.</t>
  </si>
  <si>
    <t>Exact model-specific elimination; historical priority unverified.</t>
  </si>
  <si>
    <t>No five-bank construction, exact larger minimum, positive-characteristic theorem or runtime consequence.
[2026-10-10 12:20 UTC; superseding scoped update, N5-SIGNED-FIVE-BANK-20261010] At N=5, exact minimum five is now independently accepted in characteristic zero within the signed phase-weighted additive bank grammar. The earlier no-five-bank-construction limitation is superseded. No all-length, worldwide-priority, runtime-improvement or positive-characteristic conclusion follows.</t>
  </si>
  <si>
    <t>[2026-10-12 00:08 UTC; independently accepted Q31 fixed-sweep scalar obstruction]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Earlier dated history (preserved):
Not applicable until source exists
[2026-10-11; independently reviewed direct-inverse and wider-window continuation]
All local q-by-r systems can be prepared in O(Nq^2r) exact-field operations; all q local numerators cost O(Nqr), with gain checks, inversions, monodromy products, application, transpose and writes charged. Storage is O(Nr+qr) field words for Q/local work, or O(Nqr) when retaining all numerators. This is linear only for fixed q,r. Fresh independent checks include 499302 exact assertions, 36864 exhaustive small-field gain pairs, 158 structured cases, 40 family/order cases and 54 Fourier/control cases. Dense matrices serve only as finite certification oracles; no bit-cost, numerical-conditioning, global rational-continuation, source-execution or general FFT lower-bound conclusion follows.</t>
  </si>
  <si>
    <t>P13</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</si>
  <si>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One legal parameter pair per orientation, forced by four-orientation support coverage. No arbitrary additional endpoints or stage products.</t>
  </si>
  <si>
    <t>NEXT-MAGNETIC-SIGNED, SIGNED_MAGNETIC_ROW_HANKEL_FUSION, Q35</t>
  </si>
  <si>
    <t>N5-SIGNED-FOUR-BANK-20261010-NOTE</t>
  </si>
  <si>
    <t>[2026-10-12 00:08 UTC; independently accepted Q31 fixed-sweep scalar obstruction]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Earlier dated history (preserved):
R39, R40
[2026-10-11; independently reviewed existing-table continuation]
Q31 independent scope receipt: research_cycle_0114/q31_independent_review/RECEIPT.json ; SHA256 bf2b44d8191810ddfd095cad18485c4634456d18f83ffa8562a8092f1f9e84fb. Review: research_cycle_0114/q31_independent_review/REVIEW.md ; SHA256 4269c29a9f31ca9cf2f9742eff7909bf2df00a70f13343dd61b8250205673922. Accepted proof: research_cycle_0104/q31_sparse_jet/RESULT_v2.md ; SHA256 f50df33bbe09f258f6074f9757194b7f444040d7a69e273b33d9b036c1356c2f. Exact scopes and remaining obligations are preserved in this row and the completion packet.
[2026-10-11; independently reviewed resumed round]
Q31 independent verdict ACCEPT_SCOPE_LIMITED, no required mathematical revisions; 571,189 fresh exact assertions passed. Seal: research_resume_1029/q31_independent_review/REVIEW_SEAL.json; SHA256 fd2290235f1b82f154131d3df7cf7a5f863028282ce90340f19089213b1dce00. Review: research_resume_1029/q31_independent_review/REVIEW.md; SHA256 f3ef9473deb932e94b56588d982c64d2d49a8719cfa9e8d97eb5f743015aad6a. Accepted author: research_resume_1029/q31_guards/REPORT.md; SHA256 802ec0a0d679fab53a334da2ab0ffc41e40dfdc7bded3d3aa9eb778cc169d9ba. Construction remains blocked; conditional proof remains closed.
[2026-10-11; independently reviewed follow-up round]
Q31 final independent review: research_cycle_1117/q31_pattern_review/REVIEW_SEAL.json ; SHA256 4a51d13f84c3a533386d24a108a64fc03954ce7a975859cd3f989a8be480ff30. Review report: research_cycle_1117/q31_pattern_review/REVIEW.md ; SHA256 13c8dd1a78bade4557557a8e8d0beb64ac61097a6f8c109385958630e4111128. Disposition: ACCEPT_SCOPE_LIMITED. Exact accepted scopes and exclusions govern; no novelty or priority upgrade.
[2026-10-11; independently reviewed direct-inverse and wider-window continuation]
Q31 final independent verdict ACCEPT_SCOPE_LIMITED: research_cycle_1117/q31_wider_review/VERDICT.json; SHA256 6e6c719371393a0c92f29360170d6f5b50d0d5c61e1943532861de3525072c94; Q31 independent seal: research_cycle_1117/q31_wider_review/REVIEW_SEAL.json; SHA256 855901eb185acf3bec8756a4eb6e386a9189cc657ef6fa1ad3401154938adbac; Q31 independent wider-window review: research_cycle_1117/q31_wider_review/REVIEW.md; SHA256 c552c72f62693765183d06ea851269220aeec1318c61113bcc3b822a0fd16b19; Accepted wider-window author report: research_cycle_1117/q31_wider_windows/REPORT.md; SHA256 60b36556f99ed5b4289a945ea05cee8f59560a4ad480f92758cbca99bc6b8624. Exact Fourier/carrier, gain, nonpole and common-cycle hypotheses remain; construction stays blocked.
[2026-10-11; completed bounded wider-window originality audit]
Completed bounded originality audit: Q31_Wider_Window_Primary_Source_Novelty_Audit_2026-10-11.zip; Library libfile_c5e4092027fc8191ab2eab66547e3b5e v0; SHA256 7ea294e49e53afc4b9b853bd6d7b37392a5403c8f24bad406c6c43f49a13f961. This is a literature-comparison record, not a new independent proof verdict or priority clearance. Immutable finite-round preservation: Library libfile_df630b5e42548191ae4ca7a60a042f9e; SHA256 f986617b05a3c1306e0cea0d66f409a296862c18fd730ac939b3ab9605169cd0.</t>
  </si>
  <si>
    <t>Q32</t>
  </si>
  <si>
    <t>Validate codelet coefficient backend</t>
  </si>
  <si>
    <t>Source-bound acceptance trail: https://docs.google.com/spreadsheets/d/1BHaGJHkXxf_UfZdyTKF2zrWNFzIP4IvhaqFMj-83BjU/edit#gid=1877766156&amp;range=L44</t>
  </si>
  <si>
    <t>H17-PHASE20-GAUSS-HANKEL</t>
  </si>
  <si>
    <t>Gaussian Weyl parity blocks and chart weight convolution</t>
  </si>
  <si>
    <t>[2026-10-13; full status reconciliation]
Named scope complete; broader work separate
Earlier dated history (preserved verbatim):
independent_scoped_acceptance_with_cost_and_implementation_corrections</t>
  </si>
  <si>
    <t>All-length coefficient identities and even parity blocks, odd full-rank first-chart weights and convolution contraction are valid. Even-chart extension has rank N except rank N-1 when N=0 mod4.
[2026-10-10 12:20 UTC; H17-PHASE20-EVEN-RANK-20261010] The weight matrix has rank N for N=2 modulo 4 and N-1 for N=0 modulo 4 over every field satisfying the exact-order root and nonzero chart hypotheses.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t>
  </si>
  <si>
    <t>Even finite-chirp parity directly classical; specific Green-chart synthesis priority unverified.</t>
  </si>
  <si>
    <t>No new full Fourier speedup; coefficients are Fourier-equivalent and weight action uses classical convolution.</t>
  </si>
  <si>
    <t>[2026-10-12 12:46 UTC; source-bound stale current-wording reconciliation]
The bounded matched all-admitted-input algorithmic-comparator component is independently accepted: known Good–Thomas 4×3×5, positive normalized F60, the stated p32 dyadic/radius contract and tested GCC14.2 build. Full Q32 native qualification remains progressed/open for broader compilers/hardware, production callers, exact-build production-library qualification where required, deployment and physical resources. No practical speedup or all-length theorem follows. Independent comparator review ZIP SHA256 f1f1b5f91a9b63886da28db91f13357bb965dca93d027625e37dbb1b93fa555f.
Earlier dated history (preserved):
[2026-10-11 22:23 UTC; independently accepted bounded native qualification]
Keep full Q32::native-qualification OPEN. A certified optimized-FFT comparison over all admitted inputs at the same target/accuracy, other compiler/hardware/deployment targets, production caller integration and physical-resource guarantees remain open. No practical speedup: process-cold ordering changes across noisy runs. Input quantization, relative error, other lengths/precisions/radii, alternate sign/normalization and outer fusion remain outside scope.
Earlier dated history (preserved):
[2026-10-11 16:16 UTC; live workflow reconciliation]
CURRENT: Fixed canonical numerical contract and bounded p=32 native F60 experiment are independently accepted. Production API/hardware qualification, deployment and matched-accuracy optimized-FFT comparison remain open. The old running coefficient/count/rounding dispatches below are completed historical stages, not unresolved reproof tasks.
Prior dated record, preserved verbatim:
[2026-10-11 11:20 UTC; next existing-table round]
Running: One Astra xhigh worker is testing a bounded native executor against the accepted fixed-F60 numerical contract.
A sixth Astra xhigh worker is independently auditing the originality of the three latest results. No new intake or fusion.
Previous activity history (retained):
[2026-10-11; independently reviewed resumed round]
Reviewed: canonical complex coefficient preparation, fixed-F60 internal rounding/range, and the canonical widened-integer reference executor are accepted at their stated finite-precision scope. Production and optimized-FFT validation remain open.
Previous activity history (retained):
[2026-10-11 10:35 UTC; recovery and resumed existing-table work]
Running: four Astra xhigh workers on Q32 coefficient preparation, internal rounding, fixed-F60 executor, and independent integration review. Numerical closure remains pending.
Earlier 01:32 round stopped at the preview limit; completed archive recovered and all 164 hashes verified. Interrupted drafts were not recovered and are being reconstructed.
Previous activity history (retained):
[2026-10-11 01:32 UTC; current existing-table assignment]
Active: Q32 certified complex coefficient preparation, internal-rounding proof, fresh fixed-F60 executor and independent integration review.
Previous activity history (retained):
[2026-10-11 01:06 UTC; existing-table priority]
Active: Q32 setup-count, coefficient preparation and rounding contract closure; paper-proof status unchanged.
Previous activity (retained): Proof closed
[2026-10-11; independently reviewed existing-table continuation]
Supported-field count repair reviewed and closed in the declared exact-field schedule. Complex finite-word rounding and production validation remain open.
[2026-10-11; independently reviewed follow-up round]
Reviewed: the corrected bounded native p=32, radius&lt;=65536 F60 implementation is accepted at its stated API and numerical scope. Target production and optimized-FFT validation remain open.
[2026-10-11 12:57 UTC; historical activity reconciliation]
The earlier coefficient, rounding, reference-executor and bounded-native dispatches are complete at their independently accepted scopes. The fixed positive normalized F60 native contract at p=32 and input norm at most 65536 is accepted for its documented GCC x86_64 API. Production API qualification, deployment integration and matched-accuracy optimized-FFT comparison remain open.</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</si>
  <si>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Exact field with supported primitive roots and valid Green denominator; auxiliary weight matvec is not full Weyl synthesis.</t>
  </si>
  <si>
    <t>Q35, NF-04</t>
  </si>
  <si>
    <t>H17-PHASE20-GAUSS-HANKEL-NOTE</t>
  </si>
  <si>
    <t>Source-bound acceptance trail: https://docs.google.com/spreadsheets/d/1BHaGJHkXxf_UfZdyTKF2zrWNFzIP4IvhaqFMj-83BjU/edit#gid=1877766156&amp;range=L45</t>
  </si>
  <si>
    <t>HERO0-PHASE21-MIXED-HESSIAN</t>
  </si>
  <si>
    <t>Mixed Hessian basis and finite edit normalization</t>
  </si>
  <si>
    <t>independent_scoped_acceptance_with_normalization_domain_correction</t>
  </si>
  <si>
    <t>Mixed-Hessian basis and fixed-base normalized channel-rank identities accepted. Pinned N64 architecture has generic Jacobian rank 504 with minor 8439 mod65537 and eight independent null directions.
[2026-10-10 12:20 UTC; FINITE-EDIT-SELECTED-PAIR-20261010] Reachability implies rank at most three for the explicit four-column matrix. Nonzero exact minors exclude the pinned seed-19 Fourier targets at N=4,16,64,256, including the explicit integer/rational characteristic-zero lifts.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t>
  </si>
  <si>
    <t>Classical resolvent/Hessian/rank ingredients; precise application priority unverified.</t>
  </si>
  <si>
    <t>[2026-10-12 12:16 UTC; independently accepted bounded matched p32 algorithmic comparator]
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
Earlier dated history (preserved):
[2026-10-11 22:23 UTC; independently accepted bounded native qualification]
Independent ACCEPT of the bounded hook-free versioned C API q32_f60_eval_v1 and GCC14.2 Linux x86_64 qualification for positive normalized F60, p32, exact dyadic input and norm&lt;=65,536. Inherited error bound is ||output−U60 input||2&lt;(28R+22)/2^32. The accepted arithmetic is unchanged. Fixture erratum:1,801 admitted entries represent1,800 unique vectors; immutable candidate bytes are preserved.
Earlier dated history (preserved):
Accepted F60 characteristic-zero factorization, fixed graph count and norm/coefficient-error route. Generic-field assertion of exactly 17 setup products is rejected by the F61 specialization.
[2026-10-11; independently reviewed existing-table continuation]
Independently accepted count repair, preserving the unnormalized exact F60 factorization and 444-addition schedule: for coefficient-position unit counts J5,J15,K15, S15=2(6-J5), S60=18-J15, M60=72-3J15-K15. All old equalities 10,17,69 hold iff J15=1 and K15=0; universally they are upper bounds. The supplied primitive-root exact-field setup costs 12 additions/subtractions, 22+S15+S60 products, one inversion and 100 equality tests; R uses cost 12+444R additions and 22+S15+S60+R M60 products. Root search and field/bit representation costs remain separate. Finite-field/root coincidences, including F_61 and F_541 controls, show why setup count alone cannot certify online count.
[2026-10-11; independently reviewed resumed round]
Independently accepted numerical contract for the fixed positive normalized F60: integer p&gt;=4, Q=2^p and exact dyadic x in (Q^-1 Z[i])^60 with ||x||_2&lt;=R give ||output-U60 x||_2&lt;2^-p(28R+22). Canonical coefficient/normalizer preparation uses exact nearest-even algebraic comparisons, preserves the exact identity mask [0,1,2], and has complex coefficient and normalizer error &lt;=2^(-p-1). Additions are exact and widened; central and final products are rounded once per component. The theorem covers only the canonical prepared Plan. The separate-normalization graph pays 444 complex additions, 69 central products and 60 normalizations; it is not the old unnormalized 513-operation total. Prior exact-field specialization/count corrections remain unchanged.
[2026-10-11; independently reviewed follow-up round]
The reviewed native C++ path implements positive normalized F60 on the supported GCC x86_64 ABI for exact dyadic inputs at p=32 with radius cap 65536, inheriting absolute error &lt;(28R+22)/2^32. It uses int64 stored values, widened 128-bit arithmetic, exact norm admission and component nearest-even rounding. The certified path requires mutation=0 and the final documented valid-buffer/Stats disjointness contract. The review binds corrected source bytes; no input-quantization, relative-error, other-precision/radius or general-N theorem is added.</t>
  </si>
  <si>
    <t>No local dominance, all-Fourier factorization/no-go or runtime speedup. Full edits include one-sided terms, all orders and changed normalization.</t>
  </si>
  <si>
    <t>Specified dyadic-square two-layer architecture, nonzero base weights/coefficient guards; residual certificates pin seed19, topology and Fourier convention.</t>
  </si>
  <si>
    <t>Q27, NF-02</t>
  </si>
  <si>
    <t>HERO0-PHASE21-MIXED-HESSIAN-NOTE</t>
  </si>
  <si>
    <t>Source-bound acceptance trail: https://docs.google.com/spreadsheets/d/1BHaGJHkXxf_UfZdyTKF2zrWNFzIP4IvhaqFMj-83BjU/edit#gid=1877766156&amp;range=L46</t>
  </si>
  <si>
    <t>FINITE-EDIT-SELECTED-PAIR-20261010</t>
  </si>
  <si>
    <t>[2026-10-12 12:16 UTC; independently accepted bounded matched p32 algorithmic comparator]
The bounded certified known-algorithm comparator sub-obligation is complete. Full Q32 native qualification stays progressed/open for other compilers/hardware, production callers, exact-build black-box/production-library guarantees where required, deployment and physical resources. No FFTW production qualification, practical speedup, best-possible FFT, general-N asymptotic or historical-priority claim. Fixed native admission, all outputs and setup remain paid; stronger mathematical error does not establish runtime superiority.
Earlier dated history (preserved):
[2026-10-11 22:23 UTC; independently accepted bounded native qualification]
Bounded hook-free p32 F60 C API and GCC14.2 Linux x86_64 slice independently accepted; broader native qualification and certified optimized comparison remain open.
Earlier dated history (preserved):
[2026-10-11 20:13 UTC; workflow reconciliation]
Count repair, canonical coefficient preparation, graph-wise rounding/range and the bounded positive normalized F60 native experiment are already accepted. Next: qualify a clean production API and target compiler/hardware, retain mutation=0 and valid-buffer/Stats disjointness, then compare cold setup plus complete output with an optimized baseline at the same certified accuracy. The accepted native scope is p=32, exact dyadic input and norm radius at most 65536 on the documented GCC x86_64 ABI; input quantization, other precisions/radii and general-N/outer-compiler claims need separate proofs. Final native review SHA256 99f0e08fa0dfd915e29ca047a9113ce1a5c0b376d64e07bec359f09cb0152789.
Prior dated record, preserved verbatim:
Repair universal setup-count assertion, certify graph-wise internal rounding and actual coefficient preparation, then benchmark the full charged implementation.
[2026-10-11; independently reviewed existing-table continuation]
Current remainder: choose a concrete complex number representation and certify coefficient interval generation plus graph-wise internal rounding, normalization and overflow/underflow. Then implement and benchmark the complete charged backend against a matched baseline, including setup, bit or machine costs, storage and data movement. The exact-field setup/count contract is closed only for its declared schedule.
[2026-10-11; independently reviewed resumed round]
The coefficient, internal-rounding, normalization and integer-range obligations are now closed for this fixed canonical dyadic contract. Remaining: a production implementation and relevant optimized-FFT/crossover validation with full setup, bit/machine costs, storage and movement charged. Input quantization, altered rounding/arithmetic, larger lengths, growing-radix/asymptotic or outer-compiler/fusion obligations require separate proofs. No global optimality or historical novelty is established.
[2026-10-11; independently reviewed follow-up round]
Remaining: clean production API without diagnostic mutation hooks, target compiler/hardware qualification, deployment integration, relevant optimized-FFT comparison at a matched accuracy contract, and any required input-quantization or broader arithmetic policy. Larger lengths, outer compiler/fusion obligations and global optimality remain open.</t>
  </si>
  <si>
    <t>Division free selected pair Green reachability obstruction</t>
  </si>
  <si>
    <t>Fixed kernel algebra closed; no growing-radix construction or global optimum established.
[2026-10-11; independently reviewed resumed round]
A reviewed canonical widened-integer reference implementation now realizes the fixed normalized F60 contract. It is restricted to exact dyadic inputs and the certified preparation path; no growing-radix construction or global optimum is added.
[2026-10-11; independently reviewed follow-up round]
A bounded compiled fixed-plan native backend is now independently reviewed. Exact-radical coefficient certification and table/program generation remain separately charged offline Python work. This is not a native arbitrary-precision preparer, growing-radix construction or global optimum.</t>
  </si>
  <si>
    <t>Reachability implies rank at most three for the explicit four-column matrix. Nonzero exact minors exclude the pinned seed-19 Fourier targets at N=4,16,64,256, including the explicit integer/rational characteristic-zero lifts.</t>
  </si>
  <si>
    <t>Classical inverse clearing, linear resultant and Segre/monomial lifting; exact specialized priority unresolved.</t>
  </si>
  <si>
    <t>Fixed-size arithmetic and classical factorization mechanisms do not establish asymptotic novelty.</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</si>
  <si>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Only input pi1 and output pi3 vary; six terms, coefficients and topology remain fixed. Necessary condition only. No unrestricted architecture, all-length or runtime conclusion.
[2026-10-10 12:20 UTC; updated status] Source family: HERO0-PHASE21-MIXED-HESSIAN</t>
  </si>
  <si>
    <t>FINITE-EDIT-SELECTED-PAIR-20261010-NOTE</t>
  </si>
  <si>
    <t>Source-bound acceptance trail: https://docs.google.com/spreadsheets/d/1BHaGJHkXxf_UfZdyTKF2zrWNFzIP4IvhaqFMj-83BjU/edit#gid=1877766156&amp;range=L47</t>
  </si>
  <si>
    <t>H17-PHASE20-EVEN-RANK-20261010</t>
  </si>
  <si>
    <t>Exact rank of the even strictly truncated chart</t>
  </si>
  <si>
    <t>The weight matrix has rank N for N=2 modulo 4 and N-1 for N=0 modulo 4 over every field satisfying the exact-order root and nonzero chart hypotheses.</t>
  </si>
  <si>
    <t>[2026-10-12 12:16 UTC; independently accepted bounded matched p32 algorithmic comparator]
Qualified build scope: rebuilt GCC14.2 Linux x86_64 LP64 little endian. Exact120-integer input/2^32, sum of squares&lt;=2^96 and component cap2^48; output remains p32. Whole-call PFA ledger has576 widened product expressions including scaling/admission versus reference516, with different rounding/addition schedules. The isolated352 versus396 transform count is not a matched full-cost comparison. Counts are source expressions, not machine instructions. PFA array/plan payload4168 bytes and reference16768 exclude scalar/ABI/runtime overhead. Timing rankings vary with preparation/compilation boundary; no hard stack/RSS or portable exact primitive-bit count is supplied.
Earlier dated history (preserved):
[2026-10-11 22:23 UTC; independently accepted bounded native qualification]
Single versioned dynamic export; documented LP64 little-endian64-bit GCC/G++14.2.0-19/Linux x86_64 ABI. Wrong lengths/nulls reject before buffer access; domain failures and every normal nonzero return preserve output bytes. Successful calls write960 bytes and support documented overlap/unaligned buffers. Valid-buffer lifetime/synchronization premises remain; faults, false extents, stack exhaustion, data races or interruption during output copy are excluded. Leak checking was disabled and is not qualified.
Earlier dated history (preserved):
Production validation open: internal rounding budget and supported-field/count repair required; 444 additions and 69 prepared scalars are scoped graph counts.
[2026-10-11; independently reviewed existing-table continuation]
The new exact-field preparation and count ledger are independently accepted. Production validation remains open; exact arithmetic controls do not supply the complex coefficient/internal-rounding certificate or a measured speed claim.
[2026-10-11; independently reviewed resumed round]
Reviewed reference executor: 396 integer products, 1,026 integer data additions/subtractions and 258 RNE/divmod calls per application, with width dependent on p and R. The SSA schedule retains 633 complex values; logical movement is 1,137 complex data reads and 693 writes, plus coefficient/normalizer reads. Exact coefficient setup costs O((p+1)M(4p+25)) bit work and O(p+1) live content bits; replacing M(4p+25) by M(p+1) needs constant-factor regularity. Setup, validation, indexing, allocation and movement are charged separately. Independent controls verify 840 bit-exact executor cases and 240 rigorous direct-transform cases. Schoolbook-baseline timing/memory records are qualified Python diagnostics; production/optimized-FFT validation remains open.
[2026-10-11; independently reviewed follow-up round]
Native arithmetic retains 444 complex additions, 69 central products and 60 separate normalizations; literal graph work is 396 integer products, 1026 data additions/subtractions and 258 component roundings. Admission, setup, compilation, plan copy, memory movement and wrapper overhead are separately paid. Author and independent compiler/sanitizer/bit-exact controls support the bounded implementation. Captured timing comparisons use a matched-accuracy naive DFT; they establish no optimized-FFT advantage, portable crossover or target-device production guarantee.</t>
  </si>
  <si>
    <t>Classical Gauss-sum parity and truncated Hankel rank ingredients; precise application priority unresolved.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</si>
  <si>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 even, exact order N root, alpha beta delta nonzero, strict integer cutoff a+b&lt;N. Separable-representation rank, not arithmetic runtime.
[2026-10-10 12:20 UTC; updated status] Source family: H17-PHASE20-GAUSS-HANKEL</t>
  </si>
  <si>
    <t>SP04</t>
  </si>
  <si>
    <t>H17-PHASE20-EVEN-RANK-20261010-NOTE</t>
  </si>
  <si>
    <t>Source-bound acceptance trail: https://docs.google.com/spreadsheets/d/1BHaGJHkXxf_UfZdyTKF2zrWNFzIP4IvhaqFMj-83BjU/edit#gid=1877766156&amp;range=L48</t>
  </si>
  <si>
    <t>N5-SIGNED-FIVE-BANK-20261010</t>
  </si>
  <si>
    <t>Exactly five signed magnetic banks at N equals 5</t>
  </si>
  <si>
    <t>Five explicit legal banks over Q(q) realize negative Fourier at N=5. Together with the accepted support gate and four-bank exclusion, the exact minimum is five in characteristic zero.</t>
  </si>
  <si>
    <t>Classical Gaussian coefficients, moments, interpolation and cyclotomic arithmetic; exact model-specific priority unresolved.</t>
  </si>
  <si>
    <t>[2026-10-12 12:16 UTC; independently accepted bounded matched p32 algorithmic comparator]
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
Earlier dated history (preserved):
[2026-10-11 22:23 UTC; independently accepted bounded native qualification]
Independent review ZIP SHA256 d82a59cdc55cef06701779a6f02acdb6bb4aafd9ff3bd7520d3f6458f484f452; report0efc16698960219f7d9e03e6e73a9f1d045ae62429e0bb2f2e7841c8314d50b8; candidate ZIP560bad5c8b4624a7bed40f1b416c1bb40618e33da76d33b23890d43d72e6afd1; source044d5f5b5a81bd94fb08a4b58c8189506d0ae99372d3ba35f310acca13278753.108,775 API calls reproduced across8 profiles;1,801 entries/1,800 unique. Independent1,608-unique-vector fixture,150,596 additional adversarial calls, exact width induction, ASan/UBSan and bounded TSan controls pass. Combined fixture union3,397 unique. Original historical uploads not executed; no theorem, discovery, rank or priority promotion.
Earlier dated history (preserved):
S14, S15, S16
[2026-10-11; independently reviewed existing-table continuation]
Q32 independent scope receipt: research_cycle_0114/q32_independent_review/REVIEW_RECEIPT.json ; SHA256 763490f6d7f442da22b3cec77f052d626f4e3fea5e89a3b9ef35e704fdf92850. Review: research_cycle_0114/q32_independent_review/INDEPENDENT_REVIEW.md ; SHA256 a7cc5b70d687870efff2a1b900691d91410bf5228964b453c9224a05353f17b7. Accepted proof: research_cycle_0104/q32_backend_closure/COUNT_CONTRACT.md ; SHA256 13ef8faca873b059599192f4f0f75b103b0b90c540415adcca6c8befc3572527. Exact scopes and remaining obligations are preserved in this row and the completion packet.
[2026-10-11; independently reviewed resumed round]
Q32 independent disposition ACCEPTED_FIXED_NUMERICAL_CONTRACTS_ONLY. Receipt: research_resume_1029/q32_integration/REVIEW_RECEIPT.json; SHA256 2473fab20e6489d83138907f707e173b09de2c8b406ef85bf7eab5cf0eaaa1f1. Review: research_resume_1029/q32_integration/REVIEW.md; SHA256 b3332cea9f4277ebd3c46494fec6d3c19f169871709dfd8e633485a3646ae5dd. The receipt binds all 27 sealed coefficient, rounding and executor files. Principal proofs: COEFFICIENT_CERTIFICATE.md SHA256 66b88dcf706550bb8317818835d0b7aa48a8d2c5a8126217fb42446350ee8f46; ROUNDING_THEOREM.md SHA256 30782812da175f561493c78ad2608b74553617cbd278a5dd869b6fe41d553d3a; EXECUTOR_REPORT.md SHA256 f27d9f15071314a5c4ed739611fdad47254c772b57903a69466b75514a1682f3.
[2026-10-11; independently reviewed follow-up round]
Q32 final independent review: research_cycle_1117/q32_native_review/REVIEW_RECEIPT.json ; SHA256 0f61ebe21f98d9b7ff78f5061199a003a953f737324f8b74fa2e8d9f49855e53. Review report: research_cycle_1117/q32_native_review/REVIEW.md ; SHA256 99f0e08fa0dfd915e29ca047a9113ce1a5c0b376d64e07bec359f09cb0152789. Disposition: ACCEPTED_BOUNDED_NATIVE_IMPLEMENTATION_EXPERIMENT. Exact accepted scopes and exclusions govern; no novelty or priority upgrade.</t>
  </si>
  <si>
    <t>Reconstruct quadratic phase witnesses</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</si>
  <si>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Specified signed phase-weighted additive grammar. Generic lemma fixes beta=1 and requires nonzero/distinct/nonsingular assumptions. No positive-characteristic classification, runtime improvement or priority claim.
[2026-10-10 12:20 UTC; updated status] Source family: N5-SIGNED-FOUR-BANK-20261010</t>
  </si>
  <si>
    <t>N5-SIGNED-FIVE-BANK-20261010-NOTE</t>
  </si>
  <si>
    <t>Source-bound acceptance trail: https://docs.google.com/spreadsheets/d/1BHaGJHkXxf_UfZdyTKF2zrWNFzIP4IvhaqFMj-83BjU/edit#gid=1877766156&amp;range=L49</t>
  </si>
  <si>
    <t>[2026-10-12 01:35 UTC; independently accepted retained Q33 all-data cold replay]
Complete independent cold replay of retained Q33 CERT_N3.json,CERT_N4.json,HENSEL_RESULTS.json is accepted: all Green branches/denominators and359 saved entries, full quadratic-lift ranks6/10, exact cyclotomic determinant degrees6/8 and all eight Hensel pairs through97^4. Historical N4 minor66 and accepted minor31 are the same witness with one row swap, since66=−31 mod97. The existing finite-witness/exceptional-complex-witness theorem and proof-closed status are unchanged.
Earlier dated history (preserved):
Fixed N=3/4 quadratic certificates fully reconstructed and independently accepted, including full-rank lifts and algebraic complex exceptional witnesses.</t>
  </si>
  <si>
    <t>[2026-10-12 01:35 UTC; independently accepted retained Q33 all-data cold replay]
Missing56 unsaved cases remain unavailable and uncertified; do not invent new replay cases. C07 N64 was already independently accepted and is not freshly replayed here; Q22 N256 is separate. Uniform-in-N conditioning, all-length compatible construction, interval-certified decimal gap, production and worldwide priority remain open. Historical search counters/floating diagnostics are outside this replay.
Earlier dated history (preserved):
Uniform-in-N conditioning, exact priority and any all-length compatible construction remain open. Fresh data were reconstructed by the author; reviewer checked the proof rather than replaying every datum.</t>
  </si>
  <si>
    <t>Finite witness construction closed at the two stated sizes</t>
  </si>
  <si>
    <t>Final Delvaux–Van Barel 2008 comparison complete. specific Fourier Green application not in DV2008 final; worldwide unresolved.</t>
  </si>
  <si>
    <t>[2026-10-12 07:48 UTC; final independent scope/evidence language reconciliation]
Complete independent replay of the retained N3/N4 certificates and all eight saved Hensel pairs through 97^4 is accepted. This closes that finite-data replay obligation without changing the accepted theorem or proof-closed status. The 56 unsaved cases remain unavailable and uncertified; uniform conditioning, all-length compatible construction and production remain separate. Source-bound independent report SHA256 cddb1ca6916dce0f3ecb34c13ac8e0755ab48e0df4590afcecb8bf92a4edd0d1; review archive 8bfab97ed6bb2556d36d258b97d954263e95844965fe0a9a72a2f7e1e34507a6.
Earlier dated history (preserved):
[2026-10-11 20:18 UTC; workflow reconciliation]
Finite N=3/4 witness reconstruction and proof acceptance are closed. The author reconstructed fresh data; independent review checked the analytic reductions/proof and did not replay every datum. A complete independent data replay is therefore a distinct still-unperformed verification stage, not a missing theorem proof or a production executor. Uniform conditioning and all-length compatible construction remain separate.
Prior dated record, preserved verbatim:
Certificate replay pending</t>
  </si>
  <si>
    <t>P10, P15</t>
  </si>
  <si>
    <t>[2026-10-12 01:35 UTC; independently accepted retained Q33 all-data cold replay]
Independent review ZIP SHA256 8bfab97ed6bb2556d36d258b97d954263e95844965fe0a9a72a2f7e1e34507a6; REVIEW.md cddb1ca6916dce0f3ecb34c13ac8e0755ab48e0df4590afcecb8bf92a4edd0d1. Candidate1cfd5fe14905d9e7a81cfdb0f08ef862962587d6e11c3fa630d2eaefb961bfcb; all32 candidate payloads verified. Fresh reviewer algorithms use geometric Green series, polarized exact lifts, characteristic-zero cyclotomic determinants and Newton Hensel corrections; all saved prime-power pairs and unit guards pass. Independent determinant checks cover94 regular N3 and93 regular N4 residues. Original and author programs remained inert; cold replay/source binding passes.
Earlier dated history (preserved):
R41</t>
  </si>
  <si>
    <t>Q34</t>
  </si>
  <si>
    <t>Audit Phase41 cycle obstructions</t>
  </si>
  <si>
    <t>[2026-10-13; accepted-result cutoff 03:48:30 UTC; bounded later-stage sync]
TO RESEARCH: exact-source replay gate BLOCKED_SOURCE22; historical bounded existence COMPLETE (priority 15); preparation frontier separate
Earlier dated history (preserved verbatim):
Proof closed</t>
  </si>
  <si>
    <t>[2026-10-13; accepted-result cutoff 03:48:30 UTC; bounded later-stage sync]
Historical pinned acceptance of bounded N=4 four-route full negative-sign unnormalized F4 existence is preserved: routes 0123,0132,0213,0231, nonzero complex-noncollinear scalar coefficients and outer invertible diagonals. Current full interval-root replay is BLOCKED_SOURCE and has not been recertified. Fresh exact route, derivative, calibration-implication and cached-cost controls are separate. Audit manifest ca3c6b1877f602ef1c6bba8f265046d402c6d8bb5d8ba08f2b3cdac18fc8ecb9. Historical existence stage COMPLETE (priority 15); absent root proof remains absent.
Earlier dated history (preserved verbatim):
[2026-10-12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Earlier dated history (preserved):
Two unitary-cycle Fourier summands excluded for N&gt;8; 26 exact Jacobian records and fixed-branch ceilings accepted.
[2026-10-10 13:00 UTC; reviewed scoped continuation] Related-family continuation of ordinary unitary Hamiltonian-cycle inverse sums, not an identification with the earlier fixed-term theorem or with signed magnetic banks. Accepted: for every N&gt;=4 and finite q, M=sum_j c_j(I-W_j)^-1 cannot be invertibly monomial-equivalent to complex Fourier when each W_j is one directed unit-modulus Hamiltonian cycle, each inverse exists, and c_j=lambda r_j with a common complex lambda and real r_j. Arbitrary complex coefficients are a different class: the separately accepted finite phase-orbit construction spans exactly all constant-diagonal complex matrices for N&gt;=2, and an explicit Fourier column phase gauge lies in that span. It gives actual real-coefficient N=2 and N=3 witnesses; N=1 depends on admitting a weighted loop. The displayed construction uses at most 3^(N-1) terms, with no optimal term-count, efficient evaluator or worldwide-priority claim. The source treewidth statement repeats accepted v28 and is not counted again. Source identity SHA-256: 3d751db005d0fef80843849b87bda696feb060d6537f0596fa74f8169202de93. Exclusion audit: math/updates/2026-10-10-1300/notes/02_unitary_exclusion.md; SHA-256 c481e9bc79e38a4dae4e181da43253e19472d246c52c69843f7c7a15508abb0d. Phase construction: math/updates/2026-10-10-1300/notes/03_phase_averaging_construction.md; SHA-256 54bc4ff48819bdf097df26c9026bb6469c3826acc6685e6c71fa8c1274fa6909. Independent phase proof: math/updates/2026-10-10-1300/notes/05_phase_averaging_proof.md; SHA-256 447ed5deed01309bc9e67d861f0474308a9c80d6c78022abb920f8c12bfaaebc.
[2026-10-10 14:03 UTC; accepted reviews] Distinct Phase42 review accepted: weighted ordinary-cycle sums with independent monomial endpoints obey N&lt;=q(q+1)^q. All 10,668,000 N128 four-row collisions were independently enumerated for the pinned three cycle orders only. At N=8,16,32,64, literal single-sum ranks are 2N+1 (three rows) and 2N-2 (two rows); two-stage unit-phase product rank is 4N-4. Fixed-three-row capacity 44 excludes the seeded N64/N128 configurations. These local/fixed-family results do not settle full Fourier reachability or efficient synthesis. Source: reviewed eight-file intake.</t>
  </si>
  <si>
    <t>[2026-10-13; accepted-result cutoff 03:48:30 UTC; bounded later-stage sync]
BLOCKED_SOURCE gate 22: resume only when the exact original NF06 certificate SHA-256 635966b5451f325c50293ca17a58045b7f24b7b54e7ec60eddcb76a489a4c725 and source-bound reviewer checker/receipt bytes, preferably the original review archive, are available. Then cold-replay the full guarded interval validation. No further broad recovery scan without a new exact locator. The distinct coefficient/root preparation and finite-bit executor with complete costs remains open, unranked and unselected.
Earlier dated history (preserved verbatim):
[2026-10-13; accepted-result cutoff 03:06 UTC; frozen successor sync]
Q34 owns NF06/Phase41: preserve the independently accepted four-route full negative-sign unnormalizedF4 existence certificate with routes0123,0132,0213,0231, nonzero complex-noncollinear scalar coefficients and outer invertible diagonals only. The next frontier must be selected within this source model: minimumq, another declared route/size, or paid coefficient/finite-bit/stability implementation. The F018 inverse-rank/GIRS/TQS separator comparison is not a Q34 task. No new frontier or numeric replacement priority is selected by this synchronization.
Earlier dated history (preserved verbatim):
[2026-10-12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Earlier dated history (preserved):
No-D fixed sums: r2 N&lt;=340 and r3 N&lt;=4426; free-D r2 N&lt;=1330 and r3 N&lt;=17602. Products and broader nonunitary decorations are not covered.</t>
  </si>
  <si>
    <t>Surviving small/all-row target membership remains open; no Fourier construction.
[2026-10-10 13:00 UTC; reviewed scoped continuation] Scoped supersession of the historical no-construction note: actual real-coefficient N=2/N=3 witnesses and the all-N&gt;=2 complex phase-orbit existence construction are now independently accepted for ordinary nonsingular unitary Hamiltonian-cycle resolvents. The latter uses up to 3^(N-1) terms. This does not settle arbitrary fixed small term counts, optimal counts or an efficient Fourier evaluator, and is separate from signed magnetic-bank constructions. See the dated Q34 current finding and its phase-averaging proof reference.</t>
  </si>
  <si>
    <t>Cayley/dimension mechanisms classical; exact exclusion priority unresolved.
[2026-10-10 13:10 UTC checkpoint] Bounded editorial assessment for the specifically linked continuation (Real-collinear unitary Green exclusion and phase-averaging boundary): coherent short boundary-classification package. Next evidence: Unify exclusion, sharp lower endpoint and counter-scope; compare general paired-phase and diagonal-orbit statements. This annotation does not change correctness, construction, implementation, novelty or historical-count fields. Full comparison: math/updates/2026-10-10-1310/notes/02_publication_readiness.md.</t>
  </si>
  <si>
    <t>Fresh independent finite certificates only.</t>
  </si>
  <si>
    <t>SP05, SP06</t>
  </si>
  <si>
    <t>[2026-10-12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Earlier dated history (preserved):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Earlier dated history (preserved):
[2026-10-11; final queue source-binding reconciliation] Supplement-v2 ledger SHA256 c97b97df3c0d310bb3aac843acdfd100f70da9c82a53270b0ee56ba4d7ea113d: ACCEPT I01,I02,I03,I04; OPEN I05. Listed review IDs are not blanket acceptances. I01–I04 ACCEPT and I05 OPEN in the historical ledger. Later real-collinear all-N&gt;=4 exclusion and complex phase-orbit existence are accepted in distinct models; arbitrary fixed-small-term Fourier membership, optimal count and efficient evaluation remain open. The older no-construction wording is superseded only for the later stated model. This is provenance/scope reconciliation only; no new proof, replay, priority or discovery-count change. Final 14-entry coverage packet: Library libfile_f76e200c4eec8191b344b1156d5d8922 v0; SHA256 9c29ed64ad14478a9ec2f7f23a65b9bd9d3e1d2942ccc080e02281af344adfa7. Exact Library readback and 71 manifest payloads verified.
Prior dated record, preserved verbatim:
I01, I02, I03, I04, I05</t>
  </si>
  <si>
    <t>Audit magnetic Green averages</t>
  </si>
  <si>
    <t>[2026-10-13; accepted-result cutoff 05:16:43 UTC; bounded later acceptance]
TO RESEARCH: broader signed-bank parent; N5 all-field COMPLETE 15
Earlier dated history (preserved verbatim):
Proof closed</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</si>
  <si>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Uniform O(N) exact-field whole-vector average, rank formulas, O(N min(ell+1,K-ell)) sectors and all-odd same-K support exclusion accepted.
[2026-10-10T12:13:36Z] Accepted signed-bank family, N5 exclusion and Phase20 coefficient/weight specialization cross-referenced. Preserve original Phase18 theorem scope; no runtime inference.
[2026-10-10 12:20 UTC] The weight matrix has rank N for N=2 modulo 4 and N-1 for N=0 modulo 4 over every field satisfying the exact-order root and nonzero chart hypotheses. Five explicit legal banks over Q(q) realize negative Fourier at N=5. Together with the accepted support gate and four-bank exclusion, the exact minimum is five in characteristic zero.
[2026-10-10 13:10 UTC checkpoint] Related signed-bank continuation only, not an identification with the original Phase18 or N5 theorem: at N7 the inherited r_plus&gt;=3 and r_minus&gt;=3 bound already gives total&gt;=6. Independently accepted exact characteristic-zero obstruction excludes (2,1,1,2) and its verified transpose partner (1,2,2,1) in (++,-+,+-,--) order. Same-epsilon patterns (2,1,2,1)/(1,2,1,2), general six-bank attainment and the exact minimum remain open. Source note SHA-256 7d6b742bd6289fd099f3f713204725d5a54b496262733996920c8edb4a2809b8; acceptance receipt SHA-256 79f596b58946217bd33c5568b27e9fd18b343bb463dae6e4acd56f0a87ae8fdb. Public proof: math/updates/2026-10-10-1310/notes/03_n7_independent_proof.md. No new native N7 identity or discovery count is assigned.
[2026-10-10 13:20 UTC checkpoint] Related signed-bank N7 continuation: both hash-scoped results accepted. The exact complex-parameter minimum is eight banks. Lower: each delta sign requires at least four in every characteristic-zero extension containing a primitive seventh root, including all degeneracies and orientation counts. Upper: eight legal banks with (3,1,1,3) orientations over the explicit separable cubic splitting field of Q(q), all 56 literal branches and 49 Fourier entries verified. Q(q)-only attainment is not claimed. This later result supersedes the open-case status of the preserved 13:10 partial N7 checkpoint; retain that dated history unchanged. Public proof and scope: math/updates/2026-10-10-1320/README.md. No runtime or historical-priority claim and no new native N7 identity or discovery count. Accepted lower receipt SHA-256 c8e8cf3fc6ba58805fdd14fa33cca20e1349aa59524eb523f1c723ffbb17ac2d; upper receipt SHA-256 0c8a91cbdce3423256b2cb85c41ff90de5aa947c9d17dfda1483bea98a082d4e. Frozen public packet SHA-256 1ae3b345b14e2c2f2ded3a2dc486f72188b330313319cc23c055eca3d8b7e9d7.
[2026-10-10 14:03 UTC; accepted reviews] Small-order synthesis editorial v2 accepted, retaining exact minima 4,5,8 at N=3,5,7. N3: characteristic not dividing 3 with primitive root. N5: characteristic zero with primitive fifth root, witness in Q(q). N7 lower: characteristic zero with primitive seventh root; upper: explicit cubic splitting field over Q(q), hence C. N7 attainment over Q(q) alone remains unclaimed. This packages prior accepted proofs; no new theorem, runtime or priority claim.
[2026-10-10 15:35 UTC; accepted supplements] Related signed-bank N11 construction independently accepted: M_C(11;q)≤14 for every primitive eleventh root q, with orientations (++,-+,+-,--)=(6,1,1,6). Six distinct nonzero nodes come from an explicit sextic over Q(q); its splitting field has degree at most 720 over Q(q), and the beta=1 pole guard is only alpha≠0. All 11 row-compatibility systems and all 121 original Fourier entries are verified. Fourteen whole banks contain 154 phase-weighted resolvents, not 14 scans. Separately accepted: a two-parameter sextic family on the explicit nonempty Zariski-open set P(lambda,mu)≠0 gives infinitely many realizations at fixed N11, with the same splitting-field and bank-count scope; it is not an all-order family. This is an N11 upper bound, not a minimum; prior N3/N5/N7 exact minima remain intact. Bounded novelty audit: plausible original model-specific classification, with no equivalent located in the inspected sources and historical priority unconfirmed; potentially a focused research note, no major breakthrough or FFT runtime improvement. Current main receipt 7f96db76… differs from the audit’s historical 50429572… binding; separate family receipt 792d13e3…. Full source hashes are retained in the update manifest.
[2026-10-10 15:48 UTC; accepted general refinements] Sharp fixed universal architecture independently accepted: U_k(N;q)=2N−2 for every odd N≥3 over a field k with char(k) not dividing N and q of exact order N. Fixed legal parameter/sign slots span every N×N target by varying only phase weights. The explicit (++,-+,+-,--)=(N−2,1,1,N−2) architecture uses same-sign nodes q²,…,q^(N−1), cross-sign nodes 1, beta=1 and guards −1, entirely in k. This optimizes universal target-independent slots, not target-adaptive Fourier minima; the N11 upper bound 14 remains stronger than the universal specialization 20. Separately over C, the full legal finite-node bank rank of S^−1 is N−1 but its ordinary/Zariski border rank is 1; exact attainment uses Q(q,zeta_(N−1)). This is an inverse-shift boundary example, not a Fourier rank gap. Bank counts are not scans or arithmetic work. The omitted-infinite-endpoint mechanism is classical in spirit; exact specialized priority remains unconfirmed, with no FFT runtime claim.
[2026-10-10 16:11 UTC; accepted scoped refinements] Base-field Fourier bound accepted: for every odd N≥7 and K=Q(q), q primitive of order N, M_K(F_N)≤2N−4 using (N−3,1,1,N−3) orientations and fully split distinct nonzero K-nodes. All parameters and phase weights lie in K. The deterministic construction allows up to (4N−6)^(N−4) grid candidates; no efficient search or runtime claim. Thus K-only upper bounds are 10 at N7 and 18 at N11; K-only attainment of eight/fourteen remains open. Separately accepted new witnesses attain eight at N7 over an extension of exact degree 2, and fourteen at N11 with rational roots 7,8 and an irreducible residual quartic whose splitting degree is divisible by 4 and at most 24. These particular witnesses are not K-only; they do not prove a minimum field degree for all attaining constructions. The original N7 degree-6 witness and nonsplit N11 sextic remain valid historical alternatives. No new bank-minimality, FFT-speedup or historical-priority claim.
[2026-10-10 18:00 UTC; independently accepted bank-count refinements] For odd N, m≥(N−1)/2 and d=N−m≥4, the whole-left recurrence matrix has rank at most min((d−1)(d−2)/2, 4d−11). A monic degree-m kernel polynomial with nonzero constant, distinct roots and full axis rank yields 2m+2 legal banks over its splitting field. Exact characteristic-zero lifts establish 18, 24 and 54 banks at N=13,17,35. The guards are now uniformly proved: the earlier accepted bound is 2N−2 floor((sqrt(N)+16)/13)+2 for odd N≥1297; the separately accepted block-coherence refinement improves this to 2N−2 floor(sqrt(N)/8)+2 for every odd N≥1025. Put d=floor(sqrt(N)/8), m=N−d: orientations are (m,1,1,m), all beta=1, with shared same-sign roots of a polynomial over Q(q), and splitting-field degree at most m!. Thus the additive saving is sqrt(N)/4+O(1), while the leading coefficient remains 2. The finite parameter-grid recipe is not claimed efficient. No K-only attainment, unrestricted minimum, 8N/5 theorem, scalar FFT runtime improvement or historical-priority claim follows. See NEW-17 and the separately hash-bound envelope, uniform and constant-eight review receipts.
[2026-10-10 18:10 UTC; independently accepted linear bank-count refinement] For every odd N≥27 and primitive Nth root q, negative Fourier is a sum of at most 2N−2floor((N+13)/10)+2 = 9N/5+O(1) permitted signed banks over a finite splitting extension L of K=Q(q). Put d=floor((N+13)/10), m=N−d: orientations are (m,1,1,m), all beta=1, with common distinct nonzero same-sign roots of a monic polynomial in K[t], cross-sign singleton nodes 1, and [L:K]≤m!. Step-one annihilation proves the derivative and three required coordinate exclusions; monicity, nonzero constant, squarefreeness, full axis rank, coefficient descent and actual-bank realization hold simultaneously. This strengthens the preserved constant-eight square-root bound; its earlier proof history remains valid. No K-only attainment, unrestricted minimum, efficient construction, scalar FFT runtime or historical-priority claim. Source: STEP_ONE_LINEAR_BANK_THEOREM.md; independent STEP_ONE_REVIEW_RECEIPT.json, SHA-256 0a1e38cb1db91c69b3d249bc4a65165c70baca79640666ff253cb8240ada6d39.
[2026-10-10 22:23 UTC audit; current-scope reconciliation] The current accepted uniform signed-bank upper bound is 2N−2floor((N+10)/8)+2 = 7N/4+O(1) for every odd N&gt;=23 in characteristic zero, over a finite splitting extension of Q(q). This uses the separately accepted zero-node axis-minor proof, with legal nonzero nodes in the actual bank realization; the earlier 9N/5 and square-root bounds remain valid history. No K-split attainment, unrestricted minimum, efficient preparation, scalar FFT speedup or historical-priority claim follows. See NEW-17 and independent zero_node_axis_review receipt SHA-256 c1469ff3907e031db0462d1bc787c4092e3d3fba3d5716938b500755105b669e.
[2026-10-11; Phase45 and fusion audit preserved]
The length-scope audit confirms that odd N&gt;=23 is a bank-count threshold, not scalar FFT complexity. Each bank has N weighted resolvents; shared outer transforms/convolutions give O(N^2 log N) for the displayed bank evaluator after constants are supplied. Phase45 at powers of two is a separate ordinary radix-2 Green realization, Theta(N log N), and its valid binary lookup8 fusion does not change that order. Existing source-family history and counts remain unchanged. Library packet: libfile_c6eb012eea688191a87729c8307cef17; SHA256 9471b769492ddf51f35b88ad076b6eb902f66468306a97f3659abe440cf9dd37.</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</si>
  <si>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Same-K support obstruction applies to odd N&gt;=3 without extra gauges, different coordinate systems or products. General bounded-word transfer remains open.</t>
  </si>
  <si>
    <t>Exact-field evaluator proved; no all-input faster full Fourier construction.</t>
  </si>
  <si>
    <t>q-binomial and Weyl mechanisms classical; precise project corollary priority unresolved.</t>
  </si>
  <si>
    <t>Root supplied; coefficient/inverse and full-output field arithmetic charged; root discovery, bounded-word stability, bit complexity and actual speed unverified.</t>
  </si>
  <si>
    <t>[2026-10-11; final queue source-binding reconciliation] Supplement-v2 ledger SHA256 c97b97df3c0d310bb3aac843acdfd100f70da9c82a53270b0ee56ba4d7ea113d: ACCEPT I06,I07,I08,I09,I10; REJECT I29; OPEN I11,I28. Listed review IDs are not blanket acceptances. I06–I10 ACCEPT; I11/I28 OPEN; I29 REJECT. Current later signed-bank bound is 7N/4+O(1) for odd N&gt;=23 over a finite splitting extension. This is a bank count, not scalar work. K-only attainment, optimality, efficient preparation, bounded-word stability and full-FFT acceleration remain unestablished. Historical small-N minimum and field-degree results keep their own scopes. This is provenance/scope reconciliation only; no new proof, replay, priority or discovery-count change. Final 14-entry coverage packet: Library libfile_f76e200c4eec8191b344b1156d5d8922 v0; SHA256 9c29ed64ad14478a9ec2f7f23a65b9bd9d3e1d2942ccc080e02281af344adfa7. Exact Library readback and 71 manifest payloads verified.
Prior dated record, preserved verbatim:
I06, I07, I08, I09, I10, I11, I28, I29</t>
  </si>
  <si>
    <t>Q36</t>
  </si>
  <si>
    <t>Audit primitive Weyl embeddings</t>
  </si>
  <si>
    <t>[2026-10-12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Earlier dated history (preserved):
Corrected primitive Weyl classification, guarded extraction, bounded-exponent spectator result and single/multicycle ambient-swap obstruction accepted.</t>
  </si>
  <si>
    <t>[2026-10-12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Earlier dated history (preserved):
Retain exponent-dividing-N hypothesis, nonzero coupling, and literal ambient-swap architecture. No universal cheap injection/extraction or runtime lower bound.</t>
  </si>
  <si>
    <t>Nonzero extraction scalar alpha=ell(Ua) must be supplied; PE=I alone does not suffice.</t>
  </si>
  <si>
    <t>Primitive Weyl and intertwiner structure classical; restricted architecture/application priority unresolved.</t>
  </si>
  <si>
    <t>[2026-10-12 01:08 UTC; independently accepted explicit rational stable extraction]
Paid nonoptimal reference upper: O(M log M+Nh+N) scalar/index work for full ambient output, where M=Nm. The D=N/2 coordinate field model pays O(D) rational work per addition/monomial multiplication, plus actual denominator/dyadic-bit costs. Whole-vector finite-word error bound includes root preparation, all butterfly stages and extraction; no constant-word/physical-time or arbitrary-input-format certification. The classical support-product bound and subgroup equality witness provide the restricted support benchmark.
Earlier dated history (preserved):
Arbitrary similarity and growing multiplicity costs/norms are not free.</t>
  </si>
  <si>
    <t>SP09</t>
  </si>
  <si>
    <t>[2026-10-12 01:08 UTC; independently accepted explicit rational stable extraction]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
Earlier dated history (preserved):
[2026-10-11; final queue source-binding reconciliation] Supplement-v2 ledger SHA256 c97b97df3c0d310bb3aac843acdfd100f70da9c82a53270b0ee56ba4d7ea113d: ACCEPT I12,I13,I14,I15; REJECT I16,I17,I18. Listed review IDs are not blanket acceptances. I12–I15 ACCEPT; I16–I18 REJECT. Extraction needs alpha=ell(Ua) nonzero. The exponent-dividing-N spectator hypothesis and literal ambient-swap architecture remain essential; PE=I does not imply extraction. No cheap/stable arbitrary similarity or universal runtime lower bound. This is provenance/scope reconciliation only; no new proof, replay, priority or discovery-count change. Final 14-entry coverage packet: Library libfile_f76e200c4eec8191b344b1156d5d8922 v0; SHA256 9c29ed64ad14478a9ec2f7f23a65b9bd9d3e1d2942ccc080e02281af344adfa7. Exact Library readback and 71 manifest payloads verified.
Prior dated record, preserved verbatim:
I12, I13, I14, I15, I16, I17, I18</t>
  </si>
  <si>
    <t>Audit rational Fourier channels</t>
  </si>
  <si>
    <t>[2026-10-13; full status reconciliation]
Closed named scope; broader work separate
Earlier dated history (preserved verbatim):
Proof closed</t>
  </si>
  <si>
    <t>Galois rank formula, arbitrary-depth scalar-linear gate cut, isolated diagonal optimum, nonzero normalization and correctly charged E/J/P fusion accepted.
[2026-10-10T12:13:36Z] Phase32 relative E-width theorem cross-referenced. Rational interfaces may have E-valued bypass; all-rational exterior bound remains unchanged.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</si>
  <si>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Charge whole target; do not add isolated-stage ranks or multiply independent branch/gate lower bounds. No unrestricted N log N lower bound.</t>
  </si>
  <si>
    <t>No new general full Fourier construction.</t>
  </si>
  <si>
    <t>Exact rational-character/multiplicative-complexity priority unresolved.</t>
  </si>
  <si>
    <t>Restricted scalar-linear model only; original CSE and warm-operation ledger not reconstructed.</t>
  </si>
  <si>
    <t>SP10</t>
  </si>
  <si>
    <t>[2026-10-11; final queue source-binding reconciliation] Supplement-v2 ledger SHA256 c97b97df3c0d310bb3aac843acdfd100f70da9c82a53270b0ee56ba4d7ea113d: ACCEPT I19,I20,I21,I22,I23,I24; REJECT I25,I26,I29; OPEN I27,I28. Listed review IDs are not blanket acceptances. I19–I24 ACCEPT; I25/I26/I29 REJECT; I27/I28 OPEN. Charge the whole scalar-linear target, not sums of isolated-stage ranks or products of independent resource bounds. Relative-field bypass may be E-valued. Original CSE/warm-operation ledger and worldwide priority remain unverified. This is provenance/scope reconciliation only; no new proof, replay, priority or discovery-count change. Final 14-entry coverage packet: Library libfile_f76e200c4eec8191b344b1156d5d8922 v0; SHA256 9c29ed64ad14478a9ec2f7f23a65b9bd9d3e1d2942ccc080e02281af344adfa7. Exact Library readback and 71 manifest payloads verified.
Prior dated record, preserved verbatim:
I19, I20, I21, I22, I23, I24, I25, I26, I27, I28, I29</t>
  </si>
  <si>
    <t>[2026-10-13; full status reconciliation]
Closed named scope; broader work separate
Earlier dated history (preserved verbatim):
Scoped proof review complete; remaining claims separately open</t>
  </si>
  <si>
    <t>independently_accepted</t>
  </si>
  <si>
    <t>[2026-10-11 23:44 UTC; independently accepted later F11 v40 exact-support exclusion]
F11 continuation component only; the distinct Schur treewidth/planar realization theorem and all its other obligations are unchanged.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[2026-10-11 00:09 UTC; reviewed NEW-18 exception reductions]
The H!=0 decic exception reconstructs b=N(e) with unit denominators. The H=0 coefficient exception reduces exactly to H=G=0, giving at most 27 candidate (e,c) pairs. q and all original predicates remain; full guarded feasibility is OPEN. Details and receipts: New results D21/H21. SCHUR-V28 is unchanged.
Prior record (unchanged):
[2026-10-10 23:40 UTC; reviewed NEW-18 update]
Regular H!=0: the A=B=0 exception is restricted to F10(e)=0 and remains unresolved; the A!=0 E25 core is necessary only, with no new solved pivot. Regular H=0: q=-L0/L1 only for L1!=0; the entire L1=0 case retains q and L0=0. All 50 residuals, 19 guards and reconstruction predicates remain. F11 feasibility is OPEN; no general FFT improvement or novelty claim. Details and receipts: New results D21/H21. SCHUR-V28 is unchanged.
Prior record (unchanged):
tw G([[A,E],[P,0]]) &gt;= ceil(N/4)-1 for totally nonsingular N by N targets. Fixed h-vertex-minor-free extensions require Q&gt;=ceil(N/4)^2/h^3. Every target has a planar maximum-degree-four realization with M=3N^2+2N.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
[2026-10-10 14:03 UTC; accepted reviews] Related v31 support review accepted: the totally nonsingular forced half-rectangle requires superconcentrator support in the complete normalized scalar DAG. Edge-depth 2/3 bounds are Omega(N log^2 N/log log N) / Omega(N log log N), with unbounded fan-in. Generic infinite-field weights do not supply Fourier weights; arbitrary finite fields and unsorted-edge depth code need the stated guards.
Accepted Schur–q-defect gate: fixed linear pieces sharing nullity-one D obey rank(sum C_j)&lt;=1+sum k_j under uniform defect bounds. One common input has total defects &gt;=max(0,r-1). Omega(nr) work follows only with independent additive charges &gt;=c*n*(1+actual defects). Shared computation, adaptive/nonlinear factors, tabulation and FFT fallback are excluded. No unrestricted FFT lower bound or novelty claim. Sources: accepted 13:40 support review and independent 13:52 q-defect review.
[2026-10-10 14:35 UTC; related v32 source audit] For prime p in the pure pth-root-weight scalar DAG model, each exact Fourier entry has 1 mod p paths; nonunique realizations need at least p+1. At most p paths per pair therefore forces uniqueness and at least p² edges, with distinct disjoint terminals. Positive rational amplitudes retain target-phase/alphabet coverage, not the integer count gap. Arbitrary positive real amplitudes break that extension: depth-one F5 has 33 edges, palette {1,ζ²,ζ³}, and amplitudes 1 or φ=(1+sqrt(5))/2 for ζ=exp(±2πi/5). The proposed exact Gauss–superconcentrator O(N log log N) construction remains open: an actual uniform sparse graph and exact weighted-fiber identity with t-independent, separable or explicitly charged pair amplitudes are still missing. General scalar weights and Gauss normalization are outside the pure-root gate. No exact FFT upper bound, historical-priority claim or identification with the v28 theorem; the accepted approximate packed theorem is unchanged.
[2026-10-10; reviewed 14:53 cycle] Related v32 amplitude-field refinement: for odd prime p, real K, L=K∩Q(ζp) and h=[Q(ζp):L], mandatory phase coverage holds iff L=Q. The sharp global positive-K depth-one palette is h+1; conditioned on that minimum palette, sharp edge count is (2p−1)+h(p−1)(p−h). For fixed number-field K, only primes dividing disc(K) can escape coverage. Separately, strict X→U→V→Y Gauss graphs with a latent label on every middle edge, nonzero fibers for every (i,j,t), and the pointwise character-rectangle law with fixed endpoint gauges (or an explicitly certified every-path exponent law) need at least 2p²+p edges, attained by the dense construction. This does not cover general aggregate weighted fibers, composite lengths or broader graphs. The sparse aggregate Gauss construction and historical novelty remain open; no general FFT lower bound or speedup.
[2026-10-10 15:35 UTC; accepted supplements] Related prime-complex aggregate-basis supplement: for square invertible boundary matrices A,C and separately counted latent middle-edge colors, put r_t=nnz((C^−1F)[:,t]), s_t=nnz((FA^−1)[t,:]) and delta_X=nnz(X^−1)−nnz(X). Beating 2p²+p edges requires delta_A+delta_C&gt;sum_t(r_t−1)(s_t−1); this is necessary, not a sparse construction. Separately, the exact positive-rational phase gate is not approximation-robust: three global pth-root phases with positive rational amplitudes approximate F_p arbitrarily closely in relative operator norm, at quadratic edge cost. At most two global rays with nonnegative amplitudes have relative operator gap at least 1/3, for depth one or a proven common output cone, without free endpoint gauges. Roots remain exact supplied phases; no finite-word executor, fast transform or historical priority is established. Statement-level audit: the amplitude coverage and h+1 palette are classical-corollary synthesis (Galois, Chebotarev and positive-cone geometry); the period moments are known. Combined-formulation and sharp two-ray priority remain unresolved; no demonstrated breakthrough.
[2026-10-10 16:11 UTC; accepted scoped refinements] Related square-invertible, separately colored aggregate Gauss model: an explicit disjoint-four-chain family has E=2p²+p−floor(p/4) for every prime p≥5. At p5, the single-chain ledger is 25 input + 8 output + 21 colored middle edges =54; global optimality is not proved. Its fibers aggregate correctly, but the strict pointwise character law fails even with fixed endpoint gauges, so the prior strict-model 2p²+p theorem is unchanged. An invertible one-sided endpoint basis with at most p+2 nonzeros cannot improve the dense count; the p+3 first-sparsity threshold is sharp. At p3 the full square-invertible aggregate minimum is 21. The family still uses dense A=F and quadratic construction/evaluation; no subquadratic FFT or historical novelty is established.
[2026-10-10 16:46 UTC; accepted five-source intake] Related v34 fixed 99-edge, three-layer N11 source: the original seven-nonunit-edge gate is independently reproduced. A separately derived, fully checked extension excludes the entire valuation-integral coefficient class for the unnormalized F11, including zero allowed-edge weights and unit endpoint monomial gauges. The root must reduce to 1 in residue characteristic 11. Fifty-five unique-path edges are forced units; all 81,920 remaining layer support patterns have a nonzero 8×8 triangular minor, giving each layer rank≥8 and reduced product rank≥2, versus Fourier residue rank1. In extension rings use positive valuation/residue zero, not unqualified divisibility by pi. Algebraic weights with poles, arbitrary complex weights and arbitrary integralizing gauges remain outside this exclusion. No faster FFT or historical-priority claim; the v28 theorem and earlier accepted models are preserved.
[2026-10-10 18:00 UTC; independently accepted aggregate-chain refinement] For prime p≥5 and W(n)=sum over prime divisors r of v_r(n)(1−1/r), an explicit subgroup-ordered sine-difference chain has exact separately colored aggregate count E=2p²+2p−2−(p−1)W(p−1). This sharpens the preserved four-chain count for p≥7 and retains E(5)=54. An unconditional sequence of prime divisors of Fermat numbers has Omega(p log log p) savings relative to 2p²+p. For every finite abelian group G of order n, max Σ_j(|Stab(T_j)|−1)=n W(n), over all element orderings and all nonempty prefixes. Maximizers are exactly recursive prime-index subgroup coset blocks with independently maximizing block orders; the top subgroup is unique. Their labeled count satisfies A(G)=Σ over maximal K of [G:K]! A(K)^[G:K], A({0})=1. The Fourier count is optimal only within the fixed sine-difference single-chain coefficient family, not among all aggregate graphs. Dense A=F keeps construction and evaluation quadratic. No global aggregate minimum, subquadratic FFT, bounded-coefficient or historical-priority claim is made. See NEW-16.
[2026-10-10 18:00 UTC; independently accepted pole/gauge review] On a finite source-to-sink DAG, internal gauges fixing boundary vertices make every nonzero edge valuation nonnegative exactly when every full input-output path has nonnegative total valuation; zero edges are omitted. Applied to the fixed 99-edge N11 support, any algebraic Fourier solution must have a negative-valuation full path at each place above 11. The reviewed entrywise tropical candidates are excluded by exact two-by-two minors/initial forms. The 26 one-family minors force 63 coefficients nonzero (21 per layer); 21 safe gauge choices plus one of edges 0,11,22 give three charts covering all possible factorizations. Nonzero does not mean valuation zero. Arbitrary poles and arbitrary complex coefficients remain OPEN. The later symbolic 16-variable/59-equation continuation is unreviewed and is not promoted here. See NEW-18.
[2026-10-10 22:23 UTC audit; current-scope reconciliation] The dated 18:00 unreviewed-continuation label above is superseded by the later accepted NEW-18 reconstruction, gauge reductions and branch exclusions. Later independently accepted branch exclusions leave only the two original regular d*M!=0 charts of the pinned six-chart fixed-F11 atlas, separated by H=0 or H!=0. The d=0,H=0 branch, d=0,H!=0 branch, M=0,d!=0 pieces and d=M=0 corner are excluded at their exact accepted scopes. All 50 original equations, 19 original guards and the inherited reconstruction contract remain. This is a consequence of accepted exclusions, not a newly accepted replacement atlas. Feasibility of either surviving chart and of the full fixed topology remains OPEN. See New results NEW-18 for the complete dated history and receipt hashes. The SCHUR-V28 base theorem is unchanged.
[2026-10-10 23:20 UTC; independently accepted bounded F11 continuations] Related NEW-18 fixed-F11 progress: regular H=0 now has degree-two polynomial b(e), three redundant but retained guards (x83,D25,g98), and a 33-term E41 residual of degrees (e,c,q)=(2,3,2); no further safe input elimination is established. Regular H!=0 gives A(b,e)q+B(b,e)=0: A!=0 uses (b,e), q=-B/A, while A=B=0 retains (b,q,e). Every piece retains all 50 original residuals, 19 original guards and accepted reconstruction predicates. Feasibility remains OPEN; no existence, infeasibility, dimension, runtime or novelty claim. See New results D21:E21 and H21 for scope and independent receipt hashes. The SCHUR-V28 base theorem is unchanged.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</si>
  <si>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Planar solve/storage O(N^2); no new full Fourier acceleration or unrestricted circuit lower bound.</t>
  </si>
  <si>
    <t>Exact Schur realization; complex prime Fourier is one totally nonsingular case.</t>
  </si>
  <si>
    <t>Classical separator, nullity and crossover ingredients; exact synthesis priority unverified.
[2026-10-10 13:10 UTC checkpoint] Bounded editorial assessment for the specifically linked continuation (Independent-order Schur v30 completion refinements): supporting structural-paper material pending exact increment. Next evidence: Compare invertible-baseline refinement with classical completion; preserve field/order and composite-F4 boundaries. This annotation does not change correctness, construction, implementation, novelty or historical-count fields. Full comparison: math/updates/2026-10-10-1310/notes/02_publication_readiness.md.</t>
  </si>
  <si>
    <t xml:space="preserve">[2026-10-11 23:44 UTC; independently accepted later F11 v40 exact-support exclusion]
F11 continuation evidence only.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[2026-10-11; named queue source-binding reconciliation] Exact exported note SHA256 50548e0d20c9a6376a2dc82c96f2d7865e0139647f42229796874c395217d6ef (13740 bytes) re-fetched and matched to Proof sources: https://github.com/AgentSlop-Si/research/blob/main/math/updates/2026-10-10-1200/notes/01_schur_extensions.md. Source-to-export mapping and scoped disposition checked in the 2026-10-10-1200 public manifest/status records. Accepted base treewidth/planar scope is closed. Related current NEW-18 fixed-F11 atlas still has two regular H-split charts with d*M nonzero and all 50 residuals/19 guards. No chart feasibility/emptiness, unrestricted F11 exclusion, scalable fast solve or FFT improvement is established; later graph/palette/aggregate statements are separate models.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</si>
  <si>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[2026-10-13; source cutoff 10:52 UTC; newly recovered-source proposal]
OPEN: general matching upper 53; restricted two-read theorem accepted
Earlier dated history (preserved verbatim):
[2026-10-12 00:10 UTC; independently accepted restricted sparse endpoint quadratic minima]
Restricted one-read and independently correct masked-block quadratic optima are independently accepted. The general sparse-endpoint matching upper stays OPEN; no new canonical result count or ranking.
Earlier dated history (preserved):
Scoped proof review complete; remaining claims separately open</t>
  </si>
  <si>
    <t>independent_scoped_pass_with_correction</t>
  </si>
  <si>
    <t>[2026-10-13 12:24:37 UTC; frozen accepted-source cutoff]
The mixed-read parent stays OPEN at priority 53. Select an additional Fourier/recurrence premise beyond generic sparse-code geometry, then seek a legal matching/separating family or a scoped obstruction. Do not repeat the completed two-read prior-implication audit.
Earlier dated history (preserved verbatim):
[2026-10-13; source cutoff 10:52 UTC; newly recovered-source proposal]
General sparse-prefix matching-upper parent remains OPEN at 53. Preserve the earlier one-read and independently correct masked-block results. The two-read obstruction is complete; any next construction or stronger obstruction must explicitly go beyond its at-most-two-read scalar cyclic model and charge preparation, indexing and evaluation.
Earlier dated history (preserved verbatim):
[2026-10-12 00:10 UTC; independently accepted restricted sparse endpoint quadratic minima]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
Earlier dated history (preserved):
Matching-order upper construction remains conjectural; supplied growing construction Theta(N^(3/2)). Sorting, preparation, indexing and scalar model remain charged.</t>
  </si>
  <si>
    <t>Representation-size bound and explicit scalar endpoint executor only.</t>
  </si>
  <si>
    <t xml:space="preserve">[2026-10-13; source cutoff 10:52 UTC; newly recovered-source proposal]
SPARSE_TWO_READ: sources/SPARSE_TWO_READ/REVIEW.md; SHA-256 4cc6437e07efc011a465d518119607b737a6428285b863c8165420a8e9c66b2c
Earlier dated history (preserved verbatim):
[2026-10-12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[2026-10-11; named queue source-binding reconciliation] Exact exported note SHA256 34003d2d18258dae6aaa466bc294cc805154d3340143940bf5d616adea5c956e (9718 bytes) re-fetched and matched to Proof sources: https://github.com/AgentSlop-Si/research/blob/main/math/updates/2026-10-10-1200/notes/02_sparse_prefix_bounds.md. Source-to-export mapping and scoped disposition checked in the 2026-10-10-1200 public manifest/status records. One nonsingular scalar cyclic Green inverse, fixed explicit scalar endpoints, zero weights and uneven degrees allowed. Matching Omega(N log N/log log N) upper construction remains conjectural; displayed growing construction is Theta(N^(3/2)). Open/reset and closed cyclic tour counts differ. This is neither M-SPARSE-PREFIX nor the prefix-stabilizer group theorem.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</si>
  <si>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scoped_pass_with_corrections</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</si>
  <si>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Component only; no cheap arbitrary-input complement or full-FFT improvement. N=61440 count is 64603 literal events or 64499 with signed accumulation under stated unit-cost inverse convention.</t>
  </si>
  <si>
    <t>E=Q(zeta_d) inside Q(zeta_N), rank over E; all-rational exterior still requires N-tau(N) width.</t>
  </si>
  <si>
    <t>Gcd-even/Ramanujan transform and normal-basis machinery classical; exact formulation priority unverified.
[2026-10-10 13:10 UTC checkpoint] Bounded editorial assessment for the specifically linked continuation (HERO1 Phase33 additive-quotient projected Fourier comparator): specialized algorithm-note package; source evaluator is a different method. Next evidence: Bounded comparison with quotient/pruned and multiplicative-character transforms, followed by one complete cost ledger. This annotation does not change correctness, construction, implementation, novelty or historical-count fields. Full comparison: math/updates/2026-10-10-1310/notes/02_publication_readiness.md.</t>
  </si>
  <si>
    <t xml:space="preserve">[2026-10-11; named queue source-binding reconciliation] Exact exported note SHA256 fe051ad7635a354b7c6377b4fe0d3c79634987d6fb5c8aa8df6ba93acd0f3e9c (12472 bytes) re-fetched and matched to Proof sources: https://github.com/AgentSlop-Si/research/blob/main/math/updates/2026-10-10-1200/notes/03_relative_field_rank.md. Source-to-export mapping and scoped disposition checked in the 2026-10-10-1200 public manifest/status records. Relative exterior theorem allows an E-valued bypass; all-rational width remains N-tau(N). Gcd-orbit and projected components are not full arbitrary-input transforms. The separate dyadic comparator computes the same projection and at full cutoff remains O(N log N); no uniform relative-error or practical-speed guarantee.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</si>
  <si>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Every characteristic-zero field containing a primitive fifth root excludes four legal signed magnetic banks with arbitrary phase weights; the independent-sector relaxation is also excluded. N=5 therefore requires at least five banks.</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</si>
  <si>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No five-bank construction, exact larger minimum, positive-characteristic theorem or runtime consequence.
[2026-10-10 12:20 UTC; superseding scoped update, N5-SIGNED-FIVE-BANK-20261010] At N=5, exact minimum five is now independently accepted in characteristic zero within the signed phase-weighted additive bank grammar. The earlier no-five-bank-construction limitation is superseded. No all-length, worldwide-priority, runtime-improvement or positive-characteristic conclusion follows.</t>
  </si>
  <si>
    <t>One legal parameter pair per orientation, forced by four-orientation support coverage. No arbitrary additional endpoints or stage products.</t>
  </si>
  <si>
    <t xml:space="preserve">[2026-10-11; named queue source-binding reconciliation] Exact exported note SHA256 2734134461dda11f513299d663fbf44df7db74014ba5668d093251c5a3c084c7 (8499 bytes) re-fetched and matched to Proof sources: https://github.com/AgentSlop-Si/research/blob/main/math/updates/2026-10-10-1200/notes/04_n5_four_bank_exclusion.md. Source-to-export mapping and scoped disposition checked in the 2026-10-10-1200 public manifest/status records. Four-bank exclusion is closed in characteristic zero. The later five-bank construction closes exact minimum five in the same grammar, superseding only the old no-five-bank-construction caveat. Positive characteristic, wider gauges/products and runtime are separate.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</si>
  <si>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independent_scoped_acceptance_with_cost_and_implementation_corrections</t>
  </si>
  <si>
    <t>All-length coefficient identities and even parity blocks, odd full-rank first-chart weights and convolution contraction are valid. Even-chart extension has rank N except rank N-1 when N=0 mod4.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
[2026-10-10 14:03 UTC; accepted reviews] Related Phase22 Jordan extension accepted after second review: bounded normalized polynomial-exponential order R has supplied-root recognition and all N outputs in O(NR^2+R^3), with stated characteristic guards and 2R&lt;=N. Fixed-R linear work is restricted to this family. Greedy piecewise recognition may reject short structured segments; EGF jets require degree below characteristic. Source N-output comparisons show no win through N=177147; the crossover concerns padded 2N outputs. No benchmark replay or general FFT claim. Accepted Schur–q-defect cost gate is scoped separately under SCHUR-V28.
[2026-10-10 16:46 UTC; accepted five-source intake] Related HERO17 Phase23: the fully recognized single chirped q-Green family has an exact ordinary N-output transform over a caller-certified prime field, for odd N with a supplied primitive 2N root. The coset route costs O(dN+N), d=N/gcd(N,s); s=N/3 uses three seeds. At N=177147, fresh preparation plus the stated scalar-field schedule totals 3,011,573 operations versus 6,849,772 for its particular ordinary-N reference. This is a structured-input comparison, not an optimal FFT or measured-runtime result. Corrections retained: seed budgets 2/3 omit the eligible s=4 fast path and safely fall back; the new single-chirp family is not a superset of the older multipole family; primality is assumed, not certified by root-order checks. No general-input, bit-cost, floating-point or novelty claim.
[2026-10-10 16:56 UTC; separate detector correction] An independently authored candidate helper now completely enumerates the existing planner seed bound and includes s=4 at budgets 2/3. Root proof/static review and 4,410 independent set-oracle cases pass; the author also checked 66,810 (N,budget) pairs. Full raw-sample verification and fallback remain required. This is an accepted engineering addendum, not a new transform or an applied patch to the original source.</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</si>
  <si>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No new full Fourier speedup; coefficients are Fourier-equivalent and weight action uses classical convolution.</t>
  </si>
  <si>
    <t>Exact field with supported primitive roots and valid Green denominator; auxiliary weight matvec is not full Weyl synthesis.</t>
  </si>
  <si>
    <t>Even finite-chirp parity directly classical; specific Green-chart synthesis priority unverified.
[2026-10-10 13:10 UTC checkpoint] Bounded editorial assessment for the specifically linked continuation (Even strictly truncated chart rank): corollary rather than separate paper on present evidence. Next evidence: Attribute and integrate into chart/bank manuscript. This annotation does not change correctness, construction, implementation, novelty or historical-count fields. Full comparison: math/updates/2026-10-10-1310/notes/02_publication_readiness.md.</t>
  </si>
  <si>
    <t xml:space="preserve">[2026-10-11; named queue source-binding reconciliation] Exact exported note SHA256 c57900857d6c8914c1c23594bbdfa702e925cdebeb87db622e19c9cbb8297801 (17265 bytes) re-fetched and matched to Proof sources: https://github.com/AgentSlop-Si/research/blob/main/math/updates/2026-10-10-1200/notes/05_even_chirp_and_hankel.md. Source-to-export mapping and scoped disposition checked in the 2026-10-10-1200 public manifest/status records. Exact coefficient/chart identities are closed with cost and all-length implementation corrections. Weight contraction is not full Weyl synthesis. Later sparse-defect, Jordan and chirped structured families retain individual input/root/characteristic contracts; source detector repair was an addendum, not a patch to original bytes.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</si>
  <si>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Scoped proof review complete; remaining claims separately open</t>
  </si>
  <si>
    <t>Mixed-Hessian basis and fixed-base normalized channel-rank identities accepted. Pinned N64 architecture has generic Jacobian rank 504 with minor 8439 mod65537 and eight independent null directions.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
[2026-10-10 16:46 UTC; accepted five-source intake] Related HERO0 Phase23: for exactly two rook-supported stages at N=s² in standard order, both crossed paths may vary jointly. Each off-rook Fourier block forces transverse rank product ru≥s−2. A uniform product budget rho≤s−3 yields relative Frobenius error at least sqrt(1−(3+rho)/s+1/s²). The two orientations give necessary bounds on the same entries, so maximize rather than add their error bounds. Effective nonreal-entry and transverse-rank budgets depend on the chosen realization/gauge and are not operation or independent-parameter counts. No arbitrary endpoint-ordering, high-transverse-rank exclusion, Fourier factorization or runtime conclusion follows.</t>
  </si>
  <si>
    <t>Classical resolvent/Hessian/rank ingredients; precise application priority unverified.
[2026-10-10 13:10 UTC checkpoint] Bounded editorial assessment for the specifically linked continuation (Selected-pair target-only Green obstruction): methods/application section unless further reusable substance is established. Next evidence: Compare bilinear compatibility formulations and explain reusable application; do not call rank relaxation sufficient. This annotation does not change correctness, construction, implementation, novelty or historical-count fields. Full comparison: math/updates/2026-10-10-1310/notes/02_publication_readiness.md.</t>
  </si>
  <si>
    <t xml:space="preserve">[2026-10-11; named queue source-binding reconciliation] Exact exported note SHA256 c1adb0adba62b1c42f5f6d6b5f17ca8aada8b2131eb0f66601e6da64a8da9388 (9873 bytes) re-fetched and matched to Proof sources: https://github.com/AgentSlop-Si/research/blob/main/math/updates/2026-10-10-1200/notes/07_finite_edit_hessian.md. Source-to-export mapping and scoped disposition checked in the 2026-10-10-1200 public manifest/status records. Fixed normalized Hessian basis/channel claims are closed. Divided finite-edit identity requires entrywise nonzero bridge C-prime; valid resolvents alone do not suffice. Later two-rook-stage transverse product bounds are necessary, gauge-dependent and not unrestricted factorization/runtime conclusions.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</si>
  <si>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[2026-10-13; full status reconciliation]
Closed named scope; broader work separate
Earlier dated history (preserved verbatim):
[2026-10-11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</si>
  <si>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Only input pi1 and output pi3 vary; six terms, coefficients and topology remain fixed. Necessary condition only. No unrestricted architecture, all-length or runtime conclusion.</t>
  </si>
  <si>
    <t xml:space="preserve">[2026-10-11; named queue source-binding reconciliation] Exact exported note SHA256 093c2c4e299fcd1e8f497ec782f6296d296bb82227b94440de54316ef03e0963 (10450 bytes) re-fetched and matched to Proof sources: https://github.com/AgentSlop-Si/research/blob/main/math/updates/2026-10-10-1220/notes/01_selected_pair_obstruction.md. Source-to-export mapping and scoped disposition checked in the 2026-10-10-1220 public manifest/status records. Only two selected terms vary; six terms, coefficients, seed-19 baseline and topology remain fixed. Rank-at-most-three is necessary, not sufficient. Accepted N=4,16,64,256 finite and rational characteristic-zero exclusions do not imply all-length or unrestricted architectural impossibility.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</si>
  <si>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 even, exact order N root, alpha beta delta nonzero, strict integer cutoff a+b&lt;N. Separable-representation rank, not arithmetic runtime.</t>
  </si>
  <si>
    <t xml:space="preserve">[2026-10-11; named queue source-binding reconciliation] Exact exported note SHA256 7e6761dd5f3fd5fc9f48efa1f02e0fb142aae7849dd2e42ac4975534a42200e9 (1533 bytes) re-fetched and matched to Proof sources: https://github.com/AgentSlop-Si/research/blob/main/math/updates/2026-10-10-1220/notes/02_even_chart_rank.md. Source-to-export mapping and scoped disposition checked in the 2026-10-10-1220 public manifest/status records. Exact-order even N root, alpha*beta*delta nonzero and strict integer a+b&lt;N cutoff. Rank is N at N=2 mod4 and N-1 at N=0 mod4; a separable-representation statement without runtime consequence.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</si>
  <si>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Specified signed phase-weighted additive grammar. Generic lemma fixes beta=1 and requires nonzero/distinct/nonsingular assumptions. No positive-characteristic classification, runtime improvement or priority claim.</t>
  </si>
  <si>
    <t>Classical Gaussian coefficients, moments, interpolation and cyclotomic arithmetic; exact model-specific priority unresolved.
[2026-10-10 13:10 UTC checkpoint] Bounded editorial assessment for the specifically linked continuation (N5 exact five-bank minimum): coherent compact manuscript package; not a submission-ready unified manuscript yet. Next evidence: Unify support, exclusion and witness; compare equivalent quantum-torus/restricted-resolvent formulations without widening the model. This annotation does not change correctness, construction, implementation, novelty or historical-count fields. Full comparison: math/updates/2026-10-10-1310/notes/02_publication_readiness.md.</t>
  </si>
  <si>
    <t xml:space="preserve">[2026-10-11; named queue source-binding reconciliation] Exact exported note SHA256 6c2bad325439d67f601ad7ec203941d8c35b99c0509fb1645f2dcae093162e38 (11097 bytes) re-fetched and matched to Proof sources: https://github.com/AgentSlop-Si/research/blob/main/math/updates/2026-10-10-1220/notes/05_n5_five_bank_construction.md. Source-to-export mapping and scoped disposition checked in the 2026-10-10-1220 public manifest/status records. Exact minimum five in characteristic-zero signed phase-weighted additive grammar; explicit witness in Q(q). Generic lemma fixes beta=1 and requires nonzero/distinct/nonsingular guards. No positive-characteristic classification or scalar FFT improvement.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</si>
  <si>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Exact bytes are identified by SHA-256. Review acceptance applies only to the recorded statement, model and dependencies.</t>
  </si>
  <si>
    <t>Read depth and exact model matter. A missing match or unavailable paper is not evidence of novelty.</t>
  </si>
  <si>
    <t>Proof ID</t>
  </si>
  <si>
    <t>Related IDs</t>
  </si>
  <si>
    <t>Document</t>
  </si>
  <si>
    <t>Primary work and verified source URL</t>
  </si>
  <si>
    <t>Disposition</t>
  </si>
  <si>
    <t>Proof-pack member</t>
  </si>
  <si>
    <t>SHA-256</t>
  </si>
  <si>
    <t>Remaining comparison</t>
  </si>
  <si>
    <t>Independent review</t>
  </si>
  <si>
    <t>All-length finite-word Fourier proof</t>
  </si>
  <si>
    <t>Current review: Lubinsky–Saff 1987 mathematical body compared at the 10:57 UTC checkpoint. See Source comparisons for exact claims and hashes.
Earlier source notes (historical, before this review):
https://arxiv.org/pdf/0811.4100
https://arxiv.org/pdf/math/0012259
https://arxiv.org/pdf/1802.00605v1
https://arxiv.org/pdf/1612.05514
https://arxiv.org/pdf/2007.00065v1
https://arxiv.org/pdf/q-alg/9605034
https://doi.org/10.1007/BF01890574
https://doi.org/10.1142/S0217751X97000438</t>
  </si>
  <si>
    <t>proofs/01-all-length-fourier.md</t>
  </si>
  <si>
    <t>c8a775230a824872c23fc48b351e03d63878154bcfb314a8cca689842e31fc8d</t>
  </si>
  <si>
    <t>PRIMARY-THETA. Classical overlap: RS recurrence and self-reciprocity root-of-unity factorization static specialized root multiplicities derivative restatements as independent candidates Retained: Exact fixed-n moving-z local splitting, ordinary-discriminant coefficients, guarded arithmetic consequences; novelty remains unverified.</t>
  </si>
  <si>
    <t>Accepted scoped claims at this exact hash</t>
  </si>
  <si>
    <t>PRIMARY-THETA: journal reference page360 and citations9–36 if pursuing earlier attribution Zhedanov1997 fulltext comparison broader exact local-discriminant and arithmetic priority review all-composite half-order simplicity repeated-prime extension uniform unramified content support</t>
  </si>
  <si>
    <t>Arbitrary-pencil and even-bank proofs</t>
  </si>
  <si>
    <t>proofs/02-algebra-closures.md</t>
  </si>
  <si>
    <t>f6412a2cb78457a2fddd62a6e688095cb82528b4457ad1454dbbe069179937d6</t>
  </si>
  <si>
    <t>Current review: Delvaux–Van Barel 2008 final article compared at the 10:57 UTC checkpoint. See Source comparisons for exact claims and hashes.
Earlier source notes (historical, before this review):
Delvaux–Van Barel, official TW470 preprint
Fresh full primary preprint, Lemma8 and Theorem10/§4: digit-reversal low-rank grid and support uncertainty. Final2008 article full comparison unresolved.
https://www.cs.kuleuven.be/publicaties/rapporten/tw/TW470.pdf
Delvaux–Van Barel, final2008 article record
Final bibliographic record and abstract accessible; final full text not obtained. DOI10.1016/j.laa.2008.04.043.
https://www.sciencedirect.com/science/article/pii/S0024379508002164
Osgood–Siripuram–Wu, Universal Sampling Sets
Theorem4 prime-power balanced residues; inherited primary comparison; not endpoint minimax.
https://arxiv.org/html/1204.0992</t>
  </si>
  <si>
    <t>R15, R16</t>
  </si>
  <si>
    <t>PRIMARY-FOURIER. Classical overlap: Double digit reversal and rank-one hierarchy: Lemma 7, p.1596; Eq.(15), pp.1593-1594. C02 N=8 critical lower bound is a corollary of Theorem 9, pp.1598-1599. One-vector support frontier and extremal output geometry: Theorem 9 and Remark 10. Retained: General N=2^m&gt;=8 all-independent-endpoint minimax N/4+1, with classical upper hierarchy explicitly credited. Every (N/2-1)x(N/2+1) abelian-2-group character-table rectangle has rank&gt;=N/4+1 and the stated positive singular-value gap. General finite-abelian autocorrelation-deficit rank/gap estimate and legal p-group trimming fusion.</t>
  </si>
  <si>
    <t>proofs/03-blocked-chirp.md</t>
  </si>
  <si>
    <t>PRIMARY-FOURIER: Not a +1 bound on N/2-square blocks; the exact arbitrary-half-square minimum is N/4. No worldwide novelty certificate; no finite-field analytic transfer. No matching minimax upper for all noncyclic 2-groups. C07 was not newly audited by this comparison.</t>
  </si>
  <si>
    <t>a41036c83b349ee470cf3c6fc886d23092403bb86b118cb242fd14b563b74d13</t>
  </si>
  <si>
    <t>R24</t>
  </si>
  <si>
    <t>Fürer, How Fast Can We Multiply Large Integers on an Actual Computer?
Primary full relevant model definitions and Theorem 1(a) read. O(n) integer multiplication uses about n/log n Fourier coefficients; it does not directly establish this N-coefficient fixed-relative-accuracy tabulation theorem.
https://arxiv.org/pdf/1402.1811</t>
  </si>
  <si>
    <t>P04</t>
  </si>
  <si>
    <t>Retained RS and conditioning scope</t>
  </si>
  <si>
    <t>Possible substantive charged numerical synthesis; lookup FFT and stability mechanisms established. Full theorem-matched priority not cleared.</t>
  </si>
  <si>
    <t>proofs/04-rs-scope.md</t>
  </si>
  <si>
    <t>Model-matched finite-precision/Four-Russians/word-RAM comparison; supply or efficiently compute the general precision exponent and charge its cost; validate an actual eager implementation separately.</t>
  </si>
  <si>
    <t>623abdcf82a49a73730d034acf1348c5ce31f4f454d65efa541a35db82b4793b</t>
  </si>
  <si>
    <t>Scope summary; accepted proofs are H02 and P05</t>
  </si>
  <si>
    <t>R10, R11</t>
  </si>
  <si>
    <t>Six structured fusion propositions</t>
  </si>
  <si>
    <t>proofs/05-structured-fusions.md</t>
  </si>
  <si>
    <t>02ec40df49f0585c57f98d3af7cbb9867216773f98a2998db9d51237fd69b787</t>
  </si>
  <si>
    <t>Current review: Delvaux–Van Barel 2008 final article compared at the 10:57 UTC checkpoint. See Source comparisons for exact claims and hashes.
Earlier source notes (historical, before this review):
Huhtanen–Perämäki, Circulant/diagonal product factorization
Fresh primary author manuscript: generic multiplicative2n−1 factors; does not establish exact additive cyclic-resolvent length.
https://math.aalto.fi/~mhuhtane/manu.pdf
Boito–Eidelman, Computation of quasiseparable representations of Green matrices
Primary definitions/Theorem 2.1 and Sections 4–5 theorem/structure comparison inspected; exact additive-length comparison remains separate.
https://arxiv.org/abs/2308.02701
Chandrasekaran–Epperly–Govindarajan, Graph-Induced Rank Structures
Freshly inspected §2.1, Propositions2.1–2.3: inverse rank closure and sparse graph rank structures.
https://arxiv.org/html/1911.05858
Stacks Project, projective morphisms are proper
Classical proper-specialization ingredient; linked and inspected in accepted audit.
https://stacks.math.columbia.edu/tag/01WC</t>
  </si>
  <si>
    <t>PRIMARY-FOURIER. Classical overlap: No matching statement in this source; no novelty inference. Retained: Exact three-term minimum for the fixed five-coordinate transformed target, with inherited certificate dependencies.</t>
  </si>
  <si>
    <t>[2026-10-13; source cutoff 10:52 UTC; newly recovered-source proposal]
Historical P05 file path, SHA-256 and original review IDs remain unchanged. Related Q16 scope/transfer and all-length finite-word mathematical acceptance are documented by Q16_SCOPE: sources/Q16_SCOPE/REVIEW_REPORT.md; SHA-256 9ead0dc6f3fd3251a706bc8881131ffbcf3fd99459b212a99052586c31546959; Q16_ALL_LENGTH: sources/Q16_ALL_LENGTH/THEOREM_AND_PROOF_V1.md; SHA-256 4bc3e876a680cfb031d4e7d2363f81dfc713c45ef680b3a34eedb167a536d408. These are separate supplements; no new P05 original-byte or integrated-executable certification.
Earlier dated history (preserved verbatim):
Accepted scoped claims at this exact hash</t>
  </si>
  <si>
    <t>PRIMARY-FOURIER: Target is not a Fourier submatrix. No new 576-pair/624-branch certificate replay; growing matrix gets only lower bound three. The source-comparison exercise did not replay certificates; the separate current SP11/H01–H05 audit did reconstruct and review the decisive finite certificate and upper guards.</t>
  </si>
  <si>
    <t>R18, R19, R20, R21, R22, R23</t>
  </si>
  <si>
    <t>Composite fixed-pair Weyl bounds</t>
  </si>
  <si>
    <t>proofs/06-composite-weyl.md</t>
  </si>
  <si>
    <t>6fbe518c9837cfd73a198f9dfc77ecd9a0ffecdcf2a99ab7a0428ebd1c65f091</t>
  </si>
  <si>
    <t>Omitted matrix-family audits</t>
  </si>
  <si>
    <t>Current review: Delvaux–Van Barel 2008 final article compared at the 10:57 UTC checkpoint. See Source comparisons for exact claims and hashes.
Earlier source notes (historical, before this review):
Vandebril–Van Barel, A short note on the nullity theorem
Classical complementary inverse-submatrix rank identity; audited source comparison plus fresh primary access.
https://www.cs.kuleuven.be/publicaties/rapporten/tw/TW397.pdf
Chandrasekaran–Epperly–Govindarajan, Graph-Induced Rank Structures
Freshly inspected §2.1, Propositions2.1–2.3: inverse rank closure and sparse graph rank structures.
https://arxiv.org/html/1911.05858
Govindarajan–Chandrasekaran–Dewilde, TQS, final2025
Fresh final full-text §3.5 pp1571–1572: binary-tree family, fixed-order storage comparison and combinatorial-ordering footnote; not an open-question claim.
https://repository.tudelft.nl/file/File_6b7549c8-222e-4316-8ac4-a113d7d4da1e
Nelson–van Zwam, frame matrices
At-most-two-column nonzeros and graph representation are classical.
https://www.math.uwaterloo.ca/~apnelson/asympgood.pdf</t>
  </si>
  <si>
    <t>proofs/07-matrix-audits.md</t>
  </si>
  <si>
    <t>eaf8507f21bfbf28058008b49eb98b7aec4004669cd7e4d6360ca4816b9ec4df</t>
  </si>
  <si>
    <t>PRIMARY-FOURIER. Classical overlap: Flat unitary/support uncertainty background: Theorem 1 and Lemma 2, pp.1588-1589. Retained: Exact routed-inverse-sum cutoff N&lt;=qb9^b+q(3^b-1), diagonal variant, q=2 sparse-column result, stated fixed-branch approximation bounds.</t>
  </si>
  <si>
    <t>PRIMARY-FOURIER: Classical nullity/separators/stable rank are not new primitives. No optimality of 9-base or unrestricted FFT arithmetic lower bound.</t>
  </si>
  <si>
    <t>R32, R33, R34, R35</t>
  </si>
  <si>
    <t>Autocorrelation deficit and separators</t>
  </si>
  <si>
    <t>proofs/08-deficit-separators.md</t>
  </si>
  <si>
    <t>b9ee7e0c158b4d767f9021721983b26d0c5be2d2a44fd9efeec903a62161a6bf</t>
  </si>
  <si>
    <t>R30</t>
  </si>
  <si>
    <t>Current review: Delvaux–Van Barel 2008 final article compared at the 10:57 UTC checkpoint. See Source comparisons for exact claims and hashes.
Earlier source notes (historical, before this review):
Schmidt, Irregularities of distribution VII
Original publisher record; original full PDF remains inaccessible in archive comparison.
https://doi.org/10.4064/aa-21-1-45-50
Bilyk–Lacey–Parissis–Vagharshakhan, 2D discrepancy
Primary equation1.2 states classical Schmidt logarithmic discrepancy bound; used in accepted audit.
https://arxiv.org/pdf/0810.5544
Tao, An uncertainty principle for cyclic groups of prime order
Prime complex full spark/support-sum uncertainty; not arbitrary finite-field theorem.
https://arxiv.org/abs/math/0308286
Chandrasekaran–Epperly–Govindarajan, Graph-Induced Rank Structures
Freshly inspected §2.1, Propositions2.1–2.3: inverse rank closure and sparse graph rank structures.
https://arxiv.org/html/1911.05858</t>
  </si>
  <si>
    <t>PRIMARY-FOURIER. Classical overlap: Prime arbitrary-minor full spark is classical Theorem 4, pp.1592-1593. Retained: Specified three-stage rank-to-window-discrepancy inequalities.</t>
  </si>
  <si>
    <t>Two-sided gauge obstruction</t>
  </si>
  <si>
    <t>proofs/09-two-sided-gauge.md</t>
  </si>
  <si>
    <t>PRIMARY-FOURIER: One affine endpoint for composite N; arbitrary endpoints only in complex prime variant. No arbitrary-depth/composite-both-arbitrary/approximation result.</t>
  </si>
  <si>
    <t>74e519a3d3d3ce8cc210252ba30bdd360d83848a90b67ee7dda554cd4f9baf2f</t>
  </si>
  <si>
    <t>https://arxiv.org/abs/1706.04520</t>
  </si>
  <si>
    <t>Potential focused exact recognition contribution; novelty not resolved in this finalization.</t>
  </si>
  <si>
    <t>Matrix core second audit</t>
  </si>
  <si>
    <t>Polynomial-phase Prony, exact sparse interpolation and finite-field chirp-identifiability comparison; reconcile all rank-dependent costs and root/field assumptions.</t>
  </si>
  <si>
    <t>proofs/10-matrix-core.md</t>
  </si>
  <si>
    <t>21468cedbe52121e3234573375f0ae0f657af34d4863a474730e8d04ee03c3a1</t>
  </si>
  <si>
    <t>https://fftw.org/pruned.html
https://arxiv.org/abs/1706.04520
https://arxiv.org/abs/2107.07347</t>
  </si>
  <si>
    <t>R12, R13, R14, R31</t>
  </si>
  <si>
    <t>Classical ingredients and project-relative budget improvement; external originality remains unresolved.</t>
  </si>
  <si>
    <t>H01</t>
  </si>
  <si>
    <t>Previous complete fusion proofs</t>
  </si>
  <si>
    <t>Theorem-level Fourier–Prony and FFT-tree comparison completed. Exact intermediate-fiber rejection/aggregate-budget interface priority remains unresolved; bit/numerical costs remain separate.</t>
  </si>
  <si>
    <t>inherited/01-fusion-proofs.md</t>
  </si>
  <si>
    <t>4afd27bacea1bd896d8b44e7e4c1eb51c1b24b3db997ceca9e554e69f81202bb</t>
  </si>
  <si>
    <t>R01, R02, R03, R04, R05, R06, R07</t>
  </si>
  <si>
    <t>Current review: Delvaux–Van Barel 2008 final article compared at the 10:57 UTC checkpoint. See Source comparisons for exact claims and hashes.
Earlier source notes (historical, before this review):
Gurevich–Hadani–Howe, Gauss sums and finite Weil representation
Classical Fourier/Weil/Gauss context; exact conventions rederived in accepted audits.
https://arxiv.org/html/0808.2447</t>
  </si>
  <si>
    <t>H02</t>
  </si>
  <si>
    <t>PRIMARY-FOURIER. Classical overlap: No matching statement in this source; no novelty inference. Retained: Explicit gcd rank maximum; (N+1)/2 for odd prime powers; ceil(sqrt(N)) for every odd N.</t>
  </si>
  <si>
    <t>Previous algebra theorems</t>
  </si>
  <si>
    <t>inherited/02-algebra-theorems.md</t>
  </si>
  <si>
    <t>PRIMARY-FOURIER: One fixed ordered generating pair and no extra endpoints in composite/Hankel theorem. No half-length theorem for all mixed composites; branch count is not runtime.</t>
  </si>
  <si>
    <t>32420b974fe980350a45021097b88259ba9219f81e1dadcf4d4a8094bd611f61</t>
  </si>
  <si>
    <t>https://people.csail.mit.edu/haitham/Papers/sFFT.pdf
https://arxiv.org/pdf/1909.11123
https://arxiv.org/pdf/1604.00845</t>
  </si>
  <si>
    <t>H03</t>
  </si>
  <si>
    <t>Previous matrix theorems</t>
  </si>
  <si>
    <t>inherited/03-matrix-theorems.md</t>
  </si>
  <si>
    <t>[2026-10-13 14:29:35 UTC; accepted-source cutoff]
Related Q16 implementation dependency: BUCKETS and deterministic decoding are separately accepted, and the paid source bridge is mathematically conditional on Delta/alpha&lt;=rho. This does not upgrade F016's distinct Gaussian/Green theorem or certify its finite-word executor.
Earlier dated history (preserved verbatim):
[2026-10-13 12:24:37 UTC; frozen accepted-source cutoff]
Related Q16 implementation dependency only: recovered-edition fidelity and compact-window v2 R1/C1 accounting/labeling are accepted at their exact hashes. This does not upgrade F016's separate Gaussian/Green ideal O(N log log N) mechanism or certify its finite-word executor.
Earlier dated history (preserved verbatim):
Headline novelty on dyadic lengths is not supported; only specific all-length/mechanism/model details remain an unresolved candidate.</t>
  </si>
  <si>
    <t>6a2a6424d82e313438058a2458cdbc8f555df0fcee6c534cfd7481633d527c6b</t>
  </si>
  <si>
    <t>R12, R13, R14</t>
  </si>
  <si>
    <t>L01</t>
  </si>
  <si>
    <t>[2026-10-13 14:29:35 UTC; accepted-source cutoff]
Shared dependency priority 60 is unchanged. Preserve F016's separate Gaussian/Green probability, range, coefficient and production obligations. Q16 still needs source-pinned executable composition and independent end-to-end conformance.
Earlier dated history (preserved verbatim):
[2026-10-13 12:24:37 UTC; frozen accepted-source cutoff]
Priority 60 is unchanged for the shared implementation dependency. Preserve F016's distinct Gaussian/Green theorem and its own finite-word probability, numerical-range, coefficient and production obligations. Q16 still requires source-pinned integrated execution and end-to-end conformance.
Earlier dated history (preserved verbatim):
[2026-10-13; source cutoff 10:52 UTC; newly recovered-source proposal]
All-length mathematical finite-word existence is accepted under inherited premises; exact-hash-restored review text supports that scope. Integrated implementation remains uncertified. HIKP/Kapralov analytical ingredients are inherited; no historical-priority upgrade.
Earlier dated history (preserved verbatim):
All-length sparse-interpolation transfer is proved. Finite-word sparse-engine certification and exact prior-work interface remain unresolved; weak-error headline has substantial prior art.</t>
  </si>
  <si>
    <t>Algebra primary-source comparison</t>
  </si>
  <si>
    <t>comparisons/01-algebra.md</t>
  </si>
  <si>
    <t>f7532c4e3deb5d5f0494e67b908b3fbad3a94dee855f1715e4af4d3d94065436</t>
  </si>
  <si>
    <t>Current review: Lubinsky–Saff 1987 mathematical body compared at the 10:57 UTC checkpoint. See Source comparisons for exact claims and hashes.
Earlier source notes (historical, before this review):
https://arxiv.org/pdf/1011.0984
https://doi.org/10.1007/BF01890574
https://doi.org/10.1142/S0217751X97000438</t>
  </si>
  <si>
    <t>Primary comparison; no worldwide priority certification</t>
  </si>
  <si>
    <t>L02</t>
  </si>
  <si>
    <t>Structured primary-source comparison</t>
  </si>
  <si>
    <t>[2026-10-13 12:24:37 UTC; frozen accepted-source cutoff]
Independent source-closure acceptance recovers the exact original global-bank theorem/classification body and completes the selected LS87 determinant, annihilator and forced-diagonal mapping plus qualified Pozza–Pranic comparison. Missing LS87 p.360 is a bibliography-image gap, not a missing mathematical body.
Earlier dated history (preserved verbatim):
PRIMARY-THETA. Classical overlap: chirp Hankel determinant shifted RS moment annihilator evaluated forced-diagonal product Retained: Specified legal-node restrictions, resonance classification, scoped simplicity inputs and common-cycle minimum as application; no new general Padé/Prony theory.</t>
  </si>
  <si>
    <t>comparisons/02-structured.md</t>
  </si>
  <si>
    <t>7b45a9404bedc6fa8e729234ec02061a056af5971c8df234ae936012ae328d5a</t>
  </si>
  <si>
    <t>[2026-10-13 12:24:37 UTC; frozen accepted-source cutoff]
Parent priority 53 is unchanged. Historical attribution remains open for the exact simple, nonzero, nonresonant common-cycle grammar. Resume only with a specific fresh primary theorem, mapping field, moments, pole guards, optional diagonal, resonance/simplicity, counted minimum and cost.
Earlier dated history (preserved verbatim):
PRIMARY-THETA: journal reference page360 and citations9–36 if pursuing earlier attribution Zhedanov1997 fulltext comparison broader exact local-discriminant and arithmetic priority review all-composite half-order simplicity repeated-prime extension uniform unramified content support</t>
  </si>
  <si>
    <t>Corrected Weil and curvature proofs</t>
  </si>
  <si>
    <t>proofs/11-weil-curvature.md</t>
  </si>
  <si>
    <t>9be4a2795988244f0658fc9e90c0e7181d5d02a0325a738ee2045e3b4377ddfa</t>
  </si>
  <si>
    <t>R27, R28, R29</t>
  </si>
  <si>
    <t>Multiscale chirp barrier</t>
  </si>
  <si>
    <t>proofs/12-multiscale-chirp.md</t>
  </si>
  <si>
    <t>b7606c0c42f004ca469b86e760323834599131afb2fdab410fafcde1b1426282</t>
  </si>
  <si>
    <t>R36</t>
  </si>
  <si>
    <t>L03</t>
  </si>
  <si>
    <t>Fourier algorithm model comparison</t>
  </si>
  <si>
    <t>comparisons/03-fourier-algorithms.md</t>
  </si>
  <si>
    <t>f2214e868e4a1114651c96ffa9b755f3f9acfbcea89b0d6035c659b1b231bb52</t>
  </si>
  <si>
    <t>Conditional regular-jet reduction</t>
  </si>
  <si>
    <t>proofs/13-regular-jet.md</t>
  </si>
  <si>
    <t>94da2df24bd6f6bc073b35ab3c8cc0c0d57d94e1b1ee0d4a860a1fc4458f5af1</t>
  </si>
  <si>
    <t>R39, R40</t>
  </si>
  <si>
    <t>[2026-10-11 23:16 UTC; independently reviewed bounded C03 component-source comparison]
Independent bounded primary comparison: Baker AppendixB PropositionB.1/RemarksB.2-B.3 equations13-14, https://arxiv.org/html/2309.02512v2#A2; GKS MPI/90-10 sections2-3 has Ore dilation and real-root hypotheses, https://archive.mpim-bonn.mpg.de/id/eprint/2068/1/preprint_1990_10.pdf; Yang2015 p484 identifies det(T→AT−TB) with the characteristic-polynomial resultant, https://journals.uwyo.edu/index.php/ela/article/download/1561/1561/1561. These are component antecedents; an exact earlier arbitrary-matrix C03-family printed match remains unestablished.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[11 October 2026; C03-specific bounded comparison]
BM: https://arxiv.org/pdf/cs/0612050 — §2.1.1 Remark 2.1 pp.3-4; §2.1.2 equation (2.2), p.5
Baker: https://arxiv.org/html/2309.02512v2#A2 — Proposition B.1 p.8; Remark B.2 p.9; excluded comparator Proposition 2.3 p.3
Sturmfels1994: https://www.maths.tcd.ie/EMIS/journals/JACO/Volume3_2/m4496732732u7744.fulltext.pdf — Theorems 2.1 p.213 and 4.1 p.220; Proposition 4.2 p.223
ElKahoui2003: https://www.researchgate.net/publication/220160919_An_elementary_approach_to_subresultants_theory — §3, Lemma 3.1 p.285; §3.2 p.285; Proposition 5.1 p.290
Nart: https://arxiv.org/pdf/1205.1340 — §3 p.14 scaling rule; §3.1 Definition 3.1 p.16
Barnett: https://arxiv.org/html/1011.1760#S3 — Proposition 3.4, manuscript pp.3-4; Proposition 2.2
CurgusDijksma: https://arxiv.org/pdf/1208.2385 — Equations (7)-(9), pp.3-4; §5 equation (12), p.5
UteshevBaravy: https://arxiv.org/html/1603.08752#S6 — Theorem 6.2, equations (6.6)-(6.7)
MuldersStorjohann: https://cs.uwaterloo.ca/~astorjoh/jscpopov.pdf — Figure 5; Theorem 4.2 manuscript p.9, proof p.10
LabahnNeigerZhou: https://cs.uwaterloo.ca/~glabahn/Papers/HermiteDeterminantPaper.pdf — Theorem 7 p.6; Algorithm 2 and Proposition 17 p.13
Historical comparison retained:
Current review: Lubinsky–Saff 1987 mathematical body compared at the 10:57 UTC checkpoint. See Source comparisons for exact claims and hashes.
Earlier source notes (historical, before this review):
https://www.maths.tcd.ie/EMIS/journals/JACO/Volume3_2/m4496732732u7744.fulltext.pdf
https://arxiv.org/pdf/1205.1340
https://arxiv.org/html/1603.08752
https://archive.mpim-bonn.mpg.de/id/eprint/2068/1/preprint_1990_10.pdf
[2026-10-12 15:10 UTC author source checkpoint; 15:15 UTC independent scope review]
Author-reported primary-body comparison: Helmke–Fuhrmann, Bezoutians (1989), https://math.bgu.ac.il/~paf/bezoutians.pdf; Section 2 p.1042, Theorem 3.3 p.1054, Theorem 6.3 and Corollary 6.1 equation (126), pp.1065–1067. The reported nullity comparison is field/full-degree; the reported Hankel–Bezout determinant comparison is coprime-only. The 1989 primary-text extract was not retained for independent reinspection and formula artwork was not image-verified; this review accepts scope-safe attribution wording, not independent certification of those source details. Preserve the accepted noncoprime bridge through García-Armas–Ghorpade–Ram, arXiv:1011.1760v1, Proposition 3.4, https://arxiv.org/html/1011.1760#S3. No literal 1989 attribution of the complete arbitrary-ring, padded or endpoint C03 scope follows.</t>
  </si>
  <si>
    <t>Locally normalized packed Fourier microkernels</t>
  </si>
  <si>
    <t>proofs/14-packed-microkernels.md</t>
  </si>
  <si>
    <t>081ac7eccbfc51c741447f5684407036379de8314823c42e4f70b6f3fcef3c3d</t>
  </si>
  <si>
    <t>R38</t>
  </si>
  <si>
    <t>Finite quadratic certificates and exceptional witnesses</t>
  </si>
  <si>
    <t>proofs/15-quadratic-certificates.md</t>
  </si>
  <si>
    <t>ee8ffa893abfe16ca4e9ac319869be4fd5fceed3dfb0875e908daaf75a695401</t>
  </si>
  <si>
    <t>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[2026-10-12 15:10 UTC author source checkpoint; 15:15 UTC independent scope review]
The author reports a bounded 1989 Helmke–Fuhrmann body-text comparison for field/full-degree gcd nullity and the coprime Hankel–Bezout determinant link (Theorem 3.3; Theorem 6.3/Corollary 6.1). Those source details were not independently reverified from retained primary text, and formula artwork was not image-verified. The coprime statement must not exclude determinant-zero C03 cases: the accepted all-Padé bridge (García-Armas–Ghorpade–Ram, 2010, Proposition 3.4) and universal fixed-degree proof remain controlling. C03/P02/R15 correctness, accepted structural/evaluator/triangular scope, and the C03/Q17/NEW-06 identity are unchanged. C03::specific-priority and consequential general sparse recovery remain OPEN. No novelty, rank, count or proof-status change.</t>
  </si>
  <si>
    <t>R41</t>
  </si>
  <si>
    <t>D01</t>
  </si>
  <si>
    <t>Inherited C01 all-order lower certificate proof</t>
  </si>
  <si>
    <t>dependencies/01-green-lower-review.md</t>
  </si>
  <si>
    <t>aa91fdec5f08cc03e33652869d41be9f9a53bf3c37838c2d5f8d58532dd54586</t>
  </si>
  <si>
    <t>Historical dependency retained. Current fresh reconstruction and scoped independent review are recorded in SP11, Q11 and Q14.</t>
  </si>
  <si>
    <t>H01, H02, H03, H04, H05, H12, H13, H14, H15</t>
  </si>
  <si>
    <t>D02</t>
  </si>
  <si>
    <t>[2026-10-11 23:16 UTC; independently reviewed bounded C03 component-source comparison]
C03::specific-priority remains OPEN. The elementary triangular specialization is independently accepted, while generic sparse-rational/Fourier recovery, exact full-family printed antecedent and historical priority remain unresolved. Keep fixed-grade, singularity, every-characteristic and supplied-subgroup hypotheses separate. No discovery/rank promotion.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Exact-family printed match remains unestablished.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t>
  </si>
  <si>
    <t>Inherited C01 three-term upper construction proof</t>
  </si>
  <si>
    <t>dependencies/02-green-upper-review.md</t>
  </si>
  <si>
    <t>F015 / FUS-05</t>
  </si>
  <si>
    <t>985eab459973fab307ec4081560238fb604d80b9c5b7d14b6d16252d71bbc12b</t>
  </si>
  <si>
    <t>FFTW pruning: https://fftw.org/pruned.html
Fourier–Prony: https://arxiv.org/pdf/1706.04520
FFT tree recovery: https://arxiv.org/html/2107.07347</t>
  </si>
  <si>
    <t>Classical pruning/recovery ingredients. Exact intermediate-fiber accept/reject interface remains unresolved.</t>
  </si>
  <si>
    <t>D03</t>
  </si>
  <si>
    <t>Fresh theorem-level comparison in comparisons/02-structured.md.</t>
  </si>
  <si>
    <t>Inherited growing-fiber complete theorem</t>
  </si>
  <si>
    <t>F016 / FUS-09</t>
  </si>
  <si>
    <t>dependencies/03-growing-fiber-theory.md</t>
  </si>
  <si>
    <t>HIKP §4.2, Theorem 4.4: https://people.csail.mit.edu/haitham/Papers/sFFT.pdf
Arbitrary-length comparator: https://arxiv.org/html/1909.11123</t>
  </si>
  <si>
    <t>a5c0da63f7761f91c26cf7662afb0ba5f7874f330db36791addde9bf6c58f045</t>
  </si>
  <si>
    <t>Headline weak approximation has strong earlier results, including discussion of general lengths.</t>
  </si>
  <si>
    <t>[2026-10-13; source cutoff 10:52 UTC; newly recovered-source proposal]
The related Q16 all-length finite-word mathematical existence theorem is accepted under exact E(beta)/P05 premises; integrated implementation and complete original archive recovery are separate. Existing HIKP/Kapralov analytical guarantees are inherited and do not acquire novelty credit. Q16_ALL_LENGTH: sources/Q16_ALL_LENGTH/THEOREM_AND_PROOF_V1.md; SHA-256 4bc3e876a680cfb031d4e7d2363f81dfc713c45ef680b3a34eedb167a536d408
Earlier dated history (preserved verbatim):
Do not market all-length O(N) weak-error transfer as priority-cleared or finite-word certified.</t>
  </si>
  <si>
    <t>D04</t>
  </si>
  <si>
    <t>FUS-06 / S3</t>
  </si>
  <si>
    <t>Inherited growing-fiber independent review</t>
  </si>
  <si>
    <t>dependencies/04-growing-fiber-review.md</t>
  </si>
  <si>
    <t>77803ddc6aeb79ee42a1e22c6048090d00db98886db1aef3214c4a9240e70e2b</t>
  </si>
  <si>
    <t>Current review: Lubinsky–Saff 1987 mathematical body compared at the 10:57 UTC checkpoint. See Source comparisons for exact claims and hashes.
Earlier source notes (historical, before this review):
Batenkov–Diederichs–Goldman–Yomdin, Theorems 2.2–2.3: https://arxiv.org/html/1909.01927</t>
  </si>
  <si>
    <t>PRIMARY-THETA. Classical overlap: No matching statement in this source; no novelty inference. Retained: Fixed-degree local conditioning with stated legality and guard boundaries; LS asymptotic distribution is a different regime.</t>
  </si>
  <si>
    <t>D05</t>
  </si>
  <si>
    <t>Inherited Toeplitz eliminant construction</t>
  </si>
  <si>
    <t>dependencies/05-toeplitz-eliminant.md</t>
  </si>
  <si>
    <t>Q18 / NF-01</t>
  </si>
  <si>
    <t>50581a8a03f18a31e845953936a8cd56d3c7acaa17297eda2c8a40ebf14b6373</t>
  </si>
  <si>
    <t>Tadej, Theorems 3.12 and 4.5: https://arxiv.org/pdf/math/0501233</t>
  </si>
  <si>
    <t>Inherited accepted dependency; no fresh replay in this cycle</t>
  </si>
  <si>
    <t>Additive-versus-cyclic Fourier-table obstruction is a classical corollary, including phasing equivalence.</t>
  </si>
  <si>
    <t>A new product-architecture implication is not established by combining independent invariants.</t>
  </si>
  <si>
    <t>D06</t>
  </si>
  <si>
    <t>F132 / FUS-01 / packing</t>
  </si>
  <si>
    <t>Inherited common-chirp and all-length Gauss review</t>
  </si>
  <si>
    <t>Public OpenAI formalization scope: https://github.com/openai/math/blob/main/lean/docs/130.md</t>
  </si>
  <si>
    <t>dependencies/06-chirp-gauss-review.md</t>
  </si>
  <si>
    <t>Source reports exact all-length O(n(log n)^(1−10^−13)) work with supplied roots and unrestricted exact complex arithmetic.</t>
  </si>
  <si>
    <t>e871250b94c9a5823adacee7da26bb6d4477af0758c684aa8c8ff9e34be21f89</t>
  </si>
  <si>
    <t>No conditioning or bit-complexity claim. Documentation inspected; Lean was not locally rerun. Finite-word numerical results need a model-matched comparison.</t>
  </si>
  <si>
    <t>Packed backend</t>
  </si>
  <si>
    <t>Harvey–van der Hoeven–Lecerf, Proposition 4.1 and Section 4: https://www.texmacs.org/joris/mul/mul.pdf</t>
  </si>
  <si>
    <t>Inherited accepted dependency; no fresh replay in this cycle
[2026-10-10 22:23 UTC audit; current-scope reconciliation] The historical D06 hash in column D remains e871250b94c9a5823adacee7da26bb6d4477af0758c684aa8c8ff9e34be21f89. The independently fetched repository variant instead has SHA-256 8bb0ccc144506e968df1a9999300e3e42d060dc055b9e7f6a1049e1b36753b0f (13,619 bytes versus historical 13,647). Exact historical bytes remain unrecovered. The accepted unified recognizer re-proves the required Gauss formulas and does not claim the variant is byte-identical to D06. See Research queue Q13 and the unified review SHA-256 5caac961c8ef5120c55fa024063080e0d87b67e8cc5847387f239221cb6d3cbb.
[2026-10-11 13:14 UTC; provenance recovery] The earlier unrecovered/unresolved-byte note is superseded. Exact historical D06 was recovered from Research-cycle-proofs-and-fusion-queue-v1.zip, Library ID libfile_8002d4c6ba148191b59499d34004d057, member dependencies/06-chirp-gauss-review.md: 13,647 bytes; SHA-256 e871250b94c9a5823adacee7da26bb6d4477af0758c684aa8c8ff9e34be21f89, matching the historical pin. This is byte-provenance recovery only, not a new mathematical acceptance or certificate replay. The repository variant remains different; existing scope and production/runtime limits remain.</t>
  </si>
  <si>
    <t>Bluestein plus Kronecker packing is a close classical antecedent.</t>
  </si>
  <si>
    <t>Current mathematical backend independently accepted at exact hash. Certified composed executor and external priority remain separate.</t>
  </si>
  <si>
    <t>SP01</t>
  </si>
  <si>
    <t>Mask proof and scoped finite certificates</t>
  </si>
  <si>
    <t>evidence/SP01.md</t>
  </si>
  <si>
    <t>Haukkanen gcd-even Fourier component https://arxiv.org/abs/1210.0295</t>
  </si>
  <si>
    <t>77438470cc0a4e248881f63d68a702f473fd765309170c25f159d8deb248a56c</t>
  </si>
  <si>
    <t>Classical component; publication year 2007; not a new full Fourier algorithm.</t>
  </si>
  <si>
    <t>Scoped mask and local compatibility proofs accepted. Earlier S17 N16 pending status is superseded by SP12/N01–N03; broader targets remain open.</t>
  </si>
  <si>
    <t>Historical priority of the narrow combined application remains unverified.</t>
  </si>
  <si>
    <t>S01, S02, S03, S04, S05, S17, S18</t>
  </si>
  <si>
    <t>SP02</t>
  </si>
  <si>
    <t>Composite RS guarded extension</t>
  </si>
  <si>
    <t>Casazza and Fickus finite chirps https://link.springer.com/content/pdf/10.1155/ASP/2006/70204.pdf</t>
  </si>
  <si>
    <t>evidence/SP02.md</t>
  </si>
  <si>
    <t>Even parity support directly covered by Proposition 5 and Theorems 1–2; specific chart synthesis priority unverified.</t>
  </si>
  <si>
    <t>ef48feecd50dfcccba0c8fc7345c256d2cffb2800d5ae5bec63019a541db8b97</t>
  </si>
  <si>
    <t>[2026-10-13; source cutoff 10:52 UTC; newly recovered-source proposal]
Historical SP02 hash and scoped claims remain unchanged. Later Q29 transport is a SPLIT verdict, including the explicit rejected shared-U condition and reviewer amendment: Q29_SPLIT: sources/Q29_SPLIT/REVIEW.md; SHA-256 ecd7d6c430a5361c13f58546ead58f24d2e24be0f55f42158d902b1ca30b6598. The characteristic-two complementary endpoint scope is separate: PAIRED_CHAR2: sources/PAIRED_CHAR2/REVIEW.md; SHA-256 64a0eb995814b47a218c19a6f4cb4a1414b4fdc28e3d1130480413565f9c3954. Neither closes broader squarefreeness/support.
Earlier dated history (preserved verbatim):
Scoped claims independently reviewed. Read linked queue guards, rejected claims and open limits separately.</t>
  </si>
  <si>
    <t>Comparison source: math/updates/2026-10-10-1220/notes/03_selected_pair_prior_art.md</t>
  </si>
  <si>
    <t>S06, S07, S08, S09, S19</t>
  </si>
  <si>
    <t>SP03</t>
  </si>
  <si>
    <t>Exact specialized historical priority remains unresolved.</t>
  </si>
  <si>
    <t>Inverse multiplier preparation contract</t>
  </si>
  <si>
    <t>evidence/SP03.md</t>
  </si>
  <si>
    <t>19d08dee1b75098d579612b054f53f2a86e9d793e08e31bee2ec011f8bd7dd6c</t>
  </si>
  <si>
    <t>Comparison source: math/updates/2026-10-10-1220/notes/04_signed_bank_prior_art.md</t>
  </si>
  <si>
    <t>Scoped claims independently reviewed. Read linked queue guards, rejected claims and open limits separately.
[2026-10-10; independently accepted b=2 boundary update] The unchanged source contract also underlies the independently accepted b=2 specialization. Its author report is research_cycle_2023/second_boundary_inverse/REPORT.md (SHA-256 94b5bd00508700a07bfdd92b0f42382c561fad4000db34c5fa8101a02c82fd26); its independent acceptance receipt is research_cycle_2024/second_boundary_review/REVIEW_RECEIPT.json (SHA-256 558da190b4591ddb3dcb1b4a52e18b9ac3261b242f1ae7ba589335b0b16635b8). These are preserved with the b=1/source dependencies in the companion b=2 checkpoint archive. Acceptance is restricted to odd N&gt;=7, canonical complex embedding and the declared finite-word precision/model.</t>
  </si>
  <si>
    <t>S10, S11, S12, S13, S20</t>
  </si>
  <si>
    <t>Fixed F60 exact identities and norm certificate</t>
  </si>
  <si>
    <t>evidence/SP04.md</t>
  </si>
  <si>
    <t>912557e293773bcf120c7462de5d83ac0bee1db5524eb36e36ba7f1799b989e9</t>
  </si>
  <si>
    <t>[2026-10-12 20:45 UTC; source-bound current-status clarification]
Historical SP04/S14–S16 and the rejected universal 17-products claim remain unchanged. The later source-bound Q32 count repair, coefficient/rounding contract, bounded native p32 experiment, and matched all-admitted-input Good–Thomas 4×3×5 algorithmic comparator are independently accepted at their stated hashes and domains. The comparator uses positive normalized F60, the reviewed p32 dyadic/radius contract and GCC 14.2 build. Broader compiler/hardware, production-caller and exact-build production-library qualification, deployment and physical-resource contracts remain open. Do not requeue the completed matched algorithmic comparator as missing or infer FFTW production qualification, a practical speedup, general-N theorem or priority clearance.
Earlier dated history (preserved):
[2026-10-11 20:13 UTC; workflow reconciliation]
Historical SP04/S14–S16 source and its rejected universal 17-products claim remain unchanged. Later Q32 count repair, fixed canonical coefficient/rounding contract and bounded native p=32 experiment are accepted at their separate exact hashes. Current unfinished gates are production API/hardware qualification and a matched-accuracy optimized-FFT comparison; do not treat the old count/rounding task as pending. Native review SHA256 99f0e08fa0dfd915e29ca047a9113ce1a5c0b376d64e07bec359f09cb0152789; numerical integration review SHA256 b3332cea9f4277ebd3c46494fec6d3c19f169871709dfd8e633485a3646ae5dd.
Prior dated record, preserved verbatim:
S14–S15 scoped factorization and norm route accepted. S16 rejects universal 17-setup-products assertion. Q32 retains count repair, internal rounding and production obligations.</t>
  </si>
  <si>
    <t>S14, S15, S16</t>
  </si>
  <si>
    <t>SP05</t>
  </si>
  <si>
    <t>Phase41 theorems and finite Jacobian audit</t>
  </si>
  <si>
    <t>evidence/SP05.md</t>
  </si>
  <si>
    <t>000acdd6d859ede3f6cd9ca448569338d12d0f3fb18824fdb2765fc84530b7a0</t>
  </si>
  <si>
    <t>Scoped claims independently reviewed. Read linked queue guards, rejected claims and open limits separately.</t>
  </si>
  <si>
    <t>I01, I02, I03, I05</t>
  </si>
  <si>
    <t>SP06</t>
  </si>
  <si>
    <t>Fixed-branch separator fusion</t>
  </si>
  <si>
    <t>evidence/SP06.md</t>
  </si>
  <si>
    <t>4941adb91562bf73fac32540d5127ba90cb3d4db9b8708afe2d50e18cf2bc9f6</t>
  </si>
  <si>
    <t>I04</t>
  </si>
  <si>
    <t>SP07</t>
  </si>
  <si>
    <t>Magnetic Green average proof and model audit</t>
  </si>
  <si>
    <t>evidence/SP07.md</t>
  </si>
  <si>
    <t>d2dadcecf110563ab0f775c18fd3b93733927b572608c0dc4ebf4d22a38d2649</t>
  </si>
  <si>
    <t>I06, I07, I08, I09, I11, I28, I29</t>
  </si>
  <si>
    <t>SP08</t>
  </si>
  <si>
    <t>Sparse magnetic sectors and triangular support</t>
  </si>
  <si>
    <t>evidence/SP08.md</t>
  </si>
  <si>
    <t>b789f632ed2e40ace52f1f342198e385c2cd620669161cafa77575b8271a5b9e</t>
  </si>
  <si>
    <t>I10</t>
  </si>
  <si>
    <t>Corrected primitive Weyl covariance audit</t>
  </si>
  <si>
    <t>evidence/SP09.md</t>
  </si>
  <si>
    <t>d59cd3de50e2b293bb51951112bd64c567eb453725677732dd3df2be2a7f1a2f</t>
  </si>
  <si>
    <t>I12, I13, I14, I15, I16, I17, I18</t>
  </si>
  <si>
    <t>Rational Fourier channel audit</t>
  </si>
  <si>
    <t>evidence/SP10.md</t>
  </si>
  <si>
    <t>5d40aabbb62548da8b2478ae3e93d2ae54715c87864870c3d3603f09242e87b0</t>
  </si>
  <si>
    <t>I19, I20, I21, I22, I23, I24, I26, I27</t>
  </si>
  <si>
    <t>SP11</t>
  </si>
  <si>
    <t>Fresh inherited C01 and F015 audit</t>
  </si>
  <si>
    <t>evidence/SP11.md</t>
  </si>
  <si>
    <t>4aed4e38953ac9266f8dbe8995dae1d61046f02972f11c5434c018681eac8df5</t>
  </si>
  <si>
    <t>H01, H02, H03, H04, H05, H06, H07, H08, H09, H10, H12, H13, H14, H15, H11</t>
  </si>
  <si>
    <t>SP12</t>
  </si>
  <si>
    <t>Exhaustive N16 cubic mask certificate</t>
  </si>
  <si>
    <t>evidence/SP12.md</t>
  </si>
  <si>
    <t>a4205d74030c7c86d8a16fee6fd6f3cb36cbeb2c66b7022709b58960de23185d</t>
  </si>
  <si>
    <t>N01, N02, N03, N04, N05</t>
  </si>
  <si>
    <t>supplement_v1</t>
  </si>
  <si>
    <t>Independent scoped review receipt</t>
  </si>
  <si>
    <t>reviews/supplement_v1/review_ledger.json</t>
  </si>
  <si>
    <t>38e7cf85534045ea1f842d040819db4123a65c4e8cefc0504c90d9034c44b69f</t>
  </si>
  <si>
    <t>Original scoped review ledger includes accepted, rejected and open claims. Current supersessions are reflected in Research queue.</t>
  </si>
  <si>
    <t>S01, S02, S03, S04, S05, S06, S07, S08, S09, S10, S11, S12, S13, S14, S15, S16, S17, S18, S19, S20</t>
  </si>
  <si>
    <t>supplement_v2</t>
  </si>
  <si>
    <t>reviews/supplement_v2/review_ledger.json</t>
  </si>
  <si>
    <t>c97b97df3c0d310bb3aac843acdfd100f70da9c82a53270b0ee56ba4d7ea113d</t>
  </si>
  <si>
    <t>I01, I02, I03, I04, I05, I06, I07, I08, I09, I10, I11, I12, I13, I14, I15, I16, I17, I18, I19, I20, I21, I22, I23, I24, I25, I26, I27, I28, I29</t>
  </si>
  <si>
    <t>supplement_v3</t>
  </si>
  <si>
    <t>reviews/supplement_v3/review_ledger.json</t>
  </si>
  <si>
    <t>b7480082c457ab4a906dbbca4ca52967e452157bba88f70c72a4d994381a335b</t>
  </si>
  <si>
    <t>H01, H02, H03, H04, H05, H06, H07, H08, H09, H10, H11, H12, H13, H14, H15</t>
  </si>
  <si>
    <t>supplement_v4</t>
  </si>
  <si>
    <t>reviews/supplement_v4/review_ledger.json</t>
  </si>
  <si>
    <t>0e4d1376d34da588dad8ad1532bd2544e63de3329b0ee8e668fe3bc44a6f9fa3</t>
  </si>
  <si>
    <t>math/updates/2026-10-10-1200/notes/01_schur_extensions.md</t>
  </si>
  <si>
    <t>50548e0d20c9a6376a2dc82c96f2d7865e0139647f42229796874c395217d6ef</t>
  </si>
  <si>
    <t>math/updates/2026-10-10-1200/notes/02_sparse_prefix_bounds.md</t>
  </si>
  <si>
    <t>34003d2d18258dae6aaa466bc294cc805154d3340143940bf5d616adea5c956e</t>
  </si>
  <si>
    <t>[2026-10-13; source cutoff 10:52 UTC; newly recovered-source proposal]
Historical sparse-prefix note hash remains unchanged. Fresh at-most-two-fixed-reads theorem independently accepted: SPARSE_TWO_READ: sources/SPARSE_TWO_READ/REVIEW.md; SHA-256 4cc6437e07efc011a465d518119607b737a6428285b863c8165420a8e9c66b2c. This supplements the earlier one-read/masked-block scopes; general parent remains open at 53.
Earlier dated history (preserved verbatim):
independent_scoped_pass_with_correction</t>
  </si>
  <si>
    <t>Source-bound acceptance trail: https://docs.google.com/spreadsheets/d/1BHaGJHkXxf_UfZdyTKF2zrWNFzIP4IvhaqFMj-83BjU/edit#gid=1877766156&amp;range=L42</t>
  </si>
  <si>
    <t>math/updates/2026-10-10-1200/notes/03_relative_field_rank.md</t>
  </si>
  <si>
    <t>fe051ad7635a354b7c6377b4fe0d3c79634987d6fb5c8aa8df6ba93acd0f3e9c</t>
  </si>
  <si>
    <t>math/updates/2026-10-10-1200/notes/04_n5_four_bank_exclusion.md</t>
  </si>
  <si>
    <t>2734134461dda11f513299d663fbf44df7db74014ba5668d093251c5a3c084c7</t>
  </si>
  <si>
    <t>SIGNED_MAGNETIC_ROW_HANKEL_FUSION-NOTE</t>
  </si>
  <si>
    <t>Signed magnetic accepted scope reconciled</t>
  </si>
  <si>
    <t>math/updates/2026-10-10-1200/notes/06_checkpoint_reconciliation.md</t>
  </si>
  <si>
    <t>0eed7bfbaacf9edc187438620c9f4c006b7b8b5af8c62de9ad9139049281fc5d</t>
  </si>
  <si>
    <t>independently_accepted_scoped_result</t>
  </si>
  <si>
    <t>NEXT-RS-AUGMENTED-NOTE</t>
  </si>
  <si>
    <t>Augmented content accepted fixed bases reconciled</t>
  </si>
  <si>
    <t>independently_accepted_fixed_base_scope</t>
  </si>
  <si>
    <t>MANUSCRIPT-ENDPOINT-RANK-NOTE</t>
  </si>
  <si>
    <t>Endpoint manuscript accepted proof scope reconciled</t>
  </si>
  <si>
    <t>independently_accepted_research_draft</t>
  </si>
  <si>
    <t>MANUSCRIPT-LOCAL-DISCRIMINANTS-NOTE</t>
  </si>
  <si>
    <t>Discriminant manuscript accepted proof scope reconciled</t>
  </si>
  <si>
    <t>math/updates/2026-10-10-1200/notes/05_even_chirp_and_hankel.md</t>
  </si>
  <si>
    <t>c57900857d6c8914c1c23594bbdfa702e925cdebeb87db622e19c9cbb8297801</t>
  </si>
  <si>
    <t>math/updates/2026-10-10-1200/notes/07_finite_edit_hessian.md</t>
  </si>
  <si>
    <t>c1adb0adba62b1c42f5f6d6b5f17ca8aada8b2131eb0f66601e6da64a8da9388</t>
  </si>
  <si>
    <t>math/updates/2026-10-10-1220/notes/01_selected_pair_obstruction.md</t>
  </si>
  <si>
    <t>093c2c4e299fcd1e8f497ec782f6296d296bb82227b94440de54316ef03e0963</t>
  </si>
  <si>
    <t>Accepted source SHA-256: 0fd2b9ce370d7e629b9c929883d40a31c45386d02baf758bbff8691e1b4c3be4
[2026-10-10 12:20 UTC; updated status] independently_accepted</t>
  </si>
  <si>
    <t>math/updates/2026-10-10-1220/notes/02_even_chart_rank.md</t>
  </si>
  <si>
    <t>7e6761dd5f3fd5fc9f48efa1f02e0fb142aae7849dd2e42ac4975534a42200e9</t>
  </si>
  <si>
    <t>Accepted source SHA-256: 7e6761dd5f3fd5fc9f48efa1f02e0fb142aae7849dd2e42ac4975534a42200e9
[2026-10-10 12:20 UTC; updated status] independently_accepted</t>
  </si>
  <si>
    <t>math/updates/2026-10-10-1220/notes/05_n5_five_bank_construction.md</t>
  </si>
  <si>
    <t>6c2bad325439d67f601ad7ec203941d8c35b99c0509fb1645f2dcae093162e38</t>
  </si>
  <si>
    <t>Accepted source SHA-256: f6a1de0cf854174fface3539fa92038fbce77962f883451802b477c5dc65872c
[2026-10-10 12:20 UTC; updated status] independently_accepted</t>
  </si>
  <si>
    <t>Concrete continuation tasks. Each requires a new result or a precise blocker before promotion.</t>
  </si>
  <si>
    <t>The four source families are now incorporated into the current master through Q34–Q37. Accepted claims, rejections and open boundaries remain separate.</t>
  </si>
  <si>
    <t>Intake ID</t>
  </si>
  <si>
    <t>Next research task</t>
  </si>
  <si>
    <t>New source family</t>
  </si>
  <si>
    <t>State</t>
  </si>
  <si>
    <t>Source claim</t>
  </si>
  <si>
    <t>Target</t>
  </si>
  <si>
    <t>Review status</t>
  </si>
  <si>
    <t>Stopping condition</t>
  </si>
  <si>
    <t>Next check</t>
  </si>
  <si>
    <t>Next-cycle priority (1–100)</t>
  </si>
  <si>
    <t>Priority rationale (provisional)</t>
  </si>
  <si>
    <t>Current proof status (attributed)</t>
  </si>
  <si>
    <t>Current novelty status (attributed)</t>
  </si>
  <si>
    <t>Next bounded action</t>
  </si>
  <si>
    <t>Pass / stop condition</t>
  </si>
  <si>
    <t>STR-Q1</t>
  </si>
  <si>
    <t>Certify sparse-transfer numerics</t>
  </si>
  <si>
    <t>IN-01</t>
  </si>
  <si>
    <t>Phase41 unit-phase cycle obstruction</t>
  </si>
  <si>
    <t>[2026-10-12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Earlier dated history (preserved):
Two unit-phase cycle obstruction for N&gt;8.</t>
  </si>
  <si>
    <t>[2026-10-12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Earlier dated history (preserved):
Scoped independent review complete; corrected claims, rejections and open limits retained. Q34; reviews I01, I02, I03, I04, I05.</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</si>
  <si>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[2026-10-13; accepted-result cutoff 03:06 UTC; frozen successor sync]
OPEN: deterministic locate/recover routing and remaining guards; the root/bucket/phase numerical stage is independently COMPLETE (priority 15).
Earlier dated history (preserved verbatim):
[2026-10-13; full status reconciliation]
PROGRESSED / OPEN60: SS21 and uniform cold-window numerical totality COMPLETE15; root/phase and arithmetic composition remain.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[2026-10-12 01:08 UTC; independently accepted HIKP coefficient/response component with explicit erratum]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Earlier dated history (preserved):
[2026-10-11 16:38 UTC; independent sparse-transfer review]
SCOPED BLOCKER AUDIT COMPLETE; finite-word sparse engine OPEN. Independent review accepts the first numerical blocker and conditional local certificates. The bounded stopping option is met by a precise blocker; end-to-end numerical implementation is still unfinished.
Prior dated record, preserved verbatim:
[2026-10-11 16:25 UTC; assigned stages updated]
AUTHOR AUDIT COMPLETE; independent review pending. review_sparse_numeric_blocker now owns this cross-table lane. The finite-word sparse-engine certificate remains unresolved; the accepted ideal-arithmetic S6/Q16 theorem is unchanged. Candidate source libfile_c66f9fa6a6f481918fb485926da971da v1 is not yet an accepted new finding.
Prior dated record, preserved verbatim:
[2026-10-11 16:16 UTC; live workflow reconciliation]
ASSIGNED, unfinished: certify_sparse_transfer_numerics is checking the finite-word sparse-engine gap. The ideal-arithmetic S6/Q16 theorem and R18 acceptance remain closed; no numerical or implementation certificate is yet promoted.
Prior dated record, preserved verbatim:
Candidate</t>
  </si>
  <si>
    <t>[2026-10-12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Earlier dated history (preserved):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Earlier dated history (preserved):
Incorporated in this master checkpoint</t>
  </si>
  <si>
    <t>[2026-10-12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Earlier dated history (preserved):
No-D fixed sums: r2 N&lt;=340 and r3 N&lt;=4426; free-D r2 N&lt;=1330 and r3 N&lt;=17602. Products and broader nonunitary decorations are not covered.</t>
  </si>
  <si>
    <t>Audit-verified source-family workflow crosslink; this is not an assertion of theorem equivalence. Cap: Source-intake workflow alias; follow the linked active task instead of counting a second next-cycle job. Triage from recorded evidence, 2026-10-12; not a proof or novelty probability.</t>
  </si>
  <si>
    <t>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t>
  </si>
  <si>
    <t>Known/attributed mechanism, prior asymptotic, or no standalone novelty opportunity established for this task. The work-priority score does not claim originality.</t>
  </si>
  <si>
    <t>Follow Q34 / NF-06 under their own scope. Preserve this intake provenance.</t>
  </si>
  <si>
    <t>No independent work/discovery count for the same intake workflow.</t>
  </si>
  <si>
    <t>IN-02</t>
  </si>
  <si>
    <t>Hero17 Phase18 magnetic resolvents</t>
  </si>
  <si>
    <t>Average of K magnetic resolvents with an exact O(N) executor.</t>
  </si>
  <si>
    <t>Scoped independent review complete; corrected claims, rejections and open limits retained. Q35; reviews I06, I07, I08, I09, I10, I11, I28, I29.</t>
  </si>
  <si>
    <t>Incorporated in this master checkpoint</t>
  </si>
  <si>
    <t>Same-K support obstruction applies to odd N&gt;=3 without extra gauges, different coordinate systems or products. General bounded-word transfer remains open.</t>
  </si>
  <si>
    <t>Follow Q35 under their own scope. Preserve this intake provenance.</t>
  </si>
  <si>
    <t>IN-03</t>
  </si>
  <si>
    <t>Weil v27 covariant embedding</t>
  </si>
  <si>
    <t>Covariant embedding exponent and block restrictions.</t>
  </si>
  <si>
    <t>[2026-10-12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Earlier dated history (preserved):
Scoped independent review complete; corrected claims, rejections and open limits retained. Q36; reviews I12, I13, I14, I15, I16, I17, I18.</t>
  </si>
  <si>
    <t>[2026-10-12 01:08 UTC; independently accepted explicit rational stable extraction]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
Earlier dated history (preserved):
Incorporated in this master checkpoint</t>
  </si>
  <si>
    <t>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t>
  </si>
  <si>
    <t>Follow Q36 / NF-07 under their own scope. Preserve this intake provenance.</t>
  </si>
  <si>
    <t>IN-04</t>
  </si>
  <si>
    <t>Hero1 Phase30 rational projection</t>
  </si>
  <si>
    <t>Rational projection rank N−tau(N).</t>
  </si>
  <si>
    <t>Scoped independent review complete; corrected claims, rejections and open limits retained. Q37; reviews I19, I20, I21, I22, I23, I24, I25, I26, I27, I28, I29.</t>
  </si>
  <si>
    <t>[2026-10-13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[2026-10-12 18:19 UTC; independently accepted bounded admitted Q16 backend execution]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01:08 UTC; independently accepted HIKP coefficient/response component with explicit erratum]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Earlier dated history (preserved):
[2026-10-11 16:38 UTC; independent sparse-transfer review]
First missing implementation contract: a source-pinned HIKP flat-window coefficient/response constructor with certified support, pass/stop/global response and denominator margins, finite precision, dynamic range, and paid preparation/storage/bit costs. Then certify products, buckets, perturbed selection/estimation, independent randomness and every abort. The scan covered 2,811 directly stored code-like files in one pinned archive, excluding nested archives and other unmatched semantics; it found no source-pinned engine within that scope. Existing Gaussian/Green and fixed-F60 tests do not certify S6.
Prior dated record, preserved verbatim:
Replace inherited ideal sparse-engine arithmetic with a complete finite-word error, randomness, filter-construction and dynamic-range contract.</t>
  </si>
  <si>
    <t>Charge whole target; do not add isolated-stage ranks or multiply independent branch/gate lower bounds. No unrestricted N log N lower bound.</t>
  </si>
  <si>
    <t>[2026-10-13;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01:15 UTC; SS21 stage closure]
next_cycle_hikp_source_adapter_review/MANIFEST.json SHA-256 8a570f40f4cdac0ef800196f357be25fddada4ced079ba1cf551a9a169c75e45; NEXT_CYCLE_HIKP_SOURCE_ADAPTER_REVIEW_SEAL.json SHA-256 92c64699f11987a7acd754e71c9691d4f8f5b27750046bde77116e2edd732002; NEXT_CYCLE_HIKP_SOURCE_ADAPTER_STAGE_CLOSURE.json. This is a separate hash-bound source/review supplement.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S6, F132, HIKP Theorem4.4</t>
  </si>
  <si>
    <t>Follow Q37 under their own scope. Preserve this intake provenance.</t>
  </si>
  <si>
    <t>tw G([[A,E],[P,0]]) &gt;= ceil(N/4)-1 for totally nonsingular N by N targets. Fixed h-vertex-minor-free extensions require Q&gt;=ceil(N/4)^2/h^3. Every target has a planar maximum-degree-four realization with M=3N^2+2N.</t>
  </si>
  <si>
    <t>Completed scoped review at 2026-10-10T12:13:36Z</t>
  </si>
  <si>
    <t>Planar solve/storage O(N^2); no new full Fourier acceleration or unrestricted circuit lower bound.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
[2026-10-10 16:46 UTC; accepted five-source intake] Source version CYCLOTOMIC-ZERO-FORCING-V34-20261010. ZIP fft_cyclotomic_zero_forcing_v34.zip; SHA-256 b0dc809824d222b82225632b43517fc60c9085935c674166a2d956d4f2e1eb97. Final review receipt SHA-256 8edf13a09a48cd5fa9ad33c9d1bf0a69741170dd9d40cbed085426e75d748140. The original seven-edge gate and separate stronger integral-class exclusion are distinguished at Research queue E41. Fixed support, unnormalized F11 and unit endpoint gauges are essential; poles and unrestricted complex coefficients remain open.</t>
  </si>
  <si>
    <t>[2026-10-13; full status reconciliation]
Completed named-scope work is capped at15/100 (current 15); score measures remaining work priority, not correctness, novelty or probability.
Earlier dated history (preserved verbatim):
Recorded specialized scoped result; use one model-matched comparison rather than assume a new general theorem. Triage from recorded evidence, 2026-10-12; not a proof or novelty probability.</t>
  </si>
  <si>
    <t>[2026-10-13; full status reconciliation]
Named scope CLOSED using existing recorded independent acceptance / exclusion; this reconciliation is not a new full proof audit. independently_accepted
Earlier dated history (preserved verbatim):
independently_accepted</t>
  </si>
  <si>
    <t>B | specialized result; historical novelty unassessed here. Exact historical priority remains unverified; accepted proof and an unsuccessful prior-work search do not certify novelty.</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</si>
  <si>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Planar solve/storage O(N^2); no new full Fourier acceleration or unrestricted circuit lower bound.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Full guards remain in the cited source row.</t>
  </si>
  <si>
    <t>[2026-10-13; full status reconciliation]
PASS at the recorded exact named scope. Reopen only on a concrete same-scope error or an explicitly new bounded task. Preserve separate parent obligations and unassessed historical novelty.
Earlier dated history (preserved verbatim):
Resolve only the explicitly named scope with source-bound evidence and independent review, or record a precise blocker. Do not infer global closure, historical novelty, unrestricted runtime or production speed from a scoped result.</t>
  </si>
  <si>
    <t>[2026-10-13; source cutoff 10:52 UTC; newly recovered-source proposal]
Fresh independent ACCEPT for arbitrary distinct L Fourier rows, 1&lt;=L&lt;=N, over any field with an exact-order-N root: in F=R(I-D S_M)^(-1)C with arbitrary finite M, product(d_t)!=1 and at most two fixed reads per output, A=nnz(C) &gt;= max(N,ceil(N ceil(L/2)/min(L,4 ceil(log2 L)+6))). Thus the square case needs Omega(N^2/log N) scalar injections. Zero weights, padding and two-read cancellation are allowed. The exact accepted theorem is a new source-bound candidate, not recovery of missing earlier bytes.
Earlier dated history (preserved verbatim):
[2026-10-12 00:10 UTC; independently accepted restricted sparse endpoint quadratic minima]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
Earlier dated history (preserved):
nnz(C)+nnz(R)=Omega(N log N/log log N) for one nonsingular scalar first-order weighted cyclic Green inverse, including zero weights and uneven endpoints.</t>
  </si>
  <si>
    <t>[2026-10-13; source cutoff 10:52 UTC; newly recovered-source proposal]
OPEN: general matching upper 53; restricted two-read theorem accepted
Earlier dated history (preserved verbatim):
[2026-10-12 00:10 UTC; independently accepted restricted sparse endpoint quadratic minima]
Restricted one-read and independently correct masked-block quadratic optima are independently accepted. The general sparse-endpoint matching upper stays OPEN; no new canonical result count or ranking.
Earlier dated history (preserved):
independent_scoped_pass_with_correction</t>
  </si>
  <si>
    <t>[2026-10-13; source cutoff 10:52 UTC; newly recovered-source proposal]
SPARSE_TWO_READ: sources/SPARSE_TWO_READ/REVIEW.md; SHA-256 4cc6437e07efc011a465d518119607b737a6428285b863c8165420a8e9c66b2c
Earlier dated history (preserved verbatim):
[2026-10-12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Completed scoped review at 2026-10-10T12:13:36Z</t>
  </si>
  <si>
    <t>Recorded focused candidate; exact remaining contract and historical priority still need work. Triage from recorded evidence, 2026-10-12; not a proof or novelty probability.</t>
  </si>
  <si>
    <t>[2026-10-13 14:29:35 UTC; accepted-source cutoff]
Decoder acceptance covers supplied integer payloads, not BUCKETS composition or recovery accuracy. The bridge is conditional and has no production adapter/retry guarantee. No full E(beta), all-length executor, host-totality or practical-speed certificate.
Earlier dated history (preserved verbatim):
[2026-10-13 12:24:37 UTC; frozen accepted-source cutoff]
Retain inherited E(beta)/P05 premises and weak coordinate error only. Window accounting is O((B+T) poly(m+h)), with h the beta-field width; fixed beta gives O_beta((B+T) poly(m)). No full-pipeline, real-machine-totality, relative-l2 or practical-speed conclusion.
Earlier dated history (preserved verbatim):
[2026-10-13;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[2026-10-13; accepted-result cutoff 05:16:43 UTC; bounded later acceptance]
Require a source-pinned scoped label verdict covering exception precedence and paid prefixes, without claiming physical reliability. Diagnostic v1 rejection manifest 7c355381252477d8578c41ad93fc69ab3132aa7072848bce65dc3bf04b7e6740. No finite replay or label repair establishes a deployment rate, arbitrary-signal guarantee, all-length FFT closure or speed.
Earlier dated history (preserved verbatim):
[2026-10-13; accepted-result cutoff 04:23:32 UTC; reviewed-results sync]
A source-pinned independent verdict on the actual entropy-provider/event-law assumptions and unconditional whole-pipeline abort coupling, or the exact unsupported implication. Correct seed marginals, deterministic good-event tapes and valid source bytes do not prove independent entropy, spectral promises or operational beta.
Earlier dated history (preserved verbatim):
[2026-10-13; accepted-result cutoff 03:48:30 UTC; bounded later-stage sync]
A sealed independent verdict on the repaired-source conditional whole-output transport with exact source identity and full cost ledger, or a precise missing implication. No finite replay, seed bijection or deterministic completion supplies arbitrary-signal success, unbiased entropy, operational beta=0, all-input relative recovery, downstream S6 or speed.
Earlier dated history (preserved verbatim):
[2026-10-13; accepted-result cutoff 03:06 UTC; frozen successor sync]
A sealed independent verdict on the exact original-domain counterexample and separately hashed two-line repair theorem/replay over the admitted integer/Fraction domain. Bind the repaired source to its own proof and complete cost ledger; it is not the unchanged original-source theorem. Do not narrow the original domain silently, treat finite runs as uniform proof, or reopen the accepted numerical stage. Preserve spectral, source, randomness and operational-abort premises separately.
Earlier dated history (preserved verbatim):
[2026-10-12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Earlier dated history (preserved):
[2026-10-12 01:08 UTC; independently accepted HIKP coefficient/response component with explicit erratum]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Earlier dated history (preserved):
[2026-10-11 16:38 UTC; independent sparse-transfer review]
Precise blocker and local response/bucket/division/transfer certificates independently accepted; no repair required. Fresh exact controls and byte-identical author replay support that bounded result. The downstream transfer ledger is conditional on the missing engine accuracy/cost premises. This is neither an end-to-end finite-word certificate nor a counterexample to P05/R18. Author Library libfile_c66f9fa6a6f481918fb485926da971da v1, SHA256 b48cb04558995f8ca9988e6ffbcacc6779935c7db8932fa14c54b4dac6f49284. Independent review libfile_fff234eac5e081918fa126ed306fb891 v0, SHA256 e9f4e2c2b4f973cde28f28eb203994d6f358bf31990a1352630e9a6212bbabfb.
Prior dated record, preserved verbatim:
End-to-end theorem and eager implementation validation or a precise blocker/counterexample.</t>
  </si>
  <si>
    <t>[2026-10-13 12:24:37 UTC; frozen accepted-source cutoff]
The accepted at-most-two-fixed-reads bound is a restricted-model corollary of earlier short-bicycle machinery plus the audited Fourier-window reductions. The explicit subdivision bridge recovers the 4 ceil(log2 L)+6 constant; the independent comparison does not supply a new unrestricted Fourier lower bound.
Earlier dated history (preserved verbatim):
[2026-10-13; source cutoff 10:52 UTC; newly recovered-source proposal]
Fresh independent ACCEPT for arbitrary distinct L Fourier rows, 1&lt;=L&lt;=N, over any field with an exact-order-N root: in F=R(I-D S_M)^(-1)C with arbitrary finite M, product(d_t)!=1 and at most two fixed reads per output, A=nnz(C) &gt;= max(N,ceil(N ceil(L/2)/min(L,4 ceil(log2 L)+6))). Thus the square case needs Omega(N^2/log N) scalar injections. Zero weights, padding and two-read cancellation are allowed. The exact accepted theorem is a new source-bound candidate, not recovery of missing earlier bytes.
Earlier dated history (preserved verbatim):
Restricted one-read and independently correct masked-block quadratic optima are independently accepted. The general sparse-endpoint matching upper stays OPEN; no new canonical result count or ranking.</t>
  </si>
  <si>
    <t>A | focused candidate; bounded comparison; priority unresolved. Exact historical priority remains unverified; accepted proof and an unsuccessful prior-work search do not certify novelty.</t>
  </si>
  <si>
    <t>[2026-10-13 12:24:37 UTC; frozen accepted-source cutoff]
The mixed-read parent stays OPEN at priority 53. Select an additional Fourier/recurrence premise beyond generic sparse-code geometry, then seek a legal matching/separating family or a scoped obstruction. Do not repeat the completed two-read prior-implication audit.
Earlier dated history (preserved verbatim):
[2026-10-13; source cutoff 10:52 UTC; newly recovered-source proposal]
General sparse-prefix matching-upper parent remains OPEN at 53. Preserve the earlier one-read and independently correct masked-block results. The two-read obstruction is complete; any next construction or stronger obstruction must explicitly go beyond its at-most-two-read scalar cyclic model and charge preparation, indexing and evaluation.
Earlier dated history (preserved verbatim):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t>
  </si>
  <si>
    <t>[2026-10-13 12:24:37 UTC; frozen accepted-source cutoff]
Keep the supplied-root, invertible scalar-cycle, fixed at-most-two-read grammar. Test any extension against the degree-three countermechanism; stop at a paid legal witness, scoped proof/counterexample or explicit failed premise.
Earlier dated history (preserved verbatim):
[2026-10-13; source cutoff 10:52 UTC; newly recovered-source proposal]
No unrestricted arithmetic lower bound, arbitrary-read or vector/interacting-scan theorem, singular-cycle result, data-dependent coefficient result or historical novelty is established. Consecutive Fourier columns are essential; arbitrary Fourier minors are not assumed full spark.
Earlier dated history (preserved verbatim):
Resolve only the explicitly named scope with source-bound evidence and independent review, or record a precise blocker. Do not infer global closure, historical novelty, unrestricted runtime or production speed from a scoped result.</t>
  </si>
  <si>
    <t>[2026-10-13; source cutoff 10:52 UTC; newly recovered-source proposal]
Priority 60 is preserved for the shared implementation/evidence parent. Fixed-N mathematics, bounded v2 policy and all-length finite-word existence have accepted scoped reviews. This is no score, novelty or practical-speed upgrade.
Earlier dated history (preserved verbatim):
[2026-10-13; accepted-result cutoff 05:16:43 UTC; bounded later acceptance]
Preserve the shared Q16 parent at 60. The fixed-SS21 trusted-model mathematical stage is COMPLETE 15; diagnostic v1 is independently rejected and the minimal v2 correction remains pending at this freeze. Mathematical acceptance and unrestricted causal-label fidelity are separate. Current priority 60/100 applies to unchanged Q16 operational/source parent; it is not a novelty probability.
Earlier dated history (preserved verbatim):
[2026-10-13; accepted-result cutoff 04:23:32 UTC; reviewed-results sync]
The accepted repaired conditional transport is complete at 15. The remaining operational entropy/source and whole-pipeline abort bridge is the same shared parent obligation across these views. Current priority 60/100 applies to remaining work; it is not a novelty probability.
Earlier dated history (preserved verbatim):
[2026-10-13; accepted-result cutoff 03:48:30 UTC; bounded later-stage sync]
The deterministic routing and repaired exact-threshold stage is independently COMPLETE (priority 15). Current 60 belongs to the separate repaired-source conditional whole-output bridge under review; it is one shared dependency, not an additional discovery or task. Dimensions (information gain, tractability, defensible novelty opportunity, scope/impact, evidence readiness)=(4, 3, 1, 3, 4); rubric score 60. Current priority 60/100.
Earlier dated history (preserved verbatim):
[2026-10-13; accepted-result cutoff 03:06 UTC; frozen successor sync]
Root/bucket/phase numerical totality is COMPLETE (priority 15). The current 60 belongs to source-bound deterministic routing/remaining guards, now including validation of a separately reported source-domain defect. Dimensions (information gain, tractability, defensible novelty opportunity, scope/impact, evidence readiness)=(4, 3, 1, 3, 4); rubric score 60. Current priority 60/100 measures remaining work only.
Earlier dated history (preserved verbatim):
[2026-10-13; full status reconciliation]
The fixed SS21 acquisition/stable rational-access stage and uniform W=16Q cold-window numerical-totality proof/review are COMPLETE15. This current score belongs to the distinct actual negative_root/phase totality and source-bound arithmetic-composition task. No whole-recovery, physical-entropy model or speed/novelty claim is accepted.
Earlier dated history (preserved verbatim):
Whole-output execution now exists on two admitted inputs, but it used 471063 source calls versus 32768 dense reads. Broad refinement and genuine cost qualification remain missing; HIKP machinery is classical. Triage from recorded evidence, 2026-10-12; not a proof or novelty probability.</t>
  </si>
  <si>
    <t>For d|N, maximum E-linear annihilator rank is N-sum_{m|N}phi(gcd(m,d)), attained in the E-relative exterior model. The rational gcd-orbit component is O(N) exact arithmetic.</t>
  </si>
  <si>
    <t>Component only; no cheap arbitrary-input complement or full-FFT improvement. N=61440 count is 64603 literal events or 64499 with signed accumulation under stated unit-cost inverse convention.
[2026-10-10 12:40 UTC; reviewed scoped update] HERO1 Phase33 modal and projected Fourier: Prime-power character-shell routing; dyadic projected output and exact complex norm identity; restricted-rank output. No uniform small-error guarantee; setup/sign/root/norm and field qualifiers; full N960 count 17432 versus reference13639. Public supplement: math/updates/2026-10-10-1240/notes/04_projected_fourier.md
Source archive SHA-256: d00b64d6cc6fad64a0d839d9efb789fbab681a80701c97fda18ccec3e24858fb. Exported proof/audit SHA-256: 4202039b815e30d643cef363a2342dee020beab9de8e104f9e075dbcd1a28522.
Separately derived comparator independently accepted: for N=2^t, t&gt;=1 and 1&lt;=C&lt;=t, computes the restricted projected vector P_C F_N x = F_N P_C x for arbitrary dense input in O(N+(t-C+1)C 2^C), including preparation and complete readout. Field characteristic is not 2; a supplied primitive 2^C-th root suffices. If the full Nth root is absent, the full-DFT identity is interpreted in a compatible extension. At C=t the output is the full DFT and cost remains O(N log N). This is a different algorithm from the submitted direct-character source, with no uniform relative-error, unrestricted speedup, numerical-stability or worldwide-priority claim. Frozen comparator: math/updates/2026-10-10-1240/notes/06_projected_comparator.txt; SHA-256 996a7215ebc4ffac8921d90e4083d9b50d134c72622488496cbb1342dee2b592. Independent review: math/updates/2026-10-10-1240/notes/07_projected_comparator_review.txt; SHA-256 5bef098f8f5ca09f098c1b9ead0c66a167ef819493a13475c2c89719c5e86bda.</t>
  </si>
  <si>
    <t>[2026-10-13; full status reconciliation]
Completed named-scope work is capped at15/100 (current 15); score measures remaining work priority, not correctness, novelty or probability.
Earlier dated history (preserved verbatim):
Recorded focused candidate; exact remaining contract and historical priority still need work. Triage from recorded evidence, 2026-10-12; not a proof or novelty probability.</t>
  </si>
  <si>
    <t>[2026-10-13; full status reconciliation]
Named scope CLOSED using existing recorded independent acceptance / exclusion; this reconciliation is not a new full proof audit. scoped_pass_with_corrections
Earlier dated history (preserved verbatim):
scoped_pass_with_corrections</t>
  </si>
  <si>
    <t>[2026-10-13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Full guards remain in the cited source row.</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</si>
  <si>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Component only; no cheap arbitrary-input complement or full-FFT improvement. N=61440 count is 64603 literal events or 64499 with signed accumulation under stated unit-cost inverse convention. [2026-10-10 12:40 UTC; reviewed scoped update] HERO1 Phase33 modal and projected Fourier: Prime-power character-shell routing; dyadic projected output and exact complex norm identity; restricted-rank output. No uniform small-error guarantee; setup/sign/root/norm and field qualifiers; full N960 count 17432 versus reference13639. Public supplement: math/updates/2026-10-10-1240/notes/04_projected_fourier.md Source archive SHA-256: d00b64d6cc6fad64a0d839d9efb789fbab681a80701c97fda18ccec3e24858fb. Exported proof/audit SHA-256: 4202039b815e30d643cef363a2342dee020beab9de8e104f9e075dbcd1a28522. Full guards remain in the cited source row.</t>
  </si>
  <si>
    <t>[2026-10-13; accepted-result cutoff 05:16:43 UTC; bounded later acceptance]
Inherited recovery theorem under explicit trusted mathematical assumptions; no new recovery theorem, physical entropy certificate, historical novelty or practical speed.
Earlier dated history (preserved verbatim):
[2026-10-13; accepted-result cutoff 04:23:32 UTC; reviewed-results sync]
Inherited conditional theorem transport and implementation certification; no new unconditional recovery theorem, entropy guarantee, FFT improvement or historical novelty.
Earlier dated history (preserved verbatim):
[2026-10-13; accepted-result cutoff 03:48:30 UTC; bounded later-stage sync]
Source-bound implementation/proof transport under inherited HIKP ingredients; no new recovery theorem, randomness guarantee, speed or worldwide novelty is established.
Earlier dated history (preserved verbatim):
No separate worldwide/model-matched novelty clearance. Preserve the original source attribution; the priority score does not establish originality.</t>
  </si>
  <si>
    <t>[2026-10-13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Freeze the admitted whole-output HIKP backend and one stable-source contract; prove executable refinement/totality or expose the first precise gap beyond the two accepted fixtures. Predeclare source calls, all candidates, cold taps, failures and the dense comparator.</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</si>
  <si>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No five-bank construction, exact larger minimum, positive-characteristic theorem or runtime consequence. [2026-10-10 12:20 UTC; superseding scoped update, N5-SIGNED-FIVE-BANK-20261010] At N=5, exact minimum five is now independently accepted in characteristic zero within the signed phase-weighted additive bank grammar. The earlier no-five-bank-construction limitation is superseded. No all-length, worldwide-priority, runtime-improvement or positive-characteristic conclusion follows.</t>
  </si>
  <si>
    <t>[2026-10-13 14:29:35 UTC; accepted-source cutoff]
Decoder acceptance covers supplied integer payloads, not BUCKETS composition or recovery accuracy. The bridge is conditional and has no production adapter/retry guarantee. No full E(beta), all-length executor, host-totality or practical-speed certificate.
Earlier dated history (preserved verbatim):
[2026-10-13 12:24:37 UTC; frozen accepted-source cutoff]
Retain inherited E(beta)/P05 premises and weak coordinate error only. Window accounting is O((B+T) poly(m+h)), with h the beta-field width; fixed beta gives O_beta((B+T) poly(m)). No full-pipeline, real-machine-totality, relative-l2 or practical-speed conclusion.
Earlier dated history (preserved verbatim):
[2026-10-13;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[2026-10-13; accepted-result cutoff 05:16:43 UTC; bounded later acceptance]
Require a source-pinned scoped label verdict covering exception precedence and paid prefixes, without claiming physical reliability. Diagnostic v1 rejection manifest 7c355381252477d8578c41ad93fc69ab3132aa7072848bce65dc3bf04b7e6740. No finite replay or label repair establishes a deployment rate, arbitrary-signal guarantee, all-length FFT closure or speed.
Earlier dated history (preserved verbatim):
[2026-10-13; accepted-result cutoff 04:23:32 UTC; reviewed-results sync]
A source-pinned independent verdict on the actual entropy-provider/event-law assumptions and unconditional whole-pipeline abort coupling, or the exact unsupported implication. Correct seed marginals, deterministic good-event tapes and valid source bytes do not prove independent entropy, spectral promises or operational beta.
Earlier dated history (preserved verbatim):
[2026-10-13; accepted-result cutoff 03:48:30 UTC; bounded later-stage sync]
A sealed independent verdict on the repaired-source conditional whole-output transport with exact source identity and full cost ledger, or a precise missing implication. No finite replay, seed bijection or deterministic completion supplies arbitrary-signal success, unbiased entropy, operational beta=0, all-input relative recovery, downstream S6 or speed.
Earlier dated history (preserved verbatim):
[2026-10-13; accepted-result cutoff 03:06 UTC; frozen successor sync]
A sealed independent verdict on the exact original-domain counterexample and separately hashed two-line repair theorem/replay over the admitted integer/Fraction domain. Bind the repaired source to its own proof and complete cost ledger; it is not the unchanged original-source theorem. Do not narrow the original domain silently, treat finite runs as uniform proof, or reopen the accepted numerical stage. Preserve spectral, source, randomness and operational-abort premises separately.
Earlier dated history (preserved verbatim):
[2026-10-13; full status reconciliation]
A source-bound all-admitted-Plan proof or a certified guard failure/precise missing implication for actual negative_root and bucket/estimate composition, independently reviewed. Do not use finite samples as uniform proof, infer whole-pipeline beta=0, or reopen the accepted SS21/cold-window stages. Retain exact arithmetic, type, resource and source-model guards.
Earlier dated history (preserved verbatim):
Independent proof/replay for the declared widened domain or a precise refusal/abort blocker, with a complete ledger. A selected deterministic tape and two inputs do not prove an all-input randomized engine or speed gain.</t>
  </si>
  <si>
    <t>All-length coefficient identities and even parity blocks, odd full-rank first-chart weights and convolution contraction are valid. Even-chart extension has rank N except rank N-1 when N=0 mod4.</t>
  </si>
  <si>
    <t>STR-Q2</t>
  </si>
  <si>
    <t>Combine dyadic and all-length recognizers</t>
  </si>
  <si>
    <t>No new full Fourier speedup; coefficients are Fourier-equivalent and weight action uses classical convolution.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
[2026-10-10 16:46 UTC; accepted five-source intake] Source version HERO17-PHASE23-20261010. ZIP fft_hero17_phase23_chirped_qgreen_coset_union_2026-10-10.zip; SHA-256 d48cd3a5fa5137e2b67cebb156a4affcf5b600adffae496ffce736884856071e. Final review receipt SHA-256 e29dbbf7180f4f567d18f86b3f4d2fae448b4e7a7631da43465cdc92a39098dd. Scoped acceptance and detector/family/primality corrections are recorded at Research queue E45. The cost comparison is for the same N ordinary Fourier outputs on recognized structured inputs.</t>
  </si>
  <si>
    <t>[2026-10-13; full status reconciliation]
Named scope CLOSED using existing recorded independent acceptance / exclusion; this reconciliation is not a new full proof audit. independent_scoped_acceptance_with_cost_and_implementation_corrections
Earlier dated history (preserved verbatim):
independent_scoped_acceptance_with_cost_and_implementation_corrections</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</si>
  <si>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No new full Fourier speedup; coefficients are Fourier-equivalent and weight action uses classical convolution.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 [2026-10-10 16:46 UTC; accepted five-source intake] Source version HERO17-PHASE23-20261010. Full guards remain in the cited source row.</t>
  </si>
  <si>
    <t>[2026-10-13; accepted-result cutoff 04:23:32 UTC; reviewed-results sync]
TO RESEARCH: broader parent; selected bounded preparation COMPLETE 15
Earlier dated history (preserved verbatim):
[2026-10-13 00:04 UTC; current cycle]
Bounded supplied-root rank-two executor COMPLETE; optional root-preparation successor OPEN.
Earlier dated history (preserved verbatim):
[2026-10-12 01:03 UTC; independently accepted bounded unknown-phase rank-one executor]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
Earlier dated history (preserved):
[2026-10-11 21:07 UTC; independently accepted bounded result]
Bounded one-supplied-odd-phase recognizer and output lemma accepted; unknown-phase discovery and broader production open.
Earlier dated history (preserved):
[2026-10-11 20:59 UTC; accepted-result addendum]
Bounded phase-zero/phase-one sparse frontend, Gauss output and metered fallback accepted; broader production/priority open.
Earlier dated history (preserved):
[2026-10-11 19:40 UTC; reviewed consolidation]
Bounded reference, sparse phase-zero frontend, metered dispatcher and manuscript v3 fidelity complete; broader optimized production and priority open.
Earlier dated history (preserved):
[2026-10-11 17:20 UTC; reviewed cross-tab reconciliation]
Bounded dense reference already accepted; subsequent nine-source comparison review complete with F6 wording repair. Optimized kernels, production and global priority remain OPEN. CHIRP v3 implementation/prior-art manuscript integration is in editorial preparation, not yet a cleared release.
Earlier history (unchanged):
[2026-10-11 16:43 UTC; final bounded CHIRP implementation review]
SCOPED PROOF AND BOUNDED DENSE REFERENCE ACCEPTED; optimized production validation OPEN. The reference milestone is independently complete. The accepted fast cost ledgers have not been implemented by this dense source.
Prior dated record, preserved verbatim:
[2026-10-11 16:24 UTC; current assignment and dependency reconciliation]
SCOPED PROOF COMPLETE; implementation now ASSIGNED to implement_chirp_exact_recognizer through Q13. Raw-input validity/rejection, complete output and paid execution are being checked. Existing theorem/D06 provenance/bit-contract acceptances remain intact; production validation remains unfinished.
Prior dated record, preserved verbatim:
Scoped proof complete; production validation open
[2026-10-10 reconciliation] Earlier Candidate state preserved as history. The unified theorem stopping condition is met; no implementation or novelty promotion.</t>
  </si>
  <si>
    <t>Mixed-Hessian basis and fixed-base normalized channel-rank identities accepted. Pinned N64 architecture has generic Jacobian rank 504 with minor 8439 mod65537 and eight independent null directions.</t>
  </si>
  <si>
    <t>No local dominance, all-Fourier factorization/no-go or runtime speedup. Full edits include one-sided terms, all orders and changed normalization.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
[2026-10-10 16:46 UTC; accepted five-source intake] Source version HERO0-PHASE23-20261010. ZIP fft_hero0_phase23_coupled_dual_bridge_2026-10-10.zip; SHA-256 cee9c1cfdea48bdbc4597568237d39f2f838a943eb45c7f58274619a6138cc82. Fresh review receipt SHA-256 c6322316e01ec5ecca260b8d4b6a97f956e3efa41daff96581688dc44b02f0f6. Accepted two-rook standard-order rank-product and Frobenius gates are recorded at Research queue E46. This is separate from the four-stage N256 affine block-jet packet in intake row18.</t>
  </si>
  <si>
    <t>Recorded supporting or finite refinement; retain it and resolve only the specified remaining obligation. Triage from recorded evidence, 2026-10-12; not a proof or novelty probability.</t>
  </si>
  <si>
    <t>C | supporting lemma / finite certificate / refinement. Exact historical priority remains unverified; accepted proof and an unsuccessful prior-work search do not certify novelty.</t>
  </si>
  <si>
    <t>No local dominance, all-Fourier factorization/no-go or runtime speedup. Full edits include one-sided terms, all orders and changed normalization.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 [2026-10-10 16:46 UTC; accepted five-source intake] Source version HERO0-PHASE23-20261010. Full guards remain in the cited source row.</t>
  </si>
  <si>
    <t>Resolve only the explicitly named scope with source-bound evidence and independent review, or record a precise blocker. Do not infer global closure, historical novelty, unrestricted runtime or production speed from a scoped result.</t>
  </si>
  <si>
    <t>178 canonical claims preserved by stable ID. Match views by ID, not row position. Current work priority /100 is in AA; T:V retain historical checkpoints. Row order may change. Catalogue SHA-256 54ad75eb8b959036c2967ea3f44ff72ec08105b8b7f52e425d99c38499efd0ae</t>
  </si>
  <si>
    <t>[2026-10-11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</si>
  <si>
    <t>Only input pi1 and output pi3 vary; six terms, coefficients and topology remain fixed. Necessary condition only. No unrestricted architecture, all-length or runtime conclusion.
[2026-10-10 12:20 UTC; updated status] Parent source family: HERO0-PHASE21-MIXED-HESSIAN</t>
  </si>
  <si>
    <t>[2026-10-13; full status reconciliation]
Completed named-scope work is capped at15/100 (current 15); score measures remaining work priority, not correctness, novelty or probability.
Earlier dated history (preserved verbatim):
Recorded supporting or finite refinement; retain it and resolve only the specified remaining obligation. Triage from recorded evidence, 2026-10-12; not a proof or novelty probability.</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</si>
  <si>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[2026-10-12 01:03 UTC; independently accepted bounded unknown-phase rank-one executor]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
Earlier dated history (preserved):
[2026-10-11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20:59 UTC;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[2026-10-11 16:43 UTC; final bounded CHIRP implementation review]
Independent PASS for the unchanged bounded dense reference: exact cyclic filtering, Hankel/node/recurrence recovery, complete raw-coordinate verification and all positive-sign unnormalized DFT outputs on MEMBER. NONMEMBER requires rejection of every canonical phase. Exact built-in input records/list or tuple, N&gt;=2, 1&lt;=r&lt;N, supplied prime and exact-order-N root are validated. LIMIT is indeterminate and returns no representation/transform; INVALID_INPUT/PARAMETERS are distinct. 643,632 fresh differential decisions, 640,921 exhaustive vectors, 1,366 recognizer cutoffs, 802 checker cutoffs and 27 corrupt certificates passed. Author libfile_bf879c07b8208191a33e55429d9675ca v1, archive SHA256 f0f6ab4c1601a2875d48aa61c48fd347154357b95f21cf41e0de351d0a61c9db. Independent review libfile_bdc15bd8232881919496a838a30f85b5 v0, SHA256 0f90f725ab1a2952929f0332e30f04a9dd9ea135c16352e136cc9cfd9fc084af. Accepted code 7d263f616526bd1123658771afc73bb44fc15282ef8ee0131e48ade0b59d18b7; checker 556337c6bc1f4215d1782f82fb63bfd67771152a442af1688bf91080f763699f.
Prior dated record, preserved verbatim:
Piecewise exact supplied-root recognizer using dyadic pruning where available and separately proved blocked all-length scans otherwise, with full rejection ledger.
Reviewed recognizer update (10 October 2026): Independently reviewed scoped integration: dyadic sparse acceptance costs O(N log(t+2)+t²); after sparse rejection pay that attempt plus min(B,H), where B and H decide the same common-chirp family. Non-dyadic inputs retain the all-length blocked B bound; H=O(N r³ log(r+2)+r^(2+3 log₂3)) applies only to dyadic N. Dense accepted outputs, paid rejection and separate fallback/operator ledgers are included.</t>
  </si>
  <si>
    <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</si>
  <si>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Only input pi1 and output pi3 vary; six terms, coefficients and topology remain fixed. Necessary condition only. No unrestricted architecture, all-length or runtime conclusion. [2026-10-10 12:20 UTC; updated status] Parent source family: HERO0-PHASE21-MIXED-HESSIAN</t>
  </si>
  <si>
    <t>S2, C06 blocked chirp-z recognition</t>
  </si>
  <si>
    <t>N even, exact order N root, alpha beta delta nonzero, strict integer cutoff a+b&lt;N. Separable-representation rank, not arithmetic runtime.
[2026-10-10 12:20 UTC; updated status] Parent source family: H17-PHASE20-GAUSS-HANKEL</t>
  </si>
  <si>
    <t>Earlier ranked source: https://docs.google.com/spreadsheets/d/1HTYugDB9O1vPqARClaRGjEYGaMpnn36WFwiegBTaOIw/edit?usp=drivesdk</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</si>
  <si>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 even, exact order N root, alpha beta delta nonzero, strict integer cutoff a+b&lt;N. Separable-representation rank, not arithmetic runtime. [2026-10-10 12:20 UTC; updated status] Parent source family: H17-PHASE20-GAUSS-HANKEL</t>
  </si>
  <si>
    <t>[2026-10-13; accepted-result cutoff 04:23:32 UTC; reviewed-results sync]
Do not reopen the completed bounded preparation stage without contradictory evidence. Broader caller/general-rank/min(B,H)/bit-cost claims require their own explicit source, domain, full paid ledger and independent acceptance. Retain parent TO RESEARCH; priority 15 is solely the completed selected slice, not closure of all chirp research.
Earlier dated history (preserved verbatim):
[2026-10-13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[2026-10-12 01:03 UTC; independently accepted bounded unknown-phase rank-one executor]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
Earlier dated history (preserved):
[2026-10-11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Earlier dated history (preserved):
[2026-10-11 20:59 UTC;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Earlier dated history (preserved):
[2026-10-11 16:43 UTC; final bounded CHIRP implementation review]
Bounded reference milestone met, no source repair required.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[2026-10-11 16:16 UTC; live workflow reconciliation]
CURRENT REMAINDER: production/raw-input recognizer implementation, full rejection and validation behavior, and measured execution remain open. The scoped unified recognizer proof is already accepted. Exact historical D06 bytes were recovered at SHA256 e871250b94c9a5823adacee7da26bb6d4477af0758c684aa8c8ff9e34be21f89; that provenance question is closed. Q13 also has a separately accepted corrected bit-cost RAM corollary. Neither closes numerical robustness, optimized runtime or historical priority; do not requeue the already closed proof/byte questions.
Prior dated record, preserved verbatim:
Unified stated model and min-cost recognizer theorem after algebra branch acceptance.
Reviewed recognizer update (10 October 2026): The unified stated-model and cost/rejection proof stopping condition is met by the independently accepted report and review preserved in this archive. Separate production, bit/numerical, priority and D06 historical-byte questions remain open. This draft appends evidence only; any categorical status replacement requires an expressly authorized later edit.</t>
  </si>
  <si>
    <t>Catalogue ID</t>
  </si>
  <si>
    <t>[2026-10-13; accepted-result cutoff 04:23:32 UTC; reviewed-results sync]
The exact selected bounded paid-root-preparation construction/review is complete. The source review explicitly leaves this broader parent open; separate caller/general-rank/min(B,H)/bit obligations are unranked and unselected. Current priority 15/100 applies to the completed selected bounded preparation slice only; broader parent remains open; it is not a novelty probability.
Earlier dated history (preserved verbatim):
[2026-10-13 00:04 UTC; current cycle]
Current optional-root-preparation successor priority55; the exact supplied-root rank-two implementation stage is complete and capped15. Historical family score64 is retained. The score concerns a new bounded implementation obligation, not existing theorem truth.
Earlier dated history (preserved verbatim):
Priority 64 retained. The exact general-rank theorem and dense reference already cover rank two, including an O(N) field-work theorem for fixed rank 2. The next gap is a bounded, paid structural executor and independent replay. Recorded-evidence triage, 12 October 2026; classical ingredients retain attribution.</t>
  </si>
  <si>
    <t>Specified signed phase-weighted additive grammar. Generic lemma fixes beta=1 and requires nonzero/distinct/nonsingular assumptions. No positive-characteristic classification, runtime improvement or priority claim.
[2026-10-10 12:20 UTC; updated status] Parent source family: N5-SIGNED-FOUR-BANK-20261010</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</si>
  <si>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The accepted general-rank correctness theorem and dense reference already include rank two. Fixed rank 2 has an O(N) field-work theorem in its supplied-root exact model. Earlier one-window eliminant and bounded unknown-phase rank&lt;=1 acceptances keep their exact scopes. A bounded structural rank-two executor and its independent implementation/accounting review are still open.</t>
  </si>
  <si>
    <t>[2026-10-13; accepted-result cutoff 04:23:32 UTC; reviewed-results sync]
Classical finite-field cyclicity/order preparation and bounded engineering. No all-length asymptotic theorem, runtime saving, CPU performance, numerical stability or historical novelty.
Earlier dated history (preserved verbatim):
[2026-10-13 00:04 UTC; current cycle]
Implementation and source-bound accounting progress under an existing fixed-rank theorem. Named field/data events exclude disclosed Python/primitive-instruction costs; no new theorem identity, bit/CPU certification, historical-priority or optimized FFT-speed claim.
Earlier dated history (preserved verbatim):
No separate worldwide/model-matched novelty clearance. Preserve the original source attribution; the priority score does not establish originality.</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</si>
  <si>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Specified signed phase-weighted additive grammar. Generic lemma fixes beta=1 and requires nonzero/distinct/nonsingular assumptions. No positive-characteristic classification, runtime improvement or priority claim. [2026-10-10 12:20 UTC; updated status] Parent source family: N5-SIGNED-FOUR-BANK-20261010</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</si>
  <si>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Implement and independently audit a bounded exact rank-at-most-two unknown-common-phase executor: explicit quartic cyclic eliminant, every canonical phase-filter test, fixed-size Prony recovery and complete supplied-grid node scans, full raw-coordinate verification, and all-phase Gauss-row mixture output. Charge parameter/root preparation, failed candidates, all output writes and budget withholding. Existing general-rank correctness theorem and dense reference already cover rank two; this gate is structural implementation/accounting. Return any verified witness; canonical-phase uniqueness is not required.</t>
  </si>
  <si>
    <t>GRAM-REALIFICATION-20261010</t>
  </si>
  <si>
    <t>Connected-Gram phase lock and sharp Fourier realification</t>
  </si>
  <si>
    <t>[2026-10-13; accepted-result cutoff 04:23:32 UTC; reviewed-results sync]
Do not reopen the completed bounded preparation stage without contradictory evidence. Broader caller/general-rank/min(B,H)/bit-cost claims require their own explicit source, domain, full paid ledger and independent acceptance. Retain parent TO RESEARCH; priority 15 is solely the completed selected slice, not closure of all chirp research.
Earlier dated history (preserved verbatim):
[2026-10-13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Independent source-bound replay of the bounded structural executor, complete phase/recovery/output ledger and malformed, nonmember and budget-withholding controls, or a precise implementation/accounting blocker. General-rank optimized integration, min(B,H), production/bit costs, speed and historical priority remain open.</t>
  </si>
  <si>
    <t>One-mask real-stage weighted-Gram phase locking; restricted cyclic Fourier exclusion for N≥3; sharp finite-abelian realification formula (N−sqrt(N|G[2]|))/2.</t>
  </si>
  <si>
    <t>Independent scoped review accepted; strong classical theorem overlap</t>
  </si>
  <si>
    <t>STR-Q3</t>
  </si>
  <si>
    <t>2026-10-10 16:46 UTC. Related current assessment: Catalogue M-WINDOW-GRAM, T90. Distinct source packet; no new discovery rank or count.</t>
  </si>
  <si>
    <t>Instantiate balanced non-Fourier templates</t>
  </si>
  <si>
    <t>Source family IDs</t>
  </si>
  <si>
    <t>ZIP FFT_GRAM_LOCK_SHARP_REALIFICATION_2026-10-10.zip; SHA-256 b7ee0f1fa3c4b95f2278ca901268435aa079718d3f10fab6b506beefec8719d9. Final audit SHA-256 18153837d738045679ad61757fb10c13c9e030bffefa3a2f91104a9f2d1d0dbb. Real invertible stages and actual weighted-Gram connectivity are required; positivity suffices. The architecture spectral corollary requires exact unitarity. The Frobenius identity follows from classical Fourier norm theory. No approximate-candidate extension, global novelty or FFT bound.</t>
  </si>
  <si>
    <t>[2026-10-11 17:20 UTC; reviewed cross-tab reconciliation]
SCOPED TEMPLATE-BUDGET CONSTRUCTION INDEPENDENTLY ACCEPTED. Fixed-error growing-word 3–4–5 non-Fourier tensor family has charged coefficients, prefix envelopes, table budget, word keys and output traffic under the reviewed contract. The bounded stopping condition is met. No general Fourier or scalar-arithmetic improvement, historical novelty, practical threshold or eager table build is claimed.
Earlier history (unchanged):
[2026-10-11 16:38 UTC; actual assigned stage]
ASSIGNED: instantiate_nonfourier_template is checking the existing STR-Q3 task using its accepted S1/FUS-04 proof and source evidence. Deliver an explicit non-Fourier family with fully charged coefficient/recognition/template/output budget, or a demonstrated budget failure. New construction remains pending independent review.
Prior dated record, preserved verbatim:
Candidate</t>
  </si>
  <si>
    <t>[2026-10-13; full status reconciliation]
Completed named-scope work is capped at15/100 (current 12); score measures remaining work priority, not correctness, novelty or probability.
Earlier dated history (preserved verbatim):
Recorded known mechanism, attributed input or engineering result; no standalone discovery opportunity is established. Cap: Recorded known/attributed mechanism or engineering input; no separate novel active target specified in this triage. Triage from recorded evidence, 2026-10-12; not a proof or novelty probability.</t>
  </si>
  <si>
    <t>Title</t>
  </si>
  <si>
    <t>[2026-10-13; full status reconciliation]
Named scope CLOSED using existing recorded independent acceptance / exclusion; this reconciliation is not a new full proof audit. Independent scoped review accepted; strong classical theorem overlap
Earlier dated history (preserved verbatim):
Independent scoped review accepted; strong classical theorem overlap</t>
  </si>
  <si>
    <t>Related fusion IDs</t>
  </si>
  <si>
    <t>[2026-10-11 22:48 UTC; independently accepted declared-cap resource refusal only]
[2026-10-11; independent bounded acceptance of STR-Q3 declared-cap refusal] The accepted 3–4–5 non-Fourier construction is retained. A fresh exact preflight refuses the first legal eager instance d=180,k=1,t=0 (p=20,L=181) under explicit finite caps: the actual three tables require 2^89+2^44 entries and 2^91+2^45 real/imaginary scalar slots; input and explicit output each require 2^180 coordinate records. No theorem-precision table or transform output was fabricated. All 205,664 records of 11 separate coarse diagnostic tables were eagerly populated and independently checked, with 172 full-output rounded-circuit cases. These coarse controls are outside accepted theorem precision and do not confer production or asymptotic-word validation. The precise refusal obligation is discharged only within the declared cap contract; successful theorem-precision eager execution and constant-word production remain open. No generic Fourier or priority upgrade. Independent review ZIP SHA256 df75e04ba28d9a234da5f4f4c2286a5d3df49582fdc5e594e49d1a56aaa34373.
Earlier dated history (preserved):
[2026-10-11 17:20 UTC; reviewed cross-tab reconciliation]
Author libfile_58ee12185a688191ae62e3da82c98b1e, SHA256 bb54486fffa5e47d01ca29054c8a834fc1075196c570e77a87df5f97e4d2f83e. Independent ACCEPT libfile_ac86a61a4a7c819197c3f9ae972d9b97, SHA256 d9f56b3056bc23d71bf5a8715d942d47938dc984e3d2e0bf53aa0b80a630d9c6. First sufficient m=2 threshold N=2^180.
Earlier history (unchanged):
Find one non-Fourier circuit with paid prefix envelopes, few scaled templates, admissible word keys and full output traffic.</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</si>
  <si>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ZIP FFT_GRAM_LOCK_SHARP_REALIFICATION_2026-10-10.zip; SHA-256 b7ee0f1fa3c4b95f2278ca901268435aa079718d3f10fab6b506beefec8719d9. Final audit SHA-256 18153837d738045679ad61757fb10c13c9e030bffefa3a2f91104a9f2d1d0dbb. Real invertible stages and actual weighted-Gram connectivity are required; positivity suffices. The architecture spectral corollary requires exact unitarity. The Frobenius identity follows from classical Fourier norm theory. No approximate-candidate extension, global novelty or FFT bound.</t>
  </si>
  <si>
    <t>S1, FUS-04</t>
  </si>
  <si>
    <t>Related task IDs</t>
  </si>
  <si>
    <t>JOINT-BLOCK-JET-N256-20261010</t>
  </si>
  <si>
    <t>[2026-10-11 22:48 UTC; independently accepted declared-cap resource refusal only]
[2026-10-11; independent bounded acceptance of STR-Q3 declared-cap refusal] The resource-refusal alternative of STR-Q3::eager-template is independently checked for the declared caps. The successful theorem-precision eager path remains open.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Independent review ZIP SHA256 df75e04ba28d9a234da5f4f4c2286a5d3df49582fdc5e594e49d1a56aaa34373.
Earlier dated history (preserved):
[2026-10-11 17:20 UTC; reviewed cross-tab reconciliation]
Bounded theorem plus charged template construction stopping condition MET at the exact review hash. Production/numerical execution and any practical use remain separate. Cross-table capacity now follows existing NF-03 and AESGR rows, not an invented duplicate task.
Earlier history (unchanged):
Explicit theorem plus charged coefficient/recognition construction or demonstrated budget failure.</t>
  </si>
  <si>
    <t>Fixed N256 four-stage affine block-jet dominance</t>
  </si>
  <si>
    <t>Catalogue coverage state</t>
  </si>
  <si>
    <t>For the pinned affine-only S4 P3 S3 P2 S2 P1 S1 map, the leading28×28 projection is dominant over C, including invertible stages, so those 784 outputs have no universal polynomial relation. Independent selected minors: 5424 mod12289 and 42512 mod65537.</t>
  </si>
  <si>
    <t>Current theorem acceptance is separate from implementation. The unchanged eager path has a proved resource refusal; changed-design feasibility and historical complete-contract priority remain open. Cap: Low priority applies to further work on the current frozen eager design; it does not say the accepted theorem is false or every possible redesign is impossible. Triage from recorded evidence, 2026-10-12; not a proof or novelty probability.</t>
  </si>
  <si>
    <t>Independent scoped review accepted; affine layout only</t>
  </si>
  <si>
    <t>Primary-source comparisons: base checkpoint 10 October 2026, 10:57:46 UTC, retained with later dated bounded assessments in rows 22–23. A source match, scoped proof, and worldwide priority are separate judgments. No new full-body primary-source read is claimed by this reconciliation.</t>
  </si>
  <si>
    <t>2026-10-10 16:46 UTC. Source audit identity N256-FOUR-STAGE-AFFINE-BLOCK-JET-DOMINANCE. Related to HERO0, but distinct from two-rook Phase23 and its earlier N64 Jacobian.</t>
  </si>
  <si>
    <t>The accepted 3–4–5 non-Fourier construction is retained. A fresh exact preflight refuses the first legal eager instance d=180,k=1,t=0 (p=20,L=181) under explicit finite caps: the actual three tables require 2^89+2^44 entries and 2^91+2^45 real/imaginary scalar slots; input and explicit output each require 2^180 coordinate records. No theorem-precision table or transform output was fabricated. All 205,664 records of 11 separate coarse diagnostic tables were eagerly populated and independently checked, with 172 full-output rounded-circuit cases. Full guards remain in the cited source row.</t>
  </si>
  <si>
    <t>Inventory read depth</t>
  </si>
  <si>
    <t>No separate worldwide/model-matched novelty clearance. Preserve the original source attribution; the priority score does not establish originality.</t>
  </si>
  <si>
    <t>ZIP fft_joint_block_jet_checkpoint_2026-10-10.zip; SHA-256 0d5713c58ac450839fc1385996a72b8fba7ca548ccb0dd4667090bc0f4d414f3. Final v2 review receipt SHA-256 a6765dea4c67af93aa8adc9414434592f42e2f63166dabe3603b0075c96280e6. Stored Toffoli gates are unused. Leading32 modular rank906 is pointwise, not a complex upper bound; its second-order span1024 does not exclude nonlinear relations there or for the full matrix. No prescribed Fourier assignment, full-map dominance or FFT speedup.</t>
  </si>
  <si>
    <t>Preserve the accepted frozen-design resource refusal. If further work is justified, specify a genuinely changed, fully charged executor design or one missing same-model prior-source comparison as a separate task.</t>
  </si>
  <si>
    <t>A new explicit design with proved packing/error/resource contract, or a model-matched prior implication. Repeating the impossible frozen eager build is not an open experiment.</t>
  </si>
  <si>
    <t>Historical exact statement</t>
  </si>
  <si>
    <t>Delvaux–Van Barel: https://doi.org/10.1016/j.laa.2008.04.043. Lubinsky–Saff: https://doi.org/10.1007/BF01890574. Original PDFs are not redistributed.</t>
  </si>
  <si>
    <t>STR-Q4</t>
  </si>
  <si>
    <t>Measure certified periodic early exit</t>
  </si>
  <si>
    <t>[2026-10-13; full status reconciliation]
Named scope CLOSED using existing recorded independent acceptance / exclusion; this reconciliation is not a new full proof audit. Independent scoped review accepted; affine layout only
Earlier dated history (preserved verbatim):
Independent scoped review accepted; affine layout only</t>
  </si>
  <si>
    <t>Historical model</t>
  </si>
  <si>
    <t>Source and claim IDs</t>
  </si>
  <si>
    <t>Historical proof status</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</si>
  <si>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ZIP fft_joint_block_jet_checkpoint_2026-10-10.zip; SHA-256 0d5713c58ac450839fc1385996a72b8fba7ca548ccb0dd4667090bc0f4d414f3. Final v2 review receipt SHA-256 a6765dea4c67af93aa8adc9414434592f42e2f63166dabe3603b0075c96280e6. Stored Toffoli gates are unused. Leading32 modular rank906 is pointwise, not a complex upper bound; its second-order span1024 does not exclude nonlinear relations there or for the full matrix. No prescribed Fourier assignment, full-map dominance or FFT speedup.</t>
  </si>
  <si>
    <t>Historical priority status</t>
  </si>
  <si>
    <t>CONDUCTOR-FUSED-GAUSS-LADDER-20261010</t>
  </si>
  <si>
    <t>Conductor-Fused Gauss Ladder</t>
  </si>
  <si>
    <t>[2026-10-12 16:31 UTC; independently accepted bounded C11 fixed-word slice]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Earlier dated history (preserved):
[2026-10-11 22:10 UTC; independently accepted elementary work reservation]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Earlier dated history (preserved):
[2026-10-11 21:29 UTC; independently accepted logical-resource contract]
Conservative preflight logical-resource admission and full named bulk-buffer ledger accepted; certified bounded reference retained; physical resources and production open.
Earlier dated history (preserved):
[2026-10-11 16:41 UTC; independent repaired periodic-reference acceptance]
SCOPED BOUNDED REFERENCE AND CROSSOVER VALIDATION COMPLETE; production OPEN. The repaired implementation and limited original timing attribution are independently accepted. This lane has moved to STR-Q5.
Prior dated record, preserved verbatim:
[2026-10-11 16:25 UTC; assigned stages updated]
AUTHOR IMPLEMENTATION COMPLETE; independent review pending. review_periodic_exit_certificate now owns this cross-table lane. Candidate libfile_2110ff4ea7148191857d6f5e28aeb4bd v0 retains safe resource refusal and no universal successful-build/production guarantee. Q09’s accepted proof and classical status remain unchanged.
Prior dated record, preserved verbatim:
[2026-10-11 16:16 UTC; live workflow reconciliation]
ASSIGNED, unfinished: implement_periodic_exit_certificate is validating the accepted S4/Q09 exact-energy gate and a bounded executor, with all scans and output writes charged. The proof is accepted; implementation tests/crossover or a precise blocker remain to be delivered.
Prior dated record, preserved verbatim:
Candidate</t>
  </si>
  <si>
    <t>Historical limitations</t>
  </si>
  <si>
    <t>[2026-10-12 02:02 UTC; independently accepted CFGL carrier DAG and literal core cost]
Independent scoped ACCEPT for every dyadic N=2^t: adjacent-conductor carrier/character scalar DAG computes every within-packet coefficient and every cross-conductor/cross-copy zero with actual internal mixed-conductor registers. Label selection, coefficient preparation and physical wrappers addO(N)work, but the explicitly expanded complete two-transform Gauss/radix core costsTheta(NlogN). N1identity,N2principal-only andN4scalar-carrier boundaries are included; primitive supplied-root guards and same-N O(N)-wrapper equivalence are retained.
Earlier dated history (preserved):
Candidate exact O(N log log N) Fourier theory for arbitrary fresh input and all N exact outputs in the exact complex/field arithmetic model. The source describes a structural reduction to a graded direct-sum problem; that reduction has not been independently verified here. The required cross-conductor joint weighted-DAG evaluator is explicitly unproved.
Review disposition (2026-10-10 22:07 UTC): the corrected conductor/Haar decomposition and D_t &lt;-&gt; F_N reductions are independently accepted in the matched supplied-root exact-complex model, with O(N) wrapper work. This does not establish the proposed O(N log log N) algorithm.</t>
  </si>
  <si>
    <t>Classical overlap or demotion</t>
  </si>
  <si>
    <t>Historical next check</t>
  </si>
  <si>
    <t>[2026-10-12 02:02 UTC; independently accepted CFGL carrier DAG and literal core cost]
Uniform all-size scalar construction and its literal independent-channel radix cost are accepted. The fast CFGL::weighted-DAG evaluator stays OPEN. The restricted cost obstruction is not a direct-sum or unrestricted weighted-DAG/Fourier lower bound: channel sharing, pruning or algebraic replacement changes the charged architecture. NoO(NloglogN), numerical/bit speedup, optimized linear-storage evaluator, new discovery or priority claim.
Earlier dated history (preserved):
Scoped structural review accepted; fast weighted-DAG evaluator remains unproved. No accepted speedup or novelty claim.</t>
  </si>
  <si>
    <t>[2026-10-12 16:31 UTC; independently accepted bounded C11 fixed-word slice]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
Earlier dated history (preserved):
[2026-10-11 22:10 UTC; independently accepted elementary work reservation]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Earlier dated history (preserved):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Earlier dated history (preserved):
[2026-10-11 16:41 UTC; independent repaired periodic-reference acceptance]
The exact dyadic energy gate and certified interval short transform are independently accepted at repaired bounded scope. Exact built-in list/tuple outer input and pairs are required, with no concurrent mutation; the custom-sequence length/iterator hole is repaired. Author coverage is 810 projection calls = 800 nonzero gate evaluations + 10 zero shortcuts. Independent repaired checks include 622 exact gate checks and 672 full-output oracle comparisons. All 36 saved profiles were replayed on both variants (144 transform calls), preserving complete outputs and certificates. Measured timings remain attributed only to original code SHA256 5ecb9417a5aa80e2b5f6998dabad63cd7204f2bb0f2beb39cc47c60c982ef814. At original N=4096,Q=8: periodic 2.796538 ms versus the matched certified general reference 145.254559 ms; ordinary uncertified NumPy was faster at 0.690086 ms. This is a plan-cold Python reference comparison, not a newly measured repaired-source result or general FFT speed claim.
Prior dated record, preserved verbatim:
Implement exact energy gate and short transform, comparing ordinary call including all scans/writes.</t>
  </si>
  <si>
    <t>Source evidence and hashes</t>
  </si>
  <si>
    <t>Retained narrow statement</t>
  </si>
  <si>
    <t>S4, FUS-07</t>
  </si>
  <si>
    <t>Distinct-claim rule</t>
  </si>
  <si>
    <t>Still open or important caveat</t>
  </si>
  <si>
    <t>[2026-10-12 02:02 UTC; independently accepted CFGL carrier DAG and literal core cost]
Independent review ZIP SHA256 3a359f06f203b094b7fc9ffb5999f75cea70437b9dd84ae4c544d265450fcac2; REPORT.md 68d29a3bc633935af283cb981a8015e6accee7a074f155c6913f009b6fb76bda. Candidate67f7c83014e4b0a30968442734b3dde445da1dd01611e49a6917af429d9ae643. Fresh independent interpreter:20057packet entries including17362zeros,24404physical Fourier entries,7272Gauss identities and5mutated graphs; separate candidate cold replay331476packet/21845physical entries reproduces bytes. Exact preparationP=N+2t+2sum(distinct M&gt;=2)M+K withK&lt;=V. Cached principal scaling permits3t; literal verifier recomputes anduses4t. Physical arithmetic is3H+3Qplus+8V+3t (or4t literally), plus preparation,generation,address/data/output work. Character-overhead constants and partition-restricted core charge are proved, not inferred from samples.
Earlier dated history (preserved):
[2026-10-11 20:16 UTC; workflow reconciliation]
Structural review is complete; the fast cross-conductor evaluator remains an unproved construction. The intake-only/awaiting-review wording below is historical. Exact source and review pins remain in F19; no new speedup or novelty is accepted.
Prior dated record, preserved verbatim:
User-supplied attachment received 2026-10-10 21:06 UTC; queued for review after the existing-theory review. Intake only; no new fusion execution. Original: Вставленный текст(5).txt; 20,033 bytes; 1,041 lines. Library reference: libfile_7fae54c6dd688191b5d8156e8d462a3e.
Review completed 2026-10-10 UTC. Intake status retained for history: Awaiting review — conjectural source; not accepted and not a new breakthrough. Initial audit: 34 claims, 25 exact-check groups, 5,460 full-matrix entries. Independent review: PASS with no substantive structural correction; 21,845 complete transformed-matrix entries for N=1,2,4,8,16,32,64,128, plus Haar round trips, two-way reconstruction and negative controls.</t>
  </si>
  <si>
    <t>Source SHA256</t>
  </si>
  <si>
    <t>[2026-10-12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Earlier dated history (preserved):
[2026-10-11 22:10 UTC; independently accepted elementary work reservation]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Earlier dated history (preserved):
[2026-10-11 21:29 UTC; independently accepted logical-resource contract]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Earlier dated history (preserved):
[2026-10-11 16:41 UTC; independent repaired periodic-reference acceptance]
The bounded reference/crossover stopping condition is met. Universal resource-policy success, production fixed-word execution, input conversion and supplied-Q discovery, optimized certified-library comparisons, and controlled-hardware timing remain open. Scalar certificate records require the trusted reviewed implementation; they are not standalone untrusted proof objects. Counters are incomplete primitive tallies (including an omitted length-one root write, still timed). Resource attempts may safely refuse. Review Library libfile_8adcc760946481918ffb222281c90e05 v0; archive SHA256 ac217bd601522f24a429cc8d3cc6f490cd650c1a530b486bad00f2298f0bf330. Accepted repaired code SHA256 22f6820e9719d3fb89cb0db62f333a3fe092301dd110593515d13e0d8ae0f884. Original author Library libfile_2110ff4ea7148191857d6f5e28aeb4bd v0, archive SHA256 e4c07321a483b6efe14c960ee6c12a5f678880f449d712ff679632d194bccb80.
Prior dated record, preserved verbatim:
Correctness tests and honest crossover profile.</t>
  </si>
  <si>
    <t>Earlier cycle proof state</t>
  </si>
  <si>
    <t>Workflow/intake triage only; scope comes from its current source row and is not an independent theorem assessment. Triage from recorded evidence, 2026-10-12; not a proof or novelty probability.</t>
  </si>
  <si>
    <t>PRIMARY-FOURIER | C02; FUS-03</t>
  </si>
  <si>
    <t>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Full guards remain in the cited source row.</t>
  </si>
  <si>
    <t>Earlier cycle proof member</t>
  </si>
  <si>
    <t>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t>
  </si>
  <si>
    <t>[2026-10-13 12:24:37 UTC; frozen accepted-source cutoff]
Scope selection required: choose one new shared DAG and smallest nontrivial conductor bundle. Check Equation 15, every packet and zero block, and the full paid ledger. Stop at a finite certificate or missing DAG.
Earlier dated history (preserved verbatim):
[2026-10-12 02:02 UTC; independently accepted CFGL carrier DAG and literal core cost]
Find and justify a faster complete evaluator outside the literal two-transform independent-channel schedule, with full coefficients, cross-packet zeros, cold preparation, wrappers and all outputs charged. Current emitted graph needsO(NlogN)scalar/word storage; implicit description alone does not give a linear-memory implementation. Input encoding, precision/stability and actual bit/physical costs remain open. Existing structural acceptance and source guards are unchanged.
Earlier dated history (preserved):
[2026-10-11 20:16 UTC; workflow reconciliation]
The conductor/Haar structural review is complete at review SHA256 9af367d0a5a0462af40fe16fba9987a824af44d98d583b06b33ec99174c0c027. Reuse its corrected doubled-root convention and O(N) wrapper equivalence. The remaining construction gate is an explicitly and uniformly generated scalar weighted DAG, with every within-packet entry and cross-packet zero verified, all root/preparation/output charges paid, and the claimed total operation budget proved. A bounded legal all-row example is a test toward that gate, not the uniform theorem; the largest F_(N/4) packet is not a circuit lower bound. The external OpenAI comparator was already source-verified, not independently reproved.
Prior dated record, preserved verbatim:
Audit the cross-conductor shared evaluator and complete exact scalar-operation count; handle parity in the proposed quadratic-Gauss 1/2 identity on the dyadic grid; verify principal-block and Haar/basis-change costs and the direct sum's largest F_(N/4) block. Independently verify the external OpenAI sub-N log N assertion. Check the claimed structural reduction before attributing proof status; retain the missing fusion theorem as an open obligation.
Completed: conductor ranks and packet volume, shell normalization 2^(j-C+1), primitive-block diagonalization, principal prefix block, O(N) Haar boundaries, corrected doubled-root dyadic Gauss convention (m=1 separate), and same-size D_t/F_N equivalence with additive O(N) cold wrapper cost. The largest F_(N/4) packet is a restriction, not a circuit lower bound. Still open: an explicitly generated scalar weighted DAG satisfying all within-packet entries and zero cross-packet entries within the claimed preparation/evaluation budget; O(N) time/space variants remain conjectural. All-length chirp transfer needs compatible extra roots. The external OpenAI comparator was source-verified, not independently reproved.
Trace: CFGL Library libfile_7fae54c6dd688191b5d8156e8d462a3e, source SHA-256 e0c76a5d8694bb15cf0ccc75182a09644a670ea5ace7fe135a71d575c1057cf8; REPORT.md SHA-256 9fbda3cf73f6dd34ebca95b946854275cd7a5a56fdf8bbe990725e7a822f0284; CONDUCTOR_EQUIVALENCE_REVIEW.md SHA-256 9af367d0a5a0462af40fe16fba9987a824af44d98d583b06b33ec99174c0c027. FCML is a separate manuscript and is not covered by this row.</t>
  </si>
  <si>
    <t>STR-Q5</t>
  </si>
  <si>
    <t>Resolve exact prior-art interfaces</t>
  </si>
  <si>
    <t>The latest row accepts only structural/conditional results or restricted obstructions; the positive uniform cheap construction is still absent. Triage from recorded evidence, 2026-10-12; not a proof or novelty probability.</t>
  </si>
  <si>
    <t>Earlier cycle review member</t>
  </si>
  <si>
    <t>Double digit reversal and rank-one hierarchy: Lemma 7, p.1596; Eq.(15), pp.1593-1594. C02 N=8 critical lower bound is a corollary of Theorem 9, pp.1598-1599. One-vector support frontier and extremal output geometry: Theorem 9 and Remark 10.</t>
  </si>
  <si>
    <t>Uniform all-size scalar construction and its literal independent-channel radix cost are accepted. The fast CFGL::weighted-DAG evaluator stays OPEN. The restricted cost obstruction is not a direct-sum or unrestricted weighted-DAG/Fourier lower bound: channel sharing, pruning or algebraic replacement changes the charged architecture. NoO(NloglogN), numerical/bit speedup, optimized linear-storage evaluator, new discovery or priority claim.</t>
  </si>
  <si>
    <t>[2026-10-13 12:24:37 UTC; frozen accepted-source cutoff]
Scope selection required: choose one new shared DAG and smallest nontrivial conductor bundle. Check Equation 15, every packet and zero block, and the full paid ledger. Stop at a finite certificate or missing DAG.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</si>
  <si>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Earlier cycle review rows</t>
  </si>
  <si>
    <t>A legal all-row witness/counterexample and complete paid ledger for the chosen scope. Conditional recurrences, generic expressiveness and restricted lower bounds do not establish a fast Fourier compiler.</t>
  </si>
  <si>
    <t>SRCR-20261011</t>
  </si>
  <si>
    <t>Square-Root Relative-Conductor Renormalization</t>
  </si>
  <si>
    <t>Historical checkpoint proof</t>
  </si>
  <si>
    <t>General N=2^m&gt;=8 all-independent-endpoint minimax N/4+1, with classical upper hierarchy explicitly credited. Every (N/2-1)x(N/2+1) abelian-2-group character-table rectangle has rank&gt;=N/4+1 and the stated positive singular-value gap. General finite-abelian autocorrelation-deficit rank/gap estimate and legal p-group trimming fusion.</t>
  </si>
  <si>
    <t>[2026-10-12 02:14 UTC; independently accepted SRCR restricted volume obstruction and escape]
Independent bounded ACCEPT: the matched noncommuting N64 two-jump words satisfy A T6 B=T6 exactly; the surviving eta^17 off-block entry falsifies the specified F8 direct-sum F8 target. Matched cancellation extends to any finite matched jump list, but does not cover unmatched/cross-conductor constructions. Classical determinant-volume reasoning gives Omega(N log N) nonrecursive work only for square fixed-H persistent-state macros with uniformly bounded positive determinant gain per paid operation. A source-legal r=1/q inverse solve has O(q) scalar work and q log2 q volume gain, escaping that premise.
Earlier dated history (preserved):
The source conjectures uniformly generated O(N)-work macro maps that reduce every recursive Fourier block to O(sqrt(N)) while preserving total recursive dimension &lt;=N. The stated O(N log log N) algorithm is conditional on this missing macro-renormalization theorem.
Review disposition (2026-10-10 22:54 UTC): The O(N log log N) implication is valid only for a uniformly generated computational reduction with total child mass at most N, maximum child size O(sqrt(N)), supported child lengths/roots, legal charged inverse reconstruction, and all residual/LOW/preparation/readout work included.</t>
  </si>
  <si>
    <t>Not a +1 bound on N/2-square blocks; the exact arbitrary-half-square minimum is N/4. No worldwide novelty certificate; no finite-field analytic transfer. No matching minimax upper for all noncyclic 2-groups. C07 was not newly audited by this comparison.</t>
  </si>
  <si>
    <t>Historical checkpoint priority</t>
  </si>
  <si>
    <t>af33370c7d4b8f3853d36c01b512b007512886431af4963cdc6d7638af89aae4</t>
  </si>
  <si>
    <t>Historical checkpoint obligations</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</si>
  <si>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[2026-10-11 17:20 UTC; reviewed cross-tab reconciliation]
BOUNDED PRIOR-INTERFACE COMPARISON COMPLETE. Original near-quadratic Bringmann plug-in needs REPAIR because a uniform RIP-set constructor/preparation cost is uncharged. The repaired one-dimensional consecutive-sample zero test plus capped adaptive tree explorer is independently ACCEPTED in exact complex arithmetic with D_M(b)=O((b+1)^3(1+log M)^3). This recovers restricted polylog-budget headlines; it does not certify original sharper finite bounds or all-field transfer.
Earlier history (unchanged):
[2026-10-11 16:41 UTC; actual assigned stage]
ASSIGNED: resolve_sparse_prior_interfaces is checking existing HIKP arbitrary-length binning/implementation and intermediate-fiber recognition/aggregate-budget antecedents. Reuse source and review files; report a direct theorem-level match, concrete difference, or explicit source-access gap. No accepted novelty conclusion yet.
Prior dated record, preserved verbatim:
Candidate</t>
  </si>
  <si>
    <t>[2026-10-11 17:20 UTC; reviewed cross-tab reconciliation]
Independent review libfile_3e6100d5e41c81918760fd96ebb06103 v0, archive SHA256 1d1fb981a71d5af0687090534295af812d758dab736acf5fe910c914e83ec48e. Direct arbitrary-length binning implementation, the source-pinned finite-word HIKP engine, and full-interface historical priority remain OPEN.
Earlier history (unchanged):
Trace HIKP arbitrary-length binning implementation and intermediate-fiber recognition/aggregate-budget antecedents.</t>
  </si>
  <si>
    <t>Internal outcome / replay limits — 2026-10-10</t>
  </si>
  <si>
    <t>F015, F016, PRIMARY_COMPARISON.md</t>
  </si>
  <si>
    <t>[2026-10-12 02:14 UTC; independently accepted SRCR restricted volume obstruction and escape]
Accepted restricted obstruction and explicit escape; the full positive SRCR::joint-macro gate remains OPEN. N64 alone does not fix or contradict every allowed source child-size constant K. The volume theorem excludes enlarged persistent state/readout and unbounded-gain operations. Local absolute-input perturbation amplification is accepted, but the power-of-two magnitude has a one-bit normalized mantissa with compact exponent; ordinary integer length is not a universal floating-mantissa or bit-cost lower bound.
Earlier dated history (preserved):
[2026-10-11 19:40 UTC; reviewed consolidation]
[2026-10-11; independent bounded SRCR HIGH review] ACCEPTED: exact nonempty N64 HIGH witness T6 -&gt; F8 direct_sum F8, recursive mass 16, and the schedule-specific Theta(N log N) cost obstruction for its classical radix-2 continuation. The literal direct-child verifier receipt is corrected here from H(R-1) to HR additions; candidate kernel bytes are unchanged. The uniform O(N)-overhead joint-macro existence gate remains OPEN. No arbitrary-input speedup or general impossibility is established.
Earlier dated history (preserved):
[2026-10-11 16:18 UTC; historical intake label reconciliation]
CONDITIONAL REVIEW COMPLETE; high-conductor macro construction remains OPEN. The 22:38 “Pending independent review” wording below is historical. The corrected recurrence implication and its guards were reviewed at 22:54; no uniformly generated macro or arbitrary-input speedup exists in this record.
Prior dated record, preserved verbatim:
Pending independent review at intake cutoff (2026-10-10 22:38 UTC) — explicit conjecture. Source claims only; not an accepted proof or speedup.
2026-10-10 22:54 UTC: Independently reviewed conditional proposal; explicit conjecture remains OPEN. No high-conductor macro or arbitrary-input speedup is established. The earlier pending text is the preserved intake-cutoff record.</t>
  </si>
  <si>
    <t>Reviewed exact scope / corrections</t>
  </si>
  <si>
    <t>Checks performed / evidence</t>
  </si>
  <si>
    <t>PRIMARY-FOURIER | F018</t>
  </si>
  <si>
    <t>Remaining obligations / supplement limits</t>
  </si>
  <si>
    <t>Flat unitary/support uncertainty background: Theorem 1 and Lemma 2, pp.1588-1589.</t>
  </si>
  <si>
    <t>Current work priority /100</t>
  </si>
  <si>
    <t>Exact routed-inverse-sum cutoff N&lt;=qb9^b+q(3^b-1), diagonal variant, q=2 sparse-column result, stated fixed-branch approximation bounds.</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</si>
  <si>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[2026-10-11 17:20 UTC; reviewed cross-tab reconciliation]
Bounded primary-comparison stopping condition MET with explicit preprocessing qualification and conservative repaired composition. Do not repeat this completed stage as an unreviewed queue; retain the distinct open source/numerical/priority obligations.
Earlier history (unchanged):
Direct theorem-level match, concrete difference, or explicit source-access gap.</t>
  </si>
  <si>
    <t>[2026-10-12 02:14 UTC; independently accepted SRCR restricted volume obstruction and escape]
Independent review ZIP SHA256 f6ec611b14f42c32febd90372c590f3f06282658cacb083db63ee50d73c04daa; VERDICT.txt 204460f2bdb8bb07d597b5bfc9cfb944f20c796b9c2861499251558044cc169e; candidate 3b2782eb1bcc1892f86593e1b8dcec7807dea27b916c88ec741843d3347b41b2. Fresh 56 Green cases, 6,656 conjugacy entries, 112 eliminated determinants, 112 solver vectors, 28 inverse columns, 1,025 mass/boundary checks and all 256 N64 entries pass. Reversed inverse order changes all 256 entries; 30 commutator entries are nonzero. The r=1/q solve uses 2q−4 signal multiplications and q subtractions, plus paid phase/root preparation. Exact inverse entry has magnitude m q^m and local absolute guard requirement p&gt;=b+log2(m)+m log2(q), not a universal fused/relative-error claim. Classical Morgenstern DOI10.1145/321752.321761 credit retained; only its abstract/bibliography, not full proof, was available. Independent cold replay passes; original/candidate programs stayed inert.
Earlier dated history (preserved):
[2026-10-11 19:40 UTC; reviewed consolidation]
Independent review libfile_9cad9d0ad190819199ce30e751ae0f75 v0; archive SHA256 8c4614057eac6b2ed71fbc8830296cb91b6d618429c69390c54d0da1b08e743f. Independent bounded review SHA256 c627f262645423104ef4ffec38be611e2da006b9b2e87fbceb8d8155d447990a. Candidate ZIP SHA256 928bcf553a34ed1c84b8129d9194cc346cf29c932673ed76312191fa8eb142d6; original manuscript independently byte-verified, SHA256 096851f9be08ff96d6e8ca8a871fd3ceda6bf00f71216739a7bc9ab7ecec8f0f. Fresh candidate controls were inspected and replayed byte-identically; fresh reviewer controls were executed. Original uploaded research programs remained inert. No inherited historical review was claimed as reproduced.
Earlier dated history (preserved):
Distinct intake prepared 2026-10-10 UTC; outside completed 178 Catalogue. Source-dated 2026-10-11. Related to CFGL row 19 and HERO1 conductor work, but it asks for a different local-in-scale macro theorem. Do not replace CFGL or inherit its accepted status.
Exact provenance: SRCR_Fourier_Theory_2026-10-11.md | 11181 bytes | libfile_6defd520a71c81918d214363c06807d1 | file_00000000d99c821194034387f4b0bc7c | v0 | SHA256 096851f9be08ff96d6e8ca8a871fd3ceda6bf00f71216739a7bc9ab7ecec8f0f
Review completed 2026-10-10 22:54 UTC. Fresh exact reviewer checks verified reduction direction, conductor dimensions, HIGH cutoffs, recurrence countermodels, and Green determinant conditions; no uploaded program was executed. Inherited full Haar/project archives and external FFT-frontier/priority comparisons were not independently re-proved. Review SHA256 c38c80cc53eefe4c2426f5c542da9aa8592ad0d20aef3e29a95666aa53ac4fc2.</t>
  </si>
  <si>
    <t>Classical nullity/separators/stable rank are not new primitives. No optimality of 9-base or unrestricted FFT arithmetic lower bound.</t>
  </si>
  <si>
    <t>Independent review libfile_3e6100d5e41c81918760fd96ebb06103 v0, archive SHA256 1d1fb981a71d5af0687090534295af812d758dab736acf5fe910c914e83ec48e. Direct arbitrary-length binning implementation, the source-pinned finite-word HIKP engine, and full-interface historical priority remain OPEN.</t>
  </si>
  <si>
    <t>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Full guards remain in the cited source row.</t>
  </si>
  <si>
    <t>PACK-01</t>
  </si>
  <si>
    <t>Validate packed numerical executor</t>
  </si>
  <si>
    <t>[2026-10-11 23:04 UTC; independently accepted Q01 bounded resource refusal]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Candidate</t>
  </si>
  <si>
    <t>PRIMARY-FOURIER | C04</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</si>
  <si>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20:16 UTC; workflow reconciliation]
Freeze which accepted P01/P14 backend and finite-word contract is being implemented. For the optional conservative Q01 split-table route, retain the 8b&lt;=v two-lane guard, unchanged precision/quantizers/output lattice and literal setup/fallback budgets. At wrapper t=2, T=12 the sufficient guard starts at v=704 (N=2^701+1), with response/helper count 2^352+2^218+2^176+2^130 words. A successful full build and practical crossover are unproved; an on-demand toy evaluator does not close this gate.
Prior dated record, preserved verbatim:
Implement accepted dense/chirp packed backends with certified coefficients and actual bounded-word arithmetic, including normalization and full output traffic.</t>
  </si>
  <si>
    <t>P01 and P14 accepted mathematical contracts</t>
  </si>
  <si>
    <t>Prime arbitrary-minor full spark is classical Theorem 4, pp.1592-1593.</t>
  </si>
  <si>
    <t>["F020","F023"]</t>
  </si>
  <si>
    <t>Specified three-stage rank-to-window-discrepancy inequalities.</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</si>
  <si>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20:16 UTC; workflow reconciliation]
Finish this bounded stage with either a source-pinned executor and independent full-output/error plus complete cold preparation/storage/control ledger on admitted inputs, or a precise demonstrated resource/budget blocker. Record hardware/model and matched-accuracy baseline for any timing. No practical success may be inferred from the paper guard alone. General production and historical priority remain separate.
Prior dated record, preserved verbatim:
Composed correctness/error validation and honest performance profile, or a precise blocker.</t>
  </si>
  <si>
    <t>[2026-10-13 12:24:37 UTC; frozen accepted-source cutoff]
Scope selection required: choose one unmatched or cross-conductor macro with legal directions and a complete all-row/mass/cost certificate. Reject hidden inverse q-transforms or omitted residual, LOW or readout work.
Earlier dated history (preserved verbatim):
[2026-10-12 02:14 UTC; independently accepted SRCR restricted volume obstruction and escape]
A genuine uniform linear-overhead macro still needs all-row normal-form identities, paid residuals/gauges, legal roots and both required chart directions, explicit full readout, principal/LOW/Haar work and total child dimension&lt;=N with largest child&lt;=K sqrt(N). The displayed A inverse costs two paid q-transforms plus O(q), not O(q). No faster transform, general source impossibility, numerical stability or priority follows. Preserve prior classical N64 HIGH witness, schedule-specific continuation obstruction and the HR, not H(R−1), direct-reference addition correction.
Earlier dated history (preserved):
[2026-10-11 19:40 UTC; reviewed consolidation]
Construct a genuinely different uniform O(N)-overhead joint macro with paid preparation, legal inverses, all-row identities, supported roots, recursive mass and residual/readout charges. General SRCR construction remains open; no arbitrary-input speedup or general impossibility.
Independent exact characteristic-zero controls checked all 83200 HIGH matrix entries for N=64,128,256,512, including 51200 cross-packet zeros; independent dense N64 A T6 B construction; dense polynomial, inverse and depth-three routing controls through N=1024; and H/W/mass boundaries through t=512. With h=ceil(t/2), R=2^h, L=t-h-2, H=N-2R(L+2), W=(L-2)N+(2L+8)R, the specified macro costs W additions and W/2+2H root multiplications, and W=Theta(N log N). Its unchanged direct-child reference code costs HR additions and HR multiplications; complete direct HIGH control costs W+HR additions and W/2+2H+HR multiplications. The old conditional-review body remains unrecovered; full Haar/LOW/principal runtime integration is not claimed. Next: a genuinely different uniform O(N) joint macro with paid preparation, legal inverses, all-row identity, supported roots, recursive mass and residual/readout charges.
Earlier dated history (preserved):
Construct and prove the exact high-bundle macro identity, including valid application/reconstruction directions, all required inverses and residual blocks; charge preparation, Haar/Green maps, routing, recursive mass and complete readout. A finite fit is not a uniform construction. Audit the stronger Section 15 complexity statements separately.
Scope limits: No proved fast macro, no accepted O(N log log N) or O(N) algorithm, no priority claim. The current dense fallback remains FFT-scale. Its external comparator statement was not reverified in this intake.
Completed 2026-10-10 22:54 UTC: Corrections: A G B=Q requires G=A^(-1) Q B^(-1), with inverse existence and costs proved. Fixed mass inflation c&gt;1 gives an upper bound O(N(log N)^(log_2 c)), not an automatic Omega(N log N) lower bound; an almost-N child is likewise insufficient. Polylogarithmic children generically give O(N(1+log* N)), not O(N). The N=16/32 proposed tests have empty HIGH bundles. Next gate: an explicit nonempty HIGH macro, full legal computation and mass ledger, all-row Fourier identity, then a uniform rule. Keep separate from CMLGC and CFGL.</t>
  </si>
  <si>
    <t>Local ordinary discriminants at odd roots of unity</t>
  </si>
  <si>
    <t>One affine endpoint for composite N; arbitrary endpoints only in complex prime variant. No arbitrary-depth/composite-both-arbitrary/approximation result.</t>
  </si>
  <si>
    <t>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Full guards remain in the cited source row.</t>
  </si>
  <si>
    <t>Accepted restricted obstruction and explicit escape; the full positive SRCR::joint-macro gate remains OPEN. N64 alone does not fix or contradict every allowed source child-size constant K. The volume theorem excludes enlarged persistent state/readout and unbounded-gain operations. Local absolute-input perturbation amplification is accepted, but the power-of-two magnitude has a one-bit normalized mantissa with compact exponent; ordinary integer length is not a universal floating-mantissa or bit-cost lower bound.</t>
  </si>
  <si>
    <t>["FUS-02","FUS-06"]</t>
  </si>
  <si>
    <t>NEXT-MAGNETIC-SIGNED</t>
  </si>
  <si>
    <t>[2026-10-13 12:24:37 UTC; frozen accepted-source cutoff]
Scope selection required: choose one unmatched or cross-conductor macro with legal directions and a complete all-row/mass/cost certificate. Reject hidden inverse q-transforms or omitted residual, LOW or readout work.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</si>
  <si>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Test signed magnetic fusion</t>
  </si>
  <si>
    <t>CMLGC-20261011</t>
  </si>
  <si>
    <t>Cyclotomic Minor-Lifted Green Compiler</t>
  </si>
  <si>
    <t>[2026-10-13; accepted-result cutoff 05:16:43 UTC; bounded later acceptance]
TO RESEARCH: broader signed-bank parent; N5 all-field COMPLETE 15
Earlier dated history (preserved verbatim):
[2026-10-13; accepted-result cutoff 03:06 UTC; frozen successor sync]
Accepted named stage; distinct successor OPEN
Earlier dated history (preserved verbatim):
[2026-10-12 02:36 UTC; independently accepted N7 signed-bank F8 minimum]
Progressed/open. The finite F8 minimum-eight obligation is independently closed. Preserve the already accepted characteristic-zero N7 minimum eight, with attainment in the specified cubic splitting field rather than an unproved descent to Q(q); accepted N3/N5 and N11/odd-N&gt;=23 upper results remain. No new canonical result or historical-priority claim. 
Earlier dated history (preserved):
[2026-10-11 16:16 UTC; live workflow reconciliation]
SCOPED RESULTS INTEGRATED; follow-on open. N=5 exact signed-bank minimum five is already accepted in characteristic zero. This is not awaiting its original intake review. Larger-size sharp minima, singular/positive-characteristic classification and improved shared evaluation remain open.
Prior dated record, preserved verbatim:
Awaiting next update
[2026-10-10 12:13:36 UTC; updated status] Accepted at stated scope; follow-on remains open</t>
  </si>
  <si>
    <t>["Q02","Q08"]</t>
  </si>
  <si>
    <t>[2026-10-12 00:42 UTC; independently accepted restricted all-entry unique-path edge obstruction]
Independent restricted theorem accepted: for every N&gt;=2, E_min(N)=N*sopfr(N) in the strictly all-entry unique-boundary-path Fourier DAG model, where sopfr sums prime factors with multiplicity. Finite scalar-weighted DAGs have disjoint input sources/output sinks, full transfer F_N[i,j]=zeta^(ij), and exactly one nonzero path per boundary pair. Count every active scalar edge, including unit edges and each reused-constant occurrence; zero and boundary-invisible edges may be pruned. Classical mixed-radix FFT attains the bound. This is scalar EDGE complexity only.
Earlier dated history (preserved):
The source conjectures O(N log log N)-edge networks with a triangular minor chart, fully charged O(E+N) weight generation, and Fourier-complete Weyl identities. O(N) is a stronger conditional target. The network-existence/Fourier-completeness theorem is explicitly unproved.
Review disposition (2026-10-10 22:54 UTC): Consecutive Fourier-minor formula verified for 1&lt;=k&lt;=N, including composite lengths and wrapped indices. Conditional preparation plus full-output evaluation costs O(E_N+N) only when a legal uniform graph, fully charged coefficient compiler/evaluator and full Fourier certificate are supplied.</t>
  </si>
  <si>
    <t>PRIMARY-FOURIER | C01</t>
  </si>
  <si>
    <t>explicit_review_queue</t>
  </si>
  <si>
    <t>No matching stated theorem in this source; no novelty inference.</t>
  </si>
  <si>
    <t>[2026-10-12 00:42 UTC; independently accepted restricted all-entry unique-path edge obstruction]
Progressed open. The all-entry unique-path subcase has exact edge minimum N*sopfr(N): prime N gives N²; N=2^k gives 2N log2 N; all N&gt;=2 give E&gt;e N ln N, excluding O(N log log N) within this added class. The original CMLGC legal-network existence conjecture remains unretired. Selected unique-minor charts, multipath signed/Laurent cancellation and cyclic Green realizations are outside the theorem. No unrestricted FFT operation lower bound or arithmetic-optimality conclusion.
Earlier dated history (preserved):
[2026-10-11 16:18 UTC; historical intake label reconciliation]
CONDITIONAL REVIEW COMPLETE; legal sparse-network existence and full Fourier identities remain OPEN. The 22:38 pending label is historical. The minor formula and conditional paid compiler were reviewed at 22:54; no Fourier-complete uniform network or speedup is established.
Prior dated record, preserved verbatim:
Pending independent review at intake cutoff (2026-10-10 22:38 UTC) — explicit conjecture. Source claims only; not an accepted proof or speedup.
2026-10-10 22:54 UTC: Independently reviewed conditional compiler proposal; explicit network-existence conjecture remains OPEN. No Fourier-complete sparse network or arbitrary-input speedup is established. The earlier pending text is the preserved intake-cutoff record.</t>
  </si>
  <si>
    <t>Exact three-term minimum for the fixed five-coordinate transformed target, with inherited certificate dependencies.</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</si>
  <si>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[2026-10-12 02:36 UTC; independently accepted N7 signed-bank F8 minimum]
Independent bounded ACCEPT: for N=7 over K=F2[z]/(z^3+z+1), the exact whole-bank minimum is eight for every one of the six primitive seventh roots. The target is negative-sign unnormalized Fourier in the original additive signed magnetic-bank grammar, with all parameters/weights in K and every inverse guard nonzero. Signs mean inverse powers of generators, not scalar signs in characteristic two. All legal parameters reduce exactly to 28 nonidentity atoms plus optional identity; all normalized minimum supports are classified (counts10,2,10,2,10,2 across roots2..7). Arbitrary weights, repeats, zero banks and legal degeneracies are included. 
Earlier dated history (preserved):
[2026-10-11 19:40 UTC; reviewed consolidation]
N=5 characteristic-zero signed-bank exact minimum five is already accepted and integrated. Larger-size sharp minima, singular/positive-characteristic classification, compact weights and improved shared evaluation remain open.
Earlier dated history (preserved):
Later independently reviewed work is outside the 10:57 UTC checkpoint and awaits its next in-place update. No finding from it is claimed here.
[2026-10-10 12:13:36 UTC; updated status] Support and growing-bank results accepted; N5 four-bank characteristic-zero exclusion now accepted.
[2026-10-10 12:20 UTC] N5 exact minimum five is accepted. Preserve the four-bank odd-size classification. Larger-size sharp minima, singular five-bank classification, positive characteristic, and improved shared evaluation remain open.</t>
  </si>
  <si>
    <t>Q35 and NF-04/NF-05</t>
  </si>
  <si>
    <t>catalogue exact statement/model/proof status/limitations and source locators; no claim of complete proof reread</t>
  </si>
  <si>
    <t>Target is not a Fourier submatrix. No new 576-pair/624-branch certificate replay; growing matrix gets only lower bound three. This limitation belongs to the comparison exercise only. Separate current SP11/H01–H05 review freshly reconstructs the decisive certificate and upper guards.</t>
  </si>
  <si>
    <t>[2026-10-12 00:42 UTC; independently accepted restricted all-entry unique-path edge obstruction]
Independent restricted CMLGC review ZIP SHA256 7c3427686164a7285d25275cc9c020a0d402bafaee35ee9ed071fcfe2ad3dc31; candidate ZIP dfcafb4bb6ce7433af27b538049c2c882241f3db140c81e8394d8d88f857b3db; proof e621e470c581bfac14262a25cb556632abb9809042d051fe0c61f39c1db4b42f. Fresh independent69 lengths/152409 exact boundary coefficients,17 author certificates/4183 coefficients, N2..8 rank-one rectangle exhaustion and unique-minor-versus-entry, cancellation, pruning and cyclic controls passed. Uniform analytic proof supplies the theorem; finite controls do not extrapolate it. Classical unambiguous-network/rectangle mechanisms and mixed-radix construction identified; Papadimitriou1979 primary full text remains unread, so neither exact rediscovery nor worldwide novelty is established. N1 is separate: disjoint terminals require one edge.
Earlier dated history (preserved):
Distinct intake prepared 2026-10-10 UTC; outside completed 178 Catalogue. Source-dated 2026-10-11. Related to CFGL, Phase 42/43 and F11 v35–v38; not identical to any current Incoming queue source. Keep separate from CFGL and SRCR.
Exact provenance: CMLGC_Fourier_Theory_2026-10-11.md | 19213 bytes | libfile_256697fc78588191807345298cfe4279 | file_000000006658821196066735f380f994 | v0 | SHA256 3288a1509f92c682c6212ff0669a680b530ee239aecaa89988dff1af8611dd18
Review completed 2026-10-10 22:54 UTC. Fresh characteristic-zero checks include all 386 stated consecutive-minor tests, an invertible anchor-matching counterexample, cyclic-resolvent and incomplete Laurent-cancellation controls. No uploaded code ran. Inherited Phase42/v35-v37 archives and external novelty comparisons were not re-proved. Review SHA256 0993a3eaf1a865523e80773676bfa9be2cc7fc4a8617e6edc7cbda31b08b9efc.</t>
  </si>
  <si>
    <t>[2026-10-13; accepted-result cutoff 05:16:43 UTC; bounded later acceptance]
A separately selected original-grammar broader task must state its size/field and charged cost model before dispatch. No all-size minimum, classification of optimal witnesses, arithmetic runtime or FFT speedup follows from this N=5 theorem.
Earlier dated history (preserved verbatim):
[2026-10-13; accepted-result cutoff 03:06 UTC; frozen successor sync]
For a separately declared new instance: a legal construction and matching lower bound or exact field-dependent obstruction, preserving every inverse/nonzero-node guard and full bank costs. A fixed bank minimum is not an arithmetic speedup or a uniform-field theorem.
Earlier dated history (preserved verbatim):
[2026-10-12 02:36 UTC; independently accepted N7 signed-bank F8 minimum]
Next: another genuinely unsolved size/field, singular/parameter boundary or improved paid shared evaluator. The bounded F8 proof does not classify arbitrary fields/extensions or all sizes. Whole banks are not single arithmetic operations. The literal dense prepared baseline uses3136 multiplications and2744 additions per vector versus49/42 for direct F7; preparation, roots, branch assembly, search, storage and output work are additional. No speedup, bit-cost, production or worldwide novelty conclusion. Independent ZIP SHA256 87aa90e7b50598fe027f960f88298776088e45a1eb1e2bcf0f383bc38b7d5a17; REVIEW.md a20ef9c4b7b37f442fcd6259c5e49ebbeb161e9e833d38b2b467da761e12f90e; reviewed author291a2124e49453714ebcf08a53bcde6f5afdff33762d039981df85389d285e1e. Fresh exact finite-field implementation checks8400 legal phase inverses, both inverse products,5640 complete edge separators,918 eligible minimum-support pairs,336 literal witness branches and294 Fourier entries. Normalization and complete key coverage are verified; lower coverage follows the edge reduction, not individual enumeration of every global subset. Final independent cold replay passes; original programs were inert.
Earlier dated history (preserved):
[2026-10-11 19:40 UTC; reviewed consolidation]
N=5 characteristic-zero signed-bank exact minimum five is already accepted and integrated. Larger-size sharp minima, singular/positive-characteristic classification, compact weights and improved shared evaluation remain open.
Earlier dated history (preserved):
Integrate the later review at its exact source hash, preserving its scope and open cases.
[2026-10-10 12:13:36 UTC; updated status] Sharp enlarged-bank minima, compact weights and improved shared evaluator remain open.</t>
  </si>
  <si>
    <t>Let H_n(z;q)=sum_k [n choose k]_q z^k, D_n(q)=Disc_z H_n, n=Ad+b, d odd, ω primitive of order d, and q(ε)=ω(1+ε²)^(1/d). Put F=z^d+1 and P_A=product_(j=1)^A j^j.
Separated case: G=H_b(z;ω), 0≤b&lt;d, A≥1, Disc(G)Res(F,G)≠0. At α^d=−1, H_n(α+εx;q(ε))=ε^A(−1)^A d^(A/2)G(α)He_A(√d x/α)+O(ε^(A+1)). With K=dA(A−1)/2, D_n(q(ε))=ε^(2K)(C+O(ε²)), C=(−1)^(A(d−1)/2)d^(dA(A+1)/2)P_A^d Disc(G)Res(F,G)^(2A). Thus ord_(Φ_d)D_n=K.
Simple-overlap case: d≥3, b odd with 1≤b&lt;d. Write G=(z+1)U, g=U(−1), W=(ω;ω)_b/(ω²;ω²)_((b+d)/2), τ=dW/g and J_(A+1)=He_(A+1)+A(1−τ)He_(A−1). If g≠0, H_n(−1+εx;q(ε))=ε^(A+1)(−1)^(A+1)d^((A−1)/2)g J_(A+1)(−√d x;τ)+O(ε^(A+2)).
If additionally Disc(U)Res(F,U)Disc(J_(A+1))≠0, L=dA(A−1)/2+A and D_n(q(ε))=ε^(2L)(C+O(ε²)), C=(−1)^(A(d−1)/2)d^(dA(A+1)/2+A)P_A^(d−1)Disc(J_(A+1))Disc(U)Res(F,U)^(2A)g². Hence ord_(Φ_d)D_n=L. Square roots cancel coefficientwise.</t>
  </si>
  <si>
    <t>[2026-10-13 12:24:37 UTC; frozen accepted-source cutoff]
Scope selection required: choose one multipath candidate beyond all-entry uniqueness. Freeze topology and anchors; check divisors, Laurent orders, H e0=1, HS=DH and the full paid ledger.
Earlier dated history (preserved verbatim):
[2026-10-12 00:42 UTC; independently accepted restricted all-entry unique-path edge obstruction]
Construct one legal full-row Fourier network outside all-entry uniqueness, with explicit topology/triangular chart, exact coefficients and every nonzero divisor, cancellation of every negative Laurent order, exact H e0=1 and HS=DH, and charged coefficient preparation/full-output evaluation. Then prove a uniform family and costs for any asymptotic claim. Selected-minor matching alone is insufficient; the five-edge F2 witness shows a unique full-minor path family can coexist with multiple entry paths. General CMLGC remains open; priority comparison is partial.
Earlier dated history (preserved):
Exhibit an all-length graph and well-defined triangular chart with nonzero divisors, exact pole cancellation, charged coefficient preparation and a proof of H e0=1 and H S=D H. Matching anchor minors or finite-row local rank does not establish full Fourier transfer.
Scope limits: No exact all-row construction or accepted speedup. Laurent allowance avoids a particular integral obstruction but supplies no existence proof. External comparator and literature-priority claims were not independently checked here.
Completed 2026-10-10 22:54 UTC: Triangularity alone supplies neither cheap coefficient generation nor legal Fourier specialization. Certify every chart/Green divisor, charge coordinate-to-edge work and permitted constant generation, and cancel every negative Laurent order. Cyclic rational Green transfer needs its own denominator/path treatment. Matching anchors or local row rank does not prove all-row Fourier equality. Next gate: one explicit legal network, exact all-row Weyl identities and cost ledger, then the uniform family. Keep distinct from SRCR and CFGL.</t>
  </si>
  <si>
    <t>[2026-10-13; accepted-result cutoff 05:16:43 UTC; bounded later acceptance]
Preserve the broader signed-bank frontier at 56. The named N=5 all-permitted-fields minimum stage is COMPLETE 15, including characteristic two; no exceptional permitted field remains. No broader size, witness-classification or runtime extension is selected. Current priority 56/100 applies to unchanged broader signed-bank parent; it is not a novelty probability.
Earlier dated history (preserved verbatim):
[2026-10-13; accepted-result cutoff 03:06 UTC; frozen successor sync]
A new fixed-field stage is complete15; the still-unspecified distinct field/size or paid-evaluator frontier retains conservative work-priority 56, without a fabricated new accepted instance. Dimensions (information gain, tractability, defensible novelty opportunity, scope/impact, evidence readiness)=(3, 3, 2, 3, 3); rubric score 56. Current priority 56/100 measures remaining work only.
Earlier dated history (preserved verbatim):
Finite minima and uniform upper bounds are already established at exact scopes. An unsolved field/size is a plausible bounded extension, but bank count is not arithmetic speed. Triage from recorded evidence, 2026-10-12; not a proof or novelty probability.</t>
  </si>
  <si>
    <t>Characteristic-zero formal series; ordinary z-derivative discriminant; arbitrary fixed odd d with the stated residual guards. Disc(1)=1.</t>
  </si>
  <si>
    <t>Progressed open. The all-entry unique-path subcase has exact edge minimum N*sopfr(N): prime N gives N²; N=2^k gives 2N log2 N; all N&gt;=2 give E&gt;e N ln N, excluding O(N log log N) within this added class. The original CMLGC legal-network existence conjecture remains unretired. Selected unique-minor charts, multipath signed/Laurent cancellation and cyclic Green realizations are outside the theorem. No unrestricted FFT operation lower bound or arithmetic-optimality conclusion.</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</si>
  <si>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Independent bounded ACCEPT: for N=7 over K=F2[z]/(z^3+z+1), the exact whole-bank minimum is eight for every one of the six primitive seventh roots. The target is negative-sign unnormalized Fourier in the original additive signed magnetic-bank grammar, with all parameters/weights in K and every inverse guard nonzero. Signs mean inverse powers of generators, not scalar signs in characteristic two. All legal parameters reduce exactly to 28 nonidentity atoms plus optional identity; all normalized minimum supports are classified (counts10,2,10,2,10,2 across roots2..7). Full guards remain in the cited source row.</t>
  </si>
  <si>
    <t>PRIMARY-FOURIER | F014</t>
  </si>
  <si>
    <t>[2026-10-13; accepted-result cutoff 05:16:43 UTC; bounded later acceptance]
No historical-priority or new canonical-discovery claim. Retain earlier characteristic-zero/F11/characteristic-two acceptances as history.
Earlier dated history (preserved verbatim):
[2026-10-13; accepted-result cutoff 03:06 UTC; frozen successor sync]
The fixed N5/F11/q3 minimum has internal independent correctness acceptance; historical priority remains unassessed. No new canonical discovery or runtime inference.
Earlier dated history (preserved verbatim):
No separate worldwide/model-matched novelty clearance. Preserve the original source attribution; the priority score does not establish originality.</t>
  </si>
  <si>
    <t>[2026-10-13 12:24:37 UTC; frozen accepted-source cutoff]
Scope selection required: choose one multipath candidate beyond all-entry uniqueness. Freeze topology and anchors; check divisors, Laurent orders, H e0=1, HS=DH and the full paid ledger.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</si>
  <si>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PHASE43-GREEN-20261011</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</si>
  <si>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Select one genuinely unclassified size/field and determine a legal signed-bank minimum or a sharper paid shared evaluator; keep the N=7 F8 and characteristic-zero splitting-field results closed.</t>
  </si>
  <si>
    <t>Phase43 arc-rank and four-row Green interpolation</t>
  </si>
  <si>
    <t>[2026-10-13; accepted-result cutoff 05:16:43 UTC; bounded later acceptance]
A separately selected original-grammar broader task must state its size/field and charged cost model before dispatch. No all-size minimum, classification of optimal witnesses, arithmetic runtime or FFT speedup follows from this N=5 theorem.
Earlier dated history (preserved verbatim):
[2026-10-13; accepted-result cutoff 03:06 UTC; frozen successor sync]
For a separately declared new instance: a legal construction and matching lower bound or exact field-dependent obstruction, preserving every inverse/nonzero-node guard and full bank costs. A fixed bank minimum is not an arithmetic speedup or a uniform-field theorem.
Earlier dated history (preserved verbatim):
A legal construction plus matching bound or a precise field-dependent obstruction, with all inverses/nonzero-node guards and full bank cost charged.</t>
  </si>
  <si>
    <t>NEXT-RS-AUGMENTED</t>
  </si>
  <si>
    <t>Test augmented content obstruction</t>
  </si>
  <si>
    <t>[2026-10-12 02:20 UTC; independently accepted saved N32 four-row certificate and same-box exclusion]
Independent bounded ACCEPT: the exact saved N32 center has a componentwise guarded fixed-slice certificate for all columns of calibrated negative-sign unnormalized Fourier rows 0,1,2,3. There are 186 selected real coordinates and six exactly frozen source values; all 192 decimal tokens and radii are preserved. Two stages each sum three unit-edge Green branches with coefficient1, with expanded arbitrary nonzero complex interstage D. A fresh directed-path interval checker proves contraction q&lt;0.104 and normalized self-map&lt;0.529. This proves a unique exact root only within that slice/box, not exact equality of the printed center.
Earlier dated history (preserved):
Source Theorem 43.1 claims N&lt;=q(q+1)^q for a full DFT or q+1 consecutive Fourier rows (q=3 excludes N&gt;=193). It separately claims exact real-Jacobian ranks for four-row projective targets at N=8,16,32 and interval-certified four-row Fourier interpolation at N=8,16; fifth-row witnesses fail. N=32 interpolation is numerical only.
Review disposition (2026-10-10 22:44 UTC): one-layer bound N&lt;=q(q+1)^q independently accepted under nonzero-gain/nonsingular-holonomy hypotheses; relative unitary gauge identity accepted. Modular Jacobian ranks at N=8,16,32 and N=8/16 interval-certified four-row interpolation are independently verified. The interpolation uses the expanded arbitrary-complex interstage diagonal architecture.</t>
  </si>
  <si>
    <t>Explicit gcd rank maximum; (N+1)/2 for odd prime powers; ceil(sqrt(N)) for every odd N.</t>
  </si>
  <si>
    <t>Both separated and overlap theorems were accepted in saved independent audits. This catalogue re-read the proofs and qualifications, but did not repeat their computations or create a fresh independent correctness audit.</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</si>
  <si>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[2026-10-13; accepted-result cutoff 03:06 UTC; frozen successor sync]
Accepted named stage; distinct successor OPEN
Earlier dated history (preserved verbatim):
[2026-10-13; post-checkpoint successor intake]
OPEN: normalized same-component transfer unproved; quantitative obstruction independently ACCEPTED.
Earlier dated history (preserved verbatim):
[2026-10-11 23:44 UTC; independently accepted Q29 fixed-base27 augmented support]
Base27 and every27p with prime p congruent to1 modulo4 are independently accepted. General augmented support and repeated-prime transfer remain OPEN; existing scalar-bank/priority boundaries unchanged.
Earlier dated history (preserved):
[2026-10-11 16:16 UTC; live workflow reconciliation]
SCOPED RESULTS INTEGRATED; general/repeated-prime follow-on open. Accepted fixed bases are now {3,7,11,15,19,23,75}, each with original guards; base 75 and family 75p for p≡1 mod4, p≠5 are independently accepted. No general support or repeated-prime bridge is implied.
Prior dated record, preserved verbatim:
Awaiting next update
[2026-10-10 12:13:36 UTC; updated status] Accepted at stated scope; follow-on remains open
[2026-10-10; independently reviewed bounded update] Six fixed bases are accepted at their stated scopes; the general-base and repeated-prime investigation remains open.</t>
  </si>
  <si>
    <t>One fixed ordered generating pair and no extra endpoints in composite/Hankel theorem. No half-length theorem for all mixed composites; branch count is not runtime.</t>
  </si>
  <si>
    <t>[2026-10-12 02:20 UTC; independently accepted saved N32 four-row certificate and same-box exclusion]
Only PHASE43::N32-certificate is closed. The same entire box excludes every full-DFT outer-monomial equivalence: the cross-ratio modulus |M[4,1]M[0,0]/(M[0,1]M[4,0])| lies strictly in (0.773632,0.773633), whereas any full Fourier matrix under arbitrary row/column permutations and nonzero diagonal scalings has unit-modulus cross ratios. Four-row success is not full-transform success. |D[1]|&gt;2.53 throughout, so this is not an original unit-D or unit-modulus interstage solution.
Earlier dated history (preserved):
[2026-10-11 16:18 UTC; historical intake label reconciliation]
SCOPED REVIEW COMPLETE. Relative gauge, modular ranks and the corrected N=8/16 four-row interval certificates were reviewed; the one-layer bound is inherited from M-ROUTED-FIELD, not another discovery. N=32 target existence is numerical only; full Fourier/all-length construction remains open. The earlier pending/progress label is historical.
Prior dated record, preserved verbatim:
Pending independent review at intake cutoff (2026-10-10 22:38 UTC) — purported restricted theorems and computer assisted certificates. Source claims only; not an accepted proof or speedup. Independent review is in progress; no final disposition recorded.
2026-10-10 22:44 UTC: Independent scoped review accepted with a reproducibility correction. The pending text above records the intake cutoff. Neither certified box gives a full DFT; no all-input speedup or novelty claim.
2026-10-10 scoped prior-art comparison: Phase43.1 is a direct Hamiltonian-cycle specialization of the already accepted M-ROUTED-FIELD theorem, with the same N&lt;=q(q+1)^q ceiling. The older proof already covers the exact-order-N field assumption, independent outer monomials through branch endpoints, and q+1 consecutive Fourier rows, and additionally permits zero edges/masks and general invertible column-two denominators. Do not count 43.1 as a new project theorem. Its correctness and original review text are preserved. The separately accepted relative gauge, modular ranks and two-layer N=8/16 four-row certificates retain their stated scope; N=32 target existence remains numerical. Worldwide priority remains unresolved; no rank change.</t>
  </si>
  <si>
    <t>Plausible specific theorem package; external priority remains unresolved. Standard q-Lucas, Hermite limits, quasi-Laguerre discriminants and hook-Wronskian theory are not new.</t>
  </si>
  <si>
    <t>PRIMARY-FOURIER | M-PERMUTATION-DISPLACEMENT</t>
  </si>
  <si>
    <t>[2026-10-12 02:20 UTC; independently accepted saved N32 four-row certificate and same-box exclusion]
Independent review ZIP SHA256 f5b1e40ad95a2ba9d4c53b5384431e014581e51501695c77db398ab968329929; INDEPENDENT_REVIEW.md 268eceaf82ff766a85b5fdcd240ad662dfa3698b037127d9f3dcd2282e93c54b; candidate e1fb5f77cd06f30aa4594b2a24989e93fc6fe47db86ef170ce582950fcbcfdd5; saved center4f3abfe82126ba7742352478b237f134df5494c5557e4b9f45b1262ee6661fe7. Fresh 70-digit directed-path outward intervals give q&lt;0.104/self-map&lt;0.529; separately cold-replayed author resolvent derivatives support the tighter q&lt;0.1/self-map&lt;0.53. These bounds are not conflated. All six pole guards, endpoint guards and1,024 nonzero entries pass;393,216 exact derivative comparisons and8 mutated-proof rejections pass. No original program, center refit, phase reduction or frozen-coordinate change. Earlier radius1e−12 box is excluded by its correction bound; radius1e−10 test is only inconclusive.
Earlier dated history (preserved):
Distinct intake prepared 2026-10-10 UTC; outside completed 178 Catalogue. Source-dated 2026-10-11. Continuation of Phase 41 family IN-01, but a distinct Phase 43 source. The ZIP embeds older Phase 41/42 material that must not be counted as new arrivals.
Exact provenance: FFT_Phase43_Theorems.md | 13938 bytes | libfile_9f797bb3ade88191bae021d144cd465d | file_00000000e82c821188b1cb3d47af50d1 | v1 | SHA256 437dbfe52526e4d7a69aa7b21a3ce3e6968ce4a7ffdf65ea39f236a829655fbe; fft_green_research_phase43_2026-10-11.zip | 6161221 bytes | libfile_52e2d8a2f69481919227e7dbcd290d77 | file_00000000192082118230a285bd5885a2 | v1 | SHA256 d75fca27f2492cc64cebb4fe316e17caf615c9fe6c56d2be20fac14204992e74
Review completed 2026-10-10 22:44 UTC. Fresh code replayed exact arc checks, all 12 modular ranks and outward-interval certificates, denominator guards and fifth-row failure at N=8/16. Uploaded programs were not executed.
Review SHA256 de3213ac9c2eb1e055773f27c54b208309390a96775d5f5a8378a401764557bc; deliverable manifest SHA256 323e75be5354808fc06e86fddfc6779a63cd0f046249203eae5be503d03ac410.
Phase43.1 comparison pins: current report SHA256 437dbfe52526e4d7a69aa7b21a3ce3e6968ce4a7ffdf65ea39f236a829655fbe; current ZIP d75fca27f2492cc64cebb4fe316e17caf615c9fe6c56d2be20fac14204992e74. Prior M-ROUTED-FIELD SEALED_PROOF SHA256 7a060b6147f4b715356c87f12440fab280ccbc9c7d473309ddb92035e41fa07c, original model/directions/endpoint/Fourier proof at lines 23-187; EXTENSION_AUDIT SHA256 7ef7364cca61807c2eec8a69404f80c998a7564109e54e552f45ef22e25bd0ba. Both prior originals match their pinned historical bytes. Comparison REPORT SHA256 ed6a8ed175c626ffdf22c93a9bd5b56710417ff8f2b424c84189037d5a8954c7. No new certificate replay or external write in this comparison.</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</si>
  <si>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Earlier dated history (preserved):
[2026-10-11 19:40 UTC; reviewed consolidation]
Accepted fixed bases {3,7,11,15,19,23,75}, each with original guards, are already integrated; base 75 and family 75p for p≡1 mod4, p≠5 accepted. General augmented-content support and repeated-prime cases remain open.
Earlier dated history (preserved):
Later independently reviewed work is outside the 10:57 UTC checkpoint and awaits its next in-place update. No finding from it is claimed here.
[2026-10-10 12:13:36 UTC; updated status] Five fixed bases accepted; additional 15p and 19p families with stated prime exclusions.
[2026-10-10; independently reviewed bounded update] The exact s=23 certificate and independent review are now integrated at Q29 and NF-09. The current accepted bases are 3,7,11,15,19,23, with each original prime/field hypothesis retained. See the s=23 receipt recorded at Q29.</t>
  </si>
  <si>
    <t>[2026-10-13; source cutoff 10:52 UTC; newly recovered-source proposal]
Q29_SPLIT: sources/Q29_SPLIT/REVIEW.md; SHA-256 ecd7d6c430a5361c13f58546ead58f24d2e24be0f55f42158d902b1ca30b6598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Q29 and NF-09</t>
  </si>
  <si>
    <t>[2026-10-12 02:20 UTC; independently accepted saved N32 four-row certificate and same-box exclusion]
The bounded saved-center certificate has no remaining analytic/review gate. A full DFT requires a genuinely different region/model and an all-row guarded certificate; this box is excluded. Preserve accepted N8/N16 evidence and corrected N16 radius5e−13, inherited one-layer obstruction without product transfer, and the submersion-versus-target distinction. All-length synthesis, uniform parameter generation, numerical stability/bit costs, FFT speed and historical priority remain open.
Earlier dated history (preserved):
[2026-10-11 20:16 UTC; workflow reconciliation]
The arc/gauge, modular-rank and N=8/16 four-row interval checks are complete at review SHA256 de3213ac9c2eb1e055773f27c54b208309390a96775d5f5a8378a401764557bc. Reuse the corrected N=16 radius 5e-13; the source 1e-10 box is not certified. Next construction check: turn the N=32 numerical candidate into a rigorous guarded existence/exclusion certificate and verify its exact claimed rows; any full-DFT proposal must separately satisfy all rows/Weyl and seed identities. Both accepted N=8/16 boxes already fail the fifth-row full-DFT gate. One-layer exclusion is inherited and does not exclude products.
Prior dated record, preserved verbatim:
Independently audit the arc-signature/Vandermonde proof with nonzero-gain hypotheses; verify the gauge/complex-amplitude distinction; independently reconstruct modular Jacobians and rigorously validate every interval enclosure, denominator and fifth-row certificate before promoting those claims.
Scope limits: One-layer obstruction does not exclude products. Local submersion does not imply Fourier attainment. Four-row interpolation is not a full DFT; neither certificate is a universal speedup.
Completed 2026-10-10 22:44 UTC: one-layer proof, model/gauge distinction, modular ranks and exact four-row interval existence. Correction required in original source metadata: N=16 JSON suggested_radius=1e-10 is stale; the theorem and successful independent certificate use 5e-13. The larger box is not certified. Original source bytes were preserved. Fifth-row cross-ratio modulus excludes any full-DFT outer-monomial equivalence within both certified boxes. N=32 target fit remains numerical; all-length synthesis and unrestricted Fourier complexity remain open.</t>
  </si>
  <si>
    <t>Only PHASE43::N32-certificate is closed. The same entire box excludes every full-DFT outer-monomial equivalence: the cross-ratio modulus |M[4,1]M[0,0]/(M[0,1]M[4,0])| lies strictly in (0.773632,0.773633), whereas any full Fourier matrix under arbitrary row/column permutations and nonzero diagonal scalings has unit-modulus cross ratios. Four-row success is not full-transform success. |D[1]|&gt;2.53 throughout, so this is not an original unit-D or unit-modulus interstage solution.</t>
  </si>
  <si>
    <t>[2026-10-13; source cutoff 10:52 UTC; newly recovered-source proposal]
The fixed tower obstruction is accepted; higher exact discriminant valuations, global unitness, uniform squarefreeness and all-m paired support are not established. Classical q-Lucas is attributed; historical novelty, FFT and runtime claims remain unproved.
Earlier dated history (preserved verbatim):
[2026-10-13; accepted-result cutoff 05:16:43 UTC; bounded later acceptance]
Retain denominator/residue-component and ordinary-derivative guards. Local normalized units and characteristic-zero nonvanishing do not imply global unitness or uniform squarefreeness. Do not reinterpret first-normalization content as a ramified valuation or close all-m paired support.
Earlier dated history (preserved verbatim):
[2026-10-13; accepted-result cutoff 03:06 UTC; frozen successor sync]
One genuinely integral mixed-characteristic relation and guarded same-component unit implication, or one decisive exact counterexample. Preserve characteristic and component guards; no unramified bridge reuse at a prime already dividing the base, new finite census or accepted transfer is inferred.
Earlier dated history (preserved verbatim):
[2026-10-13; post-checkpoint successor intake]
One proved guarded implication or one exact counterexample. A further fixed-base census or reuse of an unramified bridge at a prime already dividing the base does not close this gap.
Earlier dated history (preserved verbatim):
[2026-10-11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[2026-10-11 19:40 UTC; reviewed consolidation]
Accepted fixed bases {3,7,11,15,19,23,75}, each with original guards, are already integrated; base 75 and family 75p for p≡1 mod4, p≠5 accepted. General augmented-content support and repeated-prime cases remain open.
Earlier dated history (preserved):
Integrate the later review at its exact source hash, preserving its scope and open cases.
[2026-10-10 12:13:36 UTC; updated status] General content support, arbitrary composite and repeated-prime extensions remain open.
[2026-10-10; independently reviewed bounded update] The s=23 fixed-base integration is complete. The remaining stopping condition is a reviewed general augmented-content support theorem or a separate repeated-prime bridge; neither follows from this finite certificate.</t>
  </si>
  <si>
    <t>The bounded saved-center certificate has no remaining analytic/review gate. A full DFT requires a genuinely different region/model and an all-row guarded certificate; this box is excluded. Preserve accepted N8/N16 evidence and corrected N16 radius5e−13, inherited one-layer obstruction without product transfer, and the submersion-versus-target distinction. All-length synthesis, uniform parameter generation, numerical stability/bit costs, FFT speed and historical priority remain open.</t>
  </si>
  <si>
    <t>F11-TRANSFER-CUBIC-V38-20261011</t>
  </si>
  <si>
    <t>F11 v38 cubic-free transfer variety</t>
  </si>
  <si>
    <t>[2026-10-13; source cutoff 10:52 UTC; newly recovered-source proposal]
Priority 54 is unchanged for the broader repeated-prime gate. The fixed order-675 valuation and the later guarded transport/obstruction are accepted; one unrestricted shared-U sufficient condition is explicitly rejected.
Earlier dated history (preserved verbatim):
[2026-10-13; accepted-result cutoff 05:16:43 UTC; bounded later acceptance]
Preserve the broader repeated-prime/intrinsic-discriminant gate at 54. The exact t=27,p=5,e=2,s=675 valuation stage is independently accepted and complete; no higher-tower or uniform support claim follows. Current priority 54/100 applies to unchanged broader Q29 repeated-prime parent; it is not a novelty probability.
Earlier dated history (preserved verbatim):
[2026-10-13; accepted-result cutoff 03:06 UTC; frozen successor sync]
The parent mixed-characteristic normalization/transfer problem is still open. A completed endpoint supporting lemma15 and its narrower proposed relation subtask 43 do not replace this broader54 contract. Dimensions (information gain, tractability, defensible novelty opportunity, scope/impact, evidence readiness)=(4, 1, 2, 4, 3); rubric score 54. Current priority 54/100 measures remaining work only.
Earlier dated history (preserved verbatim):
[2026-10-13; post-checkpoint successor intake]
Reviewed next-work priority54: the completed quantitative obstruction15 sharpens the mixed-characteristic normalization problem; dimensions(4,1,2,4,3). All linked parent/workflow views refer to one remaining job.
Earlier dated history (preserved verbatim):
Potentially consequential extension, but uniform prime support and repeated-prime lifting remain genuine hard gaps; finite certificates do not supply them. Triage from recorded evidence, 2026-10-12; not a proof or novelty probability.</t>
  </si>
  <si>
    <t>Source claims no nonzero transfer relation of total degree &lt;=3 via 302621 unit pivots, complex image dimension 77/codimension 44 via a 77x77 Jacobian minor and 22-dimensional gauge, plus degree&lt;=4 independence only for a selected 64-coordinate subfamily (766480 pivots).
Review disposition (2026-10-10 22:43 UTC): independently accepted for the exact frozen 99-edge graph: no nonzero formal transfer identity of total degree &lt;=3 over any field; complex transfer-image closure dimension 77 and codimension 44; degree &lt;=4 independence only for the specified 64-coordinate subset.</t>
  </si>
  <si>
    <t>Only separated or exactly one simple shared residual root at −1. Nonzero residual discriminant/resultant and Disc J are essential. No arbitrary-overlap, repeated-p, all-composite, or globally cleared novelty theorem.</t>
  </si>
  <si>
    <t>[2026-10-11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[2026-10-11 16:18 UTC; historical intake label reconciliation]
SCOPED REVIEW COMPLETE after data-only replay. The v38 topology, cubic/unit-pivot and dimension statements remain accepted with their guards; the pending label is historical. Later F11-FROZEN99-v39 (Incoming row 31) also closes the full formal quartic-injectivity certificate in characteristic zero and its two certificate primes. Exact Fourier weights/image membership and degree-five-or-higher separator existence remain open.
Prior dated record, preserved verbatim:
Pending independent review at intake cutoff (2026-10-10 22:38 UTC) — purported fixed topology algebraic certificate. Source claims only; not an accepted proof or speedup. Independent review is in progress; no final disposition recorded.
2026-10-10 22:43 UTC: Independent scoped review accepted after complete data-only replay. The pending text above records the intake cutoff. No Fourier-membership, exact-weight, runtime or priority conclusion.</t>
  </si>
  <si>
    <t>Theorem 15, pp.1603-1604, uses negation pairing for unitary cosine/sine block diagonalization.</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</si>
  <si>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accepted-result cutoff 03:06 UTC; frozen successor sync]
The broader repeated-prime/all-composite target stays OPEN.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Related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t>
  </si>
  <si>
    <t>[2026-10-13; accepted-result cutoff 05:16:43 UTC; bounded later acceptance]
Fixed-case exact valuation and local certification; historical novelty and broader support remain unresolved. No additional canonical ID or discovery count.
Earlier dated history (preserved verbatim):
[2026-10-13; accepted-result cutoff 03:06 UTC; frozen successor sync]
Classical ramification and quadratic descent mechanisms with scoped RS certificate refinements. No all-composite theorem, general transfer, historical priority or FFT gain follows.
Earlier dated history (preserved verbatim):
[2026-10-13; post-checkpoint successor intake]
Classical ramification/Eisenstein mechanisms; scoped RS composition only, no worldwide novelty or new transfer claim.
Earlier dated history (preserved verbatim):
No separate worldwide/model-matched novelty clearance. Preserve the original source attribution; the priority score does not establish originality.</t>
  </si>
  <si>
    <t>Full legitimate comparison with Lubinsky–Saff (1987), Zhedanov (1997), and citing local-root/discriminant literature; retain all residual guards.</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</si>
  <si>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Distinct intake prepared 2026-10-10 UTC; outside completed 178 Catalogue. Source-dated 2026-10-11. Related to prior fixed-topology cyclotomic continuation under SCHUR-V28, but it is a distinct v38 algebraic-proof-strategy barrier. Do not recount inherited v33–v37 material.
Exact provenance: RESEARCH(20261010-220933).md | 11132 bytes | libfile_25c6253f669c8191908052bca6fff2e7 | file_00000000eee882118d6efb0a6d478310 | v0 | SHA256 eba14a5726f06d7bb319277fd3fb12c77c5991cf5364cd417a3e1f4074a142ab; fft_transfer_cubic_rigidity_v38.zip | 5432309 bytes | libfile_8746dbeef7f481918931d5b1196c96dc | file_0000000000808211843515e6206712b6 | v0 | SHA256 9e55fd16931b5f084532719f3836309b1092932fd920f5469a74b2279aa6c5bb
Review completed 2026-10-10 22:43 UTC. All 302,621 cubic, 7,381 quadratic and 766,480 selected quartic unit pivots independently verified; Jacobian rank 77, saved minor 750,373 mod 1,000,003 and 22 gauge directions checked. Uploaded programs were not executed.
Review SHA256 4fa7f678d389a4bb0a406f45c128e098e39498d3a974cdf0d81cf6bbef7245be; receipt SHA256 808d093498175ebf0697f98b5c6808aa9035bda91a9cd27b6a1799df1e1f95a4.</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</si>
  <si>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Choose one new repeated-prime or arbitrary-base augmented-content lemma and write its exact same-component and prime-support guards before proving or falsifying it. Preserve accepted fixed base27 and unramified27p as separate support.</t>
  </si>
  <si>
    <t>[{"archive_relative_path":"master/fft_research_master_20261009/additions/0400_review_and_infinite_families/ramified_chirp_squarefreeness_0341/RESEARCH_REPORT.md","sha256":"473ff7c3b3031f3cf9d4ef772a41caa574259cc4299c09c91bb629cdb4307c34","inspection":"saved theorem/audit read as inert text"},{"archive_relative_path":"master/fft_research_master_20261009/additions/0400_review_and_infinite_families/ramified_chirp_independent_audit_0352/INDEPENDENT_AUDIT.md","sha256":"f093175f18d1941a99a605a5d816b1db31e5b2c4161ee7df4bf29291ff8eff3c","inspection":"saved theorem/audit read as inert text"},{"archive_relative_path":"master/fft_research_master_20261009/additions/0431_review_and_content_extensions/overlap_cluster_extension_0406/RESEARCH_REPORT.md","sha256":"886e05ae5a65e8d6516000f90c3821d8a54ca0812167487148b66bbb148cab79","inspection":"saved theorem/audit read as inert text"},{"archive_relative_path":"master/fft_research_master_20261009/additions/0431_review_and_content_extensions/overlap_cluster_independent_audit_0410/INDEPENDENT_AUDIT.md","sha256":"671072d1e5b6fe57feaab5c79574535fb17681d99c1007832144121384cf022b","inspection":"saved theorem/audit read as inert text"},{"archive_relative_path":"master/fft_research_master_20261009/additions/0431_review_and_content_extensions/overlap_valuation_priority_0421/DECISION_MEMO.md","sha256":"febe207594ae34bd304a3c3baacba7e58c24b550cd39716b9188af44e6d20ab5","inspection":"saved theorem/audit read as inert text"},{"archive_relative_path":"master/fft_research_master_20261009/additions/0431_review_and_content_extensions/overlap_valuation_priority_0421/PRIMARY_REDUCTIONS.md","sha256":"a82db572a9327b297579202e4482a0dd0ffdc5c7a868800643bb8bf3aa3bedcd","inspection":"saved theorem/audit read as inert text"}]</t>
  </si>
  <si>
    <t>Cycle-monodromy rank formula, minimum floor(N/2), unique negation minimizer.</t>
  </si>
  <si>
    <t>[2026-10-13; source cutoff 10:52 UTC; newly recovered-source proposal]
The fixed tower obstruction is accepted; higher exact discriminant valuations, global unitness, uniform squarefreeness and all-m paired support are not established. Classical q-Lucas is attributed; historical novelty, FFT and runtime claims remain unproved.
Earlier dated history (preserved verbatim):
[2026-10-13; accepted-result cutoff 05:16:43 UTC; bounded later acceptance]
Retain denominator/residue-component and ordinary-derivative guards. Local normalized units and characteristic-zero nonvanishing do not imply global unitness or uniform squarefreeness. Do not reinterpret first-normalization content as a ramified valuation or close all-m paired support.
Earlier dated history (preserved verbatim):
[2026-10-13; accepted-result cutoff 03:06 UTC; frozen successor sync]
One genuinely integral mixed-characteristic relation and guarded same-component unit implication, or one decisive exact counterexample. Preserve characteristic and component guards; no unramified bridge reuse at a prime already dividing the base, new finite census or accepted transfer is inferred.
Earlier dated history (preserved verbatim):
[2026-10-13; post-checkpoint successor intake]
One proved guarded implication or one exact counterexample. A further fixed-base census or reuse of an unramified bridge at a prime already dividing the base does not close this gap.
Earlier dated history (preserved verbatim):
A reviewed lemma/counterexample for the declared new domain, or an exact unresolved prime-support obstruction. More fixed bases alone do not prove all composite squarefreeness.</t>
  </si>
  <si>
    <t>[2026-10-11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[2026-10-11 16:18 UTC; historical intake label reconciliation]
CURRENT: The v38 full-121-coordinate quartic replay gap is superseded by the separately accepted v39 record at Incoming row 31 (Library libfile_e1a2134683dc8191acc732479282910b, archive SHA256 1425fc7321cda9bd47ce17384e2c5e3c4c762b5077bc2014dabd708133b2f5b5; review b8014bd20d64c34ab94b4f441e3e70bedf9ac086eccf37eab82a37b0dbebd152). Do not rerun that completed finite certificate as an open job. Retain characteristic-zero/two-prime global scope and separate every-field selected78 scope. Actual Fourier membership, exact weights, higher-degree separators and useful runtime remain open.
Prior dated record, preserved verbatim:
Pin topology and independently reconstruct path monomials and every unit-pivot elimination; check characteristic-independent degree reduction, all 22 gauge directions, and the saved determinant 750373 mod 1000003. Keep the 64-coordinate quartic certificate separate from the uncompleted full 121-coordinate quartic problem.
Scope limits: No exact F11 weights, no Fourier-unrepresentability theorem and no asymptotic speedup. The displayed 99 multiplications/66 additions assume a hypothetical supplied exact assignment.
Completed 2026-10-10 22:43 UTC: exact topology/ordered-edge binding, all unit-pivot certificates, characteristic-zero dimension argument and source manifest checks. Precision limits: formal polynomial-ring identities over any field, not finite-field polynomial functions; codimension 44 does not mean exactly 44 defining generators or a complete intersection. Full 121-coordinate quartic independence, existence of a degree-four separator and Fourier image/closure membership remain open.</t>
  </si>
  <si>
    <t>Canonical row, not each census alias, is counted once; shared family IDs alone do not prove theorem equivalence.</t>
  </si>
  <si>
    <t>[2026-10-13; full status reconciliation]
Completed named-scope work is capped at15/100 (current 8); score measures remaining work priority, not correctness, novelty or probability.
Earlier dated history (preserved verbatim):
Latest v40 acceptance explicitly closes full-Fourier synthesis on this exact support, including E25/E41 continuations. Relaxed necessary-condition charts are not thereby classified. Cap: Dead end only for full-Fourier synthesis on the pinned99-edge support. Triage from recorded evidence, 2026-10-12; not a proof or novelty probability.</t>
  </si>
  <si>
    <t>NEXT-PREFIX-P13</t>
  </si>
  <si>
    <t>[2026-10-13; full status reconciliation]
Named scope CLOSED using existing recorded independent acceptance / exclusion; this reconciliation is not a new full proof audit.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verbatim):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t>
  </si>
  <si>
    <t>Pairing is known structure; weighted monomial permutations are a different class.</t>
  </si>
  <si>
    <t>[2026-10-13; full status reconciliation]
Archive the independently accepted exact pinned 99-edge full-Fourier exclusion. A different topology or relaxed-chart classification is a distinct task; this closure is not a general Fourier impossibility theorem.
Earlier dated history (preserved verbatim):
Archive the accepted exact 99-edge full-Fourier exclusion. Any relaxed-chart classification or different topology must be opened under a distinct explicitly bounded task.</t>
  </si>
  <si>
    <t>[2026-10-13; full status reconciliation]
PASS at the recorded exact named scope. Reopen only on a concrete same-scope error or an explicitly new bounded task. Preserve separate parent obligations and unassessed historical novelty.
Earlier dated history (preserved verbatim):
No rerun of full-Fourier synthesis on the excluded frozen support. Reopen only with a genuinely different model or demonstrated error in the accepted exclusion.</t>
  </si>
  <si>
    <t>[2026-10-13 00:04 UTC; current cycle]
Completed: uniform p13 prefix bound
Earlier dated history (preserved verbatim):
Derive the p13 prefix bound</t>
  </si>
  <si>
    <t>[2026-10-13 00:04 UTC; current cycle]
COMPLETE: independent ACCEPT for every prime r&gt;13. Parent NEW-16.
Earlier dated history (preserved verbatim):
Finite D8×C13×C17 case independently accepted. The uniform p13/all-prime-r task remains open. Parent NEW-16.</t>
  </si>
  <si>
    <t>N256-SOLVER-SATURATION-20261011</t>
  </si>
  <si>
    <t>N256 determinant transfer and solver saturation</t>
  </si>
  <si>
    <t>[2026-10-13 00:04 UTC; current cycle]
Preserve the accepted p13 certificate and independent review. Continue only through the separately scoped NEXT-PREFIX-TWO-PRIME successor.
Earlier dated history (preserved verbatim):
Derive a matching bound for the next unresolved two-prime slice p=13, all primes r&gt;13, using the accepted full-prefix/full-escape definitions. Look for a proof uniform in both primes rather than another unproved extrapolation.</t>
  </si>
  <si>
    <t>Source claims a division-free two-state determinant recurrence and O(N) gradient, an explicit normalized singular common zero with high-order vanishing and invertible near-zero residual false positives, a cubic saturation using 1030 auxiliary variables/equations for two outer stages, and the necessary positive-DFT volume condition product det(Si)=i.
Review disposition (2026-10-10 22:54 UTC): The division-free two-state determinant and complete O(N) ring-operation gradient include singular/zero-pivot cases. All 550 archived selected minors have exact one-parameter order m or m-1 in the normalized rank-one family. Two outer-stage saturation uses 1030 auxiliary variables/equations under the source convention. The affine positive normalized N256 DFT requires product det(S_i)=+i.</t>
  </si>
  <si>
    <t>[2026-10-13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Accepted p11 family and accepted finite D8×C13×C17 maxima 5948/5506. Preserve exact full-prefix/full-escape definitions and inherited subgroup premises. Uniform p13/all r remains open.</t>
  </si>
  <si>
    <t>[2026-10-13 00:04 UTC; current cycle]
Completed exact scope: every prime r&gt;13; no unfinished p13 proof remains.
Earlier dated history (preserved verbatim):
Matching upper bound and legal attaining construction for the stated p=13 family, independently checked, or a precise counterexample/obstruction. Optimizer counts, all primes and general nilpotent groups remain separate.</t>
  </si>
  <si>
    <t>[2026-10-11 16:18 UTC; historical intake label reconciliation]
SCOPED REVIEW COMPLETE WITH CORRECTIONS. Determinant/gradient, saturation and necessary solver gates were independently reviewed; the pending label is historical. An exact admissible Fourier root or infeasibility certificate remains missing; near-singular numerical fits do not complete the task.
Prior dated record, preserved verbatim:
Pending independent review at intake cutoff (2026-10-10 22:38 UTC) — purported solver correctness theorems. Source claims only; not an accepted proof or speedup.
2026-10-10 22:54 UTC: Independent scoped review ACCEPTED WITH CORRECTIONS: determinant/gradient identities, high-order common root, near-singular residual counterexample, auxiliary saturation and positive-DFT determinant condition. Necessary solver gates only; no admissible Fourier solution or impossibility result. The earlier pending text is the preserved intake-cutoff record.</t>
  </si>
  <si>
    <t>[2026-10-13 00:04 UTC; current cycle]
COMPLETE: named p13 uniform task capped15. Original frozen workflow priority73 remains historical; successor NEXT-PREFIX-TWO-PRIME has priority71.
Earlier dated history (preserved verbatim):
Inherited parent NEW-16 priority 73/100. Bounded workflow task, not a new canonical claim. Score frozen 12 October 2026.</t>
  </si>
  <si>
    <t>[2026-10-13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Independent bounded ACCEPT for D8 x C13 x C17: unrestricted maximum 5948 and full-escape maximum 5506, deficit442, using exact graph and actual-group controls plus inherited accepted subgroup bounds. This is one finite pair, not a uniform p=13 theorem or optimizer classification.</t>
  </si>
  <si>
    <t>[2026-10-13 00:04 UTC; current cycle]
Focused fixed-p application; no worldwide novelty clearance. Variable-p theorem, full-escape optimizer classification/count and complexity consequences are not implied.
Earlier dated history (preserved verbatim):
A | focused candidate; bounded comparison; historical priority unresolved. The finite new pair adds no canonical discovery count, novelty clearance or speed claim.</t>
  </si>
  <si>
    <t>Distinct intake prepared 2026-10-10 UTC; outside completed 178 Catalogue. Source-dated 2026-10-11. Continuation of the N256 routed-stage family represented at row 18; distinct from accepted leading28x28 dominance and not a repeat of that result.
Exact provenance: fft_solver_saturation_checkpoint_2026-10-11.zip | 5658352 bytes | libfile_d029aa639e248191a9f203e3f895d773 | file_000000003e2c8211b380139f94551363 | v0 | SHA256 2b712be2a70f7293a0c7d59ef2ed08c66b0c845f329e0afa2a38fd114cda90cc
Review completed 2026-10-10 22:54 UTC. Fresh replay verified all 20 source-manifest entries, all 550 selectors and nonzero minor coefficients in both fields, 2200 direct minor evaluations, 360 field and 84 composite-ring determinant fixtures, 1035 derivative comparisons and symbolic checks. No uploaded code ran. This does not re-prove the prior generic 550-rank Jacobian certificate. Review SHA256 4ccb987e5b2ea4ce78e2a4e600808b2a0ed358f879e90a15c2f3553e9037786c.
[2026-10-12 00:42 UTC; independently accepted local affine-path isolation]
2026-10-12 independently ACCEPTED, bounded local result: the later N256 Phase52 certificate was rebuilt from frozen rational generators and routing using fresh reverse-scan derivatives and exact elimination. The 2036 Jacobian determinants are 10584 mod12289 and 20796 mod65537; complete 2037 bordered determinants are 2574 and 24460. These establish local isolation of one normalized rational synthetic outer/path point on U(t)=U0+t(F256/16-U0), including exclusion of ramified varying-t lifts through it. The determinant data and first-order obstruction were already in Phase52; isolation is the explicit proved corollary. Full Fourier feasibility, other points/components/paths and exceptional charts remain OPEN; fixed-target internal/gauge motions are not excluded. Preserve full-model/saturation acceptance and actual determinant-unit guards; no claim-count/status promotion, FFT speedup, or priority claim. Source SHA256 f7c52f45137688dff48a2a5d6af550d56c45297e3bcd5072565b371e2774e798. Independent review ZIP SHA256 920748571ab1db6cb872f6d42698db3c515d0a1815134ca17a20acdcadc77f52; review report 3546bc5d4a6bc716cb16f920eae145c52c6bcc62f322c914b18ddd3010bbce35; candidate f1d9b74368471856f34937533127b3eb7087b6bb230a955b89baf32df719fe71. The two primes use different explicitly pinned 2036-row minors; each certificate suffices individually. Operational state remains progressed_open.</t>
  </si>
  <si>
    <t>PRIMARY-FOURIER | M-PAIRED-JACOBI</t>
  </si>
  <si>
    <t>NEXT-RS-RESIDUAL-B27</t>
  </si>
  <si>
    <t>Completed: b27 residual squarefreeness</t>
  </si>
  <si>
    <t>[2026-10-13 00:04 UTC; current cycle]
COMPLETE: independent b27 residual and separate fusion accepted. Parent F020.
Earlier dated history (preserved verbatim):
COMPLETE — independent ACCEPT for all primitive odd d&gt;27. Parent F020.</t>
  </si>
  <si>
    <t>[2026-10-13; full status reconciliation]
This named residual workflow remains COMPLETE15. The later b31 ordinary-residual construction/review are now separately accepted COMPLETE15. Follow F020 for the distinct uniform reciprocal-support mechanism58; b31 all-A overlap57 remains separate and unaccepted. Do not re-open a completed residual stage.
Earlier dated history (preserved verbatim):
[2026-10-13; post-checkpoint successor intake]
Preserve this completed residual stage15. b29 overlap is now separately ACCEPTED_COMPLETE15. Follow F020 only for the separately proposed b31 residual60; the general four-channel gate58 remains open.
Earlier dated history (preserved verbatim):
[2026-10-13 00:20 UTC; current successor reference reconciled]
Preserve the accepted all-odd-d b27 residual certificate and accepted b27 fusion. The b29 residual review is also COMPLETE. Any new mathematical work is the separately scoped b29 all-A overlap gate under F020 at60; the named source-comparison task remains separate.
Earlier dated history (preserved verbatim):
[2026-10-13 00:04 UTC; current cycle]
Preserve the accepted all-odd-d b27 residual certificate and accepted fusion. Continue only through the separate b29 review or named source-comparison tasks.
Earlier dated history (preserved verbatim):
Preserve completed b27 certificate; review the exact fusion with accepted overlap/separation guards and assess historical antecedents. Any b29/general-b extension requires a separate task and score.</t>
  </si>
  <si>
    <t>Independent integer Gaussian/trace reconstruction, F2(q) Euclidean resultant, full reciprocal-gcd and root-order certificate.</t>
  </si>
  <si>
    <t>[2026-10-11 20:16 UTC; workflow reconciliation]
The determinant/gradient, 550-selector and saturation audit is complete at review SHA256 4ccb987e5b2ea4ce78e2a4e600808b2a0ed358f879e90a15c2f3553e9037786c. Next gate: an exact admissible Fourier root or an infeasibility certificate for the declared affine model, including compatible middle stages, every full Fourier entry and all determinant-unit conditions. Reuse the complete quadratic formulation at Incoming row 33; necessary minors and near-singular residuals are insufficient. Retain reciprocal saturation variables and every kernel-chart branch. The prior generic 550-rank Jacobian was not re-proved by this audit.
Prior dated record, preserved verbatim:
Independently prove the polynomial recurrence and gradient in singular/zero-pivot cases; check all 550 actual archived minors and their orders, epsilon residual versus operator error, saturation equivalence and gauge/domain; verify archived shuffle parities and Fourier sign before using the volume constraint.
Scope limits: Saturation only excludes singular outer-stage roots; the 550 equations remain necessary, not sufficient. No invertible compatible solution, four-stage impossibility result, or faster full DFT is supplied.
Completed 2026-10-10 22:54 UTC: High Taylor order at a common rank-one root does not establish an irreducible singular component, its dimension or multiplicity. Keep reciprocal equations: elimination/saturation alone takes a closure and may reinclude determinant-zero points; over rings the determinant must be a unit. Logged 4120 equations = 4112 transition/boundary equations + 8 gates. Routing uses only affine_shuffle_columns, not the unexecuted Toffoli list; negative-DFT sign differs. Exact saturation excludes singular roots but not near-singular false positives. Next gate remains an exact admissible root or infeasibility certificate, plus all unsampled rank, middle-stage and Fourier-entry checks.</t>
  </si>
  <si>
    <t>Specified N=256 affine-layout paired rank/singular-value constraints and certificate-backed bounds.</t>
  </si>
  <si>
    <t>[2026-10-13 00:04 UTC; current cycle]
Completed exact scope: every primitive odd d&gt;27 in characteristic zero. General b and b29 overlap are separate.
Earlier dated history (preserved verbatim):
b27 residual proof complete for all odd d&gt;27. Fusion needs exact dependency review; novelty, general b, bit-cost/runtime and FFT implications remain unresolved.</t>
  </si>
  <si>
    <t>SCOPED REVIEW COMPLETE WITH CORRECTIONS. Determinant/gradient, saturation and necessary solver gates were independently reviewed; the pending label is historical. An exact admissible Fourier root or infeasibility certificate remains missing; near-singular numerical fits do not complete the task.</t>
  </si>
  <si>
    <t>Classical nullity and cosine-sine tools; no Toffoli-composed or all-four-stage infeasibility conclusion.</t>
  </si>
  <si>
    <t>[2026-10-13 00:20 UTC; current successor reference reconciled]
COMPLETE: b27 ordinary residual task remains capped15. Original frozen workflow priority67 is historical. The separately tracked b29 residual review is also independently ACCEPTED/COMPLETE at15; its former73 was a review-stage proposal. The current distinct mathematical successor is the unproved b29 all-A overlap gate under parent F020 at60.
Earlier dated history (preserved verbatim):
[2026-10-13 00:04 UTC; current cycle]
COMPLETE: b27 ordinary residual task capped15. Original frozen workflow priority67 remains historical. NEXT-RS-RESIDUAL-B29 is the separately scoped successor at73.
Earlier dated history (preserved verbatim):
Historical priority67 retained from the23:04 scoring checkpoint. Its b27 ordinary-residual task is now COMPLETE; this number is not evidence that the same task remains queued. Rank a separately defined successor after fusion/source review.</t>
  </si>
  <si>
    <t>[2026-10-13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Earlier dated history (preserved verbatim):
Independent project ACCEPT, 12 October 2026 23:30 UTC: U=H27/(z+1) is squarefree for every primitive odd order d&gt;27 in characteristic zero. Both trace endpoints and Disc(P13) are nonzero. Independently reconstructed mod-2 resultant and reciprocal gcd; review SHA256 b07faa02ec1cce01748e7d88c4b1a3963f5ee16e9c09a7edfca61ba12d5fd812. Separate all-A b27 overlap remains accepted.</t>
  </si>
  <si>
    <t>The determinant/gradient, 550-selector and saturation audit is complete at review SHA256 4ccb987e5b2ea4ce78e2a4e600808b2a0ed358f879e90a15c2f3553e9037786c. Next gate: an exact admissible Fourier root or an infeasibility certificate for the declared affine model, including compatible middle stages, every full Fourier entry and all determinant-unit conditions. Reuse the complete quadratic formulation at Incoming row 33; necessary minors and near-singular residuals are insufficient. Retain reciprocal saturation variables and every kernel-chart branch. The prior generic 550-rank Jacobian was not re-proved by this audit.</t>
  </si>
  <si>
    <t>[2026-10-13 00:04 UTC; current cycle]
Fixed-parameter Rogers–Szegő application. Classical Hermite–Laguerre discriminant and simple-root lifting/parity mechanisms are credited; exact historical priority remains unresolved. No general FFT or runtime consequence.
Earlier dated history (preserved verbatim):
Focused algebraic result; historical novelty not established. Completing a fixed-b guard does not imply a new general FFT algorithm.</t>
  </si>
  <si>
    <t>PHASE-DEFECT-RANK-20261011</t>
  </si>
  <si>
    <t>Fourier phase-defect correction rank</t>
  </si>
  <si>
    <t>NEXT-PREFIX-TWO-PRIME</t>
  </si>
  <si>
    <t>Prove the both-prime PREFIX bound</t>
  </si>
  <si>
    <t>[2026-10-12 00:42 UTC; independently accepted exact C8 phase-defect optimum]
Exact C8 rank-only optimum independently accepted: for the normalized negative-sign Fourier matrix F8, min over diagonal unitary P,Q of rank_R Im(P F8 Q)=3, and the minimum complex correction rank rho(F8)=2. The model is exact external operator error zero, unrestricted real core B, and arbitrary invertible complex monomial outer gauges with unrestricted nonzero magnitudes. Universal continuous-phase lower proof matches the exact rank-two correction witness.
Earlier dated history (preserved):
Source claims ceil((N-sqrt(gN))/4)&lt;=rhoN&lt;=ceil((N-g)/4), hence leading term N/4; an exact phase-rank variational characterization; a stable operator-error bound; total complex-defect rank budgets for two-stage Green products; finite-abelian extension with g=|G[2]|.
Review disposition (2026-10-10 22:54 UTC): For cyclic g=gcd(2,N), ceil((N-sqrt(gN))/4)&lt;=rho_N&lt;=ceil((N-g)/4). The exact phase-rank characterization and rank-pairing construction hold. The stable bound epsilon^2&gt;=max(0,(R_N-2r)/(N-2r)), r&lt;N/2, remains valid after arbitrary monomial magnitudes/permutations are absorbed into unrestricted real B and rank-r E. For abelian groups use g=|G[2]|.</t>
  </si>
  <si>
    <t>[2026-10-13; source cutoff 10:52 UTC; newly recovered-source proposal]
CLOSED: named corrected-v2 CUT task; later acyclic group composition separately accepted
Earlier dated history (preserved verbatim):
[2026-10-13; corrected-v2 uniform PREFIX acceptance]
COMPLETE: corrected-v2 uniform all-prime CUT independently accepted. Distinct successor work is under NEW-16.
Earlier dated history (preserved verbatim):
[2026-10-13; post-checkpoint successor intake]
OPEN: uniform CUT still unproved; exact min-cut reduction independently ACCEPTED.
Earlier dated history (preserved verbatim):
OPEN: separately scoped successor. Parent NEW-16.</t>
  </si>
  <si>
    <t>PRIMARY-FOURIER | M-HADAMARD-SEGRE</t>
  </si>
  <si>
    <t>[2026-10-12 00:42 UTC; independently accepted exact C8 phase-defect optimum]
The named C8 exact rank-only case is complete. Existing general rank/gauge theorem and arbitrary-magnitude stability correction remain accepted. General finite-group exact optima, nonzero-error phase minimax and a compatible jointly real Green reference remain open; no uniform arithmetic/FFT cost or historical novelty conclusion.
Earlier dated history (preserved):
[2026-10-11 16:18 UTC; historical intake label reconciliation]
SCOPED REVIEW COMPLETE WITH STRENGTHENING CORRECTION. Exact rank/variational statements and the stated monomial-gauge extension are accepted under their rank-only/external-error model. The later bounded comparison derives the phase-energy minimum from classical results; no runtime, novelty or worldwide-priority promotion. The original pending label is historical.
Prior dated record, preserved verbatim:
Pending independent review at intake cutoff (2026-10-10 22:38 UTC) — purported representation and stability theorems. Source claims only; not an accepted proof or speedup.
2026-10-10 22:54 UTC: Independent scoped review ACCEPTED WITH A STRENGTHENING CORRECTION: exact rank sandwich/variational formula and finite-abelian extension; stable formula extends to arbitrary invertible monomial gauges under the unrestricted-real-core, rank-only, external-error contract. No runtime or novelty claim. The earlier pending text is the preserved intake-cutoff record.</t>
  </si>
  <si>
    <t>Guarded fixed-stage rank-one quotient/common-eigenvector gate and sharpened conditional norm bound.</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</si>
  <si>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accepted-result cutoff 03:06 UTC; frozen successor sync]
This uniform CUT workflow remains CLOSED/COMPLETE (priority 15). Group-transfer and full all-odd-prime composed unrestricted optimizer/value/count stages are now separately accepted COMPLETE (priority 15). See NEW-16 for its distinct remaining escape-equality successor. Bounded primary comparison: the exact all-prime values, sharp escape gap and unrestricted hierarchy were unlocated in the inspected primary statements; classical connectivity, closure/min-cut and post-classification counting antecedents are explicit. The readable full EFK paper remains incomplete, so worldwide novelty is not established. No repeated retrieval or generic new literature program is queued. Prior-comparison manifest 0d9f23bc8a731fe15f143644308463e8fe2d2c7b7df06209a33afff7f443a658.
Earlier dated history (preserved verbatim):
[2026-10-13; full status reconciliation]
This exact uniform CUT workflow remains CLOSED/COMPLETE15. The conditional unrestricted optimizer classification/count stage is also accepted COMPLETE15. NEW-16 retains distinct uniform group-transfer validation69 and EFK primary comparison60. No escape optimizer classification/count is claimed.
Earlier dated history (preserved verbatim):
[2026-10-13; corrected-v2 uniform PREFIX acceptance]
COMPLETE15: the uniform both-prime PREFIX CUT bound and the stated group maxima/2pr deficit are accepted for every prime17&lt;=p&lt;r under retained premises. Do not reprove this completed task or relabel it as an open successor. NEW-16 separately tracks conditional unrestricted optimizer necessity/count69 and historical primary comparison60.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Prove or refute the both-prime-variable PREFIX target for primes 17&lt;=p&lt;r: graph bound (18p−8)r−8p+1, full-escape maximum (26p−8)r−8p, unrestricted maximum (28p−8)r−8p, sharp deficit2pr. Seek a uniform argument with legal attaining constructions and all inherited subgroup hypotheses explicit.</t>
  </si>
  <si>
    <t>[2026-10-12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Earlier dated history (preserved):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Earlier dated history (preserved):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Earlier dated history (preserved):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Earlier dated history (preserved):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Earlier dated history (preserved):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Earlier dated history (preserved):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Earlier dated history (preserved):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Earlier dated history (preserved):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Earlier dated history (preserved):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Earlier dated history (preserved):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Earlier dated history (preserved):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Earlier dated history (preserved):
[2026-10-11 21:36 UTC; current accepted-scope cross-view reconciliation]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Earlier dated history (preserved):
[2026-10-11 19:40 UTC; reviewed consolidation]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Earlier dated history (preserved):
[2026-10-11 14:04 UTC; final independent scope]
F020 all-A implication proof independently accepted at exact author SHA256 8ca570c7e7c41c50827b1dea3feb931cbcfe0fdab3c3a2016c6e7d0989126abc. It derives the existing guarded separated and one-simple-overlap initial forms and complete ordinary-discriminant coefficients from the finite q-binomial identity with proved all-order block and first-derivative arguments. Characteristic zero, odd d and every stated residual/simplicity guard are retained; no new general arithmetic transfer follows.
Prior dated record, preserved verbatim:
Q02: Proof closed. Hermite disk exclusion and half-order guard removal retained. Composite residual squarefreeness remains a guard.
Q08: Proof closed. Fixed-degree full cluster singular spectrum added; constants remain degree-dependent.</t>
  </si>
  <si>
    <t>Diagonal equivalence, Segre/common-eigenvector mechanisms classical; singular commutator is not feasibility.</t>
  </si>
  <si>
    <t>[2026-10-13; source cutoff 10:52 UTC; newly recovered-source proposal]
PREFIX: sources/PREFIX/PREFIX_THEOREM.md; SHA-256 b051e451a8a1416b7890c77636acb400bc1b1d2fc4ac3828877266fc0f043e6f
Earlier dated history (preserved verbatim):
[2026-10-13;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t>
  </si>
  <si>
    <t>[2026-10-13; source cutoff 10:52 UTC; newly recovered-source proposal]
Do not infer historical novelty, proof-assistant certification, public-release readiness, repeated-prime/composite-factor scope or FFT/runtime consequences. Optional full numerical graph appendix was excluded from the accepted main route.
Earlier dated history (preserved verbatim):
[2026-10-13; corrected-v2 uniform PREFIX acceptance]
Accepted uniform theorem at the stated scope; required mathematical repair complete. This workflow is closed.
Earlier dated history (preserved verbatim):
[2026-10-13; post-checkpoint successor intake]
Uniform sharp proof or verified original-graph counterexample. A failed flow template is not a CUT counterexample. Further finite cuts/fixed-p scans do not close this gate.
Earlier dated history (preserved verbatim):
Independent exact proof covering the declared both-prime domain with matching legal attainment, or a precise counterexample/obstruction. The completed p13 proof is retained; optimizer counts, arbitrary groups and historical priority stay separate.</t>
  </si>
  <si>
    <t>[2026-10-12 00:42 UTC; independently accepted exact C8 phase-defect optimum]
Independent C8 acceptance ZIP SHA256 dd93eb6af2131b6c4d5c5cde7d723bfb6d1c412d4825e036453929d1c9e435d7; REVIEW.md 5e157faa626093f4af5a9e3c1c377a7fee87ea74a2aa8b9b644a6188463984e1. Candidate ZIP da65362dbac1c4ba507d743982446f29b0b80a70530ed75f635193c7ece2dc82; theorem daca55e396aa6c913f3d29aa6403e1c574a7677631c471791584ee2acd599357. Independent analytic/symbolic equality rigidity, full block identity, both opposite-real cases with all128 sign choices, exact rank/witness reconstruction, adversarial controls and cold replay passed. No finite phase search or numerical-rank premise; historical priority was not newly searched.
Earlier dated history (preserved):
[2026-10-11 20:16 UTC; workflow reconciliation]
The new phase-defect synthesis has completed its scoped review and bounded prior-art comparison. The instruction below to register it as pending describes the earlier intake. Preserve the inherited realification identity and do not recount it or claim historical priority.
Prior dated record, preserved verbatim:
Distinct intake prepared 2026-10-10 UTC; outside completed 178 Catalogue. Source-dated 2026-10-11. Related to GRAM-REALIFICATION row 17, whose sharp Frobenius identity is explicitly inherited. Register only the new phase-defect synthesis as pending, without recounting the inherited identity.
Exact provenance: THEOREM(20261010-215704).md | 9518 bytes | libfile_8f576f7c97e88191905736402ad304dd | file_000000007db08211807977f8c15e9dc2 | v0 | SHA256 d72716f4b1e49dfa5ce4918d9ed64f35c2050fef12d628a44b638c8c0f67579d; FFT_PHASE_DEFECT_RANK_THEORY_2026-10-11.zip | 18435 bytes | libfile_2c8457d3f2b881918907b6ed2fbd5403 | file_00000000fe2c8211b05b4a9d7e4a5289 | v0 | SHA256 7dd86e87dd1a754b006556e2494a99b5eca8878ee4b3872be14377e9a33899dc
Review completed 2026-10-10 22:54 UTC. Fresh reviewer code checked exact pairing ranks 0..8, six exact cyclic cases, symbolic arbitrary-positive-scale absorption, a non-affine Green identity and Walsh/symplectic controls; separate numerical controls covered 15 sizes, 180 rephasings and 9 abelian tensor cases. A narrow parent algebraic scope check independently confirmed gauge absorption and the fixed-gauge SVD characterization; it was not a second full replay. No uploaded code ran. Review SHA256 7a7bcbebd605268cb9cd7b396ac880d06e91b044ace9e39ad5709f01701b320b.
Prior-art comparison completed 2026-10-10 23:10 UTC; recorded 2026-10-10 23:16 UTC. PRIOR_ART_AUDIT.md: 15407 bytes; SHA256 69733be3085bfc56c7a7609a6c79dcaa803a8270ba6a0feb1cb758140934887a (receipt/hash rechecked). Bounded search: 33 queries, 9 primary research texts inspected. Gilbert–Rzeszotnik (2010), Theorems 2.1 and 4.7: https://www.numdam.org/article/AIF_2010__60_4_1317_0.pdf . Spectral low-rank antecedent: Halko–Martinsson–Tropp, section 10.2 following Theorem 10.6, https://arxiv.org/pdf/0909.4061#page=57 .</t>
  </si>
  <si>
    <t>[2026-10-13; source cutoff 10:52 UTC; newly recovered-source proposal]
Named CUT task remains CLOSED at 15. Later all-prime group values/equality/count and the acyclic composition are accepted; only separate publication/attribution obligations remain.
Earlier dated history (preserved verbatim):
[2026-10-13; corrected-v2 uniform PREFIX acceptance]
Completed-stage cap15. The original both-prime CUT obligation is solved; distinct conditional optimizer69 and historical comparison60 are tracked separately under NEW-16.
Earlier dated history (preserved verbatim):
[2026-10-13; post-checkpoint successor intake]
Alias of NEW-16 for the same distinct uniform CUT job76, not an additional research task. Accepted reduction15 does not close the uniform bound.
Earlier dated history (preserved verbatim):
Current successor priority71: both-prime-variable proof for primes17&lt;=p&lt;r. Dimensions(5,2,3,4,4), weighted mean3.55. Completed p13 stage capped15; historical parent score73 retained.</t>
  </si>
  <si>
    <t>[2026-10-11 14:04 UTC; final independent scope]
The worked all-A implication route is now independently closed; exact historical publication priority remains unresolved. Schultz-Walker arXiv:1202.0199 Theorem 1.1 supplies below-weight-A vanishing but does not alone determine the first surviving coefficients. The complete derivation is an accepted explicit refinement, not evidence that the exact formulas were previously published. Final review Library libfile_770d307623188191a6408f4915be0687 v0; SHA256 45671b26ad19d741ca9a8b08da11db23d946a60f6758f18b98544b2a1a8f860e. Existing provisional rank and named source gaps remain unchanged.
Prior dated record, preserved verbatim:
Q02: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
Q08: General spectral mechanism is classical; RS specialization priority unresolved.
Exact source comparison: PRIMARY-THETA. Classical overlap: RS recurrence and self-reciprocity root-of-unity factorization static specialized root multiplicities derivative restatements as independent candidates Retained: Exact fixed-n moving-z local splitting, ordinary-discriminant coefficients, guarded arithmetic consequences; novelty remains unverified. Remaining: journal reference page360 and citations9–36 if pursuing earlier attribution Zhedanov1997 fulltext comparison broader exact local-discriminant and arithmetic priority review all-composite half-order simplicity repeated-prime extension uniform unramified content support</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</si>
  <si>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t>
  </si>
  <si>
    <t>PRIMARY-FOURIER | M-MULTISCALE-CHIRP</t>
  </si>
  <si>
    <t>[2026-10-13; source cutoff 10:52 UTC; newly recovered-source proposal]
Classical closure/min-cut and other credited ingredients remain attributed. Later optimizer/equality/count and acyclic main-route mathematics are accepted, but complete EFK historical comparison and worldwide novelty remain unresolved.
Earlier dated history (preserved verbatim):
[2026-10-13; corrected-v2 uniform PREFIX acceptance]
The generic maximum-closure/min-cut identity is classical (Hochbaum2001 §2.2). The exact uniform graph extremum and 2pr deficit were unlocated in inspected primary statements; no explicit antecedent derivation or worldwide novelty clearance is established. Full EFK92 body/equality comparison remains open60. Optimizer necessity/count69 is a distinct unproved successor, conditional on checking inherited premises.
Earlier dated history (preserved verbatim):
[2026-10-13; post-checkpoint successor intake]
No novelty promotion; inherited p13 and subgroup scopes preserved.
Earlier dated history (preserved verbatim):
Focused fixed-p application; no worldwide novelty clearance. Variable-p theorem, full-escape optimizer classification/count and complexity consequences are not implied.</t>
  </si>
  <si>
    <t>Section 4, pp.1599-1603: multilevel Fourier hierarchy and standard FFT unitary factorization.</t>
  </si>
  <si>
    <t>[2026-10-12 00:42 UTC; independently accepted exact C8 phase-defect optimum]
C8 exact rank-only case is closed. Remaining separate work: general finite-group exact optima, positive-error minimax, and any Green application requiring one jointly real aggregate reference with compatible nonsingular interfaces. Do not repeat the completed named C8 case or restore the superseded arbitrary-magnitude conditioning caveat.
Earlier dated history (preserved):
[2026-10-11 20:16 UTC; workflow reconciliation]
The rank/gauge proof and bounded classical comparison are complete at review SHA256 7a7bcbebd605268cb9cd7b396ac880d06e91b044ace9e39ad5709f01701b320b and prior-art audit 69733be3085bfc56c7a7609a6c79dcaa803a8270ba6a0feb1cb758140934887a. Remaining mathematical check: specify one finite N/group and optimize the stated phase-defect rank objective, or provide a scoped sharp bound/counterexample; the known phase-energy minimum alone does not solve general finite-N rank minimization. For a Green application, verify one jointly real aggregate reference and compatible nonsingular interfaces. The accepted unrestricted-real-core/rank-only external-error theorem permits arbitrary invertible monomial magnitudes; extra pre-gauge structure needs separate analysis.
Prior dated record, preserved verbatim:
Independently verify removal of positive gauge magnitudes, the rank-pairing construction and inherited sharp-realification norm bound, exact/approximate rank inequalities, finite-abelian extension, and the jointly-real-reference requirement in Green applications.
Scope limits: Finite-N exact minimum generally remains unresolved. Approximation bound does not allow arbitrarily ill-conditioned outer diagonals. This is a representation/rank result, not an arithmetic runtime lower bound or O(N) FFT. Realification is inherited.
Completed 2026-10-10 22:54 UTC: Supersedes the intake/source unitary-only approximation caveat above: ill-conditioned outer magnitudes do not weaken this bound when B is unrestricted real, E has only a rank constraint and error is measured externally. Extra pre-gauge structure/norm restrictions require separate analysis. Green applications still require simultaneously real aggregate reference matrices and compatible interfaces with all resolvents nonsingular; separate branch realifications do not suffice. General finite-N phase minimization remains open. The abelian N/4 asymptotic requires |G[2]|=o(N); Walsh/symplectic characteristic-two tables have rho=0. This is representation rank, not arithmetic complexity.
Prior-art assessment (2026-10-10 23:16 UTC): The rank inequality and exact pairing converse are elementary; the fixed-gauge operator-norm identity is a direct truncated-SVD corollary. Arbitrary-monomial gauge absorption is exact feasible-set invariance under the unrestricted-real-core, rank-only, external-error contract. For N=|G| and g=|G[2]|, the phase-energy minimum (N-sqrt(Ng))/2 follows by reducing the doubled character table to C_(2G) tensor J_g and applying Gilbert–Rzeszotnik (2010), Theorems 2.1/4.7 (Fourier norms and biunimodular existence). This is a derivation from prior results, not a verified prior publication of the whole theorem. Historical priority of the complete formulation remains unresolved; the bounded audit supports a useful synthesis/correction, not established novelty. Proof status and rankings are unchanged.</t>
  </si>
  <si>
    <t>Weyl sparse-inverse support count and strict L&gt;=m+1 pure-shift-resolvent chirp bound.</t>
  </si>
  <si>
    <t>The named C8 exact rank-only case is complete. Existing general rank/gauge theorem and arbitrary-magnitude stability correction remain accepted. General finite-group exact optima, nonzero-error phase minimax and a compatible jointly real Green reference remain open; no uniform arithmetic/FFT cost or historical novelty conclusion.</t>
  </si>
  <si>
    <t>Different factor grammar from FFT; no sufficiency or general runtime lower bound.</t>
  </si>
  <si>
    <t>C8 exact rank-only case is closed. Remaining separate work: general finite-group exact optima, positive-error minimax, and any Green application requiring one jointly real aggregate reference with compatible nonsingular interfaces. Do not repeat the completed named C8 case or restore the superseded arbitrary-magnitude conditioning caveat.</t>
  </si>
  <si>
    <t>[2026-10-13; source cutoff 10:52 UTC; newly recovered-source proposal]
Do not infer historical novelty, proof-assistant certification, public-release readiness, repeated-prime/composite-factor scope or FFT/runtime consequences. Optional full numerical graph appendix was excluded from the accepted main route.
Earlier dated history (preserved verbatim):
[2026-10-13; corrected-v2 uniform PREFIX acceptance]
PASS: corrected-v2 independent ACCEPT and cold replay. Completed named CUT workflow; no new m/p grid or renamed open proof task.
Earlier dated history (preserved verbatim):
[2026-10-13; post-checkpoint successor intake]
Uniform sharp proof or verified original-graph counterexample. A failed flow template is not a CUT counterexample. Further finite cuts/fixed-p scans do not close this gate.
Earlier dated history (preserved verbatim):
Independent exact proof covering the declared both-prime domain with matching legal attainment, or a precise counterexample/obstruction. The completed p13 proof is retained; optimizer counts, arbitrary groups and historical priority stay separate.</t>
  </si>
  <si>
    <t>NEXT-RS-RESIDUAL-B29</t>
  </si>
  <si>
    <t>HERO0-PHASE26-20261011</t>
  </si>
  <si>
    <t>[2026-10-13 00:12 UTC; independent b29 ACCEPT]
Completed: b29 residual squarefreeness
Earlier dated history (preserved verbatim):
Review b29 residual squarefreeness</t>
  </si>
  <si>
    <t>HERO0 Phase26 permutation-aligned bridge rigidity</t>
  </si>
  <si>
    <t>[2026-10-13 00:12 UTC; independent b29 ACCEPT]
COMPLETE: independent ACCEPT for every characteristic-zero primitive odd d&gt;29. Parent F020.
Earlier dated history (preserved verbatim):
OPEN: separately scoped successor. Parent F020.</t>
  </si>
  <si>
    <t>[2026-10-13; full status reconciliation]
This named residual workflow remains COMPLETE15. The later b31 ordinary-residual construction/review are now separately accepted COMPLETE15. Follow F020 for the distinct uniform reciprocal-support mechanism58; b31 all-A overlap57 remains separate and unaccepted. Do not re-open a completed residual stage.
Earlier dated history (preserved verbatim):
[2026-10-13; post-checkpoint successor intake]
Preserve this completed residual stage15. b29 overlap is now separately ACCEPTED_COMPLETE15. Follow F020 only for the separately proposed b31 residual60; the general four-channel gate58 remains open.
Earlier dated history (preserved verbatim):
[2026-10-13 00:12 UTC; independent b29 ACCEPT]
Preserve the accepted all-odd-d b29 residual certificate and independent review. The separately scoped, unproved b29 all-A overlap gate is tracked under parent F020 at60.
Earlier dated history (preserved verbatim):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t>
  </si>
  <si>
    <t>PRIMARY-FOURIER | M-OUTER-STABILITY</t>
  </si>
  <si>
    <t>[2026-10-12 02:36 UTC; independently accepted common-bipartition restricted obstruction]
Independent restricted-extension ACCEPT: full natural-order F_(s²) is infeasible for every integer s&gt;=4 over any field containing a primitive s²-th root, in exactly two mixed-axis stages with one scalar Green inverse plus arbitrary diagonal per horizontal fiber, arbitrary vertical rook matrices, and independently ordered fibers that each preserve the common contiguous bipartition X={0,...,floor(s/2)−1}, A=complement. Both horizontal stages and both cut orientations have rank&lt;=1, including zero edges/scalars. At most2s possible mode locks cannot cover s(s−1) off-axis pairs.
Earlier dated history (preserved):
Source claims Green crossing rank equals cyclic A-to-X transitions for nonzero nonsingular weights (upper bound with zeros); Fourier frame-capacity and common-monotone-subsequence gates; for two templates and one horizontal term per stage, exclusion for s&gt;=17 and prime s&gt;=11. A stronger asymptotic unit-error floor requires one shared order or reverse.
Review disposition (2026-10-10 22:54 UTC): For exactly two mixed-axis stages with globally shared finite traversal templates, the complex tight-frame/monotone-subsequence argument gives the stated two-template one-horizontal-term exclusions at side s&gt;=17 and prime s&gt;=11. The 1-o(1) approximation floor requires one common order or its reverse across both stages and every fiber. Exact Green crossing-rank equality requires nonzero edges; zero edges retain only the upper bound.</t>
  </si>
  <si>
    <t>[2026-10-13 00:12 UTC; independent b29 ACCEPT]
Completed exact residual scope: every characteristic-zero primitive odd d&gt;29, both trace endpoints and ordinary trace discriminant nonzero. Residual acceptance does not establish overlap simplicity.
Earlier dated history (preserved verbatim):
Independent reconstruction yields exact scoped ACCEPT or a documented repair/obstruction. Producer completeness and modular tests alone do not constitute independent b29 acceptance; b29 overlap, general b, conditioning and FFT implications remain open.</t>
  </si>
  <si>
    <t>[2026-10-13 00:12 UTC; independent b29 ACCEPT]
COMPLETE: independently accepted b29 ordinary residual construction/review, completed-stage cap15. Historical construction65 and review73 retained. Parent F020 next distinct overlap gate is60; no extra workflow or canonical identity is added.
Earlier dated history (preserved verbatim):
Current b29 independent-review successor priority73. Dimensions(4,5,1,3,5), weighted mean3.65. Author certificate is ready but independent review is pending. Historical F02067 and earlier b29 construction proposal65 remain dated history; completed b27 stages capped15.</t>
  </si>
  <si>
    <t>[2026-10-12 02:36 UTC; independently accepted common-bipartition restricted obstruction]
Only this named fiber-dependent common-bipartition subclass is excluded; broader HERO0-PHASE26::outside-grammar remains partially open. Over C, squared relative-Frobenius and squared normalized-spectral error are at least (2/s^4)[s(s−1)floor(s²/4)−s³]_+, tending to1/2; the norm lower bound tends to1/sqrt(2). It is not the older shared-order1−o(1) barrier and no sharpness is claimed. Original accepted fixed-template results remain unchanged.
Earlier dated history (preserved):
[2026-10-11 16:18 UTC; historical intake label reconciliation]
RESTRICTED-OBSTRUCTION REVIEW COMPLETE WITH USAGE QUALIFICATIONS. The old pending label is historical. Two-stage global-template and shared-order hypotheses remain essential; fiber-dependent orders, growing regimes and deeper networks remain outside the exclusion. No universal FFT lower bound follows.
Prior dated record, preserved verbatim:
Pending independent review at intake cutoff (2026-10-10 22:38 UTC) — purported restricted architecture obstructions. Source claims only; not an accepted proof or speedup.
2026-10-10 22:54 UTC: Independent restricted-obstruction review ACCEPTED WITH EDITORIAL/USAGE QUALIFICATIONS. Two-stage global-template scope only; no universal FFT lower bound, algorithm or novelty promotion. The earlier pending text is the preserved intake-cutoff record.</t>
  </si>
  <si>
    <t>Specified outer-neighborhood and approximate-target inequalities.</t>
  </si>
  <si>
    <t>[2026-10-13 00:12 UTC; independent b29 ACCEPT]
Fixed-b residual application with inherited algebraic machinery. No arbitrary-b, positive-characteristic, worldwide-priority, new canonical count, runtime or conditioning conclusion.
Earlier dated history (preserved verbatim):
Fixed-parameter Rogers–Szegő application. Classical Hermite–Laguerre discriminant and simple-root lifting/parity mechanisms are credited; exact historical priority remains unresolved. No general FFT or runtime consequence.</t>
  </si>
  <si>
    <t>Fixed affine layout and diagonal-reference proximity; no full architecture exclusion.</t>
  </si>
  <si>
    <t>[2026-10-12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Earlier dated history (preserved):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Earlier dated history (preserved):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Earlier dated history (preserved):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Earlier dated history (preserved):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Earlier dated history (preserved):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Earlier dated history (preserved):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Earlier dated history (preserved):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Earlier dated history (preserved):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Earlier dated history (preserved):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Earlier dated history (preserved):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Earlier dated history (preserved):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Earlier dated history (preserved):
[2026-10-11 21:36 UTC; current accepted-scope cross-view reconciliation]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Earlier dated history (preserved):
[2026-10-11 19:40 UTC; reviewed consolidation]
Simplicity for b≥5, even d/A=0/nonprimitive-root variants, general residual/overlap preparation, other embeddings, growing-degree efficiency, finite-precision engine, hard resource guarantees and exact historical priority remain open.
Earlier dated history (preserved):
Q02: See Q29 for the broader composite extension. Implementation: Not applicable to abstract proof
Q08: Does not give a uniform growing-degree stability theorem. Implementation: Implementation pending</t>
  </si>
  <si>
    <t>proved_scoped | REVIEW-06 | Internal scoped outcome. Proof/certificate replay limits: replay_status: Uniform generating-series/cluster proof and arithmetic bridge independently read; four full exact small quotient/coefficient controls. Historical complete fixed-base arrays and isolated certificates not replayed.
Source identity/access boundary: 
Documented sanitized exports: f093175f18d1941a99a605a5d816b1db31e5b2c4161ee7df4bf29291ff8eff3c. Original-byte gaps remain preserved.</t>
  </si>
  <si>
    <t>PRIMARY-FOURIER | Quadratic finite certificates</t>
  </si>
  <si>
    <t>accepted_scope: Separated exact cyclotomic order K=dA(A-1)/2 and overlap order L=K+A, with complete signed leading coefficients and exact integer cyclotomic division before reduction.
Model/guards/costs: exact_hypotheses: Characteristic zero; odd root order d; n=Ad+b, A&gt;=1 and 0&lt;=b&lt;d; ordinary derivative discriminant.
Separated: Disc(H_b)*Res(z^d+1,H_b) != 0.
Shared -1: odd b, U=H_b/(z+1), Disc(U)*Res(z^d+1,U)*Disc(J_(A+1)) != 0.
Current half-residual d=3 mod4 refinement: squarefree H_((d-1)/2) suffices, via uniform residual resonance and the characteristic-zero Hermite parameter disk.
Corrections/rejected extensions: excluded_claims: No all-composite or general higher-ramification conclusion.
No transfer of characteristic-zero guard removal to finite characteristic.
Historical exact lower-base computations feed infinite prime families, rather than proving all lower contents.</t>
  </si>
  <si>
    <t>Full-column-rank quadratic rejection, saved N3/N4 instances, exceptional algebraic complex realizations, conditional all-gauge norm gap.</t>
  </si>
  <si>
    <t>Symmetric-square/Segre and Hensel methods classical; no uniform conditioning or all-wiring exclusion. This comparison did not replay the finite certificates.</t>
  </si>
  <si>
    <t>fresh_check_groups: ordinary_discriminant_q1
local_full_discriminant_coefficients
evidence_type: uniform_guarded_local_theorem_with_finite_base_applications
Review record: research_cycle_2104/review06_algebra/PER_ID_OUTCOMES.json; SHA256 6cbe4997dcb79534c20fbdde683346448bd1f0ff1a8944b53d3cc0c5d1e7d363.
Consolidation verifies mapping and hashes; it does not rerun all packet checks. No priority claim.</t>
  </si>
  <si>
    <t>[2026-10-12 02:36 UTC; independently accepted common-bipartition restricted obstruction]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Independent recorded controls passed without executing original or author programs. No separately evidenced sealed-extraction cold replay is claimed.
Earlier dated history (preserved):
Distinct intake prepared 2026-10-10 UTC; outside completed 178 Catalogue. Source-dated 2026-10-11. Continuation of HERO0-PHASE21-MIXED-HESSIAN row 13 and Phase23 continuation, but the permutation-template scope is a distinct new Phase26 claim.
Exact provenance: fft_hero0_phase26_permutation_bridge_2026-10-11.zip | 819702 bytes | libfile_b49f6a4d940c81919ede76bfcfa8e8b8 | file_00000000b7548211b54a85f2d1b4071d | v0 | SHA256 c790508658a55ca935f694451f7927a5da7d8acdefcb6371100569f49e54ebee
Review completed 2026-10-10 22:54 UTC. Source archive and all 13 inner entries verified. Fresh reviewer code passed 113826 exact crossing-rank checks, all 7 saved finite-field witnesses, all 9 saved approximation floors and new complex controls at sides 8/16. The final 15-file review seal was independently rechecked. Uploaded programs and inherited Phase25 tests were not executed. Review SHA256 d72f4e6fa390f39e7365ef26ee8ef703ade3f3cb5ddf520bb2a42ce3d9a51a8c.</t>
  </si>
  <si>
    <t>PRIMARY-THETA | F020; ALG-RS-LOCAL; FUS-02</t>
  </si>
  <si>
    <t>[2026-10-12 02:36 UTC; independently accepted common-bipartition restricted obstruction]
Open: arbitrary independently fiber-ordered interleavings without this common low-rank bipartition, growing horizontal term counts, three or more stages, approximation sharpness, general Fourier algorithms and historical priority. A single Green term does not make every interleaved cut rank one. The execution ledger for an allowed network is an upper cost for a network now proved incapable of full Fourier in this subclass, not a successful Fourier algorithm. Preparation/root supply,2s³ vertical coefficients,routing/storage/full outputs remain charged separately; application &lt;=2s³+8s² multiplications and&lt;=2s³+6s²−2s additions after preparation.
Earlier dated history (preserved):
[2026-10-11 20:16 UTC; workflow reconciliation]
The restricted two-stage/shared-order obstruction audit is complete at review SHA256 d72f4e6fa390f39e7365ef26ee8ef703ade3f3cb5ddf520bb2a42ce3d9a51a8c. A genuine extension must first fix one outside-scope grammar, such as fiber-dependent orders, growing template/term count or deeper networks, then prove the required all-row compatibility or a counterexample in that grammar. Do not repeat the closed crossing-rank/frame/threshold checks or call the surviving routes unique. Keep complex Hilbert-space and finite-field hypotheses separate; both cut ranks must be at most one before using the finite-field helper.
Prior dated record, preserved verbatim:
Independently verify cyclic crossing ranks including zero-edge specialization, division-free off-axis dichotomy, tight-frame capacity over C, repeated Erdos–Szekeres lengths and exact thresholds. For approximation, check disjoint sibling rectangles and preserve the single-shared-order hypothesis.
Scope limits: Does not exclude fiber-dependent orders, deeper networks, or unrestricted FFT circuits. Complex Hilbert-space frame arguments are not automatically finite-field proofs. No new all-input algorithm or priority claim.
Completed 2026-10-10 22:54 UTC: PROVENANCE's 18-method count is stale: static definitions/logs support 19, not fresh execution of those methods. CHAIN_HANDOFF's 'only surviving route' is too strong: growing-template/term-count regimes also remain. The finite-field rank-one helper must first establish both cuts have rank&lt;=1; all saved examples satisfy this precondition. Complex Hilbert-space capacity is not an arbitrary-finite-field theorem. Preserve the one-shared-order approximation qualification; fiber-dependent orders, growing regimes and deeper networks remain open.</t>
  </si>
  <si>
    <t>RS recurrence and self-reciprocity root-of-unity factorization static specialized root multiplicities derivative restatements as independent candidates</t>
  </si>
  <si>
    <t>Only this named fiber-dependent common-bipartition subclass is excluded; broader HERO0-PHASE26::outside-grammar remains partially open. Over C, squared relative-Frobenius and squared normalized-spectral error are at least (2/s^4)[s(s−1)floor(s²/4)−s³]_+, tending to1/2; the norm lower bound tends to1/sqrt(2). It is not the older shared-order1−o(1) barrier and no sharpness is claimed. Original accepted fixed-template results remain unchanged.</t>
  </si>
  <si>
    <t>Exact fixed-n moving-z local splitting, ordinary-discriminant coefficients, guarded arithmetic consequences; novelty remains unverified.</t>
  </si>
  <si>
    <t>Open: arbitrary independently fiber-ordered interleavings without this common low-rank bipartition, growing horizontal term counts, three or more stages, approximation sharpness, general Fourier algorithms and historical priority. A single Green term does not make every interleaved cut rank one. The execution ledger for an allowed network is an upper cost for a network now proved incapable of full Fourier in this subclass, not a successful Fourier algorithm. Preparation/root supply,2s³ vertical coefficients,routing/storage/full outputs remain charged separately; application &lt;=2s³+8s² multiplications and&lt;=2s³+6s²−2s additions after preparation.</t>
  </si>
  <si>
    <t>journal reference page360 and citations9–36 if pursuing earlier attribution Zhedanov1997 fulltext comparison broader exact local-discriminant and arithmetic priority review all-composite half-order simplicity repeated-prime extension uniform unramified content support</t>
  </si>
  <si>
    <t>HERO17-PHASE27-20261011</t>
  </si>
  <si>
    <t>HERO17 Phase27 independent-slope square-index union</t>
  </si>
  <si>
    <t>034c2af8f6b6696d90d2f744e2932740f9fe1696b3a937b984fd7faca4f39b56</t>
  </si>
  <si>
    <t>[2026-10-12 02:30 UTC; independently accepted inherited-peeling seed obstruction and cold comparison]
Independent scoped ACCEPT: for a&gt;=2 and N&gt;a(a−1), cyclic triples {j,j+1,j+a} under two-known/one-unknown peeling require exactly a seeds. Every k&lt;a arbitrary or adaptively inserted seeds close at most k(k+1)/2 vertices, including all solve directions and wraparound. In the original odd-prime root/field contract, s=4a modulo N and reindexing X_(4i) gives this rule. Thus a=floor(sqrt(N)) gives an all-prime Omega(sqrt(N)) seed family; N257,s64 requires exactly16, so12/15 do not suffice. The minimum is over all legal peeling schedules, not a claim that the historical planner is optimal.
Earlier dated history (preserved):
Source claims square-index lifting plus Prony recovery, full-vector validation and exact complete Fourier output in O_(g,k,D,B)(N) field/word work on accepted inputs. A Weil-bound window guarantee is given for sufficiently large prime lengths, with modulation-vote conditions. An unrestricted two-chirp Jacobian establishes only generic local identifiability.
Review disposition (2026-10-10 22:59 UTC): For odd-prime N&gt;=11 over a supplied prime field/root, independent quadratic slopes share one root-grid linear modulation. Fixed component/edit/stride/certified recovered-seed bounds give conditional linear accepted-input field work and expected linear hash-table word work; general-g modulation voting remains conditional. N=257 counts independently reconciled: 15660 = 2073 cold setup + 7053 recognition + 6534 output, versus Rader 12942, or 21.0014% more.</t>
  </si>
  <si>
    <t>PRIMARY-THETA | F021; ALG-SCALAR-CHIRP-BANK</t>
  </si>
  <si>
    <t>[2026-10-12 02:30 UTC; independently accepted inherited-peeling seed obstruction and cold comparison]
Uniform constant seed supply across all slopes is excluded within inherited peeling. The previously supported shared-modulation fixed-B algorithm and original s=0/4 and max_seeds qualifications remain. Separate N-term seed evaluations imply Omega(N^(3/2)) only in that evaluation convention; joint seed computation and other output methods are outside it. Fresh matched-field cold seeded/Rader totals are438/457 atN17,10722/10177 atN257 and34143770/4915551 atN65537, with equal full outputs. Preserve the N17 small-size win; no universal timing/bit-cost ordering.
Earlier dated history (preserved):
[2026-10-11 16:18 UTC; historical intake label reconciliation]
REVIEW COMPLETE WITH QUALIFIED SUPPORT for the restricted-family fast path and documented seed/operation-ledger corrections. The original pending label is historical. Independent linear modulations, bounded-seed guarantees, finite-bit/stability and production/timing claims remain unproved; generic prime fallback is quadratic.
Prior dated record, preserved verbatim:
Pending independent review at intake cutoff (2026-10-10 22:38 UTC) — purported restricted input algorithm. Source claims only; not an accepted proof or speedup.
2026-10-10 22:59 UTC: Final independent review gives QUALIFIED SUPPORT for the restricted-family exact fast path, with seed-budget and operation-ledger corrections. No universal FFT or independent-linear-modulation result. The earlier pending text is the preserved intake-cutoff record.</t>
  </si>
  <si>
    <t>chirp Hankel determinant shifted RS moment annihilator evaluated forced-diagonal product</t>
  </si>
  <si>
    <t>Specified legal-node restrictions, resonance classification, scoped simplicity inputs and common-cycle minimum as application; no new general Padé/Prony theory.</t>
  </si>
  <si>
    <t>[2026-10-12 02:30 UTC; independently accepted inherited-peeling seed obstruction and cold comparison]
Independent review ZIP SHA256 60b9522e3ff9f1ab35f04c5fb7ce96e67e2f2f5e1c6cd32a283d6b2c33480168; REVIEW.md 881c49f0daecac0146898c7b17cd04d35ed929eb4efa5067213e54aaebacaac2; reviewed candidate886b4e68fa21004636523b511b077f0978d03e62ea51391b838b08399891dc71. Fresh universal quotient/lift proof audit;3115936 exact seed-set controls,6000 larger adversarial controls,922 separate closure crosschecks,2049 full finite-field fixtures and28269 checks per solve direction. Cold root/table/inversion/raw-recognition/schedule/full-output costs are charged; source-bound cold comparator replay matches. Direct DFT checks cover all274 small-case coordinates and18 large-case coordinates, not a full quadratic N65537 oracle; all65537 recurrence equations pass. Field-operation ledgers and named word diagnostics are not bit or wall-clock measurements. Original historical programs remained inert.
Earlier dated history (preserved):
Distinct intake prepared 2026-10-10 UTC; outside completed 178 Catalogue. Source-dated 2026-10-11. Continuation of H17-PHASE20-GAUSS-HANKEL row 12 and Phase23 structured input family; new orthogonal independent-slope model, not duplicate content.
Exact provenance: fft_hero17_phase27_independent_slope_square_union_2026-10-11.zip | 499913 bytes | libfile_f72b82c0a55c8191b3a575486f102489 | file_000000001cc08211bbb14a50a63ef707 | v2 | SHA256 97a797a28b829ea68bf5e30762e074fa4cc234fb369066e5d4be4954cd14721f
Review completed 2026-10-10 22:59 UTC. All 35 sealed review files rechecked. Newly written mathematics passed 67 recognition cases, 18 dense rejections, 48 Weil-bound checks, an exact 720-term Jacobian determinant and 2375 spectral/full-output coefficient comparisons. The source 5003-coefficient audit remains archival. Exact N=257 source-path counts were analytically reconciled; uploaded code, tests, audits and nested predecessor code were not executed. Review SHA256 d1d3b17db49a9afd869de2f59893062b71a6af3bc0c220face3e270bb0511f65.</t>
  </si>
  <si>
    <t>[2026-10-12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Earlier dated history (preserved):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Earlier dated history (preserved):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Earlier dated history (preserved):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Earlier dated history (preserved):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Earlier dated history (preserved):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Earlier dated history (preserved):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Earlier dated history (preserved):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Earlier dated history (preserved):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Earlier dated history (preserved):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Earlier dated history (preserved):
remaining_obligation: None blocks the scoped result. Wider mathematical, implementation, replay and priority boundaries are stated explicitly.
Current supplement treatment: 
Packet priority qualification: novelty_status: q-Lucas/static root factorization and Hermite/discriminant/ramification methods classical; specific moving-zero coefficient and arithmetic combination priority unresolved.
Historical gaps and historical current-overlay text are preserved in the consolidated ledger and A:V.</t>
  </si>
  <si>
    <t>PRIMARY-THETA | Q29</t>
  </si>
  <si>
    <t>[2026-10-12 02:30 UTC; independently accepted inherited-peeling seed obstruction and cold comparison]
HERO17-PHASE27::modulations-or-seeds remains OPEN: complete recovery/rejection with independently varying linear modulations and degenerate cases, alternative non-peeling or jointly computed outputs, and proved restricted-slope seed supply. Original generic prime fallback remains quadratic unless separately replaced. The comparator assumes prime N, power-of-two N−1 and supplied prime p with N(N−1)|(p−1), stronger than the original root contract; field discovery from N is not included. Planar filling is credited to Salo–Schabanel triangle solitaire and Kirchner antecedents. Historical priority, finite-bit stability and production remain unresolved.
Earlier dated history (preserved):
[2026-10-11 20:16 UTC; workflow reconciliation]
The common-modulation restricted fast-path review is complete at SHA256 d1d3b17db49a9afd869de2f59893062b71a6af3bc0c220face3e270bb0511f65. Next proof/construction gate: independently varying linear modulations with complete root-grid recovery and rejection, or a proved bounded certified-seed supply. Existing special paths need at least one seed (the broader inherited s=4 path can need two); Weil windows do not prove a seed bound. Any implementation comparison must use the corrected full cold/seed/index/output ledger and matched-field Rader baseline. Generic prime fallback remains quadratic; finite-bit/stability/production/timing remain open.
Prior dated record, preserved verbatim:
Independently verify common-modulation recovery under zeros/edits, disjoint square windows and Weil thresholds, finite-field Prony/root scans, full-vector verification, and the inherited bounded-seed spectral executor. Audit cold setup, inversions, root table/hash costs and N outputs against the same-field Rader baseline.
Scope limits: Independent linear modulations remain open; this is not a superset of Phase26. Fast path assumes bounded certified seeds. Source reports 15660 operations versus 12942 for Rader at N=257 (21.0% more); generic prime fallback is quadratic. No universal O(N) FFT.
Completed 2026-10-10 22:59 UTC: Inherited special plans report zero seeds but consume one seed each on this Phase27 family; require max_seeds&gt;=1 and truthful special-case bounds (the more general inherited s=4 path can need two). This does not invalidate default B=12 counts/exactness. Numeric ledgers count field arithmetic, with index/hash/branch/output-write work only in the separate asymptotic account. Weil window thresholds do not guarantee bounded seeds. The generic Jacobian proves local algebraic behavior, not global root-grid reconstruction; independent linear modulations remain open. Prime-length fallback is quadratic. No bit/stability/timing/priority conclusion.</t>
  </si>
  <si>
    <t>Uniform constant seed supply across all slopes is excluded within inherited peeling. The previously supported shared-modulation fixed-B algorithm and original s=0/4 and max_seeds qualifications remain. Separate N-term seed evaluations imply Omega(N^(3/2)) only in that evaluation convention; joint seed computation and other output methods are outside it. Fresh matched-field cold seeded/Rader totals are438/457 atN17,10722/10177 atN257 and34143770/4915551 atN65537, with equal full outputs. Preserve the N17 small-size win; no universal timing/bit-cost ordering.</t>
  </si>
  <si>
    <t>Accepted s=3,7,11, prime p=1mod4 family theorem, parity exception and same-component augmented criterion. All-composite/repeated-prime/support questions remain open. d=sp=3mod4 retains resonance and m+1 bank minimum.</t>
  </si>
  <si>
    <t>HERO17-PHASE27::modulations-or-seeds remains OPEN: complete recovery/rejection with independently varying linear modulations and degenerate cases, alternative non-peeling or jointly computed outputs, and proved restricted-slope seed supply. Original generic prime fallback remains quadratic unless separately replaced. The comparator assumes prime N, power-of-two N−1 and supplied prime p with N(N−1)|(p−1), stronger than the original root contract; field discovery from N is not included. Planar filling is credited to Salo–Schabanel triangle solitaire and Kirchner antecedents. Historical priority, finite-bit stability and production remain unresolved.</t>
  </si>
  <si>
    <t>HERO1-PHASE37-20261011</t>
  </si>
  <si>
    <t>HERO1 Phase37 support-tree Fourier fusion</t>
  </si>
  <si>
    <t>[2026-10-13; accepted-result cutoff 04:23:32 UTC; reviewed-results sync]
The fixed-b=31 original-tau all-A overlap stage is complete at 15. Retain the independently ranked, genuinely broader all-m paired reciprocal-support obligation at 58; it is open and unselected. The currently selected arithmetic lane is the separate existing Q29 t=27 repeated-prime gate at 54. Current priority 58/100 applies to remaining work; it is not a novelty probability.
Earlier dated history (preserved verbatim):
[2026-10-13; accepted-result cutoff 03:48:30 UTC; bounded later-stage sync]
The existing b31 all-A overlap task at 57 is selected after scoped route obstructions. General all-m paired support 58 remains separately open and unselected; no equivalent reformulation is activated. Accepted b31 residual, reciprocal descent, endpoint transport and route-obstruction stages are COMPLETE (priority 15). Dimensions (information gain, tractability, defensible novelty opportunity, scope/impact, evidence readiness)=(4, 3, 1, 3, 3); rubric score 57. Current priority 57/100.
Earlier dated history (preserved verbatim):
[2026-10-13; accepted-result cutoff 03:06 UTC; frozen successor sync]
The exact reciprocal descent and endpoint/Hankel transport are COMPLETE (priority 15); the equivalent uniform support theorem remains genuinely unproved at the existing lead 58. Dimensions (information gain, tractability, defensible novelty opportunity, scope/impact, evidence readiness)=(4, 2, 1, 4, 4); rubric score 58. Current priority 58/100 measures remaining work only.
Earlier dated history (preserved verbatim):
[2026-10-13; full status reconciliation]
Current next-work priority58 replaces completed b31 residual60. Dimensions (information gain4, tractability2, novelty opportunity1, scope impact4, evidence readiness4), weighted mean2.9. Completed b31 construction/review are15; distinct all-A b31 overlap57. These are work priorities, not probabilities or novelty judgments.
Earlier dated history (preserved verbatim):
[2026-10-13; current lead clarified]
Current lead remains b31 ordinary-residual certification60, a distinct unstarted successor to completed b29 overlap15. Separate open structural tasks are the broad four-channel gate58 and the endpoint-specific bound53. This row’s score60 belongs to the b31 residual task, not the endpoint task.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The old b29-overlap task is COMPLETE15. Current distinct bounded successor: b31 ordinary residual60, dimensions(4,3,1,3,4), weighted mean3.0. Structural all-m reciprocal gate58 is separate; b31 overlap57 is optional.
Earlier dated history (preserved verbatim):
[2026-10-13 00:12 UTC; independent b29 ACCEPT]
Current distinct b29 all-A overlap gate priority60, dimensions(4,3,1,3,4), weighted mean3.00. The b29 residual independent-review stage is now COMPLETE/capped15. Historical F02067, b29 construction proposal65 and review proposal73 remain dated history.
Earlier dated history (preserved verbatim):
[2026-10-13 00:04 UTC; current cycle]
Current b29 independent-review successor priority73. Dimensions(4,5,1,3,5), weighted mean3.65. Author certificate is ready but independent review is pending. Historical F02067 and earlier b29 construction proposal65 remain dated history; completed b27 stages capped15.
Earlier dated history (preserved verbatim):
Historical priority67 retained from the23:04 scoring checkpoint. Its b27 ordinary-residual task is now COMPLETE; this number is not evidence that the same task remains queued. Rank a separately defined successor after fusion/source review.</t>
  </si>
  <si>
    <t>[2026-10-12 14:54 UTC; independently accepted bounded HERO1 counted RAM negative qualification]
Independent bounded negative program qualification accepts three newly authored preinstalled N=32/F97 RAM programs on the one-potential-active-detail family. Complete emitted support/principal scans, candidate records/popcounts/selection, root validation/preparation, scratch initialization, accesses/stores and all 32 outputs are charged. Retained witness instruction/read/write totals are Phase36-style 1552/1882/1320, Phase37-style 2176/2701/1834, scalar-cold selector 1884/2365/1604. Field totals including five validation multiplications are 113/120/113; before validation 108/115/108. The scalar-cold repair costs 332 extra instructions, 483 reads and 284 writes versus this exact baseline. Field instructions are already included in instruction totals and must not be added again.
Earlier dated history (preserved):
[2026-10-11 21:58 UTC; independently reviewed bounded cold-cost negative closure]
Independent review accepts the bounded negative closure: with active principal block at N32 and detail(5,5) support{0,1}, geometric cold scalar execution costs108, pruned115 and full FFT143, so the pinned Phase37 online selector does not universally dominate Phase36 cold. At N128, all27 three-block assignments give optimum all-pruned381 versus all-geometric382, demonstrating shared-root coupling. For the declared fixed-support execution-field-cost objective, the exact finite-family optimizer cannot exceed either inherited execution cost, but its3^B selection work is not free or efficiently bounded by this acceptance.
Earlier dated history (preserved):
Source claims exact all-input selection with no more field arithmetic than Phase36; O(q(1+log(s+1))) support-sensitive block cost; exact clustered/subgroup formulas; O_alpha(N) full-output field work on a proper input subspace of dimension Theta_alpha(N^alpha), 0&lt;alpha&lt;1. Dense generic inputs retain full-FFT fallback.
Review disposition (2026-10-10 22:59 UTC): The exact Haar/twisted/pruned evaluator chooses the online minimum of geometric, pruned DIT and full short FFT costs. Fixed 0&lt;alpha&lt;1 gives O_alpha(N) supplied-root field work for all N outputs on support-contained Haar subspaces of dimension Theta_alpha(N^alpha), proper from N&gt;=8. Generic/worst-case all-input cost remains Theta(N log N). Inherited warm 120h hybrid retains its coefficient-model hypotheses.</t>
  </si>
  <si>
    <t>PRIMARY-THETA | ALG-RS-RECIPROCAL-CONTENT; F023</t>
  </si>
  <si>
    <t>no new promotion: reciprocal quadratic discriminant/resultant formulas stay classical</t>
  </si>
  <si>
    <t>[2026-10-12 14:54 UTC; independently accepted bounded HERO1 counted RAM negative qualification]
BOUNDED N32/F97 RAM NEGATIVE QUALIFICATION; GENERAL COLD-RAM GATE OPEN. 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
Earlier dated history (preserved):
[2026-10-11 21:58 UTC; independently reviewed bounded cold-cost negative closure]
COUNTEREXAMPLE CONFIRMED / COLD DISPATCH REPAIR SPECIFIED / FULL RAM GATE OPEN. Independent review passed for the sealed bounded negative closure; complete RAM implementation and efficient selection remain unverified.
Earlier dated history (preserved):
[2026-10-11 16:18 UTC; historical intake label reconciliation]
SCOPED REVIEW COMPLETE WITH CORRECTIONS. Exact support-tree algebra, online adaptive minimum and the restricted-subspace linear field-work result are accepted; the earlier pending label is historical. Generic worst-case work remains Θ(N log N); no cold-cost no-regression, bit/stability/timing or unrestricted speedup is certified.
Prior dated record, preserved verbatim:
Pending independent review at intake cutoff (2026-10-10 22:38 UTC) — purported exact adaptive algorithm and structured cost theorems. Source claims only; not an accepted proof or speedup.
2026-10-10 22:59 UTC: Independent review ACCEPTED WITH SCOPE CORRECTIONS: exact dyadic/support-tree algebra, online adaptive minimum, structured formulas and restricted-subspace linear field work. No cold-cost no-regression or generic speedup. The earlier pending text is the preserved intake-cutoff record.</t>
  </si>
  <si>
    <t>Specific reduced-coordinate obstruction and guarded valuation/carry statements.</t>
  </si>
  <si>
    <t>[2026-10-12 14:54 UTC; independently accepted bounded HERO1 counted RAM negative qualification]
Independent HERO1 counted-RAM ZIP SHA256 11fd38cf759129b4059da186878a3b93380e629074d8c9d6495233958fe4153a; candidate 27118a8b130e129a9e515426c896fd6a8c9830f908949aad59bf05e757763b61. Fresh 3072 complete-output/control-cost checks, 768 all-root basis/cancellation/dense checks, 291 root checks, 396 noncanonical-word checks, 5184 forbidden-detail refusals, three exact witness traces and four detected mutations pass. A separately authored interpreter and inverse-Haar/DFT oracle verify the serialized programs; the final sealed-candidate cold replay and eight byte-identical regeneration comparisons pass. Historical Python remains inert in this review. Static program lengths 4572/5669/5669 and reserved cells 1852/2344/2344 are disclosed separately from initialized witness cells 847/1129/989.
Earlier dated history (preserved):
[2026-10-11 21:58 UTC; independently reviewed bounded cold-cost negative closure]
Independent review ZIP SHA256479822e3f26d60d89c5d44f639d2d6c7a5a8e4730cc5a5bf8ed1ab9de408aa64; bounded closure ZIP08b43330526738ca3efa8a2b91fb4137a8ad97a208ed42c1a756eb652305e566. All7 closure and50 source-manifest files verified; copied independently authored candidate checker exactly reproduces RESULTS.json. Separate reviewer:1569 kernel output checks,6 saved N32 vectors and all27 N128 assignments pass. Original uploaded programs were inspected inertly. Prior historical review65685bb591307cdbe7bd00baf460eac1902f55578561dd66cd4e4cd834796ed4 remains a pin-only reference; its body was not newly recovered. Retain fft/sparse/pruned tie order and I-dependent warm hybrid boundaries.
Earlier dated history (preserved):
Distinct intake prepared 2026-10-10 UTC; outside completed 178 Catalogue. Source-dated 2026-10-11. Continuation of HERO1_PHASE32 row 10, projected/conductor work and CFGL context. Register Phase37 support-aware executor separately without upgrading conjectural fusion claims.
Exact provenance: fft_hero1_phase37_20261011.zip | 10830653 bytes | libfile_efcdd3ebf1448191954a1dce22453e64 | file_000000004d3c82078935d8341095d9ad | v0 | SHA256 0a1f8d96e333b04306165796a3d5dad87b21bb446f4c8eef9d8e5a43872aeac3
Review completed 2026-10-10 22:59 UTC. All 56 sealed payload files rechecked; source manifest verified 50/50 and 19 inherited Python files matched. Fresh controls checked 65814 mask ledgers, 2964 block-method cases, 588 full inputs/43688 basis entries, 56 source structured-count rows, 16 N=32768 standalone cases and 8 full N=61440 hybrid cases. No uploaded code ran. Hybrid correctness used fresh direct 8/15 codelets; the uploaded WFTA ledger was statically reconstructed. Source 22-test/203560-entry/11184809-identity receipts remain archival. Review SHA256 65685bb591307cdbe7bd00baf460eac1902f55578561dd66cd4e4cd834796ed4.</t>
  </si>
  <si>
    <t>[2026-10-13; source cutoff 10:52 UTC; newly recovered-source proposal]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[2026-10-13; accepted-result cutoff 04:23:32 UTC; reviewed-results sync]
Independent ACCEPT: original-tau overlap for every primitive odd root order d&gt;31 and every integer A&gt;=1 in characteristic zero, at fixed b=31. Review manifest bfb582e9d2b69b7e8485abfc670e95f69c807afc252fc3f77411fc1d58fca31a. The named construction and review are complete (priority 15). Earlier residual, descent and scoped route obstructions are retained. This does not prove all-b/all-m paired support or historical novelty.
Earlier dated history (preserved verbatim):
[2026-10-13; accepted-result cutoff 03:48:30 UTC; bounded later-stage sync]
Independent scoped ACCEPT of uniform collision-kernel, consecutive-polynomial Bezout, localized collision-ideal and resultant identities; existing m=12/order31775 one-sided collision refutes the unit-edge noncancellation shortcut (manifest eaa78a8ba55afd71c6fbab9ecdcbb5a05f7cafb2d1f7b106d588f3550e9580b7). Separate Frobenius review ACCEPT establishes inert norm/coefficient-gcd equivalence and obstructs the stated nonzero-slope diagonal-affine Jacobi Hermitian route for m&gt;=3 (manifest 2e2d836aa9e6fa9af2c97227976d95c8fce422ad555dc1b748de3293111b9d0d). Neither is paired-support exclusion/refutation, endpoint counterexample, new actual-family discovery or exclusion of all Hermitian methods. Earlier accepted b31 residual and reciprocal descent remain unchanged.
Earlier dated history (preserved verbatim):
[2026-10-13; accepted-result cutoff 03:06 UTC; frozen successor sync]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Earlier dated history (preserved verbatim):
[2026-10-13;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Independent project ACCEPT, 12 October 2026 23:30 UTC: U=H27/(z+1) is squarefree for every primitive odd order d&gt;27 in characteristic zero. Both trace endpoints and Disc(P13) are nonzero. Independently reconstructed mod-2 resultant and reciprocal gcd; review SHA256 b07faa02ec1cce01748e7d88c4b1a3963f5ee16e9c09a7edfca61ba12d5fd812. Separate all-A b27 overlap remains accepted.</t>
  </si>
  <si>
    <t>PRIMARY-THETA | C03; ALG-RECIPROCAL-PENCILS</t>
  </si>
  <si>
    <t>[2026-10-13; accepted-result cutoff 04:23:32 UTC; reviewed-results sync]
Incremental fixed-b certificate closure with classical supporting tools; historical novelty and general support remain unresolved. No FFT/runtime improvement.
Earlier dated history (preserved verbatim):
[2026-10-13; accepted-result cutoff 03:48:30 UTC; bounded later-stage sync]
Classical kernel/resultant/Frobenius tools and scoped route obstructions, plus fixed-b certificate engineering; historical novelty unresolved. No all-m support theorem, characteristic-zero counterexample or FFT/runtime improvement.
Earlier dated history (preserved verbatim):
[2026-10-13; accepted-result cutoff 03:06 UTC; frozen successor sync]
Classical quadratic reciprocal descent specialized to exact RS valuations/certificates; endpoint transport is a classical supporting corollary. No established historical novelty, new general reciprocal-polynomial mechanism or FFT improvement.
Earlier dated history (preserved verbatim):
[2026-10-13; full status reconciliation]
Accepted incremental fixed-b residual theorem using inherited/classical machinery. Uniform support and all-A overlap remain separate. Primary-literature comparison is still required for novelty claims; no worldwide priority, general theorem or FFT improvement is inferred.
Earlier dated history (preserved verbatim):
[2026-10-13; post-checkpoint successor intake]
Fixed-b extension using inherited/classical machinery; no historical novelty, arbitrary-b or FFT/runtime promotion.
Earlier dated history (preserved verbatim):
[2026-10-13 00:12 UTC; independent b29 ACCEPT]
Fixed-b residual application with inherited algebraic machinery. No arbitrary-b, positive-characteristic, worldwide-priority, new canonical count, runtime or conditioning conclusion.
Earlier dated history (preserved verbatim):
[2026-10-13 00:04 UTC; current cycle]
Fixed-parameter Rogers–Szegő application. Classical Hermite–Laguerre discriminant and simple-root lifting/parity mechanisms are credited; exact historical priority remains unresolved. No general FFT or runtime consequence.
Earlier dated history (preserved verbatim):
Focused algebraic result; historical novelty not established. Completing a fixed-b guard does not imply a new general FFT algorithm.</t>
  </si>
  <si>
    <t>Universal arbitrary-pencil factorization remains supporting explicit formula candidate with classical mechanism; source gives no exact match and does not clear priority.</t>
  </si>
  <si>
    <t>[2026-10-12 14:54 UTC; independently accepted bounded HERO1 counted RAM negative qualification]
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 The per-call boundary starts with fixed programs installed and 32 canonical input words plus one root in memory. Compilation, parsing, input installation, OS allocation, simulator work and external output delivery are excluded. Fixed F97 primitive operations and supplied-root validation are declared; no hidden root search. Six principal and eight allowed detail coordinates vary; all 18 forbidden details have paid refusal after 317 instructions. The baseline eagerly builds two complete root-cost records, a disclosed new implementation choice, so no optimized-baseline or implementation-independent lower bound follows. All 510 nonempty support/activity classes cost 244–838 more instructions in either three-candidate program; two empty classes match at 533/560. No budget parameter or budget-exhaustion fallback exists.
Earlier dated history (preserved):
[2026-10-11 21:58 UTC; independently reviewed bounded cold-cost negative closure]
Implement and charge an efficient selector or bound its full cost, including support discovery/validation, root preparation, all allocation/initialization/lookup/mask/output work and planner scratch. Exponential3^B enumeration is a scalar execution-cost optimum, not a paid cold-dominating algorithm. Logical32 support tests and399/435 stores are model debits, not complete instruction traces: any(A) short-circuits. No cold hybrid saving, generic FFT improvement, bit/stability or production claim.
Earlier dated history (preserved):
[2026-10-11 20:16 UTC; workflow reconciliation]
The support-tree algebra, online adaptive minimum and restricted-subspace count audit is complete at review SHA256 65685bb591307cdbe7bd00baf460eac1902f55578561dd66cd4e4cd834796ed4. Next implementation check: design and certify a cold-cost dispatcher that explicitly charges preparation, root generation, support discovery and all output writes, then test it against the saved N=32 counterexample (Phase37 115 cold versus Phase36 108). The accepted no-regression result is online only; preserve tie order fft, sparse, pruned and the I-dependent hybrid constants. Bit costs, numerical stability, elapsed time and production performance require their own contracts; generic worst case stays Theta(N log N).
Prior dated record, preserved verbatim:
Independently verify twisted-diagonal identity and pruned recursion including charged odd-only negations, dynamic selection and support validation, closed-form sums and hybrid accounting, root preparation and all output writes. Separate exact field costs from only partially instrumented RAM costs.
Scope limits: Generic/all-input worst case remains Theta(N log N). Linear work applies to a structured proper subspace, although time-domain vectors may be dense. No bit-complexity, floating-stability, elapsed-time or publication-priority theorem.
Completed 2026-10-10 22:59 UTC: No-regression against Phase36 is ONLINE ONLY: N=32 with only detail block (5,5) supported on {0,1} gives Phase37 98 online +17 cold =115 versus Phase36 102+6=108. Actual ties prefer fft, then sparse, then pruned. Fully nonzero allowed coordinates form a saturated subset, not the whole subspace; exact full counts also require an active principal block. Use non-strict inequality at q=1. Hybrid constants 1178/1883 retain I=4 diagonal-unit condition, verified in the two benchmark fields; general formulas use 1182-I/1887-I. RAM, bit, stability, timing and novelty claims are not certified.</t>
  </si>
  <si>
    <t>BOUNDED N32/F97 RAM NEGATIVE QUALIFICATION; GENERAL COLD-RAM GATE OPEN. 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Full guards remain in the cited source row.</t>
  </si>
  <si>
    <t>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 The per-call boundary starts with fixed programs installed and 32 canonical input words plus one root in memory. Full guards remain in the cited source row.</t>
  </si>
  <si>
    <t>AESGR-20261011</t>
  </si>
  <si>
    <t>Arc Entropy Saturated Green Radix</t>
  </si>
  <si>
    <t>PRIMARY-THETA | FUS-06</t>
  </si>
  <si>
    <t>[2026-10-13; source cutoff 10:52 UTC; newly recovered-source proposal]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[2026-10-13; accepted-result cutoff 04:23:32 UTC; reviewed-results sync]
No further F020 substage is selected. General all-m paired reciprocal support remains open at 58; endpoint gate 53 remains separate and unselected. The active arithmetic lane is existing Q29: the t=27 normalized repeated-prime intrinsic-discriminant implication (priority 54), with any current counterexample candidate still unaccepted at this cutoff. Do not launch a higher-b certificate automatically.
Earlier dated history (preserved verbatim):
[2026-10-13; accepted-result cutoff 03:48:30 UTC; bounded later-stage sync]
Selected OPEN (priority 57): construct original-b31 all-A overlap certificates, retaining original tau, lower odd orders 33..63, infinite odd tail 241+, and all 88 middle odd orders 65..239. Supply fresh primitive-conjugate witnesses and every required finite-A bridge. General actual-RS paired support 58 and endpoint gate 53 remain separate open, unselected obligations. No new equivalent support reformulation is active.
Earlier dated history (preserved verbatim):
[2026-10-13; accepted-result cutoff 03:06 UTC; frozen successor sync]
Current OPEN (priority 58): for the actual RS coefficient pair A_m,B_m, prove uniformly in m&gt;=1 that gcd(A_m,B_m) divides D_m^s, equivalently exhibit a_m A_m+c_m B_m=D_m^s over F2[T], retaining the m=1/B=0 boundary. If B_m is nonzero, the reviewed degree reduction allows exponent s-2. Alternatively give one certified simultaneous factor whose lifted root has exact order&gt;2m+1. Preserve all four channels, actual reversal and both Frobenius orbit types; the reduction alone is not the support proof. Separate endpoint gate 53, ramified-content parent 54 and b31 all-A overlap57 remain distinct; the completed b31 residual stage stays15.
Earlier dated history (preserved verbatim):
[2026-10-13; full status reconciliation]
Current lead58: prove the m-uniform reciprocal-support mechanism for Q_m=E_m R_m and actual-degree reversal Q_m*: after inverting L_(2m+1), establish a_m Q_m+c_m Q_m*=L_(2m+1)^(deg Q_m), or an equivalent guarded localized-ideal identity. Cover all four channels, self-reciprocal and distinct paired Frobenius orbits. Return a uniform proof or an exact common factor whose root order exceeds 2m+1. Separate b31 all-A overlap57 remains unaccepted; b31 residual construction/review are complete15.
Earlier dated history (preserved verbatim):
[2026-10-13; current lead clarified]
Current lead60: construct and independently review the source-bound b31 ordinary-residual certificate, with degree15 trace of H31/(z+1), both endpoint guards, fully guarded mod-2 resultant/discriminant, actual-degree reversal gcd and exact primitive odd-order filtering for every d&gt;31, or report exact surviving factors/orders. Separately pursue endpoint-specific bound53 or broad four-channel gate58; optional b31 all-A overlap57 is another distinct task. Completed b29 overlap15 stays closed.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Earlier dated history (preserved verbatim):
[2026-10-13 00:04 UTC; current cycle]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Earlier dated history (preserved verbatim):
Preserve completed b27 certificate; review the exact fusion with accepted overlap/separation guards and assess historical antecedents. Any b29/general-b extension requires a separate task and score.</t>
  </si>
  <si>
    <t>[2026-10-12 01:22 UTC; independently accepted AESGR B8 finite all-row experiment]
Independent bounded ACCEPT: q2,B8,depth10 exact all-row positive-sign Fourier construction over supplied Q(zeta8), for all four primitive eighth roots, in the accepted core weighted-Hamiltonian-Green/nonzero-diagonal grammar. Five classical radix2 butterflies use ten two-branch Green layers; four of ten layers explicitly pay output bit-reversal routing. All20 inverses have holonomy−1 and denominator2; all11 diagonals are nonzero. Full matrix equality, seed and Weyl identities are checked. Strict canonical immutable prepared API admits only the pinned family. Accepted B4 remains unchanged.
Earlier dated history (preserved):
[2026-10-11 17:25 UTC; final AESGR four-point independent acceptance]
Independent finite-case review ACCEPTS q=2, B=4, depth 4: full F4 with two nonzero Hamiltonian Green branches per layer and nonzero diagonal interfaces; all eight holonomies -1, denominators 2. The output bit-reversal swap is compiled into two paid Green layers. Both primitive fourth-root conventions and all sixteen entries/seed/Weyl equations pass. Classical radix-2 translation only.
Earlier history (unchanged):
The source conjectures a uniformly generated fixed-depth product of q weighted Hamiltonian Green sums realizing every entry of a power-of-two B_q-point DFT, with log B_q=Theta(q log q) and complete preparation/application cost O(qB_q). If that legal uniform macro family exists, a charged Cooley–Tukey recursion gives O(N log N/log log N) exact scalar/word work for every power-of-two N. The macro family is not constructed.</t>
  </si>
  <si>
    <t>Fixed-degree local conditioning with stated legality and guard boundaries; LS asymptotic distribution is a different regime.</t>
  </si>
  <si>
    <t>[2026-10-12 01:22 UTC; independently accepted AESGR B8 finite all-row experiment]
Only the named q2/B8 finite all-row experiment and canonical immutable API are complete. The broad AESGR program remains open. This is a finite classical radix2 translation; it supplies no uniform fixed-depth q^(Theta(q)) family, minimal depth, arc-code saturation, global rewiring, varying-q coefficient-generation theorem, asymptotic improvement or historical novelty.
Earlier dated history (preserved):
[2026-10-11 17:25 UTC; final AESGR four-point independent acceptance]
FINITE B=4 EXPERIMENT COMPLETE, with separately pinned repaired prepared-certificate API. Existing AESGR conditional review/corrections preserved. Broad AESGR uniform fixed-depth q^(Theta(q)) family remains OPEN. No new row/theory/count/rank/novelty promotion.
Earlier history (unchanged):
Independently reviewed conditional proposal with corrections. Green executor, one-layer arc bound and corrected conditional power-of-two implication accepted within their scope; macro existence remains OPEN. No new full-DFT algorithm, speedup, novelty or duplicate theorem count.</t>
  </si>
  <si>
    <t>[2026-10-13; source cutoff 10:52 UTC; newly recovered-source proposal]
Retain exact root order, characteristic two, complementary degree and actual-degree reversal guards. For composite d the full trace polynomial uses all nontrivial d-th roots, not only primitive roots. No general paired theorem, actual RS counterexample, FFT/runtime result or historical novelty follows.
Earlier dated history (preserved verbatim):
[2026-10-13; accepted-result cutoff 04:23:32 UTC; reviewed-results sync]
For the unselected paired-support obligation: one genuinely m-uniform support lemma or one exact certified simultaneous factor/root-order obstruction, with both divisibilities and every Frobenius case. Do not restart completed equivalent norm/noncancellation routes or extrapolate b=31 to all b.
Earlier dated history (preserved verbatim):
[2026-10-13; accepted-result cutoff 03:48:30 UTC; bounded later-stage sync]
Seal exact all-A overlap evidence at original b31/tau for independent review, or identify precise unsupported bound, missing finite-A bridge, exact obstruction or bounded-resource limit. No finite-A extrapolation, silent tau/b change or support promotion from one-sided collisions, norm reformulations or synthetic Hermitian controls.
Earlier dated history (preserved verbatim):
[2026-10-13; accepted-result cutoff 03:06 UTC; frozen successor sync]
One uniform guarded coefficient-pair certificate or one exact obstruction specifying m, factor, exact lifted root order&gt;2m+1 and simultaneous reciprocal divisibility. A growing finite grid, norm-only argument, generic nonvanishing or odd-characteristic transfer is not sufficient.
Earlier dated history (preserved verbatim):
[2026-10-13; full status reconciliation]
A uniform proof or a certified obstruction specifying m, irreducible factor, exact root order above2m+1 and both reciprocal divisibilities; otherwise state the precise unresolved algebraic gap. Do not replace the task with a growing finite grid. b31 all-A overlap57 is separate and needs its own original-tau, all-A certificates.
Earlier dated history (preserved verbatim):
[2026-10-13; scored lead pass condition clarified]
Current b31 ordinary-residual60 pass/stop: one sealed exact b31 residual certificate with both endpoint guards, fully guarded resultant/discriminant, actual-degree reversal and complete primitive odd-order filtering for d&gt;31, cold replay and corruption controls, followed by independent review; otherwise the first complete exact order-filter obstruction or declared resource limit with unreduced factors and unresolved orders. Endpoint-specific53 has its own separate pass condition below; four-channel58 and optional b31 all-A overlap57 also remain distinct.
Earlier dated history (preserved verbatim):
[2026-10-13; reviewed successor checkpoint]
Endpoint pass: a uniform localized Bezout identity, or a certified irreducible factor common to the two actual endpoints with odd order&gt;2m+1. Bounded stop: one further uniform structural lemma with its precise remaining gap. Arbitrary-x q-shift collision alone does not close or refute the endpoint bound.
Earlier dated history (preserved verbatim):
[2026-10-13; post-checkpoint successor intake]
One sealed exact b31 residual candidate with cold replay and corruption controls, then independent review; or the first complete exact order-filter obstruction / declared resource limit with unreduced factors and unresolved orders. No open-ended larger-b search or inference to overlap.
Earlier dated history (preserved verbatim):
[2026-10-13 00:12 UTC; independent b29 ACCEPT]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b27 residual proof complete for all odd d&gt;27. Fusion needs exact dependency review; novelty, general b, bit-cost/runtime and FFT implications remain unresolved.</t>
  </si>
  <si>
    <t>[2026-10-12 01:22 UTC; independently accepted AESGR B8 finite all-row experiment]
Independent review ZIP SHA256 f81d283cb34b5557e5c62aa07d4298dd8c1aa502a9518e9a37c78c9efc5bc1e9; REVIEW.md ddb817372c777e813265bb853f76b2a868164ce6a26ea61e37ebb4cda433708e; candidate77616a5f31ab85031657be3e2897adc628592d150c233238b520f131fa6877df. Independent four-root/256-entry checks,80 two-sided Green inverses,20 quadratic-filter identities,32 seed/256 Weyl equations, complete-vector arithmetic and immutable/API controls pass; cold replay passes. Fully charged compile_prepared:716 field multiplications,8 additions,222 subtractions,42 divisions; fresh vector568 multiplications/380 additions/no divisions. Nonfield admission, coefficient copying, routing, eight inputs/outputs and rational-size growth are separate paid obligations; these field counts are not instruction/bit/runtime speed guarantees.
Earlier dated history (preserved):
[2026-10-11 17:25 UTC; final AESGR four-point independent acceptance]
Independent controls: 1,350 exact vectors over both roots, 200 Green residuals, eight finite-series Green inverses; original 675-vector/13-mutation replay unchanged. Repair passes 105 boundary/operator controls and 1,254 exact vectors; repaired code SHA256 e34654cc71afa5b7b4a8de3850cde1cce682598bcb218105d829c8baf049e782. Original candidate archive SHA256 13083b2a5c0f0039b9e54cce253aa857bb261caa560a3e3f60babd2f6b16dba7, source 9a723a072a427aa6c1633981ba0efaf711fd5cc0e5bda8c69da188fab2490daf, prior delivery-review e3ce8354ee2af6f1a7173301fadd3820f20047c6ce5f282356dbefb6afcd2b5a freshly byte-verified. Historical full-review a03541eb... is a referenced historical pin, not possessed bytes. Add the independently delivered review archive ID/hash at publication. Review Library libfile_8ae8dc3f6640819188900ecc227ea1bd v0; SHA256 914a84d3bc40cc0c22781fa215ebed95f377861b06ce7784dd28fb6e1b19275d.
Earlier history (unchanged):
[2026-10-11 17:20 UTC; reviewed cross-tab reconciliation]
CURRENT ASSIGNED STAGE: independent review of the existing AESGR four-point macro/certificate continuation. Final seal not yet integrated here; this is an existing intake row, not a new theory or discovery.
Earlier history (unchanged):
Reviewed 2026-10-10 UTC; source-dated 2026-10-11. Two byte-identical Library files are one candidate: AESGR_Fourier_Theory_2026-10-11.md (libfile_c020faa32d108191af15bd0d1d129e81, file_00000000f5848211b45d22401924d881, v0) and AESGR_Fourier_Theory_2026-10-11(1).md (libfile_86003cf7713c8191a5c3f68fdf416fed, file_000000001fd88211980f3d93796e17a1, v0). Both are 19421 bytes, 733 lines; SHA256 9a723a072a427aa6c1633981ba0efaf711fd5cc0e5bda8c69da188fab2490daf. Actual bytes and UTF-8 text compared. Fresh controls checked 10192 bounded digit pairs, the exact q=2/B=8 root counterexample, a rational Green recurrence and local nonzero-coefficient obstruction. No uploaded code or fusion search ran. Related to existing Phase43 row22 and conjectural SRCR/CMLGC/CFGL; not duplicate content of those candidates. Phase43.1 remains inherited from M-ROUTED-FIELD.
Review SHA256 a03541ebf7a31a0f775de5dcf7117d2ca12a1c866d30039acba79763007227fb.</t>
  </si>
  <si>
    <t>[2026-10-12 01:22 UTC; independently accepted AESGR B8 finite all-row experiment]
Retain B4 and B8 finite acceptances. Remaining: an explicitly legal further/uniform family with charged coefficient preparation, full all-row Fourier identities and actual routing, plus any independently required arc-code/global-rewiring conditions. Two finite depths4/10 do not prove constant-depth uniformity. General numerical stability, rational bit/physical costs, production and priority remain open; no new canonical theory or ranking change.
Earlier dated history (preserved):
[2026-10-11 17:25 UTC; final AESGR four-point independent acceptance]
Supported API is exact four-entry Q(i) input, prepared unchanged certificate, strict structure validation separate from full Fourier certify. Literal online 116 multiplications/72 additions/0 divisions; compiler 35M/26S/1A/9D plus one structure pass 41M/8S/85 field comparisons. Compiler+structure 76M/34S/1A/9D, with parsing/schema/index/traffic costs and optional certify tests additionally charged. 141 model-data scalar/index slots exclude JSON metadata, object/temporary storage and bit lengths. Next: another legal full-row instance or bounded reusable pattern; no claim of arc-code saturation/global rewiring/uniform fixed depth/speedup.
Earlier history (unchanged):
[2026-10-11 17:20 UTC; reviewed cross-tab reconciliation]
Finish and bind the four-point candidate review at its final seal before promotion. Preserve the earlier section13 counterexample and all-length fixed-depth Green-macro construction gate. A bounded four-point result would not prove the full conjecture.
Earlier history (unchanged):
Correct section13: q=2,m=3,B=8,i=j=3 has full exponent9 mod8=1, while dropping degree2 gives0; modulo m^q truncation does not imply modulo B_q truncation. Retain all digit terms unless their weights vanish modulo B_q. Correct section20: for every fixed epsilon&gt;0, (log N)^epsilon/log log N tends to infinity, so the cited N(log N)^(1-epsilon) upper bound is asymptotically stronger. The official comparator statement/model was source-verified, not independently proved. One-layer capacity is not a product upper bound; four-row certificates are not full Fourier macros. Local D_sigma inversion may demand prohibited zero source coefficients. Exhibit a legal common-separator cycle family, fixed depth, exact all-row Weyl identities, nonzero denominators, and an O(qB_q) uniform coefficient/order compiler. Charge preparation, routing and readout. All lengths need compatible extra roots; bit complexity, coefficient growth, conditioning and numerical stability remain unproved.</t>
  </si>
  <si>
    <t>PRIMARY-THETA | ALG-EVEN-PRONY-EXTRA-POLE; F143</t>
  </si>
  <si>
    <t>Only the named q2/B8 finite all-row experiment and canonical immutable API are complete. The broad AESGR program remains open. This is a finite classical radix2 translation; it supplies no uniform fixed-depth q^(Theta(q)) family, minimal depth, arc-code saturation, global rewiring, varying-q coefficient-generation theorem, asymptotic improvement or historical novelty.</t>
  </si>
  <si>
    <t>Retain B4 and B8 finite acceptances. Remaining: an explicitly legal further/uniform family with charged coefficient preparation, full all-row Fourier identities and actual routing, plus any independently required arc-code/global-rewiring conditions. Two finite depths4/10 do not prove constant-depth uniformity. General numerical stability, rational bit/physical costs, production and priority remain open; no new canonical theory or ranking change.</t>
  </si>
  <si>
    <t>chirp Hankel determinant is row-reversed Theorem3.2</t>
  </si>
  <si>
    <t>PHASE44-FULL-F8-20261011</t>
  </si>
  <si>
    <t>Phase44 full F8 certificate and restricted sparse-inverse bounds</t>
  </si>
  <si>
    <t>Accepted h≤Q≤h+1 legal construction; no h-pole optimum or new general moment theory.</t>
  </si>
  <si>
    <t>Exact full unnormalized negative-sign F8 up to nonzero external diagonals, in four sums-of-three-Green stages with arbitrary nonzero complex diagonal interstages. Fresh 98-real-variable interval Banach certificate passes at 55, 70 and 80 digits. Restricted sparse-right-inverse and one-cycle-right inequalities accepted under their stated hypotheses.</t>
  </si>
  <si>
    <t>[2026-10-11 22:02 UTC; independently reviewed direct compiler obstruction]
Independent scoped ACCEPT excludes a universal direct substitution of an arbitrary circulant by one equal-three-Green unit-edge Hamiltonian Phase44 stage, even with arbitrary invertible complex diagonal masks. Each stage has S+S*=3I and constant nonzero diagonal; constant target diagonal forces scalar similarity and collinear spectrum. Invertible2I+X8, determinant255, is a counterexample. Arbitrary cycle orders and simultaneous permutation similarity are allowed; independent left/right permutations are outside this proof. This is not a global four-stage obstruction or an F8-alone minimum-depth result.
Earlier dated history (preserved):
[2026-10-11; scoped originality and corollary review] Plausible architecture-specific new certificate; eight primary theorem comparisons completed, with Huhtanen 2008 and Schmid 2000 bodies still unread. Independently accepted corollary: minimum stage depth four for local full-dimensional expressivity in the two-sided nonzero-diagonal quotient, and the certified four-stage architecture covers a neighborhood of [F8]. No F8-alone minimum-depth, speedup, global universality or worldwide-first claim.
[Earlier record preserved below]
INDEPENDENTLY VALIDATED WITH MODEL QUALIFICATIONS. Finite full-matrix existence in the expanded complex-amplitude model. The exact root is near the frozen decimal center; the center is approximate. No phase-only result, uniform FFT speedup, novelty or duplicate theorem count.</t>
  </si>
  <si>
    <t>[2026-10-11 22:02 UTC; independently reviewed direct compiler obstruction]
Independent report phase44_compiler_review_2153/REVIEW.md SHA256466bd452430ddc36c47684ecc132cfa37d7a0b7d3da57d77a48801e0782abcaa; receipt 5da830265ea33d92df50078fad65269675f88b84fab92caf677ba7bb21187950; manifest 44dbaa381dbb8907bb99ff0e1702961d017d0287b56a4ecaf4f75c4940eb0409; exact controls 07ed01a1f06c9be386d98ed8a36036d86f4c52a39d63b5d3b9d85f8f24288761. Candidate report7b0931603089f260a149471705b4e8fc29dcc455db8ad75cdd87f43c3abd85f6; candidate manifest0078fc745eb9907659a77d9f6e7c971a1bb35e6e60a0816939998af45b760285. Fresh reviewer24 cycles/8 stages via direct exact inversions; no original upload or candidate-verifier execution, no interval rerun. Candidate27 cycles/9 stages are separate inherited controls. Saved Library response hashes identify readback records, not the historical original report bytes. Earlier accepted-certificate/corollary pins remain preserved.
Earlier dated history (preserved):
[2026-10-11; exact audit sources]
Originality report: research_cycle_0015/phase44_originality/REPORT.md; SHA256 d79f836fb83c9d410ef1307b4bc6ab2b37358dbaaaa9499284abf9dc4434f2c1.
Independent local-expressivity review: research_cycle_0024/phase44_corollary_review/REVIEW.md; SHA256 10eae9d5eeba08b271fcd8e9140bde0bfc102bda8fb55cf5f836107425f3b787.
Receipt: research_cycle_0024/phase44_corollary_review/RECEIPT.json; SHA256 fb79bb7343877706f240d30e737671d2b0a1b35aea3cf500c1b6ecb4e18e7037. Dimension plus inverse-function argument; existing accepted interval certificate used as premise, no new interval rerun.
[Earlier record preserved below]
Reviewed 2026-10-10 UTC; source-dated 2026-10-11. Report libfile_1fad2d46c0f48191ab1e61e0d4c7b2ed, SHA256 d71dfe4c5ad7ba1d92091e4399e2a75440bf6bcb18f0f18b0b1c3933e8ad11b4. ZIP libfile_31ed502571708191ab91a7f7396fa9e4, SHA256 6858d1cb943d2fb5ba55e50bdc41576e48acb3dbe52626fb32d8911a24ab2759. 126/126 manifest entries match. Fresh all-eight-basis and 24 random-vector controls pass; wrong-sign, parameter and zero-amplitude controls reject. Review SHA256 2ebae7f1f40e60a4a50cd17fb4319511e0a719fe5d4ee70e2d9f3967366a53b1.</t>
  </si>
  <si>
    <t>[2026-10-11 22:02 UTC; independently reviewed direct compiler obstruction]
Obtain authorized full Huhtanen2008 and Schmid2000 texts, verify theorem numbers/internal pages, and test an exact global implication preserving four stages, three equal Green terms, unit internal gains, fixed orders/common-tree gauge and nonzero complex diagonal boundaries. Multiple stages per factor, whole-factorization restructuring/cancellation and full global implication remain open. No transfer to the broader Phase56 model, F8-alone minimum depth, full-F16 membership, speedup or worldwide novelty.
Earlier dated history (preserved):
[2026-10-11 21:45 UTC; separate Phase56 model boundary]
Related distinct intake PHASE56-COMPLEX-GREEN-N5-N8-20261011 has independently certified N5/N8 two-stage existence in a broader complex-gain/holonomy/coefficient model. It does not replace this Phase44 common-tree/unit-modulus-edge/equal-coefficient model or establish a minimum depth for F8 in it. Existing Phase44 source comparisons and local-expressivity limits remain.
Earlier dated history (preserved):
[2026-10-11; current boundaries and next check] Recover authorized full bodies of Huhtanen 2008 and Schmid 2000 and test exact compilation into this constrained architecture. Corollary uses 79 real parameters at depth 3 versus a 98-real-dimensional quotient; certified depth 4 gives local full rank. Arbitrary nonzero complex interstage diagonals and one common tree per stage are essential. Minimum for F8 alone, global universality and useful quantitative neighborhood radius remain unproved. No rank or count change.
[Earlier record preserved below]
Clarify one common seven-edge spanning tree per three-cycle stage, not one inside every cycle. Keep the full F8 existence certificate separate from generic rank evidence and asymptotic claims. F16 rank450 was inspected, not independently replayed; F16 target membership is not established. Restricted sparse-inverse proofs do not cover arbitrary multistage sums. No Catalogue or novelty-rank change.</t>
  </si>
  <si>
    <t>Independent scoped ACCEPT excludes a universal direct substitution of an arbitrary circulant by one equal-three-Green unit-edge Hamiltonian Phase44 stage, even with arbitrary invertible complex diagonal masks. Each stage has S+S*=3I and constant nonzero diagonal; constant target diagonal forces scalar similarity and collinear spectrum. Invertible2I+X8, determinant255, is a counterexample. Arbitrary cycle orders and simultaneous permutation similarity are allowed; independent left/right permutations are outside this proof. Full guards remain in the cited source row.</t>
  </si>
  <si>
    <t>Mackey–Mackey–Mehl–Mehrmann (2011); Bodin–Dèbes–Najib (2008) | NEW-17; Q35</t>
  </si>
  <si>
    <t>Obtain authorized full Huhtanen2008 and Schmid2000 texts, verify theorem numbers/internal pages, and test an exact global implication preserving four stages, three equal Green terms, unit internal gains, fixed orders/common-tree gauge and nonzero complex diagonal boundaries. Multiple stages per factor, whole-factorization restructuring/cancellation and full global implication remain open. No transfer to the broader Phase56 model, F8-alone minimum depth, full-F16 membership, speedup or worldwide novelty.</t>
  </si>
  <si>
    <t>["F016"]</t>
  </si>
  <si>
    <t>F11-FROZEN99-v39</t>
  </si>
  <si>
    <t>F11 v39 full quartic certificate (existing F11 theory continuation)</t>
  </si>
  <si>
    <t>Randomized Gaussian-padded all-length approximation</t>
  </si>
  <si>
    <t>All 9,381,251 quartic monomials in all 121 formal transfer coordinates are independent in 1,002,001 row/column multidegree blocks, maximum 24 columns. Characteristic zero and certificate characteristics 1000003 / 1000033. The selected 78-coordinate unit-pivot certificate has every-field scope; a named 77-coordinate transcendence basis is verified.</t>
  </si>
  <si>
    <t>[2026-10-11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ACCEPT SCOPED after complete independent replay. Separate evidence-packet intake, not a new theory or discovery. Global scope: characteristic zero and the two certificate primes; selected78 unit-pivot scope: every field. No novelty/rank change.</t>
  </si>
  <si>
    <t>["FUS-01"]</t>
  </si>
  <si>
    <t>[2026-10-10; bounded priority assessment] The generic reciprocal-coprimality criterion is an elementary synthesis of grade-aware reversal and irreducible associate-versus-coprime facts (Mackey et al., Definition 3.3, Lemmas 3.7, 3.9, 5.4–5.5; pp.59–61, 64–65; https://emis.de/ft/15456) with generic linear-family irreducibility over the rational parameter field (Bodin et al., §1.4 and discussion before Theorem 2.1; pp.4–5; https://pro.univ-lille.fr/fileadmin/user_upload/pages_pros/pierre_debes/A46-BDN1IrredHyper.pdf). Treat this as an attributed supporting lemma, not a new general theory.</t>
  </si>
  <si>
    <t>["Q16"]</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</si>
  <si>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Reviewed 2026-10-10 UTC; source-dated 2026-10-11. Report libfile_3a0be04e41888191b7f6abb72e9b37be, SHA-256 61e946e4435f03218618372e0392a3a20eeccb8b8a9586caef2f2767cbf33cc1; ZIP libfile_e1a2134683dc8191acc732479282910b, SHA-256 1425fc7321cda9bd47ce17384e2c5e3c4c762b5077bc2014dabd708133b2f5b5. Nested accepted v38 ZIP hash verified. Fresh code only: every block rank-full at both primes; one primary 12-column block needs extra rows. Selected 78: 1,663,740 pivots, 21,770,715 terms, 19,337,020 distinct monomials; rounds 1,634,924 / 28,756 / 60. Jacobian minor 556448 mod 1000003. Review SHA256 b8014bd20d64c34ab94b4f441e3e70bedf9ac086eccf37eab82a37b0dbebd152.</t>
  </si>
  <si>
    <t>The Fourier-specific recurrence envelope, zero-node axis-minor test, simultaneous distinct nonzero legal-node existence and count-preserving reconstruction remain candidate contributions. The independently accepted bound is 2N−2floor((N+10)/8)+2 = 7N/4+O(1), all odd N≥23, over a finite splitting extension of Q(q). No inspected source established the full restricted four-orientation theorem.</t>
  </si>
  <si>
    <t>[2026-10-11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Do not repeat generic transfer-coordinate degree-at-most-four identity searches on this topology in characteristic zero. Preserve target-specialized E25/E41 and resultant parameter-chart work: target equality and guarded elimination are not contradicted by generic H-only quartic injectivity. Any polynomial separator, if one exists, has transfer degree at least five; quintic existence is not shown. No all-characteristic global quartic extension, matroid-circuit inference from tangent support 76, Fourier membership/impossibility, general FFT speedup, or novelty claim. No new branch fusion.</t>
  </si>
  <si>
    <t>Historical priority remains unresolved. The exact linear-space criterion was not located verbatim, but that does not make the elementary synthesis a major novelty. Barnett (1971) was inspected only at abstract level. A simultaneous count-preserving equivalence for the full weighted four-orientation model remains open. No optimality, K-split attainment, efficient preparation or faster FFT claim. Reciprocal coprimality alone still does not imply full physical axis rank.</t>
  </si>
  <si>
    <t>Assessment PRIORITY_UPDATE.md SHA-256: 3daef14867fabe12205feb24d9fa72573799fb0654fc3dad61f4827b67d45eb0. SOURCE_ACCESS_RECEIPT.json SHA-256: 237630a8417cdbace3fc58c678d598713609202ece20f8b1ede0d93d8760e91d. These identify the assessment and coverage receipt, not hashes of the cited papers.</t>
  </si>
  <si>
    <t>For fixed 0&lt;alpha&lt;1/2,c&gt;0, each fixed x independent of fresh states, all sufficiently large integer N: ||Xhat−U_N x||inf&lt;=C_alpha N^−alpha||x||2 except probability &lt;=N^−c. Independent real/imag medians use 2h−1 rows, h&gt;(1+c)/(1−2alpha).</t>
  </si>
  <si>
    <t>Ideal exact complex arithmetic with supplied exact length-dependent Gaussian/phase/root base constants and normalizers. O(log N)-bit integer work. Bounded fair-bit rejection repair charges every trial and adds exp(−Omega(log²N)) abort.</t>
  </si>
  <si>
    <t>STABLE-ARC-20261011</t>
  </si>
  <si>
    <t>Stable arc signature certificates and quantitative obstruction</t>
  </si>
  <si>
    <t>A1 graph-partition spectral and A2 summed Frobenius residual certificates; A3 exact N&lt;=q(q+1)^q bound; A4 gap 1/((2n)^n K^(n-1/2)) for n=q+1, K=n^q, N&gt;=4nK; A5 q=Omega_alpha(sqrt(log N/log log N)) for error&lt;=N^(-alpha). Model: one layer of q&gt;=1 complex nonsingular weighted Hamiltonian Green branches with independent invertible monomial endpoints, fixed unitary DFT target, induced Euclidean norm.</t>
  </si>
  <si>
    <t>Giordano Bruno–Salizzoni; González Vasco–Rötteler–Steinwandt; Stanley; Bergeron–Hohlweg–Zabrocki; Erdős–Faigle–Kern | NEW-16; SCHUR-V28</t>
  </si>
  <si>
    <t>Independent theorem audit supports asymptotics; number theory unconditional. Finite-word implementation not certified.</t>
  </si>
  <si>
    <t>[2026-10-11 22:40 UTC; independently accepted editorial-credit correction only]
EDITORIAL CREDIT ACCEPTED 2026-10-11; STABLE-ARC::editorial-credit closed at the independently reviewed v2 bytes. Existing restricted theorem unchanged: A3 and endpoint freedom inherited from M-ROUTED-FIELD; A4/A5 subsumed by M-SEPARATION; Phase43 credit retained; A1/A2 remain partition diagnostics. No proof, novelty, rank or result-count upgrade.
Earlier dated history (preserved):
VALIDATED RESTRICTED THEOREM, with prior-result comparison. A3 and independent endpoints are already covered by M-ROUTED-FIELD. A4 is strictly weaker throughout its domain than accepted M-SEPARATION, which gives the stronger Omega_alpha(log N) requirement. A1/A2 remain useful data-dependent certificates and can beat the coarse scalar bound on individual partitions. No historical novelty certification or rank/count change.</t>
  </si>
  <si>
    <t>Candidate mechanism/all-length accounting, not novel approximation headline on dyadic lengths: HIKP 2012 already implies O(N) dense output at this weak scale there. All-length same-model comparison still unresolved.</t>
  </si>
  <si>
    <t>[2026-10-10; bounded priority assessment] Permutable-subgroup structure, normal prime-index chain constructions, connectivity sets and Coxeter support are established. Inspected: Giordano Bruno–Salizzoni, Theorem 1.4 and Lemma 2.4 (https://arxiv.org/pdf/2001.02419); González Vasco et al., Definition 2.1 and Proposition 3.1; Stanley, equation (1), Proposition 1.1 and Theorem 1.2 (https://math.mit.edu/~rstan/papers/decset.pdf); Bergeron et al., equation (3), Definition 1 and Theorem 2 (https://arxiv.org/pdf/math/0509271). The p-group numerical bound and solvable construction use elementary standard mechanisms.</t>
  </si>
  <si>
    <t>[2026-10-11 22:40 UTC; independently accepted editorial-credit correction only]
Independent editorial ACCEPT 2026-10-11. Manuscript SHA256 159ff2e8a081fbff81d977b023b3bce08561ded1b395dd0924a48df3e5802631; candidate ZIP SHA256 dc7b0c15d50d76a6fc202f5a34611874bf8bb20cdcbc70b73c9b63c537225f11; review report SHA256 004754b408191bb43c1f1e9145ac04eded2d95063fe75d9a661c4ba487499800. All 12 source pins and 29 manifest entries verified; original manuscript preserved. Theorem A and A1-A5/L unchanged. Fresh bounded editorial controls only; historical certificate runs not replayed. Sealed independent review archive Stable_Arc_Editorial_Credit_Independent_ACCEPT_2026-10-11.zip SHA256 8f501088cc53117e957de008b50d99967b0f9aac68c134d750047949ca6d685d. External publication remains pending; this hash is a source binding, not a delivery claim.
Earlier dated history (preserved):
Reviewed 2026-10-10 UTC; source-dated 2026-10-11. Report libfile_f2ad6c4afde48191998487faf5148687, SHA256 50ae0ea5f9cd099ab8e0d2dc30872dbce663515e541a8ef853cd48be13a15172. ZIP libfile_22711a5fa29881918efbdaf3ef7b660f, SHA256 40ea2d2101072723fbbb8dc637c33072666f39b57315edda245348f739dfcae8. Fresh 3 modular, 10 complex, 63595 spacing and 105 density controls pass. Review SHA256 afb48aceae5533b7ec39727a40438662bc5a2464e29c14a320f7b3885be1b49d. Comparison SHA256 0cc8162b74db3540641b8c080557df8dff262238845b2626d0af767c0fbe3259.</t>
  </si>
  <si>
    <t>[2026-10-11 22:40 UTC; independently accepted editorial-credit correction only]
STABLE-ARC::editorial-credit CLOSED at reviewed v2. Historical priority, publication significance, optimality and interval-certified numerical eigenvalues remain unverified. Fixed unitary target and complex Euclidean norm required. Products of sums, AESGR, multilayer all-row/Weyl identities, uniform synthesis and charged costs remain separate obligations.
Earlier dated history (preserved):
Correct the prior-work paragraph to cite M-ROUTED-FIELD and M-SEPARATION; preserve Phase43 attribution. Define cyclic right-closed/wrapping arcs and Rayleigh conjugation explicitly. Arbitrary nonunitary target normalization can destroy a universal gap even at target norm one. Approximant endpoint freedom does not change the fixed target. Products of sums, AESGR and multilayer all-row/Weyl-construction gates remain outside scope.</t>
  </si>
  <si>
    <t>Tolerance exceeds typical dense-spectrum bin scale by N^(1/2−alpha). No endpoint alpha=1/2, no relative per-bin/l2 approximation. Prototype fixed seed is not fresh randomness; sampler repair is theoretical; overflow/NaN and rounding guards incomplete.</t>
  </si>
  <si>
    <t>The complete prefix extremum, necessity and uniqueness of the recursive optimizer hierarchy, and exact labeled count remain candidate contributions for all finite p-groups and, separately, all finite quasihamiltonian groups. The S3 optimum 7 with 360 maximizers, including 144 nonhierarchical orders, precisely limits the equality/count extension. Correctness acceptance is unchanged; historical priority remains unresolved.</t>
  </si>
  <si>
    <t>[2026-10-13; full status reconciliation]
Completed named-scope work is capped at15/100 (current 12); score measures remaining work priority, not correctness, novelty or probability.
Earlier dated history (preserved verbatim):
The current record supplies classical/subsumed mechanisms or a completed bounded comparison; no distinct high-value next-cycle theorem is yet specified. Cap: Known/subsumed mechanism or completed bounded experiment, not a newly open proof. Triage from recorded evidence, 2026-10-12; not a proof or novelty probability.</t>
  </si>
  <si>
    <t>Complete all-length sparse-FFT/NUFFT/model comparison and analytic exposition; independent finite-precision and production validation are absent.</t>
  </si>
  <si>
    <t>EFK coverage remains incomplete (DOI https://doi.org/10.1017/S0963548300000377). Retain the corrected p.326 empty-minimum comparison; its antichain inequality does not directly accept a whole prefix chain. Lemma 2.1, Theorem 2.1, remaining Section 4, Proposition 5.1 and Corollary 6.1 were not fully read. Both 12-page PDFs yielded no usable text/images in this pass; local downloads returned HTTP 403. EFK has not been ruled out in full. No all-solvable or all mixed-order nilpotent upper bound is claimed.</t>
  </si>
  <si>
    <t>[2026-10-13; full status reconciliation]
Named scope CLOSED using existing recorded independent acceptance / exclusion; this reconciliation is not a new full proof audit. EDITORIAL CREDIT ACCEPTED 2026-10-11; STABLE-ARC::editorial-credit closed at the independently reviewed v2 bytes. Existing restricted theorem unchanged: A3 and endpoint freedom inherited from M-ROUTED-FIELD; A4/A5 subsumed by M-SEPARATION; Phase43 credit retained; A1/A2 remain partition diagnostics. No proof, novelty, rank or result-count upgrade.
Earlier dated history (preserved verbatim):
EDITORIAL CREDIT ACCEPTED 2026-10-11; STABLE-ARC::editorial-credit closed at the independently reviewed v2 bytes. Existing restricted theorem unchanged: A3 and endpoint freedom inherited from M-ROUTED-FIELD; A4/A5 subsumed by M-SEPARATION; Phase43 credit retained; A1/A2 remain partition diagnostics. No proof, novelty, rank or result-count upgrade.</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</si>
  <si>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Preserve the accepted scoped result with corrected classical/internal attribution; pursue only a separately specified unmatched application or implementation question.</t>
  </si>
  <si>
    <t>[{"archive_relative_path":"master/fft_research_master_20261009/additions/2020_2027/gaussian_crosscheck/GAUSSIAN_ALL_LENGTH_AUDIT.md","sha256":"eced2bc72d85f7cf4666dac4d1ba9faaf2c268cb343bcc497261edd2bb206cad","inspection":"Attributed saved evidence; supplied research programs unrun in this review","bytes":16521},{"archive_relative_path":"master/fft_research_master_20261009/additions/0431_review_and_content_extensions/fusion_phase_source_review_0408/REVIEW_REPORT.md","sha256":"912610166b4c74a0e3e77a076560f1f1ef7edf854ec6fbfd879920692d75a94e","inspection":"Attributed saved evidence; supplied research programs unrun in this review","bytes":11860}]</t>
  </si>
  <si>
    <t>[2026-10-13; full status reconciliation]
PASS at the recorded exact named scope. Reopen only on a concrete same-scope error or an explicitly new bounded task. Preserve separate parent obligations and unassessed historical novelty.
Earlier dated history (preserved verbatim):
Correct attribution and exact scope remain documented. No standalone novelty claim for the already-attributed mechanism or completed experiment.</t>
  </si>
  <si>
    <t>N256-FULL-MODEL-20261011</t>
  </si>
  <si>
    <t>N256 complete quadratic feasibility and pivot-safe inverse action</t>
  </si>
  <si>
    <t>For the fixed affine four-stage separated-generator architecture: det(A_3N)=det(S_N), bandwidth 4/3 and pivot-safe O(N) field-work inverse action. Complete all-basis model has 723968 raw unknowns and 784384 equations, maximum degree 2/support 4. Mask64 rank&lt;=16 is equivalent to existence in a union of normalized 112-column kernel charts: 1792 free Z variables/14336 equations; cubic lift adds 28672 X variables/43008 equations.</t>
  </si>
  <si>
    <t>VALIDATED FORMULATION; FOURIER FEASIBILITY UNRESOLVED. Exact model/verification advance in the existing N256 line, not a solved factorization or infeasibility result. Full Fourier equality forces stage invertibility and needs no extra saturation. No new theory/discovery count, fusion, FFT speedup or novelty claim.</t>
  </si>
  <si>
    <t>Reviewed 2026-10-10 UTC; source-dated 2026-10-11. Report libfile_be412c8a834c8191a361675c05969c00, SHA256 34b357277f25adcff11d212c54b624baabb9e070ce86adc9f60e6fbb2e85d482. ZIP libfile_1cf51ba907008191a8ba0a9d294613df, SHA256 445a62e057f27449d8d503a2334e708797bc4907b5e8e92c07294cf1f82d8f3a. Fresh 512 basis-column  / 1568768 equation evaluations, determinant/pivot controls and both saved rank 128 rejections pass. Review SHA256 17eb1fda8d7133b52568c2760754c8d424b2cc7821f50fe3d4f4a69f7d2593f2.
[2026-10-12 00:42 UTC; independently accepted local affine-path isolation]
2026-10-12 independently ACCEPTED, bounded local result: the later N256 Phase52 certificate was rebuilt from frozen rational generators and routing using fresh reverse-scan derivatives and exact elimination. The 2036 Jacobian determinants are 10584 mod12289 and 20796 mod65537; complete 2037 bordered determinants are 2574 and 24460. These establish local isolation of one normalized rational synthetic outer/path point on U(t)=U0+t(F256/16-U0), including exclusion of ramified varying-t lifts through it. The determinant data and first-order obstruction were already in Phase52; isolation is the explicit proved corollary. Full Fourier feasibility, other points/components/paths and exceptional charts remain OPEN; fixed-target internal/gauge motions are not excluded. Preserve full-model/saturation acceptance and actual determinant-unit guards; no claim-count/status promotion, FFT speedup, or priority claim. Source SHA256 f7c52f45137688dff48a2a5d6af550d56c45297e3bcd5072565b371e2774e798. Independent review ZIP SHA256 920748571ab1db6cb872f6d42698db3c515d0a1815134ca17a20acdcadc77f52; review report 3546bc5d4a6bc716cb16f920eae145c52c6bcc62f322c914b18ddd3010bbce35; candidate f1d9b74368471856f34937533127b3eb7087b6bb230a955b89baf32df719fe71. The two primes use different explicitly pinned 2036-row minors; each certificate suffices individually. Operational state remains progressed_open.</t>
  </si>
  <si>
    <t>Find an exact admissible root or infeasibility certificate. Isolated mask64 gates retain outer invertibility, all kernel-chart branches, compatible middle stages and full Fourier coefficient verification. Raw full-model count includes 16 unused generator coordinates. Kernel counts exclude 2560 outer coordinates and saturation variables. Inverse action is field work, not dense inverse output or bit complexity. Affine routing only; archived Toffoli list unused. Modular positive controls use a synthetic product, not Fourier.</t>
  </si>
  <si>
    <t>Finite Network Improvements for the Exact Discrete Fourier Transform; existing Q01/Q11/Q16/Q32/Q34 comparison. Shea source commit c83ab6ba4fe3f2c1d6b86e56299f360be2f253b4; Sussman source commit 9c94857bbaee886f8649edee0bc2d3c738f9555e.</t>
  </si>
  <si>
    <t>Source lookup completed. Named project selects all-length exact-DFT exponent saving delta=0.000754736 in T(n)=O(n(log n)^(1-delta)); stronger comparable repository-reported saving found: delta=0.0008762478. These are upstream source reports, not independently rebuilt proofs in this comparison and not an exhaustive worldwide frontier. Exact complex field operations, specified roots, logarithmic-word indexing and charged preparation/movement are the comparator model; no practical speed claim.</t>
  </si>
  <si>
    <t>PHASE45-GREEN-FUSION-20261011</t>
  </si>
  <si>
    <t>Q16: Proof closed. For fixed 0&lt;α&lt;1/2 and c&gt;0, all-length O(N) dense output has ||error||∞ ≤ Cα N^(−α)||x||₂ with probability ≥1−N^(−c), using fresh randomness per fixed input.</t>
  </si>
  <si>
    <t>Phase45 radix-2 Green realization and binary lookup8 fusion</t>
  </si>
  <si>
    <t>Explicit all-power-of-two radix-2 FFT realization: each matching is (I+G-Gswap)R, with two actual stable Green solves per stage, k=log2 N stages and O(N) working memory. Binary lookup8 in a DIT orientation removes three initial levels. Both remain Theta(N log N).</t>
  </si>
  <si>
    <t>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t>
  </si>
  <si>
    <t>Q16: Weak-approximation headline has strong prior art. Exact transfer priority unresolved.</t>
  </si>
  <si>
    <t>Completed 2026-10-11. Fresh exact full-matrix/field controls, roundoff controls, 110 exact fusion cases (74 binary leaf cases), 240 numerical transform comparisons and 165 rebuild-per-call validations. Sealed 22-file Library ZIP: libfile_c6eb012eea688191a87729c8307cef17; SHA256 9471b769492ddf51f35b88ad076b6eb902f66468306a97f3659abe440cf9dd37; download bytes verified. Source theorem SHA256 e0c91c2d7638a21956d06634d36dc232947b537c36a7458a7c82964dabce276b. GitHub tree creation was explicitly cancelled; no publication claimed.</t>
  </si>
  <si>
    <t>Bounded experiment complete. Rebuild-per-call direct lookup8 loses its warm edge at N=4096 and 16384. Fixed-radix/lookup fusion stays Theta(N log N); split radix leaves Green solve volume 2Nlog2 N unchanged. A future faster dense-Green executor needs a new fully charged identity/compiler. Odd N&gt;=23 is a separate signed-bank-count theorem, not a faster transform. External priority and production performance remain unestablished.</t>
  </si>
  <si>
    <t>[2026-10-13; full status reconciliation]
Named scope CLOSED using existing recorded independent acceptance / exclusion; this reconciliation is not a new full proof audit. 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
Earlier dated history (preserved verbatim):
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t>
  </si>
  <si>
    <t>CHIRP-PHASE43-44-20261011</t>
  </si>
  <si>
    <t>Accepted finite Green existence and algebra remain valid but supply no demonstrated improvement under this contract. NF06 F4 uses four resolvents, not four scalar gates; conditional cached-constant work is 52 complex multiplications and 40 additions. Phase56 proves only N5/7/8/11/13, with no uniform synthesis. Phase43 N32 certifies four rows and excludes full DFT in the same box. Q11 five-dimensional Cq is a different target; its growing full B_N baseline is quadratic. CFGL literal scalar core is Theta(N log N).</t>
  </si>
  <si>
    <t>Common-chirp Phase43/44: even-length family extension (separate from Green Phase44)</t>
  </si>
  <si>
    <t>A competing claim needs finite exact coefficient preparation from allowed primitives; the required C-tensor action for every replication parameter and arbitrary data/dirty scratch; every physical recursive call and endpoint correction in a width histogram; linear charged adapter work/storage; a strict rational moment certificate and positive-gap Fourier absorption proof. None follows merely from finite existence, Green term count or parameter count. No new theorem, canonical count, rank, novelty or completed broad research gate is asserted.</t>
  </si>
  <si>
    <t>Source comparison report SHA256 f3efc5fbe9075d6470c150e699ccaaf6313ba58ee87a6da2942b41d8c066f471; local accepted-result comparison SHA256 64da4d58e645c42c782807c04d2d40f53f3e6ee01a58316caf08b35c0000f020. Pinned sources: https://github.com/shea256/fourier-transform-below-nlogn/tree/c83ab6ba4fe3f2c1d6b86e56299f360be2f253b4 and https://github.com/jacobalansussman/wht-power-saving-lean/tree/9c94857bbaee886f8649edee0bc2d3c738f9555e. Original accepted scientific reports and cost ledgers are source-bound; no upstream Lean/verifier rebuild was performed this turn.</t>
  </si>
  <si>
    <t>[2026-10-12 01:35 UTC; independently accepted complete stronger-family certificate API]
Independent scoped ACCEPT: for the primitive-2N-root common-chirp family x[n]=psi^[b n(n−N)] sum_a c_a w^(an), w=psi², the complete positive/negative membership-certificate contract holds mathematically for every N&gt;=1 and r&gt;=0 over exact fields admitting psi. Transform is negative-sign unnormalized. The small N&lt;=2r branch enumerates all phases; the large branch recomputes two-window eliminant polynomials and exhausts surviving phases using nonzero cyclic-Hankel minors. MEMBER supplies support, amplitudes and all N outputs; NONMEMBER supplies exhaustive exclusion. The distinct Q13 family and rank-one result are unchanged.
Earlier dated history (preserved):
Complete exact raw vector; fixed r&gt;=1; N&gt;2r; supplied exact field and primitive 2N-th root psi. For x[n]=psi^(b n(n-N)) sum c_a w^(an), w=psi^2 and at most r modes: O_r(N) field-operation membership including rejection, full N-point DFT on acceptance, O_r(N) field-element storage.</t>
  </si>
  <si>
    <t>[2026-10-12 01:35 UTC; independently accepted complete stronger-family certificate API]
The named CHIRP-PHASE43-44::certificate-api obligation is closed at reviewed scope. Mathematical certificates are complete; the supplied-prime/root implementation is bounded and resource-limited (N&lt;=4096,r&lt;=8,p&lt;=2^31−1,cap&lt;=50,000,000). It is not guaranteed to decide every admitted input: N4096/r8/F65537/psi6561/all-ones returns LIMIT exactly at the50million cap, with no certificate or output. LIMIT/INVALID/UNSUPPORTED are never nonmembership.
Earlier dated history (preserved):
PASS SCOPED WITH INTERFACE CAVEATS. New contribution relative to the accepted baseline: strictly larger even-length odd-curvature family under a stronger root premise; cyclic/GCD refinements; rank-two resultant, mirror and antipodal analysis; alternative Weyl decoder. Baseline already had all-length fixed-r O(N) for its older family. No unrestricted FFT, priority, ranking or discovery-count promotion.</t>
  </si>
  <si>
    <t>[2026-10-12 01:35 UTC; independently accepted complete stronger-family certificate API]
Independent review ZIP SHA256 cabe2af62d2347a0e0e3dfd8165923ea8e93690ffb47f85d971bfdebed26bb87; INDEPENDENT_REVIEW.md baf6ce0c48a556626c1caa691ad8f7ee3f3dd821b91da815cdd6adcb5fd9e355. Candidate2298e49da4bd0d75acc4b24ef2f3e38360a6922f3188661bee26119c2b6e8a0c; codea4f9da9ea4bf70984b82823894cd0f33e9a2b2839a82672ff0cd4ed68cd96151. Fresh10775 decisions,69537 output coordinates,47882 grid determinants,17338 explicit minors and656 independent polynomial points; rank7/8 large-branch decisions;4269 classifier and2498 verifier cutoffs. Minimal N2/r1/F5 input(1,0) is NONMEMBER even though direct fallback returns its DFT. Default-cap endpoint and cold replay pass; source programs stayed inert.
Earlier dated history (preserved):
Independent review 2026-10-11: 5,787 fresh exact cases/controls, including 3,520 exhaustive classifications, 1,184 dual-decoder/Weyl checks, 528 Gauss rows, 216 arbitrary classifications, 192 eliminant comparisons and symbolic rank-two identities. Original seal: 32/32 pass; archive manifest: 19/19. Library ZIP libfile_311fdd96c9248191b7233d0a58973b98; SHA256 368500ce50218b7de98d2852f6d29c856ea0f1eef55f400f0c5ce2554f4e0002; byte-identical download verified. Review SHA256 6b5621d78842c4129f41f39f1d58d63520ae52595d0e1dbe621b6c3fd250c48d.</t>
  </si>
  <si>
    <t>[2026-10-12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07:48 UTC; final independent scope/evidence language reconciliation]
The finite dyadic HIKP coefficient/companion-response component is independently accepted for its stated guarded growing family, with the explicit minimum-Q correction to 56. The next component is a source-bound raw-product, modular-index, folding and bucket-FFT implementation using those taps under the accepted normalization, with input conversion, twiddle preparation, rounding and range charged. Perturbed recovery, independent unbiased randomness, abort probabilities and downstream S6 arithmetic remain open. Preserve the accepted ideal-arithmetic theorem and priority limits; the complete finite-word sparse engine remains open. Source-bound independent report SHA256 316e2e045daa16f5c2d6a01417ddddba91bf2cbbd7482f445b9155f58dff3f3a; review archive 60518ee0ac6d10ed796dff586da7ac414dab7c2a78b9634c1cead6ec13826e98.
Earlier dated history (preserved):
First unresolved finite-word component is a source-pinned HIKP flat-window coefficient/response constructor with certified support, pass/stop/global response and denominator margins, finite precision, dynamic range, and paid preparation/storage/bit costs. Products, buckets, perturbed selection/estimation, independent randomness and aborts then need certification. The accepted ideal-arithmetic theorem is unchanged. Bounded blocker review is complete; the engine itself remains open.</t>
  </si>
  <si>
    <t>proved_scoped | REVIEW-16 | Internal scoped outcome. Proof/certificate replay limits: historical_execution_status: Historical audit counts are attributed evidence only; original compilers and their recorded suites were not rerun.</t>
  </si>
  <si>
    <t>accepted_scope: Gaussian/Green route: for fixed 0&lt;alpha&lt;1/2 and c&gt;0, every fixed input independent of fresh states has all-bin error &lt;=C_alpha N^-alpha ||x||_2 with failure &lt;=N^-c for sufficiently large integer N, using O_(alpha,c)(N log log N) ideal work and O(N) storage. The separate current HIKP/sparse-interpolation transfer provides O_(alpha,c)(N) at the same weak norm scale.
Model/guards/costs: cost_and_preparation: Gaussian long K=Q/M transform costs O(N); short filters supply the remaining log log N. Kernel banks O(HL) and constant-number row work, every read/write and segment counted. Fresh exact fair-bit pair trials capped at Theta(log^2 Q) cost O(log^3 Q) bits per row plus paid gcd/index work, with exp(-Omega(log^2 N)) abort added. A bounded-uniform-integer oracle or expected rejection model must instead be labeled explicitly. HIKP transfer inherits its sparse arithmetic/filter model and leaves finite-word sparse-engine certification open.
model_and_quantifiers: Ideal exact complex arithmetic with supplied exact length-dependent Gaussian/root/phase bases and normalizers, O(log N)-bit indexing. Fixed input independent of fresh randomness. Coordinatewise complex sup error relative to total input Euclidean norm. No per-bin relative error or relative-l2 guarantee; no alpha=1/2 endpoint. A deterministic public PRNG seed is not the theorem’s fresh-randomness quantifier.
Corrections/rejected extensions: rejected_or_unsupported_extensions: Gaussian/Green itself is proved O(N).
One sampled map works simultaneously for all or seed-adaptive inputs.
Binary64 production or exact random draws are certified by prototype tests.
No abort event needs charging.
The all-length weak-accuracy headline establishes novelty.</t>
  </si>
  <si>
    <t>proof_review: Gaussian Poisson summation bounds alias plus tail uniformly on touched blocks; the projected block has norm M, not 1. Phase error is applied to the ideal row. Rough padding gives Q=4N+N^o(1), M=Theta(log N), and weighted masked-projector covariance gives B^2=O(log N/N). Chunked FIR costs O(N log L+(r+1)HL log L); supplied exact Gaussian/phase base constants permit charged linear recurrence generation, not rational construction of exponentials. One row failure is O(log N N^-(1-2alpha)). With 2h-1 independent rows and h&gt;(1+c)/(1-2alpha), separate real/imag medians and a 2N union bound absorb logarithms and yield N^-c. The exact Green antiperiodic scan and weighted PSD covariance are bound to the separately fetched complete rough/Green audit. Current S6 uses alpha&lt;beta&lt;1/2 and sparse scatter into centered interpolation; it is a different algorithm.
fresh_check_groups: F016_exact_Green_decoder
F016_Green_antiperiodicity
F016_exact_unbiased_projection
F016_pair_sampler
F016_median_exponents
F016_Gaussian_exponents
F016_Gaussian_numeric_only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</si>
  <si>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Finite-word probability, coefficient generation/roundoff, numerical range and production executor certification remain open.
General exact FFT improvement is not supplied.
The HIKP dependency is inspected and accepted in its current ideal contract, not independently reimplemented or historically prioritized.
Current supplement treatment: current_overlay: Current Q16 O(N) is P05/S6 plus acceptance R18, pinned separately. Its published primitive is HIKP Theorem 4.4/Lemma 4.3; its centered interpolation is a separate complete proof. Neither overlay changes Gaussian implementation complexity or certifies fixed-word HIKP.
Packet priority qualification: No priority assessment or upgrade in this consolidation.
Historical gaps and historical current-overlay text are preserved in the consolidated ledger and A:V.</t>
  </si>
  <si>
    <t>[2026-10-13 14:29:35 UTC; accepted-source cutoff]
Related Q16 implementation dependency: BUCKETS and deterministic decoding are separately accepted, and the paid source bridge is mathematically conditional on Delta/alpha&lt;=rho. This does not upgrade F016's distinct Gaussian/Green theorem or certify its finite-word executor.
Earlier dated history (preserved verbatim):
[2026-10-13 12:24:37 UTC; frozen accepted-source cutoff]
Related Q16 implementation dependency only: recovered-edition fidelity and compact-window v2 R1/C1 accounting/labeling are accepted at their exact hashes. This does not upgrade F016's separate Gaussian/Green ideal O(N log log N) mechanism or certify its finite-word executor.
Earlier dated history (preserved verbatim):
[2026-10-13; source cutoff 10:52 UTC; newly recovered-source proposal]
Related Q16 implementation/composition supplement; this does not replace the historical Gaussian/Green theorem.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Shared Q16 implementation stage only; the historical Gaussian/Green theorem and distinct P05 §S6 HIKP transfer remain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[2026-10-13 00:04 UTC; current cycle]
Independent scoped ACCEPT (13 October2026): Gaussian near-one rounded-base collapse obstruction, deterministic perturbation lemma and sufficient preweight precision p&gt;=ceil((2+alpha)log2N)+8. Independent129 symbolic multiplicity states,1277 rational bounds, binary64 scalar collapse and cold replay. The whole randomized consequence still assumes the inherited ideal Gaussian theorem; this is not a certified finite-word Fourier transform or HIKP integration. A separately proposed certified-seed Gaussian preparer subgate is54; F016/HIKP next action and priority60 are unchanged.
Earlier dated history (preserved verbatim):
Accepted at its explicitly guarded scope in the recorded internal review; this ranking adds no proof or replay acceptance.</t>
  </si>
  <si>
    <t>[2026-10-13; accepted-result cutoff 05:16:43 UTC; bounded later acceptance]
Inherited recovery theorem under explicit trusted mathematical assumptions; no new recovery theorem, physical entropy certificate, historical novelty or practical speed.
Earlier dated history (preserved verbatim):
[2026-10-13; accepted-result cutoff 04:23:32 UTC; reviewed-results sync]
Inherited conditional theorem transport and implementation certification; no new unconditional recovery theorem, entropy guarantee, FFT improvement or historical novelty.
Earlier dated history (preserved verbatim):
[2026-10-13; accepted-result cutoff 03:48:30 UTC; bounded later-stage sync]
Source-bound implementation/proof transport under inherited HIKP ingredients; no new recovery theorem, randomness guarantee, speed or worldwide novelty is established.
Earlier dated history (preserved verbatim):
B | specialized result; historical novelty unassessed here. Exact historical priority remains unverified; accepted proof and an unsuccessful prior-work search do not certify novelty.</t>
  </si>
  <si>
    <t>[2026-10-13 14:29:35 UTC; accepted-source cutoff]
Shared dependency priority 60 is unchanged. Preserve F016's separate Gaussian/Green probability, range, coefficient and production obligations. Q16 still needs source-pinned executable composition and independent end-to-end conformance.
Earlier dated history (preserved verbatim):
[2026-10-13 12:24:37 UTC; frozen accepted-source cutoff]
Priority 60 is unchanged for the shared implementation dependency. Preserve F016's distinct Gaussian/Green theorem and its own finite-word probability, numerical-range, coefficient and production obligations. Q16 still requires source-pinned integrated execution and end-to-end conformance.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Freeze the admitted whole-output HIKP backend and one stable-source contract; prove executable refinement/totality or expose the first precise gap beyond the two accepted fixtures. Predeclare source calls, all candidates, cold taps, failures and the dense comparator.</t>
  </si>
  <si>
    <t>novelity breakthough | Provisional significance and novelty screening</t>
  </si>
  <si>
    <t>[2026-10-12 01:35 UTC; independently accepted complete stronger-family certificate API]
Retain the complete mathematical certificate API and original structural/source guards. Open: optimized growing-r kernels, extension-field executable, general preparation/discovery, numerical/production and historical priority; Q13 higher-rank/mixture/min(B,H) questions remain separate. Factorial rank dependence, grid/rank searches, failed candidates, certificate materialization, full outputs and optional quadratic fallback stay paid. No uniform efficient-in-r FFT or physical/bit/runtime guarantee.
Earlier dated history (preserved):
N&lt;=2r direct DFT is not membership classification. Current API lacks explicit negative and complete positive representation certificates. Field/root discovery and certification and unsupported fallback have separate costs; uploaded determinant kernel has factorial rank dependence. No uploaded programs/timings rerun; no bit-complexity, numerical-stability, production-FFT or worldwide-priority claim. Retain existing common-chirp baseline; do not merge with Green Phase44. No GitHub write in this preservation.</t>
  </si>
  <si>
    <t>The named CHIRP-PHASE43-44::certificate-api obligation is closed at reviewed scope. Mathematical certificates are complete; the supplied-prime/root implementation is bounded and resource-limited (N&lt;=4096,r&lt;=8,p&lt;=2^31−1,cap&lt;=50,000,000). It is not guaranteed to decide every admitted input: N4096/r8/F65537/psi6561/all-ones returns LIMIT exactly at the50million cap, with no certificate or output. LIMIT/INVALID/UNSUPPORTED are never nonmembership.</t>
  </si>
  <si>
    <t>Retain the complete mathematical certificate API and original structural/source guards. Open: optimized growing-r kernels, extension-field executable, general preparation/discovery, numerical/production and historical priority; Q13 higher-rank/mixture/min(B,H) questions remain separate. Factorial rank dependence, grid/rank searches, failed candidates, certificate materialization, full outputs and optional quadratic fallback stay paid. No uniform efficient-in-r FFT or physical/bit/runtime guarantee.</t>
  </si>
  <si>
    <t>PHASE56-COMPLEX-GREEN-N5-N8-20261011</t>
  </si>
  <si>
    <t>178 canonical claims + 38 supplemental views. Match rows by Claim ID. Current work priority /100 is in U; A is historical family order. Supplemental views are not new canonical discoveries; worldwide priority is not certified.</t>
  </si>
  <si>
    <t>Phase56 two-stage complex Green Fourier certificates, N5/N7/N8/N11/N13</t>
  </si>
  <si>
    <t>["F018"]</t>
  </si>
  <si>
    <t>[2026-10-12 02:02 UTC; independently accepted remaining Phase56 finite certificates]
Independent source-bound interval audit additionally accepts saved N7(3+3terms),N11(5+5),N13(6+6) exact full negative-sign unnormalized Fourier existence in their two-stage arbitrary-complex-gain Green networks. Prior N5/N8acceptance is retained, giving five separate finite examples. All gains,holonomies,poles,coefficients,middle/outer diagonals and first-row/column guards remain nonzero. Exact roots lie near the rational centers; centers themselves are approximations. No uploaded research program was executed.
Earlier dated history (preserved):
Independent interval-AD contraction certifies full negative-sign unnormalized Fourier existence near the saved exact rational centers for N=5 (2+2 Green terms) and N=8 (3+4 terms). Two unrestricted complex Green sums S2 D S1, arbitrary nonzero complex vertex gains, holonomies h!=0,1, variable complex term coefficients, and nonzero middle/outer diagonals. The exact solution is near the center; the printed center is approximate.</t>
  </si>
  <si>
    <t>Bounded-separator inverse-sum obstruction</t>
  </si>
  <si>
    <t>All-row statement screening; selected family-level literature comparisons only. An unrestricted exact sub-N log N DFT algorithm is not established in this project. A separate OpenAI preprint states an all-length sub-N log N bound in an exact-complex, supplied-root model; its attribution, statement and model are verified, but its correctness has not been independently validated in this review. The project's rank-7 theorem is finite-word approximate evaluation of represented inputs and is not a same-model competitor.</t>
  </si>
  <si>
    <t>["FUS-03"]</t>
  </si>
  <si>
    <t>[2026-10-12 21:00 UTC; independently accepted Phase56 gauge and bounded rank addendum]
Independent ACCEPT BOUNDED WITH EXPOSITION REPAIR completes the original Phase56 Sections 56.3/56.4 gauge and finite-rank review. For N&gt;=2, positive depth d, nonempty stages, T total terms, nonzero gains/invertible masks, holonomies outside{0,1}, fixed cycle orders/interstage permutations and the stated dense nonzero coefficient/output chart, the free parameter-space torus action gives dim(image closure modulo external diagonal masks)&lt;=T(N+1)-N-d+1. Generic universality needs T&gt;=ceil((N²−N+d)/(N+1)), hence T&gt;=N−1 for 1&lt;=d&lt;=N−1; this is not a Fourier-specific minimum. The 13 original two-stage configurations are certified at both original primes. Nine configurations at N5,7,8,11,13,17,19,23,31 with the stated T=N−1 term splits are dominant onto the target quotient. Four configurations have exact smaller dimensions: N11 with 3+3,4+4,4+5 terms gives 60,84,96, and N13 with 5+5 gives 126. Raw logarithmic and reduced direct-coordinate charts have equal rank on the checked nonzero domain via invertible coordinate/row scalings and the explicit gauge slice. Prior Fourier-existence certificates N5,N7,N8,N11,N13 remain separately accepted and unchanged.
Earlier dated history (preserved):
[2026-10-12 02:02 UTC; independently accepted remaining Phase56 finite certificates]
Independent finite existence ACCEPT forN5,N7,N8,N11,N13 only. The three saved-certificate audit gaps are closed. The immutable stableID retains its original N5/N8label for history. Generic all-depth dimension/stabilizer and finite-field rank claims remain unaudited here. This broader arbitrary-complex-gain/holonomy/variable-coefficient/middle-diagonal model does not transfer to NF06unit-edgeN4,Phase44common-tree/unit-modulus/equal-coefficient,orQ27unit-gain slices.
Earlier dated history (preserved):
INDEPENDENT ACCEPT SCOPED WITH REPORTING REPAIRS: N5 and N8 only. Fresh rigorous interval contraction proves existence; uploaded programs were not executed. N7/N11/N13, generic-dimension claims and finite-field rank experiments are not independently audited. This broader complex-amplitude architecture does not transfer to Q27 unit-gain/no-interstage-diagonal slices or establish a smaller realization within the Phase44 common-tree model.</t>
  </si>
  <si>
    <t>["Q04"]</t>
  </si>
  <si>
    <t>Family rank is provisional; members are not necessarily equivalent. Review depth and limitations are part of every assessment. Unranked records retain their stated B/C/D/O assessment; a blank rank is not missing proof or a novelty verdict.</t>
  </si>
  <si>
    <t>[2026-10-12 21:00 UTC; independently accepted Phase56 gauge and bounded rank addendum]
Independent sealed evidence ZIP SHA256 3ea6c599ba8eb97e358cb730f4e83101aa9a23a2a82f672a27010ad4a3fc2337; main review 9ecf486aeb67a3de8292ad695e545f3ae3358593c12c5b79d89fc29034c4d87e; second review d7334be7e89fe817f4e27725ba81b95cea9710aa419845d9647756164b2adcd2; final cold seal 5eaad59edf7d7109e4e900af01404e1f2954cd5fdfdd2ee946625f69001db362. Fresh inverse-resolvent reconstruction checks all 26 original-seed cases at p65521/1000003, with 52 exact raw/direct nonzero minors, ordered index lists, unit guards, distinct determinant calculations and overflow bounds. A separate multivariate-dual method rebuilds ten entire direct Jacobians and agrees entrywise; this is not a second 26-case execution. Cold extraction/source checking, all 26 cases/52 minors and ten-matrix replay pass; 40 main JSON outputs are byte-identical. Original probe was read inertly, never run or imported. Original theorem SHA256 de2d028094611802a644484c122f07949d0643948aad1e11248ee0f211e25986 and original probe 4d3adadc67593a2810b93f12be37bc7e95a1b8f3d917761e5c8f1526a5d06228 remain unchanged.
Earlier dated history (preserved):
[2026-10-12 02:02 UTC; independently accepted remaining Phase56 finite certificates]
Independent review ZIP SHA256 2c9dfc7b640ab7c457ec6721006fae248d5747345d6d0d91022581a69b09e340; REPORT.md 5e7c0baeb082d6389de814f1cdc69e236660b77ee88023601045626807e96768. Original archive179a5b7de5575e7c05adf354421a70b8914fb698a3b1b81e22d38e242a737272. Fresh full-box interval derivative contractions giveq&lt;1.287e−9,1.040e−9,3.214e−5 at active radii1e−70,1e−70,1e−85 respectively, withstrict self-map margins. Active complex coordinates36,100,144; uniqueness only in each specified active slice/polydisc. All49/121/169entries and1296/10000/20736derivative diagnostics checked;10rejectioncontrols per size pass. New exact-rational endpoint receipts repair old impreciseq-reporting; tiny residuals/float diagnostics alone are not proofs. Cold replay and source binding pass.
Earlier dated history (preserved):
Reviewed2026-10-11. phase56_audit/REPORT.md SHA256 7c77cb25b336bd9c96751d7683e370e21b3c5509c6b3ceb95631c3c3d9d8ee80; RECEIPT.json d018443d0d2fc54ed4f594e477407efdf8f467165da1ba4e35062d60e7fbfef6. Fresh N5 certificate661f1f910d16f97db2f1af3ced387a88df5abc2b34b69b960c9aa37098f9687f; N8 certificate56ef7207612cedcfe5d819c49857c0a2846d22584340a6b45973956c70794386. Source lightweight ZIP179a5b7de5575e7c05adf354421a70b8914fb698a3b1b81e22d38e242a737272; Library libfile_20202f5ec1bc819190dd0b0fc7e310c1. Fresh exact-endpoint bounds replace imprecise original reporting; source dates differ from Library creation dates and remain recorded in the review.</t>
  </si>
  <si>
    <t>For complex flat unitary U, r≥1 and T=Σ_i L_i Q_i^−1 R_i with permutation-contained endpoint supports, if every required marked restriction of each symmetric bipartite support lift has a half-balanced separator≤q, U=T implies N≤4qr36^r; U=D+T implies N≤16qr36^r. Treewidth w gives q=w+1. Invertible column-two Q gives q=3, hence12r36^r/48r36^r. Fixed r,q prevent vanishing operator or normalized Frobenius error.</t>
  </si>
  <si>
    <t>Historical family ordinal (not current score)</t>
  </si>
  <si>
    <t>Exact independently routed sums, arbitrary zero endpoint weights; no row-degree restriction. Complex norm/flat-unitary comparison.</t>
  </si>
  <si>
    <t>[2026-10-12 21:00 UTC; independently accepted Phase56 gauge and bounded rank addendum]
Completed bounded obligation: gauge action/stabilizer proof and the 13 specified two-stage finite-rank claims. Remaining: untested sizes/order choices, all-size dominance or synthesis/gain generation, membership of a specified Fourier target beyond the existing five certificates, Fourier-specific term minima, phase-only/unit-edge transfer, uniform conditioning, fast parameter synthesis, practical/asymptotic FFT improvement and external priority. The rank witnesses prove existence for recorded fixed orders and generic continuous parameters, not every order/point or target. Dominance alone does not prove Fourier membership. Preserve the separate NF06 unit-edge, Phase44 common-tree and Q27 restricted phase models; no canonical/rank/count promotion.
Earlier dated history (preserved):
[2026-10-12 02:02 UTC; independently accepted remaining Phase56 finite certificates]
Open: generic dimension/stabilizer, all-size synthesis/gain generation, minimum terms, phase-only/unit-edge compilation, uniform conditioning, practical runtime/asymptotic speed and priority. These separate finite term totals6,10,12 equalN−1 and their direct supplied-Green actions costO(N²); noall-Nconstruction follows. Keep existingNF06,Phase44,Q27andN5/N8source history distinct; no discovery/rank/count change.
Earlier dated history (preserved):
Next bounded gate: independently certify saved N7/N11/N13 data, then audit any general action/stabilizer or dimension statement separately. No all-length construction, term minimum, phase-only certificate, lower-bound refutation, sub-NlogN algorithm, FFT improvement, numerical conditioning or historical priority is established. New intake source only; no canonical discovery/rank recount. Related Phase44-FULL-F8-20261011 retains its narrower common-tree/unit-modulus-edge/equal-coefficient model and original acceptance.</t>
  </si>
  <si>
    <t>accepted</t>
  </si>
  <si>
    <t>Assessment band</t>
  </si>
  <si>
    <t>Unresolved worldwide priority; negative search results are not novelty proof.</t>
  </si>
  <si>
    <t>Claim ID</t>
  </si>
  <si>
    <t>Record kind</t>
  </si>
  <si>
    <t>Gauge dimension and finite-rank addenda are accepted; the remaining valuable step is specified-target synthesis rather than generic rank rechecks. Triage from recorded evidence, 2026-10-12; not a proof or novelty probability.</t>
  </si>
  <si>
    <t>Term count≠runtime. No products/shared evaluator bound; fixed positive-error tolerance does not automatically force logarithmic r. Independent routing and bare-cycle multiplicity were already covered.</t>
  </si>
  <si>
    <t>Research family</t>
  </si>
  <si>
    <t>Role / deduplication</t>
  </si>
  <si>
    <t>Potential significance</t>
  </si>
  <si>
    <t>Independent ACCEPT BOUNDED WITH EXPOSITION REPAIR completes the original Phase56 Sections 56.3/56.4 gauge and finite-rank review. For N&gt;=2, positive depth d, nonempty stages, T total terms, nonzero gains/invertible masks, holonomies outside{0,1}, fixed cycle orders/interstage permutations and the stated dense nonzero coefficient/output chart, the free parameter-space torus action gives dim(image closure modulo external diagonal masks)&lt;=T(N+1)-N-d+1. Generic universality needs T&gt;=ceil((N²−N+d)/(N+1)), hence T&gt;=N−1 for 1&lt;=d&lt;=N−1; this is not a Fourier-specific minimum. Full guards remain in the cited source row.</t>
  </si>
  <si>
    <t>Application-level GIRS/TQS/independent-axis/structured-sum comparison. Preserve correction-inclusive and arbitrary-field siblings without claiming full subsumption.</t>
  </si>
  <si>
    <t>Novelty evidence</t>
  </si>
  <si>
    <t>Correctness status (attributed)</t>
  </si>
  <si>
    <t>Pick one untested size and fixed cycle/term split; separately test full Fourier membership with an all-entry guarded certificate. Do not repeat the completed thirteen finite rank/gauge claims.</t>
  </si>
  <si>
    <t>Review depth this pass</t>
  </si>
  <si>
    <t>Claim and current scope</t>
  </si>
  <si>
    <t>Independent full-target existence/exclusion at the declared size and grammar, or a precise unresolved target-membership gap. Generic dominance alone never proves Fourier membership.</t>
  </si>
  <si>
    <t>Model / assumptions</t>
  </si>
  <si>
    <t>Limitations / open obligations</t>
  </si>
  <si>
    <t>[{"archive_relative_path":"addendum/new_research_addendum_20261010/source_packages/pseudoforest_separator_independent_audit_0452/SEALED_PROOF.md","sha256":"1a4f7ef0ab59e61250d63999e11822539049ec0c6b2f62d29564b44c959bd856","inspection":"Theorem and/or accepted audit read as inert text in this pass; no supplied program executed, imported, compiled or AST-parsed."},{"archive_relative_path":"addendum/new_research_addendum_20261010/source_packages/pseudoforest_separator_independent_audit_0452/PRIMARY_SOURCE_COMPARISON.md","sha256":"e1bb88cb06c026b0f3593f8cc986223c9f16c1ffde2f46f1bbade17223714548","inspection":"Theorem and/or accepted audit read as inert text in this pass; no supplied program executed, imported, compiled or AST-parsed."}]</t>
  </si>
  <si>
    <t>Next novelty check</t>
  </si>
  <si>
    <t>Primary literature / overlap</t>
  </si>
  <si>
    <t>Proof and audit locators</t>
  </si>
  <si>
    <t>Canonical source row</t>
  </si>
  <si>
    <t>ACWL-20261012</t>
  </si>
  <si>
    <t>Historical priority wording</t>
  </si>
  <si>
    <t>ACWL dyadic covariance-lift framework and restricted lift obstructions</t>
  </si>
  <si>
    <t>External novelty review state</t>
  </si>
  <si>
    <t>Research overview — ranked work and closed stages</t>
  </si>
  <si>
    <t>Original supplied ACWL manuscript retained unchanged: conditional exact O(N log log N) Fourier framework using dyadic covariance lifts and centered affine relative shears, with an optional enlarged fiber-scattering/solver grammar. The proposed uniform O(N) lift compiler is unproved. This row is source intake, not a new canonical discovery or an accepted fast FFT.
[2026-10-12 20:45 UTC; dated covariance supplement]
2026-10-12 covariance supplement: two centers plus all diagonal projectors generate the coarse commutant algebraically; conditional O(N log log N) refinement still requires a uniform O(N)-per-step compiler for the actual evolving base. Exceptional-row completion O(G+A+N log(q+2)) requires a structurally supplied exact exceptional set and charged construction/application.</t>
  </si>
  <si>
    <t>1</t>
  </si>
  <si>
    <t>Independent ACCEPT BOUNDED: (1) for the prescribed positive-sign, bit-reversed DIT partial-FFT base, the rational algebra generated by centered relative shears and arbitrary diagonals cannot give any invertible r-to-s lift for s&gt;r; its singleton coordinate1 is invariant. (2) Over C or any field containing a primitive N-th root, for N=2^w, 1&lt;=r&lt;s&lt;=w and h=2^(s-r), every standard-base lift is C=A M_s M_r^-1 with A commuting with Z_s; invertibility is exactly invertibility of its 2^s blocks. Every inverse column of an invertible lift has support a positive multiple of h. A product of factors whose inverses have at most K_j nonzeros per column, with invertible monomial routing between factors, requires product K_j&gt;=h. At an evolving base G_r M_r the necessary bound is S product K_j&gt;=h, S=max column support of G_r^-1. These are restricted algebraic statements; broader additive/auxiliary/scattering operations and the fast-transform objective remain open.
[2026-10-12 20:45 UTC; dated covariance supplement]
Supplement scope: static source assessment only. The common-center obstruction overlaps the previously accepted ACWL result. Two-center matrix-unit expressiveness permits arbitrary sums and gives no bounded packet length or cheap application. Inverses of arbitrary sums are not legal linear-time Green primitives. Author finite checks remain reported, not independently rerun.</t>
  </si>
  <si>
    <t>Existing records matched by stable ID. Overview source links are a verified snapshot: refresh them after source-tab reordering. Use novelty column R for dynamic canonical navigation.</t>
  </si>
  <si>
    <t>A | focused candidate; bounded comparison; priority unresolved</t>
  </si>
  <si>
    <t>Current new-result view (not a new-discovery count)</t>
  </si>
  <si>
    <t>Reviewed 2026-10-12. Original SHA256 a3f9ab9b869c9e8a807baf50b1059899b78b1db5b2053938b5ab7504bf92e3c0. Restricted-lift independent ZIP a8ec95824d505f8341d247a9a3933457f5aff210b923fdf6002ff201b102a8f4, report 4cc9579253701fb762a21d70ceaaf868c1898f889303aa11138029a945be8555: 111 fresh exact modular lift pairs and full-commutant positive controls. Normal-form independent ZIP 2f633cdcb52b219e65587d1230d9334ff90d63c5c7aaa877ab2fdfd1cc03569c, report 9a4326ab6b194edb37bae0856ec1263d4448f0c654cc9e0b4b7d843cc81c0cbf: 40 fresh exact cases, inverse/support/escape controls and byte-identical cold results. Author normal-form ZIP bcb4fcb4807e69728f892d169ba25c32e3adf546a3a3e237e95b55d2175df02f is separately retained. Neither independent review executes supplied historical/author code. Hull and Dobell is credited for the classical affine-period ingredient; no novelty clearance.
[2026-10-12 20:45 UTC; dated covariance supplement]
2026-10-12: reviewed COVARIANCE_TWO_CENTER_REVIEW.md. This supplies a concrete algebraically expressive enlarged grammar; no new canonical result or gate closure. Prior ACWL history and NF-07's separately accepted extraction scope are preserved. Reviewed supplement SHA256 b33230d5c4f206ecb59d950498e26f25c1290907fc426965cbb5d568a78e03b2.</t>
  </si>
  <si>
    <t>PREFIX | Prefix-stabilizer extrema, optimizer hierarchy and labeled counts</t>
  </si>
  <si>
    <t>Lead supplemental result in this family; historical refinements grouped once</t>
  </si>
  <si>
    <t>Specialized theorem with cross-domain combinatorial reach</t>
  </si>
  <si>
    <t>[2026-10-13 12:24:37 UTC; frozen accepted-source cutoff]
Scope selection required: fix one two-center or auxiliary-packet lift, its evolving base, legal generators and paid solves. Check both recorded restrictions; stop at a source-bound contract or obstruction.
Earlier dated history (preserved verbatim):
Next: specify the enlarged generator/solver grammar and the actual evolving base, identify operations escaping the singleton or inverse-sparse restrictions, and prove a uniform exact lift with all coefficient, routing, fiber, inverse/solve and normalization costs charged. Standard FFT continuation is a valid larger-commutant control with ordinary cost; sparse inverse notation alone supplies no linear-time solver. Arbitrary sums of inverse-sparse factors, auxiliary variables/Schur/scattering packets and different bases need separate analysis. The original proof-step typo and 2-adic endpoint conventions are corrected in the attached review while original bytes are preserved. Keep O(N log log N), bit/stability/practical speed and historical priority OPEN; no universal Fourier arithmetic lower bound or canonical/rank/count change.
[2026-10-12 20:45 UTC; dated covariance supplement]
Still open: construct the uniformly cheap all-input exact lift for the actual evolving base, paying bounded packet size, coefficients, branches, roots, routing, solves and normalization; or construct a cheap nearly complete base with the structural exceptional set. Bit/stability, production and priority claims require separate work.</t>
  </si>
  <si>
    <t>How to read the colors</t>
  </si>
  <si>
    <t>Q04: Proof closed. Accepted 9^r separator cutoff retained. New autocorrelation-deficit theorem adds asymmetric arbitrary-abelian block bounds and legal p-coprime trimming.</t>
  </si>
  <si>
    <t>Independent ACCEPT BOUNDED: (1) for the prescribed positive-sign, bit-reversed DIT partial-FFT base, the rational algebra generated by centered relative shears and arbitrary diagonals cannot give any invertible r-to-s lift for s&gt;r; its singleton coordinate1 is invariant. (2) Over C or any field containing a primitive N-th root, for N=2^w, 1&lt;=r&lt;s&lt;=w and h=2^(s-r), every standard-base lift is C=A M_s M_r^-1 with A commuting with Z_s; invertibility is exactly invertibility of its 2^s blocks. Every inverse column of an invertible lift has support a positive multiple of h. Full guards remain in the cited source row.</t>
  </si>
  <si>
    <t>GREEN = a specified research task remains; it may be proof/construction, review/replay, prior-work comparison, implementation/extension or missing source. RED = the exact named scope/stage/route is closed. Completed scoped theorems can coexist with open parent tasks. Work scores are priorities, not correctness/novelty probabilities.</t>
  </si>
  <si>
    <t>[2026-10-13 12:24:37 UTC; frozen accepted-source cutoff]
Scope selection required: fix one two-center or auxiliary-packet lift, its evolving base, legal generators and paid solves. Check both recorded restrictions; stop at a source-bound contract or obstruction.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</si>
  <si>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Q04: Final Delvaux–Van Barel 2008 comparison complete. no matching inverse sum separator theorem in DV2008 final; worldwide unresolved. Classical overlap: Flat unitary/support uncertainty background: Theorem 1 and Lemma 2, pp.1588-1589.
Exact source comparison: PRIMARY-FOURIER. Classical overlap: Flat unitary/support uncertainty background: Theorem 1 and Lemma 2, pp.1588-1589. Retained: Exact routed-inverse-sum cutoff N&lt;=qb9^b+q(3^b-1), diagonal variant, q=2 sparse-column result, stated fixed-branch approximation bounds. Remaining: Classical nullity/separators/stable rank are not new primitives. No optimality of 9-base or unrestricted FFT arithmetic lower bound.</t>
  </si>
  <si>
    <t>GTSL-20261012</t>
  </si>
  <si>
    <t>327 overview records: 282 TO RESEARCH + 45 CLOSED</t>
  </si>
  <si>
    <t>GTSL growing tensor-sharing compiler candidate and recurrence-rate correction</t>
  </si>
  <si>
    <t>Q04: Finite-stage certificate reconstruction is separate Q33. Implementation: Not applicable to abstract proof</t>
  </si>
  <si>
    <t>[2026-10-12 01:35 UTC; independently accepted bounded uniform PREFIX source comparison]
For every prime r&gt;=5, two genuine minimum-length unique-product signatures of D8×C3×Cr share ordered type(2,2,2,3,r) and length r+9 but, under the specified last-coordinate-fast flattening, have scores76r−24 and70r−24 with proper generated-prefix subgroup versus B=G. Thus signature group/length/type alone does not determine fixed-decoder prefix optimality or escape. This symbolic comparison preserves the accepted uniform maximum/escape theorem and unrestricted optimizer classification; it does not classify all escape maximizers.
Earlier dated history (preserved):
[2026-10-11 16:05 UTC; bounded all-b known-bound comparison]
No direct derivation of the accepted all-b PREFIX theorem from the examined classical statements was established. A legitimate weighted incidence encoding gives the elementary cap N(A+B+AB), leaving a compatibility loss Δ≥NAB to recover the target N(A+B). Minimum-length logarithmic signatures, even same-type amalgamated-transversal ones, do not uniformly decode into prefix-optimal orders: the reported C24 pair has type (3,2,2,2), minimum length 9, and scores 23 versus 52. These are failures of two specified reductions, not historical-novelty proof or exclusion of all classical routes.
Prior dated record, preserved verbatim:
[2026-10-11 16:00 UTC; final all-b independent acceptance]
The accepted objective-specific maximum and complete optimizer-necessity theorem now cover H×C_(p^b) for every integer b≥0, any finite q-group H, and distinct primes p,q. This expands the same PREFIX family. No new historical equivalence search is certified by this proof audit; branching and factorial/product counting remain classical mechanisms.
Prior dated record, preserved verbatim:
[2026-10-11 15:45 UTC; final independent scope acceptance]
The accepted objective-specific maximum and complete optimizer-necessity theorem now also cover H×C_(p²), with H any finite q-group and p≠q prime. This is a scope extension of the same PREFIX family. No new historical comparison was performed for this extension; branching and factorial/product counting remain classical mechanisms, not standalone novelty claims.
Prior dated record, preserved verbatim:
[2026-10-11 14:47 UTC; final H×C_p acceptance and bounded prior-work comparison]
Plausible structural extension: the objective-specific maximum and necessity of the complete optimizer hierarchy now extend to H×C_p for any finite q-group H and prime p≠q, including nonpermutable H. Coset-dependent local choices already occur in older logarithmic-signature constructions (BDW2011 Algorithm 5.2); independent branching alone is not a novelty claim. Unique top recovery and labeled recursion are consequences using classical counting. No exact earlier equivalent was located in this bounded comparison; worldwide priority remains unresolved.
Prior dated record, preserved verbatim:
[2026-10-11; completed scoped originality audit] Plausible new structural strengthening: necessity of a recursively consecutive maximal-subgroup coset hierarchy for every optimizer, with independent subgroup choices across branches, for pairwise-permutable-subgroup groups and separately all finite p-groups. The labeled enumeration mechanism and cyclic prime-power formula are classical counting; unique top-subgroup recovery is a short structural consequence. Worldwide priority remains unresolved.
[Earlier record preserved below]
Focused candidate; historical priority unresolved. The strongest increment is the complete optimizer/coset-hierarchy characterization and unique recovery of the top subgroup. The labeled-count recurrence is a consequence using classical maximal-subgroup recursion and factorial/product enumeration, not a new counting method.</t>
  </si>
  <si>
    <t>Original supplied GTSL manuscript and companion verifier are retained unchanged. The candidate proposes an all-input growing tensor-union compiler with a uniform saving in a Fourier cost recurrence. No such compiler is established by the source. Its fixed-saving theorem is conditional; its claim that rho(w) merely tending to 1/2 gives O(N log log N) is incorrect without an adequate rate condition. Source intake only, with no new canonical discovery or accepted fast FFT.</t>
  </si>
  <si>
    <t>Independent bounded recurrence ACCEPT: N=2^w, f(w)=C(N)/N, nonnegative finite bases and coefficients, fixed kappa&gt;=0 and one consistently charged ledger satisfying f(w)&lt;=rho(w)[f(floor(w/2))+f(ceil(w/2))]+kappa eventually. A fixed eventual rho(w)&lt;=r gives C(N)=O(N(log N)^log2(2r)) for 1/2&lt;r&lt;1, O(N log log N) at r=1/2 and O(N) for 0&lt;=r&lt;1/2. An eventual rate rho(w)&lt;=r_*+c/w^gamma with fixed c&gt;=0,gamma&gt;0 and 0&lt;=r_*&lt;1 preserves the corresponding limiting exponent/endpoints. Mere convergence to 1/2 is insufficient: with d(w)=ceil(log2 w), rho(w)=(d+1)/(2d), kappa=f(1)=1, the equality solution at w=2^j is (j+1)H_(j+1), not O(j). These are recurrence statements, not Fourier complexity lower bounds or realized savings.</t>
  </si>
  <si>
    <t>proved_scoped | REVIEW-07 | Internal scoped outcome. Proof/certificate replay limits: accepted_dependency_status: Matching relevant proof/review bodies read; exact source pins and receipt bindings recorded. Historical exhaustive computations not silently promoted to fresh runs.</t>
  </si>
  <si>
    <t>Reviewed 2026-10-12. Original manuscript SHA256 68b161ca9880853d38bcf060587a2813cf8b702e5a2c1d75f59f7ae599c42ad1; original ZIP 7dc77fac78b9251a97451d317ef395026fa41faf2c6b01c4ab78f73fe8df9433; static verifier 21e9f577f27118012ffc52f26cc3fae7ea0ef50cc9d1cd8bbb8270b4fedad292. Scoped source review 3e65fa770a6ba322129c448845537f3755c3e02adbb6f4bf15b5eb3a8f0feed4; independent rate-audit ZIP 1681448236e80ec689fe550743db81396d6b7337ab05595fbce05bf012a93617, report ff50a24b91685b031065ee65ff558625f17f5b53a1aaad45476b55725fffff26. Eleven fresh exact-rational control groups and cold replay pass. Original verifier was read statically, never imported/executed. The single-vector test blind spot is demonstrated by a nonzero annihilating perturbation, not an assertion that the original implementation is erroneous.</t>
  </si>
  <si>
    <t>[2026-10-13 14:29:35 UTC; accepted-source cutoff]
331 IDs; 282 research-open records, 45 closed named scopes and 249 open groups remain unchanged. Frozen source-readiness coverage is 150/225 original groups; 75 remain unaudited, plus the separate exact-source/kernel group. This is not 150 proof reviews or a live eligibility count; historical 244 is unrederived. New scoped acceptances include Q16 components/bridge, marker schedule, ALG034/029/049, CRT112, Q27=192/5,984 and Q2. Broader parents and all scores/ranks stay unchanged.
Earlier dated history (preserved verbatim):
[2026-10-13 12:24:37 UTC; frozen accepted-source cutoff]
331 stable IDs and 916 exact view bindings; 178 canonical claims, 216 novelty views, 327 overview rows, 282 research-open records, 45 closed named scopes and 249 open-work groups are preserved. The 20-group breadth overlay is disjoint: 18 need scope selection, 2 are source-blocked, 0 newly ready; 205 of the original 225 groups remain unknown, plus the separate exact-source/kernel group. The historical 244 eligibility count is still unrederived. Accepted-source cutoff 12:24:37 UTC includes the preserved 11:46:53 inventory, Q27 seven-slice acceptance, Q16 compact-window v2 and the two breadth packets. This is structural/source coverage, not a mathematical check of all 331 records.
Earlier dated history (preserved verbatim):
[2026-10-13; source cutoff 10:52 UTC; newly recovered-source proposal]
331 stable IDs; 178 canonical claims; 216 novelty views; 327 overview rows; 282 research-open records; 45 closed named scopes; 249 distinct open-work groups. Counts, scores and statuses are unchanged. The old summary reports 244 dispatch-eligible bundles, not independently rederived here. Cutoff 10:52 UTC: accepted scoped PREFIX, Q16, Q27, Q29, characteristic-two endpoint, ALG-034, sparse two-read and marker-Schur results are reflected; broader parents and historical-priority limits remain.
Earlier dated history (preserved verbatim):
282 research-open records; 45 named scopes/tasks CLOSED; 249 distinct open-work bundles, 244 dispatch-eligible. All 331 IDs, 327 overview rows, 178 canonical claims and 216 novelty views remain unchanged. Cutoff 05:16:43 UTC: later scoped acceptances integrated; completed PREFIX escape, F014 shared comparison and F015 comparison are inactive at 15. Broader parents and historical scores remain. PREFIX consolidation and Q16 diagnostic v2 are pending; tensor full kernel/dependency correctness and historical novelty are unverified.</t>
  </si>
  <si>
    <t>[2026-10-13 12:24:37 UTC; frozen accepted-source cutoff]
Scope selection required: choose one fused tensor-union macro. Compare its all-input matrix identity and complete scalar, routing and preparation cost with both recursive banks. Stop at a bounded saving or failed premise.
Earlier dated history (preserved verbatim):
Keep the uniform growing all-input compiler OPEN. Supply an explicit fused tensor-union DAG, exact field/root/sign/normalization and all-input certificate, scale-uniform saving or sufficient convergence rate, and one predeclared ledger including preparation, coefficients, scalar/routing/copy work, memory and full outputs. Pointwise rho&lt;1 or rho&lt;1/2 does not replace a fixed eventual gap; slow half-limit examples can exceed every polynomial in recursion depth. The dyadic product/suffix-sum envelope criterion is exact on its stated subsequence, while arbitrary integer w needs the rounded recursion or uniform shell control. No transfer from one finite-field vector to exact complex all-input computation, no automatic arbitrary-N claim, speed/production/bit/stability result or novelty clearance. Preserve the original erroneous statement as source history beside its accepted correction.</t>
  </si>
  <si>
    <t>accepted_scope: Current cutoff N&lt;=q r 9^r+q(3^r-1), or N&lt;=4q r 9^r+2q(3^r-1)+2 with diagonal; q=2 suffices for invertible column-two supports.
Model/guards/costs: essential_assumptions: Complex flat normalized unitary target
r,q&gt;=1
Each inverse exists
Each symmetric bipartite support has required weighted half-separators
Independent permutation-contained endpoint supports, zero weights allowed
charged_cost_scope: All branches paid; certificate graph/linear algebra costs distinct from arithmetic application.
Corrections/rejected extensions: current_scope_reconciliation: Recovered accepted 9^r and q=2 refinement supersedes assigned historical 36^r constants.
rejected_or_open_extensions: Higher sparsity alone gives no bounded separator
No products/interleavings or unbounded-separator theorem
Fixed-r approximation floors do not imply log-N branch bound at fixed positive error
No shared-arithmetic runtime lower bound</t>
  </si>
  <si>
    <t>Independent bounded recurrence ACCEPT: N=2^w, f(w)=C(N)/N, nonnegative finite bases and coefficients, fixed kappa&gt;=0 and one consistently charged ledger satisfying f(w)&lt;=rho(w)[f(floor(w/2))+f(ceil(w/2))]+kappa eventually. A fixed eventual rho(w)&lt;=r gives C(N)=O(N(log N)^log2(2r)) for 1/2&lt;r&lt;1, O(N log log N) at r=1/2 and O(N) for 0&lt;=r&lt;1/2. An eventual rate rho(w)&lt;=r_*+c/w^gamma with fixed c&gt;=0,gamma&gt;0 and 0&lt;=r_*&lt;1 preserves the corresponding limiting exponent/endpoints. Full guards remain in the cited source row.</t>
  </si>
  <si>
    <t>Historical order</t>
  </si>
  <si>
    <t>fresh_verification: 99,494 color-count and 32 integer threshold/recurrence controls
proof_kind: uniform graph/rank/analytic theorem
Review record: research_cycle_2110/review07_weyl/PER_ID_OUTCOMES.json; SHA256 7e95bad2515c24c67d2e7474abafd54f6e980173123b8a5d9cd65707fa968bce.
Consolidation verifies mapping and hashes; it does not rerun all packet checks. No priority claim.</t>
  </si>
  <si>
    <t>[2026-10-13 12:24:37 UTC; frozen accepted-source cutoff]
Scope selection required: choose one fused tensor-union macro. Compare its all-input matrix identity and complete scalar, routing and preparation cost with both recursive banks. Stop at a bounded saving or failed premise.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</si>
  <si>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GENERIC-FUSION-GATE-20261012</t>
  </si>
  <si>
    <t>Generic cyclic and Weyl fusion support barrier</t>
  </si>
  <si>
    <t>Stable ID / parent</t>
  </si>
  <si>
    <t>Generic complex inputs obey nnz(P(X)x)+t &gt;= N+1 for reduced nonzero cyclic support t, and nnz(Bx) &gt;= max(0,N-m-3ell) for the stated nonzero projective Weyl factors. A common covariance/calibration defect-row union of size s implies N-s exact Fourier rows.</t>
  </si>
  <si>
    <t>Accepted restricted mathematical obstruction, with independent finite certificate controls. Polylog taps give a residual lower bound, not equality for every filter. Dense-residual Theta(N log N) is limited to the stated support-pruned radix-two executor; no unrestricted FFT lower bound or cheap-base impossibility.</t>
  </si>
  <si>
    <t>Remaining action</t>
  </si>
  <si>
    <t>Research or stage</t>
  </si>
  <si>
    <t>2026-10-12: source intake reviewed; prose assessment GENERIC_FUSION_REVIEW.md. Related ALG-022 and SPARSE-PREFIX have different kernel/grammar contracts and retain their accepted scope and open obligations. Unranked supplementary source. Reviewed privacy-filtered report SHA256 b2023ec257b581349e6e5825fddf87b362a72e29c324b3de27d674b4bf81f2bb.</t>
  </si>
  <si>
    <t>Status</t>
  </si>
  <si>
    <t>Retain cheap-base M construction, whole-target implementation/resource and exact grammar-transfer obligations. No gate retirement, rank change or canonical promotion.</t>
  </si>
  <si>
    <t>What is closed / still open</t>
  </si>
  <si>
    <t>Strongest verified result</t>
  </si>
  <si>
    <t>Useful restriction/countercontrol, with no positive cheap base or general lower bound supplied. Triage from recorded evidence, 2026-10-12; not a proof or novelty probability.</t>
  </si>
  <si>
    <t>Current lane</t>
  </si>
  <si>
    <t>Source rows</t>
  </si>
  <si>
    <t>Evidence / review</t>
  </si>
  <si>
    <t>Specify an actual cheap base or a caller outside the restricted support-pruned grammar; audit exact grammar transfer and full-target costs before using the obstruction.</t>
  </si>
  <si>
    <t>Source verified UTC</t>
  </si>
  <si>
    <t>A source-bound compatible caller or a concrete transfer failure. Preserve the accepted restricted bound; no general Fourier lower bound.</t>
  </si>
  <si>
    <t>STRUCTURED-RESIDUAL-EXECUTOR-20261012</t>
  </si>
  <si>
    <t>Dyadic structured residual DFT executor</t>
  </si>
  <si>
    <t>With supplied exact field, primitive N-th root, dyadic N and supplied dyadic divisor m, explicit full output costs O(N[1+log(s*+1)]+m log m) field/index work and O(N) field words/indices. s* is the smaller measured candidate support. Dense C/(u-omega^j) is linear for fixed m with u^N != 1; generic/worst-case execution remains Theta(N log N).</t>
  </si>
  <si>
    <t>Scoped mathematics and static implementation correspondence supported; supplied program not cold-replayed. Two candidate-support censuses plus additional paid linear passes, not a literal two-pass interface. Root validation/preparation, losing candidate work and complete output are charged.</t>
  </si>
  <si>
    <t>2026-10-12: source intake reviewed; prose assessment STRUCTURED_RESIDUAL_REVIEW.md. Related Q07, FUS-05, FUS-11 and Q13 keep their distinct raw-mode, fresh-action, recognition and phase-acquisition interfaces. Unranked supplementary source. Reviewed privacy-filtered report SHA256 0d6ecd97b6cfec359c9f9bcf21ad12e854239a73d874c6fa84a02f5b76cee530.</t>
  </si>
  <si>
    <t>Keep source-bound full-output/counter replay, named caller integration, non-dyadic domains, field/root and general phase discovery, finite-word stability, bit/physical costs and priority open. No gate retirement, rank change or canonical promotion.</t>
  </si>
  <si>
    <t>Current evidence is static source correspondence and explicitly lacks cold replay, so a bounded execution audit can resolve a concrete gap. Triage from recorded evidence, 2026-10-12; not a proof or novelty probability.</t>
  </si>
  <si>
    <t>Cold-replay the pinned program on declared positive and negative cases, checking full-output equality and every counter, then verify one named caller contract.</t>
  </si>
  <si>
    <t>Independent reproducible source-bound replay and counter reconciliation, or exact mismatch. Preserve two support censuses plus paid linear passes; no literal two-pass or physical-speed claim.</t>
  </si>
  <si>
    <t>ENGINEERING-NTT-BASELINE-20261012</t>
  </si>
  <si>
    <t>Fixed modulus NTT engineering baseline</t>
  </si>
  <si>
    <t>Conventional positive modular DFT over 998244353, dyadic N through 2^23 and admissible Bluestein lengths. Source reports 162 exact input vectors plus heavy controls. Saved warm N=262144 timing ratio (in-house radix-2 time divided by DIF4 time) is 2.3674986456, with equal analytic field-operation ledgers across four schedules; custom complex saved timings are slower than FFTW_ESTIMATE.</t>
  </si>
  <si>
    <t>rejected_or_open_extensions: Higher sparsity alone gives no bounded separator
No products/interleavings or unbounded-separator theorem
Fixed-r approximation floors do not imply log-N branch bound at fixed positive error
No shared-arithmetic runtime lower bound
Current supplement treatment: 
Packet priority qualification: No priority assessment or upgrade in this consolidation.
Historical gaps and historical current-overlay text are preserved in the consolidated ledger and A:V.</t>
  </si>
  <si>
    <t>[2026-10-13; accepted-result cutoff 03:06 UTC; frozen successor sync]
The exact source-matched comparison and independent review have finished; their named work item is capped15. The old59 for C05/F018/Q04 and workflow37 for TH-04 remain dated history, not active research priority. Dimensions (information gain, tractability, defensible novelty opportunity, scope/impact, evidence readiness)=(3, 5, 0, 2, 5); rubric score 61, exact-stage cap 15. Current priority 15/100 measures remaining work only.
Earlier dated history (preserved verbatim):
Strong scoped theoretical package with classical ingredients; the productive next step is a model-matched implication audit, not another finite Fourier identity. Triage from recorded evidence, 2026-10-12; not a proof or novelty probability.</t>
  </si>
  <si>
    <t>[2026-10-13; accepted-result cutoff 05:16:43 UTC; bounded later acceptance]
Independent ACCEPT: final p=3 necessity and inherited p&gt;=5 composition complete the escape classification/count for every distinct odd-prime pair in D8 x Cp x Cr. Maximum 26pr-8p-8r; labeled count 64 C^2 D(D+2C), with the inherited definitions. No prime-case gap remains. Review manifest 52aa0565287110a26cca485dd0efd584d287d433eef7aa518877b423912a98e2.
Earlier dated history (preserved verbatim):
[2026-10-13; accepted-result cutoff 04:23:32 UTC; reviewed-results sync]
Independent ACCEPT: full escaping-optimizer critical-boundary classification and labeled count for all distinct primes 5&lt;=p&lt;r. Count: 64 C^2 D(D+2C), C=A(C2 x Cp x Cr), D=2 A(Cp x Cr)^2. Review manifest 93689ee17ebaee4ae4285bc665fdea8f4d5f6ede96a471b47c2347272b48de92. The p=3 formula is established only for the critical-boundary subclass; full p=3 necessity remains unaccepted. The previously accepted all-odd-prime value and unrestricted-optimizer theorem are unchanged.
Earlier dated history (preserved verbatim):
[2026-10-13; accepted-result cutoff 03:48:30 UTC; bounded later-stage sync]
Independent ACCEPT of actual escaping-optimizer critical-boundary classification and labeled count only for primes 17&lt;=p&lt;r: 64 C^2 D(D+2C), C=A(C2 x Cp x Cr), D=2 A(Cp x Cr)^2. Critical-boundary lifting/subclass classification and the maximum graph-profile obstruction hold for all distinct odd primes. Review manifest b7b23c5d458ccfaa3cbb2ad19d5e9c83bbf2303876b8e588787de6cfb982e237. The full all-odd-prime value and unrestricted optimizer theorem remains previously accepted; the escaping subclass exhaustiveness for p=3,5,7,11,13 is separate and unproved at this freeze.
Earlier dated history (preserved verbatim):
[2026-10-13; accepted-result cutoff 03:06 UTC; frozen successor sync]
Independent ACCEPT: the exact forward group-to-graph transfer holds for D8 of order8 and every distinct odd-prime pair, with left prefix stabilizers, full escape B=G and w(I)=Z-(8pr-1). Together with accepted capacity for17&lt;=p&lt;r it gives escape upper bound26pr-8p-8r and discharges optimizer premise P1; full proper-subgroup structural premise P2 remains retained/cited, not reproved by this transfer. Transfer review manifest 9c8ee693c3fa5c37a428d4b33d71b4bc1d2e97225ce5d97dd4debe5b873da0d8. This transfer stage is COMPLETE (priority 15); alone it proves neither arbitrary graph realization nor sharp escape attainment/classification/count. Independent ACCEPT of the full source-bound fusion for G=D8(order8) x Cp x Cr and all distinct odd primes p,r, in either order: unrestricted maximum 28pr-8p-8r, full-escape maximum 26pr-8p-8r, sharp deficit 2pr; unrestricted optimizers are exactly recursive actual maximal-subgroup right-coset blocks with optimal interiors, unique top and exact labeled count A(1)=1, A(H)=sum_[J actual maximal] [H:J]! A(J)^[H:J]. The every-r p=13 optimizer/count consequence is included. Review manifest 2e1ac23ee091a05e025acd59f0f7af1c53f070ec3448bcfd7343a2b800d639a1 binds the unchanged fusion candidate 0f1dbfd7968fb3545db6d6fc3a5a1e8d8c025158dbf1526ff857dfe0f043e3e6. Full P2 structural proofs and inherited fixed-slice/capacity dependencies are explicit; large predecessor archives were not rerun. The entire original value/unrestricted-classification/count stage is COMPLETE (priority 15). Escaping optimizer classification/count is a separate extension, not missing proof of this accepted theorem.
Earlier dated history (preserved verbatim):
[2026-10-13; full status reconciliation]
Independent ACCEPT with explicit inherited premises: for G=D8×Cp×Cr, D8 of order8 and primes17&lt;=p&lt;r, all unrestricted maximizing labeled orders are recursive consecutive actual maximal-subgroup right-coset orders with optimal interiors and unique top B. Under P1 strict group-level escape and P2 full proper-subgroup structure, M(G)=28pr−8p−8r and A(G)=2A(C4×Cp×Cr)^2+4A(C2²×Cp×Cr)^2+p!A(D8×Cr)^p+r!A(D8×Cp)^r. The conditional optimizer classification/count stage is COMPLETE15. Review seal 7fc634fb52b6964c11122b987cc54a6e8b8fe0a84b7cfc8c1ce98fc24c90d07d. The group-to-graph transfer is an explicit inherited premise, not newly proved here. No escape-maximizer classification/count or novelty claim.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[2026-10-12 17:13 UTC; independently accepted uniform p11 PREFIX slice]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
Earlier dated history (preserved):
[2026-10-12 13:03 UTC; independently accepted p=7 uniform PREFIX extension]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Earlier dated history (preserved):
[2026-10-12 12:08 UTC; independently accepted uniform p5 PREFIX slice]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Earlier dated history (preserved):
[2026-10-12 11:18 UTC; independently accepted D8 C5 C7 finite PREFIX case]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Earlier dated history (preserved):
[2026-10-11 23:34 UTC; independently accepted uniform p3 mixed-prime slice]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Earlier dated history (preserved):
[2026-10-11 21:36 UTC; current accepted-scope cross-view reconciliation]
Independent ACCEPT adds D8 x C3 x C7, order 168: max Z=508, sharp full-escape max 466 (deficit 42), recursive optimizer classification, unique top B and exact labeled count. A 53-record binary partition with 27 exact leaf covers and actual attaining orders proves the bound. For distinct odd primes p,r, explicit constructions attain 28pr-8p-8r unrestricted and 26pr-8p-8r with full escape; these are lower bounds only. Pure unbranched weighted-clique covers on the specified order 168 graph have optimum 905/3&gt;299 and cannot prove its sharp integral target. Earlier order 120 (356/326), abelian/permutable, p-group and two-Sylow scopes remain accepted.
Earlier dated history (preserved):
[2026-10-11 19:40 UTC; reviewed consolidation]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Earlier dated history (preserved):
[2026-10-11 16:43 UTC; final noncyclic PREFIX independent acceptance]
ACCEPT without mathematical repair: (A) maximum value for H×P with arbitrary finite q-group H and p-group P, p!=q, including axes/singleton; (B) full optimizer hierarchy, unique top, labeled count and sufficient escape gap for H×(C_p×C_p); (C) the direction-switch diagnostic. General arbitrary-P optimizer classification is not accepted by A. Previously accepted cyclic all-b results remain intact.
Prior dated record, preserved verbatim:
[2026-10-11 16:00 UTC; final all-b independent acceptance]
CURRENT: Independent ACCEPT as written, with no mathematical correction, for G=H×C_(p^b), |H|=q^a, integers a,b≥0 and primes p≠q. Accepted exact value, every recursive maximal-subgroup right-coset optimizer, unique top B for nontrivial G, labeled recurrence and sufficient mixed escape gap p^(b−1)(p−1). Earlier specialized results and stronger D8 gaps remain preserved.
Prior dated record, preserved verbatim:
[2026-10-11 15:45 UTC; final independent scope acceptance]
CURRENT: Independent ACCEPT, no mathematical correction, for H×C_(p²), |H|=q^a, a≥0, primes p≠q. Accepted exact maximum, every recursive maximal-subgroup right-coset optimizer, unique top B, labeled recurrence, and sufficient escape gap p(p−1) for a≥1. Earlier H×C_p and stronger specialized D8 statements remain accepted.
Prior dated record, preserved verbatim:
[2026-10-11 14:47 UTC; final H×C_p acceptance and bounded prior-work comparison]
CURRENT: Independent ACCEPT with no mathematical correction for H×C_p, H any finite q-group of order q^a, a≥0, and p≠q prime, including p=2&lt;q. Accepted exact value, every recursive maximal-subgroup right-coset optimizer, unique top B, labeled recurrence and sufficient escape gap p−1 for a≥1. Existing accepted classes and the stronger D8-specific bound are preserved.
Prior dated record, preserved verbatim:
[2026-10-11 14:25 UTC; final independent uniform-family acceptance]
CURRENT: The uniform family D8 x C_p is independently accepted for every odd prime p, with no correction to the submitted family theorem. Maximum 20p-8; every optimizer is a recursive maximal-subgroup right-coset ordering and uniquely determines its top subgroup. General nontrivial nilpotent escape remains open.
Prior dated record, preserved verbatim:
[2026-10-11 14:04 UTC; final independent scope]
CURRENT: Independent ACCEPT WITH CORRECTION for the bounded D8 x C3 result and conditional nilpotent reduction. The escape statement must range over NONTRIVIAL finite nilpotent groups; the raw singleton case is false. Existing general PREFIX theorem classes are unchanged.
Prior dated record, preserved verbatim:
Proof closed (scoped)</t>
  </si>
  <si>
    <t>Static source/CSV/log consistency only; no imported tests, compilation or benchmarks rerun. Warm timing excludes shared plan construction; combined cold plan is not each schedule's independent cold cost. Not an optimized-NTT-library or FFTW win, new asymptotic rate or exact-complex claim.</t>
  </si>
  <si>
    <t>2026-10-12: source intake reviewed; prose assessment ENGINEERING_NTT_REVIEW.md. Separate from Q32's positive normalized F60 p32 certified comparator/API and its remaining deployment obligations. Unranked supplementary source. Reviewed privacy-filtered report SHA256 32b9e8e7c33b69633e1616188b59e0f9ad643677680bbb5b6175ee5900ddf4d8.</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</si>
  <si>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at its explicitly guarded scope in the recorded internal review; this ranking adds no proof or replay acceptance.</t>
  </si>
  <si>
    <t>[2026-10-13 12:24:37 UTC; frozen accepted-source cutoff]
Scope selection required: freeze one benchmark contract with compiler, machine, lengths and inputs. Separate each schedule's own cold preparation, exact-output comparator and warm repetitions. Compilation/execution is a separate task.
Earlier dated history (preserved verbatim):
Preserve Q32 acceptance and open obligations. Source-bound reproducible build/runtime qualification and a matched deployment/comparator contract remain open. No gate retirement, rank change or canonical promotion.</t>
  </si>
  <si>
    <t>Static source/CSV/log consistency is the current evidence. This is practical qualification rather than theorem novelty. Triage from recorded evidence, 2026-10-12; not a proof or novelty probability.</t>
  </si>
  <si>
    <t>[2026-10-13; accepted-result cutoff 03:06 UTC; frozen successor sync]
Classical nullity/frame-contraction/compatible rank-structure components are attributed. The simultaneous unrelated-branch common-rectangle and correction synthesis is unmatched only in the bounded inspected primary set. Historical worldwide priority is unresolved; no independent fundamental principle or new canonical discovery is claimed.
Earlier dated history (preserved verbatim):
A | focused candidate; bounded comparison; priority unresolved. Exact historical priority remains unverified; accepted proof and an unsuccessful prior-work search do not certify novelty.</t>
  </si>
  <si>
    <t>[2026-10-13 12:24:37 UTC; frozen accepted-source cutoff]
Scope selection required: freeze one benchmark contract with compiler, machine, lengths and inputs. Separate each schedule's own cold preparation, exact-output comparator and warm repetitions. Compilation/execution is a separate task.
Earlier dated history (preserved verbatim):
Run a reproducible source-bound build and matched cold/warm benchmark only after freezing the hardware, inputs, plan ownership and comparator contract.</t>
  </si>
  <si>
    <t>Independent correctness and reproducibility record with separate per-schedule cold preparation; no optimized-library win inferred from existing static logs.</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</si>
  <si>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Compare the exact independently routed, correction-compatible branch theorem with a named primary inverse-rank/GIRS/TQS result, preserving every quantifier and the common-rectangle cutoff.</t>
  </si>
  <si>
    <t>[2026-10-13; accepted-result cutoff 03:06 UTC; frozen successor sync]
COMPLETE at the audited named comparison scope. Reopen only for a concrete same-scope defect or an explicitly selected distinct bounded task; no worldwide novelty clearance or closure of the separate field-count, ordered-norm or NF06/F4 frontiers.
Earlier dated history (preserved verbatim):
An explicit earlier-theorem implication with checked hypotheses, or a precise unmatched clause and citations. No worldwide novelty or unrestricted runtime lower bound follows from a negative comparison.</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</si>
  <si>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accepted-result cutoff 05:16:43 UTC; bounded later acceptance]
Escape stage COMPLETE 15, inactive. The new consolidated acyclic proof is pending independent review, unranked. Separate EFK full-statement/equality comparison remains SOURCEBLOCKED 60, inactive; no repeated broad retrieval. Preserve the broader publication and historical-priority obligations.
Earlier dated history (preserved verbatim):
[2026-10-13; accepted-result cutoff 04:23:32 UTC; reviewed-results sync]
Selected p=3 gate (priority 64): prove actual critical-boundary necessity for every prime r&gt;3, or certify an actual escaping equality counterexample with exact score and B=G. The p=3 candidate is pending at this cutoff. Historical EFK full-statement/equality comparison remains separately source-blocked; no repeated broad retrieval is selected.
Earlier dated history (preserved verbatim):
[2026-10-13; accepted-result cutoff 03:48:30 UTC; bounded later-stage sync]
Selected OPEN (priority 64): resolve actual critical-boundary necessity for escape equality at p=3,5,7,11,13 and every prime r&gt;p. A small-prime candidate under development is not independently accepted. The separate EFK full-statement/equality comparison remains source-blocked historical work at 60; no repeated retrieval is activated.
Earlier dated history (preserved verbatim):
[2026-10-13; accepted-result cutoff 03:06 UTC; frozen successor sync]
New explicitly selected extension OPEN (priority 64): derive checkable necessary conditions for escaping equality, initially in the p&gt;=17 uniform-capacity range. Track every zero-slack condition through capacity and actual nested prefix stabilizers, and include a genuine escaping witness. Distinguish graph equality from realizability by group prefixes; the small-prime slices require separate work. This extension is optional relative to, and not needed to validate, the now-complete all-odd-prime value/unrestricted-classification/count theorem. Full escaping classification/count remains unproved. EFK full-paper comparison is a separate access-blocked publication disclosure, not an indefinitely repeating active search.
Earlier dated history (preserved verbatim):
[2026-10-13; full status reconciliation]
Current distinct lead69: validate the uniform group-to-graph transfer needed for the strict escape premise P1 over every prime17&lt;=p&lt;r, under the exact full-prefix score and B definition; prove the complete reduction with all equality/inequality guards or isolate a certified gap. Preserve the accepted conditional optimizer theorem and completed uniform CUT. Secondary EFK92 full statement/equality comparison60 remains a publication obligation; optional escape-equality study64 is separate.
Earlier dated history (preserved verbatim):
[2026-10-13;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[2026-10-13 00:04 UTC; current cycle]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NEW-16 remains progressed/open. After the p=11 family, both-prime-variable matching bounds for 13&lt;=p&lt;r remain open, as do full-escape optimizer classification and counts even for accepted slices. Larger exponents, broader nonabelian three-prime and all finite nilpotent groups remain open. EFK remaining-body/equality source gaps and historical priority remain unresolved. No new canonical identity, rank/band/count promotion, cryptographic decoder, generic algorithmic method or physical/asymptotic speed conclusion. No dedicated PREFIX queue ID exists; NEW-16 remains the result anchor, with unrelated SCHUR-V28/SPARSE-PREFIX untouched.</t>
  </si>
  <si>
    <t>M-ROUTED-FIELD</t>
  </si>
  <si>
    <t>TO RESEARCH</t>
  </si>
  <si>
    <t>["F064"]</t>
  </si>
  <si>
    <t>Field-general column-two inverse-sum obstruction</t>
  </si>
  <si>
    <t>[2026-10-12 17:13 UTC; independently accepted uniform p11 PREFIX slice]
Fresh reviewer code verifies 919370 affine rows and 4596850 exact scalar inequalities, all 40 cones and 133 prime bases, 17 negative controls, literal graph comparisons at r=13,19,89, direct actual-group witnesses and the D8 labeled count 2432. Every terminal slope is 16720 and the t=9 value is 190(792+rho)−87. Independent graph/mask order, interval-based conflicts, vector Bellman maxima, finite C++ checker and Python prime sieve cross-check the proof. All outputs from portable cold replay agree semantically, excluding wall times; only newly authored reviewer programs execute. Exact arithmetic and bounded int64/mask safety are verified; diagnostics are not full peak-memory/RSS or runtime guarantees.
Earlier dated history (preserved):
[2026-10-12 13:03 UTC; independently accepted p=7 uniform PREFIX extension]
Fresh independent implementation checks 325,326 certificate rows and 1,626,630 inequalities,24 reduced residues modulo 56, all 117 reduced finite bases below 280, plus 8,013,159 literal graph-pair controls, actual labeled witnesses and the D8 exhaustive count. All 12 negative tests reject, including the preserved shorter-fit failure 3464&gt;3463. Complete portable reviewer cold replay passes without candidate-code execution or external source files. This is project review, not external peer review or proof-assistant certification.
Earlier dated history (preserved):
[2026-10-12 12:08 UTC; independently accepted uniform p5 PREFIX slice]
Independent exact universal review verifies all16 reduced residues modulo40,640 bands,144,366 state records and721,830 scalar inequalities, with46 exact small abstract-graph bases. Fresh uncompressed graph checks at r7/17/43, actual r7/r13 stabilizers, complete D8 optimizer controls, subgroup/count checks and13 negative controls pass. A complete cone induction supplies the all-prime proof; finite fitting is not used as extrapolation. Sealed cold replay passes.
Earlier dated history (preserved):
[2026-10-12 11:18 UTC; independently accepted D8 C5 C7 finite PREFIX case]
Independent exact review checks every Bellman entry: 15 subgroup-order graphs, 73,243 states, 108,880 transitions, a separate residual-graph solver, actual 280-element witnesses, 40 subgroups and 100 maximal inclusions. The sealed reviewer cold replay passes, including 12 corruptions and 85,824 small-group orders.
Earlier dated history (preserved):
[2026-10-11 23:34 UTC; independently accepted uniform p3 mixed-prime slice]
Uniform computer-assisted integer theorem independently reviewed: exact graph/state equivalence, all160060 inequalities on32012 affine-certificate records, all8 prime residues modulo24 and23 small abstract-graph bases. Finite cone-ray induction proves all remaining sizes; no finite extrapolation or solver-status assumption. Separate full-graph controls r5/7/11/13 and historical count checks corroborate the proof. Project review, not proof-assistant certification or worldwide novelty determination.
Earlier dated history (preserved):
[2026-10-11 21:36 UTC; current accepted-scope cross-view reconciliation]
Source-bound reconciliation of the already sealed independent reviews reflected in the current overview.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This update does not rerun the mathematics, clear historical priority, change the original theorem statement or add a discovery count.
Earlier dated history (preserved):
[2026-10-11 19:40 UTC; reviewed consolidation]
Independent arbitrary-P structure review ACCEPT, with exact source bindings; earlier manuscript fidelity remains valid for its own scope.
Earlier dated history (preserved):
[2026-10-11 17:20 UTC; reviewed cross-tab reconciliation]
PREFIX noncyclic manuscript v3 fidelity review PASS: 19 pages,35 package payloads and25 source bindings verified; original versions unchanged. This is editorial clearance only, reusing previously accepted mathematics. PDF libfile_897f4a67c3208191a0d19390c327a815; LaTeX libfile_d7d7303e5c9c81919c5afc900a2c3cb7; package libfile_75c45b3c283481919678c2e256e48f2c.
Earlier history (unchanged):
[2026-10-11 16:43 UTC; final noncyclic PREFIX independent acceptance]
Final independent project mathematical review accepts A/B/diagnostic, bound to unchanged proof SHA256 148ddbc0f0d95ad5d0bde66acd901b4cf2fd69c79283e9c243e7ede0e13d22e0; symbolic arguments and separate exact controls are recorded. Thirty-eight review payloads and Library readback verified. This is not external human/journal or proof-assistant certification. Earlier 14-page all-b v2 fidelity PASS is preserved; the noncyclic v3 manuscript is being prepared.
Prior dated record, preserved verbatim:
[2026-10-11 16:24 UTC; current assignment and dependency reconciliation]
Document integration is now final PASS for the 14-page all-b Version 2 manuscript. Independent visual/rebuild/Library checks verified the PDF, LaTeX, all 28 source-package payloads and 19 source bindings with no correction; the earlier 11-page note is preserved. Fidelity review Library libfile_96a64feaf8788191b33c7b4c221ed855 v0, archive SHA256 f0cb76e9c4a6a8735ca32634db216b78edf5b5806d05583b85662643ad047ab2, review SHA256 d36ee63f2332dfeea9c6252279d12c289cb5b2e34de833e4a5660fc0e922b7e3. This closes document integration only, not independent human review, priority or any noncyclic extension.
Prior dated record, preserved verbatim:
[2026-10-11 16:00 UTC; final all-b independent acceptance]
Complete independent all-b symbolic proof review: every enclosing checkpoint clip retained, whole-gap densification, exact quotient identity, preserved top-endpoint deficits, and well-founded induction on a+b through both maximal-subgroup types. Separate fresh corroboration: 1,015 hierarchies, 1,011 quotient identities, 15,582 gap comparisons, 155,520 outer edges, and direct stabilizers for 170 orders. Exhaustive C24 checks cover 16,777,216 subsets and give maximum 52 with 2,044,231,680 optimizers; this is a finite control, not the basis of the all-b proof. The delivered H×C_p manuscript is a separately verified earlier document and does not silently include this extension. No external peer review or proof-assistant certification is claimed.
Prior dated record, preserved verbatim:
[2026-10-11 15:45 UTC; final independent scope acceptance]
The frozen prime-square proof has a separate complete independent symbolic review: clipped whole-gap densification, exact outer potential, strict escape, equality trapping, closed induction and labeled recurrence. Fresh controls check 59,173 clipped gaps, 189,271 coefficient checks, 1,101,188 outer edges, 930 actual group orders, and 1,315,358 small cyclic subset states. Finite controls corroborate the proof; they do not establish the general theorem by extrapolation. The already delivered 11-page H×C_p manuscript and its fidelity PASS remain separate; the new p² extension has not yet been integrated into that manuscript. No external human/journal review or priority clearance is implied.
Prior dated record, preserved verbatim:
[2026-10-11; publication-readiness reconciliation] The exact 11-page H×C_p working-note PDF, LaTeX source and package have a separate source/PDF fidelity PASS, including a pixel-identical independent rebuild. The proof ACCEPT and bounded prior-work comparison remain distinct. No external human specialist or journal review is documented in the available evidence; independent agent checks are distinct from external peer review.
Prior dated record, preserved verbatim:
[2026-10-11 14:47 UTC; final H×C_p acceptance and bounded prior-work comparison]
Independent complete proof audit of the symbolic q-adic identity, interval counts, equality trapping, recursive optimizer structure and count. Fresh controls: 415,758 affine edges, 5,598 rank paths, 11,200 arithmetic interval counts, and 50,873,422 full-subset states across 11 groups, including nonabelian p=2 cases. Source bytes and final author theorem are bound. A separate bounded primary-body comparison narrows novelty language; it is not a worldwide-priority certificate.
Prior dated record, preserved verbatim:
[2026-10-11 14:25 UTC; final independent uniform-family acceptance]
Final independent review checks the uniform proof for every odd prime p, all 36 affine checkpoint edges and all 128 checkpoint paths, plus independently written finite group/count controls. This is an all-p proof, not extrapolation from the earlier p=3 finite result. The immutable candidate theorem and prior singleton correction are explicitly bound. No new primary-source comparison or historical-priority clearance.
Prior dated record, preserved verbatim:
[2026-10-11 14:04 UTC; final independent scope]
Independent proof review of the corrected class-wide equivalence and fresh exhaustive direct-translation DP on all 8,388,608 identity-first D8 x C3 subset states. Maximum 52; identity-first optimizer count 8,460,308,480; labeled count 203,047,403,520, equal to an independently computed hierarchy count. All bounded-case optimizers are therefore hierarchical. Candidate programs were not executed. No new EFK source body was inspected.
Prior dated record, preserved verbatim:
[2026-10-11; primary-source comparison advanced] EFK Theorem 2.1 and its main double-counting step are now read from indexed primary-PDF text, not full rendered pages. The natural regular-action empty-base substitution fails its hypothesis on an optimal C8 order (12 &gt; 8). Intersecting-chain, fixed-flag and necklace-chain reductions were tested with explicit countercontrols; cyclic prime-power counting reduces exactly to rooted-tree automorphisms. This is an originality comparison, not a new manuscript correctness audit.
[Earlier record preserved below]
R2 follow-up reconciliation: P2102 claim-level comparison read; subgroup-chain and factorial/product antecedents attributed. EFK full mathematical body remains unrecovered. No new proof audit or exhaustive priority clearance.</t>
  </si>
  <si>
    <t>[]</t>
  </si>
  <si>
    <t>retained_statement_screened_support_or_scoped_result</t>
  </si>
  <si>
    <t>For any field with primitive Nth root, F_N=Σ_(i≤r)L_i Q_i^−1 R_i, invertible Q_i with≤2 nonzeros/column and permutation-contained endpoints, implies N≤r(r+1)^r. With row-degreeδ extra S, N≤δ(r+1)+r(r+1)^r. Two branches fail at N≥19. Any k inverse rows have exactly k independent nonzero projective column directions before endpoint masks.</t>
  </si>
  <si>
    <t>Field-general exact sums, independently routed endpoints including zeros; arbitrary row degree.</t>
  </si>
  <si>
    <t>Weaker complex asymptotic than separation/A; not obsolete because fields and sparse-correction scope differ. No products/approximation/runtime inference.</t>
  </si>
  <si>
    <t>[2026-10-13; source cutoff 10:52 UTC; newly recovered-source proposal]
TO RESEARCH: publication/attribution parent; acyclic main group mathematics accepted
Earlier dated history (preserved verbatim):
[2026-10-13; accepted-result cutoff 05:16:43 UTC; bounded later acceptance]
TO RESEARCH: publication/attribution parent; all-prime escape COMPLETE 15
Earlier dated history (preserved verbatim):
[2026-10-13; accepted-result cutoff 04:23:32 UTC; reviewed-results sync]
OPEN: p=3 all-r escaping-equality necessity
Earlier dated history (preserved verbatim):
[2026-10-13; accepted-result cutoff 03:48:30 UTC; bounded later-stage sync]
OPEN: p=3,5,7,11,13 escaping-equality exhaustiveness
Earlier dated history (preserved verbatim):
[2026-10-13; accepted-result cutoff 03:06 UTC; frozen successor sync]
OPEN: the specified successor remains; accepted named stages are complete at their exact scopes.
Earlier dated history (preserved verbatim):
[2026-10-13; full status reconciliation]
OPEN69: uniform group-transfer validation. Conditional unrestricted optimizer classification/count and uniform CUT stages are COMPLETE15. Primary EFK comparison60 remains separate.
Earlier dated history (preserved verbatim):
[2026-10-13; corrected-v2 uniform PREFIX acceptance]
Uniform CUT/group-value task is now COMPLETE15. NEW-16 remains TO RESEARCH only for distinct unrestricted optimizer69 and historical comparison60 obligations; escape optimizer classification remains open and outside the selected successor.
Earlier dated history (preserved verbatim):
[2026-10-13; post-checkpoint successor intake]
Parent remains TO RESEARCH for the distinct successor; completed-scoped stages are capped15.
Earlier dated history (preserved verbatim):
[2026-10-13 00:04 UTC; current cycle]
Parent/source record remains open only for its separately ranked successor.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The score includes all nonempty left prefixes and the full prefix once; B is generated only by proper-prefix stabilizers. Full escape excludes maximal stabilizer orders 44r,8r,88. The independent-set upper bound is 190r−87; reverse graph realizability is not required. Uniform affine proof covers all 40 reduced residues modulo 88 with t&gt;=9 and 8&lt;=n&lt;=t; 133 prime bases 13..787 cover the remainder. Classification and count apply only to unrestricted maximizers, not full-escape maximizers. The earlier n=4,t&gt;=5 residue 1 fit fails at band 16 by 8845&gt;8839; this rejects that particular invariant, not every shorter certificate. Exact-period conflicts and endpoint asymmetry are retained. Classical transversal/signature/coset/factorial ingredients keep attribution; no new literature/priority clearance.</t>
  </si>
  <si>
    <t>Preserve the stated scope and address any proof/novelty gap before promotion to a main candidate.</t>
  </si>
  <si>
    <t>[{"archive_relative_path":"master/fft_research_master_20261009/additions/0431_review_and_content_extensions/routed_branch_independent_audit_0439/SEALED_PROOF.md","sha256":"7a060b6147f4b715356c87f12440fab280ccbc9c7d473309ddb92035e41fa07c","inspection":"Theorem and/or accepted audit read as inert text in this pass; no supplied program executed, imported, compiled or AST-parsed."},{"archive_relative_path":"master/fft_research_master_20261009/additions/0431_review_and_content_extensions/routed_branch_independent_audit_0439/EXTENSION_AUDIT.md","sha256":"7ef7364cca61807c2eec8a69404f80c998a7564109e54e552f45ef22e25bd0ba","inspection":"Theorem and/or accepted audit read as inert text in this pass; no supplied program executed, imported, compiled or AST-parsed."}]</t>
  </si>
  <si>
    <t>No new task-level proof acceptance at this checkpoint; use the explicitly historical statement and scope.</t>
  </si>
  <si>
    <t>Distinct exact-field Fourier application candidate; historical priority unresolved. Classical frame/gain-graph antecedents are recorded, while the independently routed refinement count, consecutive Fourier rows and row-sparse correction retain their exact arbitrary-field/composite-order scope. No independent discovery rank inferred from family rank 4.</t>
  </si>
  <si>
    <t>No new current closure; historical limitations remain.</t>
  </si>
  <si>
    <t>proved_scoped | REVIEW-08 | Internal scoped outcome. Proof/certificate replay limits: replay_status: fresh_exact_exhaustive_bounded_checks_passed_uniform_proof_rederived</t>
  </si>
  <si>
    <t>accepted_scope: For independently routed inverse column-two branches, N&lt;=r(r+1)^r; adding row-degree-delta correction gives N&lt;=delta(r+1)+r(r+1)^r. k inverse rows have exactly k independent nonzero projective directions before masks.
Model/guards/costs: field_and_grammar: Any field with an exact-order-N root; composite N and zero edge/endpoint weights included. Arbitrary denominator row degree. Exact additive inverse sum only.
Corrections/rejected extensions: rejected_or_unestablished: No arbitrary-row full spark at composite order
No products, approximation or shared-evaluator lower bound
No sharpness assertion for r&gt;=2</t>
  </si>
  <si>
    <t>fresh_checks: 10,226 exhaustive GF2 column-two matrices
3,103 invertible instances
45,691 inverse-row restrictions
2,562 consecutive-row Fourier minors
proof_basis: Unicyclic support component counts, deletion of constraint columns, direct-sum nullspaces, endpoint zero absorption and consecutive-row Vandermonde refinement count.
Review record: research_cycle_2111/review08_separators/PER_ID_OUTCOMES.json; SHA256 77becd6e804712be7e69180f762d4c2a8505f319ccb4771692edc628ab460d38.
Consolidation verifies mapping and hashes; it does not rerun all packet checks. No priority claim.</t>
  </si>
  <si>
    <t>remaining_obligations: None for the stated representation theorem; broader models are not claimed
Current supplement treatment: 
Packet priority qualification: No priority assessment or upgrade in this consolidation.
Historical gaps and historical current-overlay text are preserved in the consolidated ledger and A:V.</t>
  </si>
  <si>
    <t>[2026-10-13; accepted-result cutoff 03:06 UTC; frozen successor sync]
The source-bound exact-field proof and classical frame-contraction implication are complete; no mathematical obligation remains for the stated representation theorem. Its bounded comparison is independently discharged, so apply the completed-stage cap 15. Historical 59 is retained as history; unresolved worldwide priority alone is not a runnable successor. Dimensions (information gain, tractability, defensible novelty opportunity, scope/impact, evidence readiness)=(1, 5, 0, 2, 5); rubric score 51, exact-stage cap 15. Current priority 15/100 measures remaining work only.
Earlier dated history (preserved verbatim):
Strong scoped theoretical package with classical ingredients; the productive next step is a model-matched implication audit, not another finite Fourier identity. Triage from recorded evidence, 2026-10-12; not a proof or novelty probability.</t>
  </si>
  <si>
    <t>[2026-10-13; accepted-result cutoff 03:06 UTC; frozen successor sync]
Scoped ACCEPT reconfirmed for any field with an exact-order-N root: additive sums of r&gt;=1 independently permutation-contained-routed inverses of invertible column-two denominators satisfy N&lt;=r(r+1)^r, or N&lt;=delta(r+1)+r(r+1)^r with a row-degree-delta correction. Arbitrary denominator row degree, characteristic-compatible composite orders and endpoint zeros are included. The inverse-direction lemma is a classical half-edge/frame-contraction corollary. Exact root order, consecutive rows, zero absorption and common-refinement guards were rederived independently; 12550 exact Vandermonde minors and targeted invalid-generalization controls passed. This exact-field stage is COMPLETE (priority 15), separately from the F018 complex norm comparison.
Earlier dated history (preserved verbatim):
Accepted at its explicitly guarded scope in the recorded internal review; this ranking adds no proof or replay acceptance.</t>
  </si>
  <si>
    <t>[2026-10-13; accepted-result cutoff 03:06 UTC; frozen successor sync]
Classical frame/gain-graph contraction gives the inverse-direction structure. The exact-field Fourier bound and row-sparse correction are elementary applications; their complete printed form remains unmatched only in the bounded inspected statements. Historical priority is unresolved, with no new fundamental matrix principle, extra discovery count or FFT advance claimed.
Earlier dated history (preserved verbatim):
B | specialized result; bounded comparison; priority unresolved. Exact historical priority remains unverified; accepted proof and an unsuccessful prior-work search do not certify novelty.</t>
  </si>
  <si>
    <t>BORROWED-FOURIER-COMPILER-20261012</t>
  </si>
  <si>
    <t>Alternative one-bank Fourier compiler implementation</t>
  </si>
  <si>
    <t>[2026-10-13; accepted-result cutoff 03:06 UTC; frozen successor sync]
No active task remains at the named M-ROUTED-FIELD exact-field theorem/source stage. Preserve the accepted field/root/additive grammar and the explicit classical-to-Fourier dependency map. Historical priority of the combined inequality remains unresolved; reopen only for a concrete same-scope defect or a named new predecessor with a specific clause. No recurring generic novelty search or unrequested extension is queued.
Earlier dated history (preserved verbatim):
Compare the exact independently routed, correction-compatible branch theorem with a named primary inverse-rank/GIRS/TQS result, preserving every quantifier and the common-rectangle cutoff.</t>
  </si>
  <si>
    <t>For every r&gt;=1 and arbitrary complex inputs, the accepted local construction uses exactly r data coordinates, O(1+log² r) disjoint shear/monomial layers and polynomial supplied-root preparation. It uses the classical ALG-022/F096 positive unnormalized F=S T diag(d) T^T S factorization. With the existing accepted fixed-C tensor engine and written synchronization/CRT/Bluestein transfer, the exact arithmetic implication is O(N(log N)^(1-a)(log log N)^(1+a)) at that existing saving a. The prior quadratic compiler already supports the same substitution; this is an alternative implementation of prior asymptotic mathematics.</t>
  </si>
  <si>
    <t>[2026-10-13; accepted-result cutoff 03:06 UTC; frozen successor sync]
COMPLETE at this exact-field theorem/source scope: the classical structural implication and all endpoint/root/consecutive-row/refinement/correction guards are checked, with no concrete unfinished obligation in the source row. This is not worldwide novelty clearance, sharpness, products, approximation, a runtime lower bound or closure of M-SEPARATION/Q34.
Earlier dated history (preserved verbatim):
An explicit earlier-theorem implication with checked hypotheses, or a precise unmatched clause and citations. No worldwide novelty or unrestricted runtime lower bound follows from a negative comparison.</t>
  </si>
  <si>
    <t>[2026-10-13; accepted-result cutoff 05:16:43 UTC; bounded later acceptance]
Bounded source-semantic audit COMPLETE: no concrete mismatch found on the pinned all-length arbitrary-input DFT endpoint in root-provisioned unit-cost exact-complex RAM, conditional on proof dependencies. No Lean build/kernel acceptance. Audit manifest 937b256ad983a6a23ddc024d7d2bd8f11a6d1d7b3e0ccdbd83dddb35dfd16a32.
Earlier dated history (preserved verbatim):
[2026-10-13; accepted-result cutoff 04:23:32 UTC; reviewed-results sync]
Independent ACCEPT of bounded local matched comparison with corrections. Both complete pinned compiler declarations are exact-r and O(log^2 r); their upstream Lean proof was statically inspected, not independently rebuilt. Legal prior cancellation lowers local FFT calls from literal 16 to 12; candidate uses 8. Local depths are 24 log2(q)+18 versus +17, not a factor-two gain. For q=8,a=4,e=5, the prior literal layer count is 170 (not 162), and candidate 89 versus optimized prior 90. Review manifest 4e5e75b8e1fd946a3224900231e732f2768180285696c9e09cd06faba618b9f3. Named comparison complete (priority 15).
Earlier dated history (preserved verbatim):
Mathematical construction and charged theorem transfer are accepted in the stated exact-complex/logarithmic-word, supplied-root model; fresh independent bounded local compiler and synchronization reproduction passed. OpenAI formalization introduced 8 October 2026 already supplies exact-width O(log² r), polynomial preparation and a two-bank route. Comparing only its weaker written log⁴ bound was incomplete. One-bank historical originality and total-constant benefit remain unestablished. No new canonical discovery, rank or asymptotic gain.</t>
  </si>
  <si>
    <t>Reviewed 2026-10-12. Original PDF SHA256 bfe36aa3cf26cfda0e74fbab75d1f3d021c9dd98ba78be8c1752bd2f10e651d5; authored ZIP e17f11d2c621430a904b60f9cf0de6226b5b9139993849a770758d50f3d9d729. Corrected binding 351c4e8b155d45933b7719f95eca3930faab3cb0e25895aaeb37fc297d654c39, composition 648a1f1265f63aaf31afc6255a389dd0e9a436261a6c355bbac6ce34acdae6c8, prior supplement 9ac2bf747b0d09453e5a0c61e8b020af9de6471c13c93acf6d12be0993b1e3f4, fresh review a3d749be0fdc19f60f37e48b956692ae27b636d050d26a5db89bd4d9e91eb3db. Fresh 181 local Fourier basis columns, 85 synchronized Fourier columns, 20 dirty-role columns and 7 negative controls passed. Prior revision fd4aeeb2ee4fc729c18d98444fed42fd0529eeeb, FourierWords blob 50e57b23f72e6c830ead098e80776d70e02db646, introduced commit 301488868beec11bfd897168433b0a64f5258559 at 2026-10-08T05:03:50Z.</t>
  </si>
  <si>
    <t>[2026-10-13; accepted-result cutoff 05:16:43 UTC; bounded later acceptance]
Retain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Correct the manuscript’s historical comparison and qualify one-bank versus prior two-bank constants under one ledger. The authored 455 modular + 10 characteristic-zero positives and 6 negative controls were not rerun. Fresh bounded checks do not execute the imported fast tensor engine or complete all-length CRT/Bluestein backend; that engine remains an accepted theorem dependency. No Lean rebuild, bit/stability or measured speed claim. Exactly r concerns data registers, not scalar/schedule storage or the copying Python evaluator. Suitable extra power-of-two roots are supplied; no arbitrary-finite-field norm-regularizer theorem or direct O(N) q-kernel oracle follows. Existing F096 tail/forcing branches remain separate.</t>
  </si>
  <si>
    <t>[2026-10-13; accepted-result cutoff 05:16:43 UTC; bounded later acceptance]
Preserve the compiler normalized-cost/historical residual at 32. The bounded external-source semantic audit is complete without a concrete mismatch, conditional on pinned proof dependencies; full Lean kernel/dependency correctness remains unverified. No priority increase or local-comparison reopening. Current priority 32/100 applies to unchanged compiler residual; it is not a novelty probability.
Earlier dated history (preserved verbatim):
[2026-10-13; accepted-result cutoff 04:23:32 UTC; reviewed-results sync]
Independent review closes the matched asymptotic/local-comparison stage at 15 and explicitly recommends 32 for the narrower complete-program normalized-cost/historical-priority residual. Current priority 32/100 applies to remaining work; it is not a novelty probability.
Earlier dated history (preserved verbatim):
Independent exact-source audit confirms the Oct8 prior route already supplies the same asymptotic. The unresolved value is a one-bank constant/width advantage, not a new FFT rate. Triage from recorded evidence, 2026-10-12; not a proof or novelty probability.</t>
  </si>
  <si>
    <t>M-SEPARATION</t>
  </si>
  <si>
    <t>["F017"]</t>
  </si>
  <si>
    <t>[2026-10-13; accepted-result cutoff 05:16:43 UTC; bounded later acceptance]
No new asymptotic FFT discovery or historical-priority clearance. Existing matched comparison stays COMPLETE 15; its independent full-program constant advantage remains unresolved.
Earlier dated history (preserved verbatim):
[2026-10-13; accepted-result cutoff 04:23:32 UTC; reviewed-results sync]
No new asymptotic FFT saving over complete cited prior. One-bank historical priority and complete-program constant advantage remain unresolved; upstream global claims are attributed declarations, not independent endorsements.
Earlier dated history (preserved verbatim):
Known/attributed mechanism, prior asymptotic, or no standalone novelty opportunity established for this task. The work-priority score does not claim originality.</t>
  </si>
  <si>
    <t>Independent-order separation-rank sum theorem</t>
  </si>
  <si>
    <t>[2026-10-13; accepted-result cutoff 05:16:43 UTC; bounded later acceptance]
Retain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Compare the one-bank r-register compiler with the already formalized two-bank O(log² r) route under one fixed operation, width, coefficient, schedule and copying ledger; correct the obsolete log⁴-only historical comparison.</t>
  </si>
  <si>
    <t>[2026-10-13; accepted-result cutoff 05:16:43 UTC; bounded later acceptance]
Semantic audit is conditional on exact-pin proof validity. One canonical root below 1024*n^3 is supplied for one work unit; exact unrestricted complex and bounded natural-word operations are unit cost. No root-free, bit/stability, exact-n storage, extracted runnable program or practical-speed claim. Do not relabel 53 source-frontier targets as verified proofs.
Earlier dated history (preserved verbatim):
[2026-10-13; accepted-result cutoff 04:23:32 UTC; reviewed-results sync]
A reproducible complete-program normalized-cost pilot and symbolic recurrence audit, or an exact unpriced obligation. Do not infer all-width constants from the finite pilot; do not relabel static upstream theorem declarations as independently kernel-verified. Preserve ALG-022 separate recurrence/F096 obligations.
Earlier dated history (preserved verbatim):
A source-bound exact cost/width comparison and corrected credit, with independently checked representative schedules. No exponent/asymptotic gain is claimed.</t>
  </si>
  <si>
    <t>QTORUS-CONNECTED-MINOR-20261013</t>
  </si>
  <si>
    <t>[2026-10-13 00:04 UTC; current cycle]
Q-torus restricted obstruction and verified finite positive control
Earlier dated history (preserved verbatim):
Q-torus connected-minor obstruction, two and three fixed orientations</t>
  </si>
  <si>
    <t>[2026-10-13 00:04 UTC; current cycle]
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
Earlier dated history (preserved verbatim):
Two independently gauged additive q-torus resolvents with fixed phi=(-c,a+c), m&gt;=4 prime power, are excluded from monomial Fourier equivalence under the exact source grammar.</t>
  </si>
  <si>
    <t>For H_j separation ranks r_j under d distinct independent row/column order pairs, common m×m rectangle m=floor(N/2^d) has sum rank≤R=Σr_j. Flat-unitary equality requires m²≤NR; prime Fourier requires m≤R. ||U−ΣH_j||₂²≥max(0,m/N−R/m). Q rank1 branches imply Q≥0.5log₂N−O(loglogN), nearly log₂N at prime lengths.</t>
  </si>
  <si>
    <t>[2026-10-13 00:04 UTC; current cycle]
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 Historical novelty unassessed. A finite2-full-spark control is not an all-size theorem, higher-minor certificate, uniform coefficient construction, Fourier algorithm, unrestricted lower bound or bit/conditioning claim.
Earlier dated history (preserved verbatim):
Independent restricted three-orientation obstruction accepted: prime-power m&gt;=5, fixed orientations and guarded independently gauged branches. Original two-orientation theorem retained; historical priority unassessed.</t>
  </si>
  <si>
    <t>Additive independently routed, separately gauged ordered low-rank operators; zero weights allowed. Bare multicycle blocks covered by concatenated orders.</t>
  </si>
  <si>
    <t>Source intake reconciled 12 October 2026. Noncanonical source/workflow view. Library libfile_8a3f2e63a2808191baddbf370337a4c6. Archive SHA256 0cc2147504a83677b16ee9f3f0cb57b62ebe20bb28120167a54b82444f59c690. Source member RESEARCH.md. Source SHA256 17ac34b2c88530c51682f81a936992d36dd25cb1cf0f802f2f2e505068ccb24a.</t>
  </si>
  <si>
    <t>[2026-10-13 12:24:37 UTC; frozen accepted-source cutoff]
Parent priority 50 is unchanged. The older three-orientation comparison remains separate; historical originality of the exact five-orientation conjunction is unassessed. Further work needs a fresh exact primary statement mapping orientations, independent gains, both guards and determinant conclusion.
Earlier dated history (preserved verbatim):
[2026-10-13 00:04 UTC; current cycle]
Compare the accepted restricted obstruction and finite positive control with model-matched prior theorems, preserving exact orientations, guards and gains. Identify an exact implication or precisely unmatched clause. The completed finite control is not an open replay task; frozen three-orientation Fourier synthesis remains closed.
Earlier dated history (preserved verbatim):
Compare the accepted connected-zero-minor obstruction with exact prior Fourier-minor and q-torus support theorems, preserving independent branch gains and the three fixed orientations. Keep positive Fourier synthesis in that frozen grammar closed; any changed architecture is a separate task.</t>
  </si>
  <si>
    <t>[2026-10-13 00:04 UTC; current cycle]
Current packet priority50 unchanged for source-bound prior-art/model comparison. Dimensions(3,3,1,2,3), weighted mean2.45. Finite positive-control audit complete/capped15; excluded frozen three-orientation synthesis stays8.
Earlier dated history (preserved verbatim):
The three-orientation obstruction is now independently accepted at its restricted prime-power scope. The packet retains a useful publication/prior-art task; only positive synthesis within the frozen three-orientation grammar has priority8. Triage from recorded evidence, 2026-10-12; not a proof or novelty probability.</t>
  </si>
  <si>
    <t>No term-to-runtime conversion or product extension; not new GIRS theory; publication priority unresolved.</t>
  </si>
  <si>
    <t>[2026-10-13 12:24:37 UTC; frozen accepted-source cutoff]
The bounded five-orientation primary comparison is complete. Cross-ratio/cyclotomic exclusion and the guarded cyclic solver reduce to classical mechanisms. The unmatched conjunction is the frozen five-branch sum of independently gauged N=64 resolvents realizing invertibility and all 4,064,256 nonzero 2-by-2 minors with the guarded executor.
Earlier dated history (preserved verbatim):
[2026-10-13 00:04 UTC; current cycle]
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
Earlier dated history (preserved verbatim):
Independent restricted three-orientation obstruction accepted for prime-power m&gt;=5, with fixed orientations and guarded independently gauged branches.44,220 exact controls corroborate the symbolic proof; broader architectures remain open.</t>
  </si>
  <si>
    <t>[2026-10-13 00:04 UTC; current cycle]
Historical novelty unassessed. A finite2-full-spark control is not an all-size theorem, higher-minor certificate, uniform coefficient construction, Fourier algorithm, unrestricted lower bound or bit/conditioning claim.
Earlier dated history (preserved verbatim):
No separate worldwide/model-matched novelty clearance. Preserve the original source attribution; the priority score does not establish originality.</t>
  </si>
  <si>
    <t>[{"archive_relative_path":"addendum/new_research_addendum_20261010/inherited_context/ordered_separation_rank/THEOREM.md","sha256":"96180a3a24015afd614364e65a915c5c507da566b4727b20d3800c55b6b790de","inspection":"Theorem and/or accepted audit read as inert text in this pass; no supplied program executed, imported, compiled or AST-parsed."},{"archive_relative_path":"master/fft_research_master_20261009/additions/2333_source_reviews/review_green_new_2307/checkpoint/SEPARATION_AND_PHASE32_REVIEW.md","sha256":"33816835e08389f6a97b20bf53dec2a784f078aec8f9bda72eac711ce468cf56","inspection":"Theorem and/or accepted audit read as inert text in this pass; no supplied program executed, imported, compiled or AST-parsed."}]</t>
  </si>
  <si>
    <t>[2026-10-13 12:24:37 UTC; frozen accepted-source cutoff]
Retain both 1-beta^m and 1-alpha^m-beta^m nonzero guards. Do not rerun the accepted N=64 control to re-close it. No all-size/higher-minor construction, Fourier algorithm, unrestricted lower bound or worldwide-priority clearance.
Earlier dated history (preserved verbatim):
[2026-10-13 00:04 UTC; current cycle]
Source-bound prior-theorem implication or precisely unmatched clause. Packet priority50 concerns remaining comparison; completed positive-control stage capped15 and excluded three-orientation synthesis remains8.
Earlier dated history (preserved verbatim):
A source-bound prior-theorem implication or precisely unmatched clause. Do not treat the new local proof or44,220 controls as worldwide novelty evidence or an unrestricted Fourier lower bound.</t>
  </si>
  <si>
    <t>[2026-10-13;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[2026-10-12 17:13 UTC; independently accepted uniform p11 PREFIX slice]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
Earlier dated history (preserved):
[2026-10-12 13:03 UTC; independently accepted p=7 uniform PREFIX extension]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Earlier dated history (preserved):
[2026-10-12 12:08 UTC; independently accepted uniform p5 PREFIX slice]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Earlier dated history (preserved):
[2026-10-12 11:18 UTC; independently accepted D8 C5 C7 finite PREFIX case]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Earlier dated history (preserved):
[2026-10-11 23:34 UTC; independently accepted uniform p3 mixed-prime slice]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Earlier dated history (preserved):
[2026-10-11 19:40 UTC; reviewed consolidation]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Earlier dated history (preserved):
[2026-10-11 16:43 UTC; final noncyclic PREFIX independent acceptance]
For |H|=q^a and |P|=p^b, max Z=q^a p^b[a(1−1/q)+b(1−1/p)] for every finite pair of distinct-prime Sylow factors, even if both are nonabelian. A recursive maximal-subgroup coset order attains it. For P=C_p×C_p, exactly the recursive maximal-subgroup right-coset orders maximize; B generated by proper-prefix stabilizers uniquely gives the top subgroup. For a&gt;=1, B=G implies deficit at least p−1. Labeled count A(H×C_p²)=(p+1)p! A(H×C_p)^p+q! sum_(M maximal H) A(M×C_p²)^q, with A(1)=1 and empty q-sum if H=1. Here C_p² means the elementary-abelian product, distinct from cyclic C_(p²).
Prior dated record, preserved verbatim:
[2026-10-11 16:00 UTC; final all-b independent acceptance]
For |H|=n=q^a and G=H×C_(p^b), a,b≥0, p≠q primes, Z sums |S_j|−1 over all nonempty prefixes while B is generated by proper-prefix stabilizers only. Exact maximum: np^b[a(1−1/q)+b(1−1/p)]. Exactly recursive maximal-subgroup right-coset orders attain it; each nontrivial optimizer has unique top B. For b≥1, A(H×C_(p^b))=p!A(H×C_(p^(b−1)))^p+q!Σ_{M maximal in H}A(M×C_(p^b))^q. For b=0,H≠1 use A(H)=q!Σ_M A(M)^q; A(1)=1. For a,b≥1 and B=G, Z≤maximum−p^(b−1)(p−1). No translation/automorphism quotient or representative multiplicity.
Prior dated record, preserved verbatim:
[2026-10-11 15:45 UTC; final independent scope acceptance]
For |H|=n=q^a, G=H×C_(p²), p≠q prime and a≥0, Z sums |S_j|−1 over all nonempty prefixes and B is generated by proper-prefix stabilizers only. Exact maximum: np²[a(1−1/q)+2(1−1/p)]. All and only maximizers are recursive maximal-subgroup right-coset orders; B uniquely recovers their top subgroup. With A(1)=1, A(H×C_(p²))=p!A(H×C_p)^p+q!Σ_{M maximal in H}A(M×C_(p²))^q. The sum is empty for H=1, giving A(C_(p²))=p!(p!)^p and top C_p. For a≥1, B=G implies Z≤maximum−p(p−1). No translation/automorphism quotient or representative multiplicity is taken.
Prior dated record, preserved verbatim:
[2026-10-11 14:47 UTC; final H×C_p acceptance and bounded prior-work comparison]
Let |H|=q^a, G=H×C_p, p≠q prime and a≥0. For T_j={x_1,…,x_j}, S_j={g:gT_j=T_j}, let Z=Σ_{j=1}^{|G|}(|S_j|−1) and B=⟨S_1,…,S_{|G|−1}⟩. The exact maximum is |G|[a(1−1/q)+1−1/p]. All and only maximizers recursively order consecutive right cosets of maximal subgroups, independently inside each coset; B uniquely identifies the top subgroup. With A(1)=1, A(H×C_p)=p!A(H)^p+q!Σ_{M maximal in H}A(M×C_p)^q; the sum is empty for H=1. For a≥1, B=G implies Z≤maximum−(p−1). No extra translation or representative factor enters the labeled count.
Prior dated record, preserved verbatim:
[2026-10-11 14:25 UTC; final independent uniform-family acceptance]
For every odd prime p and G=D8 x C_p (D8 of order eight), Z sums |H_j|-1 over all 8p nonempty prefixes, while B is generated by proper-prefix stabilizers only. If B=G, then Z&lt;=18p-7&lt;20p-8. The exact maximum is 20p-8; every optimizer is a recursive maximal-subgroup right-coset ordering, and B uniquely recovers its top subgroup. With f=p!, T=f*2^p+2f^2, U=f*8^p+2T^2, V=f*24^p+6T^2, the labeled optimizer count is f*2432^p+2U^2+4V^2. There is no quotient by translations/automorphisms or extra representative factor. At p=3 this recovers maximum 52 and 203,047,403,520 labeled optimizers.
Prior dated record, preserved verbatim:
[2026-10-11 14:04 UTC; final independent scope]
New accepted bounded extension: for D8 of order 8 times C3 of order 3, the maximum prefix score is 52 and all 203,047,403,520 labeled optimizers are hierarchical. The complete value/equality/unique-top/labeled-count package for all finite nilpotent groups is proved equivalent to the strict top-escape condition restricted to nontrivial groups; the escape condition itself remains open. This is a conditional reduction plus one finite group, not an unconditional all-nilpotent theorem.
Prior dated record, preserved verbatim:
For every finite abelian group, extended to all finite quasihamiltonian groups (groups whose subgroups pairwise permute) and, separately, all finite p-groups: exact prefix-stabilizer maximum, every optimizer, unique top subgroup and labeled-count recurrence. S3 sharply limits a broader structural extension.</t>
  </si>
  <si>
    <t>PR622-REPACKING-CANDIDATE-20261013</t>
  </si>
  <si>
    <t>PR622 repacking candidate with withdrawn novelty claim</t>
  </si>
  <si>
    <t>Finite repacking/placement and moment certificate candidate; all-size admission pipeline incomplete.</t>
  </si>
  <si>
    <t>Exact source model and guards preserved in linked canonical record</t>
  </si>
  <si>
    <t>Independent scoped ACCEPT: pinned-profile ordering only. Exact matched moments give PR623 &gt; candidate &gt; PR624 at the actual threshold. Candidate owner maps, upstream admission, all-size transfer and the full algorithm remain unreviewed.</t>
  </si>
  <si>
    <t>Source intake reconciled 12 October 2026. Noncanonical source/workflow view. Library libfile_b20fd393a004819181b2efdb7b279c51. Archive SHA256 afb3280fda31e1a26e72d4dabf7870b9433ceef366114e66151be5e85ef4a05a. Source member README. Original source-member hash is not supplied in this compact register; exact archive is pinned.</t>
  </si>
  <si>
    <t>If worth retaining, audit candidate owner-map legality and unchanged-provider full admission. Preserve the now-accepted pinned-profile moment ordering and do not repeat it as an open task.</t>
  </si>
  <si>
    <t>Author expressly disclaims novelty and identifies a stronger prior result; the residual value is source verification of a bounded certificate. The pinned-profile comparison is now accepted; scores remain frozen.</t>
  </si>
  <si>
    <t>Author withdrew novelty and identifies the stronger PR623 comparator. The accepted bounded comparison supplies no new FFT or historical-priority credit.</t>
  </si>
  <si>
    <t>An independently checked legal owner map and full admission contract, or a precise failure. No all-size, FFT, bit-cost or novelty conclusion from the finite profile comparison.</t>
  </si>
  <si>
    <t>Q2-DENSE-TORUS-20261013</t>
  </si>
  <si>
    <t>Q2 dense non-Fourier torus construction</t>
  </si>
  <si>
    <t>Bounded dense non-Fourier construction and finite stationary-Q test; exact-scalar claims are separate from bit complexity and conditioning.</t>
  </si>
  <si>
    <t>Independent scoped ACCEPT (12 October 2026): solver-domain documentation correction only. The stated row solver requires beta^m != 1; this guard already appears in the prior theorem/code. The fixed 1/4 schedule is unchanged. Full Q2 construction, implementation replay, bit costs and conditioning audit remain open.</t>
  </si>
  <si>
    <t>Source intake reconciled 12 October 2026. Noncanonical source/workflow view. Library libfile_72e31c7c40f481919f378d77a03d9624. Archive SHA256 dd8fa0bd6e7c6016922f1f5ab64ea81bcb80931b9f18df15a35dc9db88140e60. Source member THEOREM.md. Original source-member hash is not supplied in this compact register; exact archive is pinned.</t>
  </si>
  <si>
    <t>[2026-10-13 14:29:35 UTC; accepted-source cutoff]
Parent OPEN, priority 39. The selected bounded theorem/solver audit is complete. Choose a distinct paid inverse, finite-word stability or exact prior-work question with its own source-bound contract; do not repeat the completed readiness-selected audit.
Earlier dated history (preserved verbatim):
Audit the full Q2 dense non-Fourier construction and stationary annihilator with the explicit beta^m != 1 row-solver guard. Replay exact positive and negative controls. Keep the accepted documentation correction separate from full theorem or implementation acceptance.</t>
  </si>
  <si>
    <t>New source-only bounded dense construction; the first useful action is correctness/domain audit, not a speed or novelty claim. Triage from recorded evidence, 2026-10-12; not a proof or novelty probability.</t>
  </si>
  <si>
    <t>[2026-10-13 14:29:35 UTC; accepted-source cutoff]
The guarded two-orientation construction and fresh exact forward executor are accepted: for every m&gt;=2, the fixed complex schedule is dense and invertible with kappa_2&lt;4, in O(N) exact scalar work, N=m^2. This is a non-Fourier construction; no fast inverse of its dense sum is supplied.
Earlier dated history (preserved verbatim):
Independent scoped ACCEPT (12 October 2026): solver-domain documentation correction only. The stated row solver requires beta^m != 1; this guard already appears in the prior theorem/code. The fixed 1/4 schedule is unchanged. Full Q2 construction, implementation replay, bit costs and conditioning audit remain open.</t>
  </si>
  <si>
    <t>proved_scoped | REVIEW-08 | Internal scoped outcome. Proof/certificate replay limits: replay_status: fresh_exact_small_checks_passed_uniform_proof_rederived</t>
  </si>
  <si>
    <t>[2026-10-13 14:29:35 UTC; accepted-source cutoff]
The row executor needs both 1-beta^m!=0 and 1-alpha^m-beta^m!=0; the first is not needed for existence of the full inverse. The condition bound is complex spectral 2-norm only. No all-m dense-inverse theorem, bit-cost/stability or novelty acceptance.
Earlier dated history (preserved verbatim):
Independent guarded theorem/solver verification or a specific failure. A non-Fourier dense target gives no Fourier acceleration credit.</t>
  </si>
  <si>
    <t>accepted_scope: Common independent-order rectangle m=floor(N/2^d) has rank&lt;=R; complex flat-unitary equality requires m^2&lt;=NR; complex prime Fourier requires m&lt;=R; squared operator-error floor max(0,m/N-R/m).
Model/guards/costs: field_and_grammar: Structural rectangle lemma is algebraic; norm and all-length flat-unitary conclusions use complex Euclidean structure. Additive branches with independent row and column orders. m=0 handled separately.
Corrections/rejected extensions: rejected_or_unestablished: No product-stage extension
No unrestricted arithmetic lower bound
No unchanged norm floor after arbitrary nonunitary target scaling</t>
  </si>
  <si>
    <t>fresh_checks: 15,016 independent order-pair selections
108 zero-edge/mask independently routed branch sums
proof_basis: Strict independent half-selection, arc products without edge division, rank subadditivity, flat-unitary energy and projection inequality; prime variant uses classical full spark.
Review record: research_cycle_2111/review08_separators/PER_ID_OUTCOMES.json; SHA256 77becd6e804712be7e69180f762d4c2a8505f319ccb4771692edc628ab460d38.
Consolidation verifies mapping and hashes; it does not rerun all packet checks. No priority claim.</t>
  </si>
  <si>
    <t>remaining_obligations: None for stated scoped theorem; full-spark is an explicitly inspected classical premise
Current supplement treatment: 
Packet priority qualification: No priority assessment or upgrade in this consolidation.
Historical gaps and historical current-overlay text are preserved in the consolidated ledger and A:V.</t>
  </si>
  <si>
    <t>[2026-10-13; accepted-result cutoff 03:48:30 UTC; bounded later-stage sync]
The exact original independent-order rectangle/rank/norm theorem is rederived and its named primary-source comparison reaches the recorded bounded nonmatch stop. No concrete same-scope obligation remains. Use completed-stage cap15; preserve historical 59 without treating unresolved worldwide priority as an active task. Dimensions (information gain, tractability, defensible novelty opportunity, scope/impact, evidence readiness)=(1, 5, 0, 2, 5); rubric score 51, completed-stage cap 15. Current priority 15/100.
Earlier dated history (preserved verbatim):
[2026-10-13; accepted-result cutoff 03:06 UTC; frozen successor sync]
Historical 59 is retained for traceability while the separately assigned bounded original-scope closure/source audit is in progress. It is an unreranked placeholder, not a new priority assessment, and is excluded from active scored competition pending the audit outcome.
Earlier dated history (preserved verbatim):
Strong scoped theoretical package with classical ingredients; the productive next step is a model-matched implication audit, not another finite Fourier identity. Triage from recorded evidence, 2026-10-12; not a proof or novelty probability.</t>
  </si>
  <si>
    <t>[2026-10-13; accepted-result cutoff 03:48:30 UTC; bounded later-stage sync]
Scoped ACCEPT reconfirmed: over any field d independent row/column order pairs retain a common floor(N/2^d)-square rectangle with sum rank at most R_total. Complex flat-unitary equality requires m^2&lt;=N R_total; complex prime Fourier requires m&lt;=R_total; the squared spectral-operator error is at least max(0,m/N-R_total/m), zero by convention at m=0. Ties, repeated templates, zero Green weights, independent endpoints and bare multicycle concatenation are guarded. Elementary correction deletion uses m_c=floor(N/((s+1+delta)2^d)) and budget R_total+t; corrections are not free. Independent original-scope audit manifest daaf42c6837a82064cddb7be8746f5225fb2682d53e9e46e15a364a370305526.
Earlier dated history (preserved verbatim):
Accepted at its explicitly guarded scope in the recorded internal review; this ranking adds no proof or replay acceptance.</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</si>
  <si>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accepted-result cutoff 05:16:43 UTC; bounded later acceptance]
Independent ACCEPT: final p=3 necessity and inherited p&gt;=5 composition complete the escape classification/count for every distinct odd-prime pair in D8 x Cp x Cr. Maximum 26pr-8p-8r; labeled count 64 C^2 D(D+2C), with the inherited definitions. No prime-case gap remains. Review manifest 52aa0565287110a26cca485dd0efd584d287d433eef7aa518877b423912a98e2.
Earlier dated history (preserved verbatim):
[2026-10-13; accepted-result cutoff 04:23:32 UTC; reviewed-results sync]
Independent ACCEPT: full escaping-optimizer critical-boundary classification and labeled count for all distinct primes 5&lt;=p&lt;r. Count: 64 C^2 D(D+2C), C=A(C2 x Cp x Cr), D=2 A(Cp x Cr)^2. Review manifest 93689ee17ebaee4ae4285bc665fdea8f4d5f6ede96a471b47c2347272b48de92. The p=3 formula is established only for the critical-boundary subclass; full p=3 necessity remains unaccepted. The previously accepted all-odd-prime value and unrestricted-optimizer theorem are unchanged.
Earlier dated history (preserved verbatim):
[2026-10-13; accepted-result cutoff 03:48:30 UTC; bounded later-stage sync]
Independent ACCEPT of actual escaping-optimizer critical-boundary classification and labeled count only for primes 17&lt;=p&lt;r: 64 C^2 D(D+2C), C=A(C2 x Cp x Cr), D=2 A(Cp x Cr)^2. Critical-boundary lifting/subclass classification and the maximum graph-profile obstruction hold for all distinct odd primes. Review manifest b7b23c5d458ccfaa3cbb2ad19d5e9c83bbf2303876b8e588787de6cfb982e237. The full all-odd-prime value and unrestricted optimizer theorem remains previously accepted; the escaping subclass exhaustiveness for p=3,5,7,11,13 is separate and unproved at this freeze.
Earlier dated history (preserved verbatim):
[2026-10-13; accepted-result cutoff 03:06 UTC; frozen successor sync]
Independent ACCEPT: the exact forward group-to-graph transfer holds for D8 of order8 and every distinct odd-prime pair, with left prefix stabilizers, full escape B=G and w(I)=Z-(8pr-1). Together with accepted capacity for17&lt;=p&lt;r it gives escape upper bound26pr-8p-8r and discharges optimizer premise P1; full proper-subgroup structural premise P2 remains retained/cited, not reproved by this transfer. Transfer review manifest 9c8ee693c3fa5c37a428d4b33d71b4bc1d2e97225ce5d97dd4debe5b873da0d8. This transfer stage is COMPLETE (priority 15); alone it proves neither arbitrary graph realization nor sharp escape attainment/classification/count. Independent ACCEPT of the full source-bound fusion for G=D8(order8) x Cp x Cr and all distinct odd primes p,r, in either order: unrestricted maximum 28pr-8p-8r, full-escape maximum 26pr-8p-8r, sharp deficit 2pr; unrestricted optimizers are exactly recursive actual maximal-subgroup right-coset blocks with optimal interiors, unique top and exact labeled count A(1)=1, A(H)=sum_[J actual maximal] [H:J]! A(J)^[H:J]. The every-r p=13 optimizer/count consequence is included. Review manifest 2e1ac23ee091a05e025acd59f0f7af1c53f070ec3448bcfd7343a2b800d639a1 binds the unchanged fusion candidate 0f1dbfd7968fb3545db6d6fc3a5a1e8d8c025158dbf1526ff857dfe0f043e3e6. Full P2 structural proofs and inherited fixed-slice/capacity dependencies are explicit; large predecessor archives were not rerun. The entire original value/unrestricted-classification/count stage is COMPLETE (priority 15). Escaping optimizer classification/count is a separate extension, not missing proof of this accepted theorem.
Earlier dated history (preserved verbatim):
[2026-10-13; full status reconciliation]
Independent ACCEPT with explicit inherited premises: for G=D8×Cp×Cr, D8 of order8 and primes17&lt;=p&lt;r, all unrestricted maximizing labeled orders are recursive consecutive actual maximal-subgroup right-coset orders with optimal interiors and unique top B. Under P1 strict group-level escape and P2 full proper-subgroup structure, M(G)=28pr−8p−8r and A(G)=2A(C4×Cp×Cr)^2+4A(C2²×Cp×Cr)^2+p!A(D8×Cr)^p+r!A(D8×Cp)^r. The conditional optimizer classification/count stage is COMPLETE15. Review seal 7fc634fb52b6964c11122b987cc54a6e8b8fe0a84b7cfc8c1ce98fc24c90d07d. The group-to-graph transfer is an explicit inherited premise, not newly proved here. No escape-maximizer classification/count or novelty claim.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t>
  </si>
  <si>
    <t>[2026-10-13; accepted-result cutoff 03:48:30 UTC; bounded later-stage sync]
Classical inverse-rank and quasiseparable structure, elementary halving/projection estimates, and classical prime Fourier full spark assemble the scoped result. The complete independently ordered common-rectangle/spectral-gap statement is unmatched only in the bounded inspected propositions. Historical priority remains unresolved; no new fundamental matrix principle or FFT advance is claimed.
Earlier dated history (preserved verbatim):
B | specialized result; historical novelty unassessed here. Exact historical priority remains unverified; accepted proof and an unsuccessful prior-work search do not certify novelty.</t>
  </si>
  <si>
    <t>[2026-10-13;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[2026-10-13 00:04 UTC; current cycle]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[2026-10-12 17:13 UTC; independently accepted uniform p11 PREFIX slice]
NEW-16 remains progressed/open. After the p=11 family, both-prime-variable matching bounds for 13&lt;=p&lt;r remain open, as do full-escape optimizer classification and counts even for accepted slices. Larger exponents, broader nonabelian three-prime and all finite nilpotent groups remain open. EFK remaining-body/equality source gaps and historical priority remain unresolved. No new canonical identity, rank/band/count promotion, cryptographic decoder, generic algorithmic method or physical/asymptotic speed conclusion. No dedicated PREFIX queue ID exists; NEW-16 remains the result anchor, with unrelated SCHUR-V28/SPARSE-PREFIX untouched.
Earlier dated history (preserved):
[2026-10-12 13:03 UTC; independently accepted p=7 uniform PREFIX extension]
NEW-16 remains progressed/open. After accepted p=3,5,7 uniform slices, both-prime-variable upper bounds remain open for 11&lt;=p&lt;r. Full-escape optimizer classification/count remains open even for the accepted slices. Larger exponents, arbitrary nonabelian three-prime groups, all finite nilpotent groups, the EFK remaining-body/equality comparison and historical priority remain open. No broad gate retirement, novelty/rank/band or canonical-count change.
Earlier dated history (preserved):
[2026-10-12 12:08 UTC; independently accepted uniform p5 PREFIX slice]
After the accepted p=3 and p=5 uniform slices, NEW-16 remains progressed/open for both variable primes 7&lt;=p&lt;r. Complete full-escape optimizer classification/count, broader nonabelian three-prime groups, larger exponents and all finite nilpotent groups remain open. Preserve the partial EFK comparison and its remaining full-body/equality and historical-priority questions. No extrapolation from finite cases or new novelty/count/rank credit.
Earlier dated history (preserved):
[2026-10-12 11:18 UTC; independently accepted D8 C5 C7 finite PREFIX case]
NEW-16 remains progressed/open. After the accepted p=3 family and finite pair (5,7), uniform matching upper bounds for other distinct odd primes 5&lt;=p&lt;r and complete full-escape optimizer/count classification remain open. Next bounded target: p=5 for all primes r&gt;5, or another named pair. Larger exponents, arbitrary nonabelian three-prime and general nilpotent groups remain open. Retain the separate classical-signature comparison, partially read EFK body/equality gap and unresolved historical priority.
Earlier dated history (preserved):
[2026-10-12 01:35 UTC; independently accepted bounded uniform PREFIX source comparison]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Earlier dated history (preserved):
[2026-10-11 23:34 UTC; independently accepted uniform p3 mixed-prime slice]
The p=3 slice is closed uniformly, including symmetric labeling. Remaining distinct odd-prime family after reordering: D8×Cp×Cr with5&lt;=p&lt;r. Broader nonabelian three-prime, larger-exponent three-prime and all-nilpotent cases remain open. Full-escape attainment and value do not classify/count every escaping maximizer. Historical priority and complete external/EFK comparison gaps remain. Earlier all-abelian, pairwise-permutable/quasihamiltonian, p-group and arbitrary-two-Sylow scopes retain their existing credit.
Earlier dated history (preserved):
[2026-10-11 21:36 UTC; current accepted-scope cross-view reconciliation]
Uniform upper bounds for variable distinct odd primes p,r and a uniform branch/stronger-constraint certificate family remain open. The fractional-cover gap is a method obstruction, not a counterexample to the conjectured escape formula. Arbitrary nonabelian three-prime/all-nilpotent scope, external historical priority and retained source-comparison gaps remain open.
Earlier dated history (preserved):
[2026-10-11 19:40 UTC; reviewed consolidation]
Three-prime/general nilpotent extensions, sharp escape bounds and historical priority remain open. Earlier stronger cyclic bounds are retained; no general FFT or speedup claim.
Earlier dated history (preserved):
[2026-10-11 17:20 UTC; reviewed cross-tab reconciliation]
Noncyclic v3 manuscript integration is now COMPLETE. Current p^3 structural extension is a new independent-review candidate and is not promoted here. Arbitrary noncyclic optimizer classification, three-prime/general nilpotent scope, sharp gaps and priority remain open.
Earlier history (unchanged):
[2026-10-11 16:43 UTC; final noncyclic PREFIX independent acceptance]
OPEN: optimizer classification/unique top/count/escape for arbitrary noncyclic P beyond the accepted elementary-abelian rank-two case; three-prime and general nilpotent families; sharp escape values; worldwide priority and the remaining EFK source-comparison gap. The explicit D8×C3² order has Z113 versus maximum204, cap194, B=G, zero top deficit and no proper full-P checkpoint; it refutes that transferred cyclic proof step, not the accepted theorems. New v3 manuscript integration is assigned and not yet editorially cleared.
Prior dated record, preserved verbatim:
[2026-10-11 16:26 UTC; noncyclic candidate awaiting independent review]
CURRENT ACCEPTED SCOPE remains H×C_(p^b) with cyclic second factor, all b≥0. The new noncyclic-factor candidate (first D8×(C3)^2) is author-complete and awaiting review_prefix_noncyclic_extension. Candidate Library libfile_b790b12b821c8191b50ec98836c8c6c0 v0, SHA256 b1b5b8c2fd41d2a7f2334eba82984abe596bc7f10b8c8cfff1335f3ff00994c4, is NOT accepted here. It separately proposes a two-Sylow-factor maximum-only result and an H×(C_p)^2 optimizer/count extension; no general second-factor optimizer or three-prime claim is promoted. Distinguish elementary-abelian (C_p)^2 from the already accepted cyclic C_(p²). Historical priority remains open.
Prior dated record, preserved verbatim:
[2026-10-11 16:00 UTC; final all-b independent acceptance]
Arbitrary cyclic p-power exponents are now accepted, superseding the earlier p²-only boundary. A noncyclic second p-group factor, three distinct primes and general finite nilpotent groups remain outside the accepted scope. The mixed escape gap is sufficient, not asserted sharp. The singleton has score zero and one ordering, no top subgroup and no strict escape assertion. Historical priority and specifically recorded EFK access/rendering gaps remain unresolved. No new family rank, band or discovery count; no Fourier-executor consequence.
Prior dated record, preserved verbatim:
[2026-10-11 15:45 UTC; final independent scope acceptance]
The accepted second factor is exactly cyclic C_p or C_(p²); no b&gt;2 cyclic exponent, noncyclic second Sylow factor, three-prime or all-nilpotent theorem follows. The p(p−1) gap is sufficient, not asserted sharp. The general escape condition remains restricted to nontrivial groups; the singleton is only the recursion base and has no top subgroup. Historical priority and the specifically recorded EFK access/rendering gaps remain open. No rank, band or discovery-count change.
Prior dated record, preserved verbatim:
[2026-10-11 14:47 UTC; final H×C_p acceptance and bounded prior-work comparison]
This extension covers one q-group factor times a distinct prime cyclic factor. It proves no general H×C_{p^b} result for b&gt;1, noncyclic second Sylow factor, three-prime result, or all-nilpotent theorem. The escape gap p−1 is sufficient, not claimed sharp; the accepted D8×C_p loss 2p−1 remains stronger for odd p. Preserve the nontrivial-only general escape condition and singleton base case. EFK Theorem 2.1 and its main double count have been read from indexed primary text; full definitions/Lemma 2.1, remaining §4, Proposition 5.1 proof, complete Corollary 6.1/§6 ending and page-render verification remain open. No rank or discovery-count increment.
Prior dated record, preserved verbatim:
[2026-10-11 14:25 UTC; final independent uniform-family acceptance]
The accepted D8 x C_p theorem is uniform only for odd primes p. An explicit escaping order scores 18p-8, so the review does not decide whether the escaping maximum is 18p-8 or 18p-7; sharpness at 18p-7 is not claimed. General strict escape for NONTRIVIAL finite nilpotent groups remains unproved. The singleton is a recursive base case with score 0 and count 1, not a strict-escape or top-subgroup case. Existing other accepted group classes, historical-priority uncertainty and EFK gaps remain unchanged; no additional discovery/rank increment.
Prior dated record, preserved verbatim:
[2026-10-11 14:04 UTC; final independent scope]
General nilpotent strict top-escape remains OPEN. Required correction: quantify over nontrivial finite nilpotent groups; the singleton has B=G and 0&lt;0 is false. Explicit D8 and D8 x C3 orders refute unconditional accumulated-coset containment/properness. Earlier accepted group classes, historical-priority uncertainty and EFK body-access gaps are unchanged.
Prior dated record, preserved verbatim:
No upper bound for all finite groups, all solvable groups or mixed-order nilpotent groups. The related Fourier edge-count application still constructs/evaluates a dense Fourier stage in quadratic work.</t>
  </si>
  <si>
    <t>[2026-10-13; source cutoff 10:52 UTC; newly recovered-source proposal]
Main group route accepted; parent publication/attribution open
Earlier dated history (preserved verbatim):
[2026-10-13; accepted-result cutoff 05:16:43 UTC; bounded later acceptance]
Escape COMPLETE 15; parent OPEN; consolidation pending; EFK blocked 60
Earlier dated history (preserved verbatim):
[2026-10-13; accepted-result cutoff 04:23:32 UTC; reviewed-results sync]
OPEN 64: p=3 exhaustiveness; p&gt;=5 escape stage COMPLETE 15
Earlier dated history (preserved verbatim):
[2026-10-13; accepted-result cutoff 03:48:30 UTC; bounded later-stage sync]
OPEN (priority 64) small-prime necessity; large-prime escape stage COMPLETE (priority 15)
Earlier dated history (preserved verbatim):
[2026-10-13; accepted-result cutoff 03:06 UTC; frozen successor sync]
OPEN (priority 64) selected escaping-equality extension; original all-prime theorem COMPLETE (priority 15)
Earlier dated history (preserved verbatim):
[2026-10-13; full status reconciliation]
Current lead: uniform group-transfer validation69; conditional optimizer complete15
Earlier dated history (preserved verbatim):
[2026-10-13; corrected-v2 uniform PREFIX acceptance]
Current lead: conditional unrestricted optimizer necessity/count69. Secondary: primary historical comparison60. Completed CUT15.
Earlier dated history (preserved verbatim):
[2026-10-13; post-checkpoint successor intake]
Current successor priority76/100
Earlier dated history (preserved verbatim):
[2026-10-13 00:04 UTC; current cycle]
Current next action 71/100
Earlier dated history (preserved verbatim):
TOP priority</t>
  </si>
  <si>
    <t>[2026-10-13; accepted-result cutoff 03:48:30 UTC; bounded later-stage sync]
No active task remains at the named M-SEPARATION ordered theorem/source stage. Preserve its exact independent-order, additive and complex-norm/prime guards. Historical priority remains unresolved; reopen only for a concrete same-scope defect or a named predecessor with a specific matching clause. No generic novelty search or product/circuit extension is queued.
Earlier dated history (preserved verbatim):
[2026-10-13; accepted-result cutoff 03:06 UTC; frozen successor sync]
The accepted independent-order theorem is retained at its own scope: common rectangle m=floor(N/2^d), rank budgetR, complex norm floor max(0,m/N-R/m), and separate prime-Fourier m&lt;=R conclusion. Preserve d independent row/column order pairs, zero masks, m=0 and classical full-spark guards. A separate bounded original-scope closure/source audit is now assigned and in progress, checking the actual independent-order common-rectangle and norm proof. Its result is pending; no new theorem or closure is accepted in this synchronization. Its2^d ordered selection is distinct from the9^r separator model. Historical priority is unresolved; do not queue a repeated generic novelty search.
Earlier dated history (preserved verbatim):
Compare the exact independently routed, correction-compatible branch theorem with a named primary inverse-rank/GIRS/TQS result, preserving every quantifier and the common-rectangle cutoff.</t>
  </si>
  <si>
    <t>[2026-10-13; accepted-result cutoff 03:48:30 UTC; bounded later-stage sync]
COMPLETE at this source-specific theorem/comparison scope: elementary selection and norm proofs, classical inverse/quasiseparable/full-spark implications, independent-order distinctions and correction guards are checked, with no concrete unfinished source obligation. This is not worldwide priority clearance, optimal constants, product reachability, unrestricted runtime or sibling closure.
Earlier dated history (preserved verbatim):
[2026-10-13; accepted-result cutoff 03:06 UTC; frozen successor sync]
Finish the assigned bounded original-scope closure/source audit with a sealed exact statement, hypothesis map and remaining-obligation disposition, or the first precise source/proof gap. Retain the accepted theorem and recorded source overlap. Do not speculate about closure before that audit is sealed. No universal9^r improvement, product-stage theorem, nonunitary-scaled norm floor or runtime inference.
Earlier dated history (preserved verbatim):
An explicit earlier-theorem implication with checked hypotheses, or a precise unmatched clause and citations. No worldwide novelty or unrestricted runtime lower bound follows from a negative comparison.</t>
  </si>
  <si>
    <r>
      <rPr>
        <rFont val="Arial"/>
        <color rgb="FF1155CC"/>
        <sz val="10.0"/>
        <u/>
      </rPr>
      <t xml:space="preserve">novelity breakthough 6
</t>
    </r>
    <r>
      <rPr>
        <rFont val="Arial"/>
        <color rgb="FF1155CC"/>
        <sz val="10.0"/>
        <u/>
      </rPr>
      <t xml:space="preserve">New results 19
</t>
    </r>
    <r>
      <rPr>
        <rFont val="Arial"/>
        <color rgb="FF1155CC"/>
        <sz val="10.0"/>
        <u/>
      </rPr>
      <t>Source comparisons 23</t>
    </r>
  </si>
  <si>
    <t>[2026-10-13; accepted-result cutoff 05:16:43 UTC; bounded later acceptance]
Escape stage COMPLETE 15, inactive. The new consolidated acyclic proof is pending independent review, unranked. Separate EFK full-statement/equality comparison remains SOURCEBLOCKED 60, inactive; no repeated broad retrieval. Preserve the broader publication and historical-priority obligations.
Earlier dated history (preserved verbatim):
[2026-10-13; accepted-result cutoff 04:23:32 UTC; reviewed-results sync]
Selected p=3 gate (priority 64): prove actual critical-boundary necessity for every prime r&gt;3, or certify an actual escaping equality counterexample with exact score and B=G. The p=3 candidate is pending at this cutoff. Historical EFK full-statement/equality comparison remains separately source-blocked; no repeated broad retrieval is selected.
Earlier dated history (preserved verbatim):
[2026-10-13; accepted-result cutoff 03:48:30 UTC; bounded later-stage sync]
Selected OPEN (priority 64): resolve actual critical-boundary necessity for escape equality at p=3,5,7,11,13 and every prime r&gt;p. A small-prime candidate under development is not independently accepted. The separate EFK full-statement/equality comparison remains source-blocked historical work at 60; no repeated retrieval is activated.
Earlier dated history (preserved verbatim):
[2026-10-13; accepted-result cutoff 03:06 UTC; frozen successor sync]
New explicitly selected extension OPEN (priority 64): derive checkable necessary conditions for escaping equality, initially in the p&gt;=17 uniform-capacity range. Track every zero-slack condition through capacity and actual nested prefix stabilizers, and include a genuine escaping witness. Distinguish graph equality from realizability by group prefixes; the small-prime slices require separate work. This extension is optional relative to, and not needed to validate, the now-complete all-odd-prime value/unrestricted-classification/count theorem. Full escaping classification/count remains unproved. EFK full-paper comparison is a separate access-blocked publication disclosure, not an indefinitely repeating active search.
Earlier dated history (preserved verbatim):
[2026-10-13; full status reconciliation]
Current distinct lead69: validate the uniform group-to-graph transfer needed for the strict escape premise P1 over every prime17&lt;=p&lt;r, under the exact full-prefix score and B definition; prove the complete reduction with all equality/inequality guards or isolate a certified gap. Preserve the accepted conditional optimizer theorem and completed uniform CUT. Secondary EFK92 full statement/equality comparison60 remains a publication obligation; optional escape-equality study64 is separate.
Earlier dated history (preserved verbatim):
[2026-10-13;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[2026-10-13 00:04 UTC; current cycle]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[2026-10-12 01:35 UTC; independently accepted bounded uniform PREFIX source comparison]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Earlier dated history (preserved):
[2026-10-11 16:05 UTC; bounded all-b known-bound comparison]
To close the tested classical-implication route, supply an accessible primary theorem and a concrete incidence encoding with all hypotheses verified that gives Δ≥NAB and the complete optimizer equality classification. A signature route must retain ordered-prefix compatibility and handle arbitrary nonabelian q-groups, distinguishing the same-type C24 controls. Continue the specifically recorded EFK source gaps; Theorem 2.1 is already partly read. No claim that the whole EFK paper has been ruled out.
Prior dated record, preserved verbatim:
[2026-10-11; specific remaining source gaps] EFK is no longer wholly unread. Obtain the full definitions/Lemma 2.1 near p.324, remaining Section 4 (approximately pp.328–330), Proposition 5.1 proof, complete Corollary 6.1/end of Section 6, and readable page renders. Lower-priority unread bodies: Borg–Meagher 2016 and Jordan 2010. Compare their equality cases with all-optimizer necessity; historical priority remains unresolved.
[Earlier record preserved below]
Obtain a readable authorized copy of the full Erdős–Faigle–Kern article and compare its missing general lemmas with optimizer necessity and unique top-subgroup recovery. Further negative keyword searches do not close that gap.</t>
  </si>
  <si>
    <t>[2026-10-12 01:35 UTC; independently accepted bounded uniform PREFIX source comparison]
Fresh primary text: GVS03 Definition2.1/Remark2.2 and Proposition3.1 (general unique-product signatures/minimum length); BDW11 first-coordinate-fast decoder and abelian/local-block hypotheses; CHS01 normalized conjugation-invariant factors; Sands08 finite-abelian direct-factor/prime-index theorem. Witnesses use the general GVS03 definition, not a uniformly polylogarithmic BDW11 cryptographic-cover claim. CHS01 https://acta.hu/download.phtml?id=2624 ; Sands08 https://ieja.net/files/papers/volume-3/Volume-3--2008/5-V3-2008.pdf ; EFK1992 https://doi.org/10.1017/S0963548300000377 . No new PDF-byte or rendered-page verification claim.
Earlier dated history (preserved):
[2026-10-11 16:05 UTC; bounded all-b known-bound comparison]
Freshly inspected primary statements in the bounded all-b comparison: González Vasco–Rötteler–Steinwandt (2003), On Minimal Length Factorizations of Finite Groups, Definition 2.1, Remark 2.2, Proposition 3.1, PDF pp.2–3 | https://www.microsoft.com/en-us/research/wp-content/uploads/2016/11/On-Minimal-Length-Factorizations-of-Finite-Groups.pdf ; Baumeister–de Wiljes (2011), Section 4.2, Algorithm 5.2/Theorem 5.4 and Remark 5.5 | https://arxiv.org/pdf/1104.4503 . Other antecedent comparisons, including the C8 EFK obstruction, are inherited rather than newly rerun or wholly reread.
Prior dated record, preserved verbatim:
[2026-10-11 14:47 UTC; final H×C_p acceptance and bounded prior-work comparison]
New directly inspected antecedent: Baumeister–de Wiljes, Aperiodic logarithmic signatures (2011), Algorithm 5.2/Theorem 5.4 and Theorems 5.11/5.15 | https://arxiv.org/pdf/1104.4503 . Coset-index-dependent local factorizations already exist, subject to compatibility over all index tuples. The inspected results do not establish this prefix-score maximum or its complete equality classification. Classical fixed-chain signatures, connectivity statistics, subgroup chains and rooted-tree recursions remain attributed; missing EFK sections prevent whole-paper exclusion.
Prior dated record, preserved verbatim:
EFK1992: Erdős–Faigle–Kern, A Group-Theoretic Setting for Some Intersecting Sperner Families (1992) | https://doi.org/10.1017/S0963548300000377
Stanley2005: Stanley, The Descent Set and Connectivity Set of a Permutation | https://math.mit.edu/~rstan/papers/decset.pdf
BrunoSalizzoni2020: Giordano Bruno–Salizzoni, Additivity of algebraic entropy for locally finite groups with permutable finite subgroups | https://arxiv.org/pdf/2001.02419
[2026-10-10 follow-up comparison; access limits in source ledger]
P2102_EFK1992: A Group-Theoretic Setting for Some Intersecting Sperner Families | https://real.mtak.hu/9932/1/ElpFaigleKern-CPC92.pdf
P2102_GVS2003: On Minimal Length Factorizations of Finite Groups | https://www.microsoft.com/en-us/research/wp-content/uploads/2016/11/On-Minimal-Length-Factorizations-of-Finite-Groups.pdf
P2102_Callan2003: Counting Stabilized-Interval-Free Permutations | https://arxiv.org/pdf/math/0310157
P2102_ST2009: Counting maximal chains of subgroups of finite nilpotent groups | https://www.carpathian.cunbm.utcluj.ro/wp-content/uploads/2009-vol-25-1/carpathian_2009_25_1_119_127.pdf
P2102_Matsen2018: Tanglegrams: A Reduction Tool for Mathematical Phylogenetics | https://matsen.fredhutch.org/papers/Matsen2018-bg.pdf</t>
  </si>
  <si>
    <t>C05</t>
  </si>
  <si>
    <t>["C05"]</t>
  </si>
  <si>
    <t>Fourier–Green one-layer obstruction</t>
  </si>
  <si>
    <t>Over C, r legal diagonally ended weighted-permutation resolvents plus rank-t, row-degree-s sparse and arbitrary diagonal corrections cannot equal F_N if N&gt;2(m−1)(B−m)(B−1), m=r+t+1, L=m(s+2), B=(L−1)^(2^(r−1))+1. r2,t=s0 excludes N≥2301; fixed t,s force r=Ω(loglogN). Prime-factor and N4096 controls accepted.</t>
  </si>
  <si>
    <t>One additive layer, independent structural cycle orders, zero edge weights, singular diagonal endpoints; no unmatched row/column routes.</t>
  </si>
  <si>
    <t>Large nonsharp thresholds; no products or general runtime bound. Historical rank4 is not current global rank.</t>
  </si>
  <si>
    <t>[{"archive_relative_path":"master/fft_research_master_20261009/additions/0037_exact_seed_and_gates/review_hero0_phase12/REVIEW.md","sha256":"f155488c0657b63b2192a6a1ecd7e2264ce4c0e1051b9e084b4dee22bbbf2a07","inspection":"Theorem and/or accepted audit read as inert text in this pass; no supplied program executed, imported, compiled or AST-parsed."}]</t>
  </si>
  <si>
    <t>[2026-10-13; source cutoff 10:52 UTC; newly recovered-source proposal]
PREFIX: sources/PREFIX/PREFIX_THEOREM.md; SHA-256 b051e451a8a1416b7890c77636acb400bc1b1d2fc4ac3828877266fc0f043e6f
Earlier dated history (preserved verbatim):
[2026-10-13;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next_cycle_prefix_mincut_review/DECISION.json
Earlier dated history (preserved verbatim):
[2026-10-13 00:04 UTC; current cycle]
Current accepted evidence: next_cycle_prefix_full_review/SUCCESSOR_PRIORITY.json
Earlier dated history (preserved verbatim):
Independent p11 acceptance ZIP SHA256 67f5bec95025b529d01f6120a2b97b8cb18d44ff2831ba27dfef3e6e123ca001; candidate 6929b9ae8327a78c71314089218042231432a6df5b40e1d9b0564324e16679cc; manuscript 4a99c1ae7bf188859d2171a18f7fb220436ae589957bc7b0f08d7845012c355b. All 116 author manifest entries and 40 certificate-file hashes match independently checked data. Final accepted review archive readback and full portable cold replay pass, with source files preserved. Reviewer full source/report/statement bindings are verified; inherited mathematical premises are distinct inert evidence, not newly executed historical proofs.</t>
  </si>
  <si>
    <t>[2026-10-13;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next_cycle_prefix_mincut_review/DECISION.json
Earlier dated history (preserved verbatim):
[2026-10-12 17:13 UTC; independently accepted uniform p11 PREFIX slice]
Independent p11 acceptance ZIP SHA256 67f5bec95025b529d01f6120a2b97b8cb18d44ff2831ba27dfef3e6e123ca001; candidate 6929b9ae8327a78c71314089218042231432a6df5b40e1d9b0564324e16679cc; manuscript 4a99c1ae7bf188859d2171a18f7fb220436ae589957bc7b0f08d7845012c355b. All 116 author manifest entries and 40 certificate-file hashes match independently checked data. Final accepted review archive readback and full portable cold replay pass, with source files preserved. Reviewer full source/report/statement bindings are verified; inherited mathematical premises are distinct inert evidence, not newly executed historical proofs.
Earlier dated history (preserved):
[2026-10-12 13:03 UTC; independently accepted p=7 uniform PREFIX extension]
Independent p=7 uniform acceptance ZIP SHA256 9c961899ef302f0952d17353f25ab26e5827136eaecae8700c702658b944c9ce (11,282,218 bytes, 20 members). Candidate 541841f2a296763462a57edcd1bc12327ba79cf4da5a548336ae0b63da36d013; theorem 0970354a3b7b01abf18453a6bd1690af89ba232199d8ecdfdedd2559327575c3; affine certificate ad3e2fa8e06970bba9114cc996469ee7e9031a768ccaf2b19c10bef6e9e248f7. Independent review and final portable cold PASS bind these bytes. Classical signature/transversal/coset/count mechanisms and accepted antecedents retain their attribution; no new literature or priority clearance.
Earlier dated history (preserved):
[2026-10-12 12:08 UTC; independently accepted uniform p5 PREFIX slice]
Independent uniform p5 review ZIP SHA256 de2134bfac2056c01f8eaa6c239b9be6df4e47aa94ac684eaf4770429ab6d33f; candidate1593b8f7d5e2b172699f95437b036dc7791b3013f458581b76a02c36b8e11260. Reviewer cold receipt fc514a9fbd9fe07b148e72812b866bf9cdebf63ef6889c2d9f13bff9cbf275ac. Prior p3 affine-frontier architecture, classical signature/transversal constructions and factorial counting retain attribution; EFK/priority remain unresolved. Mathematical objective Z is separate from certificate verification/preparation/runtime costs; no speed or production claim.
Earlier dated history (preserved):
[2026-10-12 11:18 UTC; independently accepted D8 C5 C7 finite PREFIX case]
Independent acceptance ZIP SHA256 45e673a931d6ec288c73f1e0bb94b1271329261b4845829e45d500a42c153145; accepted statement f54f86a2e88ec074d4e7dadde503e889345b89b577e69aaf6457bb6aa3c3a6b4; candidate archive dc5faf8c56d94e2eb0993318e3a6faf77dfac59dbfd686f91ed25710e842b5b7. Source-bound mathematical review and recorded reviewer cold replay verified; original source packets unchanged.
Earlier dated history (preserved):
[2026-10-12 01:35 UTC; independently accepted bounded uniform PREFIX source comparison]
Independent review ZIP SHA256 5b2581c2c545be792db0a027f1327f05b15996435a83bf07177ec997bae7f680; REPORT.md ae11e20fca0d89595b233c854b64808e6410d54c2a619d5014c11f4106e41179. Candidate3a1a5d18045ff3f84229caa168c697a408f0188459c07336dee3acc81cfdbda3. Symbolic product identity Z(H×K)=|H|Z(K)+|K|Z(H), B=B(H)×K and exact affine coefficients independently verified. Prior uniform theorem archivee7c6b2feb2d5d044fccfce0dbcd854820e17fc5585921f83db4323ba0c15de21 remains unchanged. No old graph search or all-optimizer certificate was rerun. The weighted-cap deficit is176r−100−Z; separate rank caps alone do not prove required compatibility.
Earlier dated history (preserved):
[2026-10-11 23:34 UTC; independently accepted uniform p3 mixed-prime slice]
Independent uniform review ZIP SHA256 e7c6b2feb2d5d044fccfce0dbcd854820e17fc5585921f83db4323ba0c15de21; accepted statement 160249458b37b8940e28d983054587ddcd1c39e90fcb54871f3e7b7d4ae2994a; review 226e12117926e3610b55b6eb934087efe308d61c9ebe13d3f0b5b2cf569832b9; unchanged author ZIP 66e0877a9ff9102da63e577e1e8e1fcde1bd7212221b5ba5daa2a0613db3676c; affine certificate dde499117489b1adec9d5ba360015ba142bf1756e8c1b348235f1ab5102b05f7.46 review payloads verified;22 author payloads and7 inert dependency snapshots source-bound. Distance24 low–low edges and four negative controls checked. Candidate/inherited mathematical programs were not executed by the reviewer. Old maxima356/508 and escapes326/466 remain unchanged;905/3&gt;299 is still a valid fractional-cover obstruction.
Earlier dated history (preserved):
[2026-10-11 21:36 UTC; current accepted-scope cross-view reconciliation]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Earlier dated history (preserved):
[2026-10-11 19:40 UTC; reviewed consolidation]
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Earlier dated history (preserved):
[2026-10-11 17:20 UTC; reviewed cross-tab reconciliation]
Final fidelity review libfile_52c4ec3566d081919a0567e9ce18f1e3, SHA256 837b12335651c02cf3cdfc1446c5aa4d15848a3a92430d02b08de9b9514db13e. Cleared package SHA256 d536859456ce517d69dd193a9790ad8ff170c51b65fb78e93db90f862d4dac2a; PDF SHA256 9191fb11fb2e9c04fa69fe67bff200a624f7b6ff3fb561a0e57a70b8ceffe627.
Earlier history (unchanged):
[2026-10-11 16:43 UTC; final noncyclic PREFIX independent acceptance]
Author libfile_b790b12b821c8191b50ec98836c8c6c0 v0, SHA256 b1b5b8c2fd41d2a7f2334eba82984abe596bc7f10b8c8cfff1335f3ff00994c4. Review libfile_6b306a62e6348191a2f106e3b19a8e44 v0, SHA256 be001a5b8ea0d2e0f546cdb7967f5155e0a2362935d29456a16150f1ac90f76f; accepted statement SHA256 53bfca42e5e9f22fee822424e398d4b3b4a01a3a1d0efc99ad6c77f7ba98e39b. Immutable earlier author/review/manuscript archives retained.
Prior dated record, preserved verbatim:
[2026-10-11 16:24 UTC; current assignment and dependency reconciliation]
Cleared all-b Version 2: PDF libfile_6ac21ef7a368819183882483ff5eacb4 v0 SHA256 aef2c3201b84afb60604299aba4b167e5c14d61e3ee65f0d33ae56cb9579606f; editable LaTeX libfile_fc51b0ce608c81919a9ec0d80f71422a v0 SHA256 e316918613769298adba4af02ba088ded68062ad961bc505afdd41ac5563ffb8; immutable package libfile_61bf9935ca148191b1777fbc24e73447 v0 SHA256 0ba2dcd864e054ee1b89a8672354aba87ee7b438fae98b735da6f3102fbbae3b. Final fidelity review libfile_96a64feaf8788191b33c7b4c221ed855; exact Library readbacks and 28+15 package payload hashes rechecked. The later known-bound implication stress report remains a separate artifact.
Prior dated record, preserved verbatim:
[2026-10-11 16:05 UTC; bounded all-b known-bound comparison]
All-b bounded implication comparison: Library libfile_5f9f8e18ac9c8191b7719d6428bddf23 v0, Prefix_All_b_Known_Bound_Implication_Comparison_2026-10-11.zip, SHA256 20d8af204945f115fc5958d5f8991601b6ca3b7513136b55666bc3e331f9a453; REVIEW.md SHA256 fe8b5084ca8d1c98ac3788e46494c572de839a0b16f37d30f98a9c36e3ddea85. Exact Library roundtrip and all six payload hashes verified. Target remains unchanged theorem SHA256 e13674de3c970bc3a18417d9f6e01630b388a0632571637e97674c526f56afd9. This comparison is separate from the all-b correctness verdict.
Prior dated record, preserved verbatim:
[2026-10-11 16:00 UTC; final all-b independent acceptance]
All-b review: Library libfile_672d090b20a4819198c511cd125dd489 v0, Prefix_Cyclic_Prime_Power_Independent_Acceptance_2026-10-11.zip, SHA256 efddb76d4d402aebedf75e1c095ed7c22776ab90142966c0a3a64049cb94f62d; review body 05443fa967c2eee7694c64fd1dc8719bfe3fbe9c9c3bad21b897cfc56a262066; accepted statement eceb8796e9f1018c44d596dc8024cce6d6abf34211800259a63d9537d3e037a9. Immutable author: libfile_1dae9a88f5108191a048f86017d447d6 v0, archive SHA256 f41867be27ab0f77376b6745adff35575aa3af5044ce4f29d201f60179858d3e; THEOREM.md SHA256 e13674de3c970bc3a18417d9f6e01630b388a0632571637e97674c526f56afd9. Exact Library roundtrips and all 14 author/26 review payloads verified. Prior one-level and prime-square archives remain unchanged.
Prior dated record, preserved verbatim:
[2026-10-11 15:45 UTC; final independent scope acceptance]
Prime-square independent review: Library libfile_94111718b2e0819186e6bcb972f91964 v0, Prefix_Prime_Square_Nested_Independent_Acceptance_2026-10-11.zip, SHA256 20088b606c65e5e0e78a166be543d720746cc01583b2b74e64d6b1efd37b45b0; review body fa80acc33dd38ab581e60d30780bb19e28b0c757d8f1bcaad04811a8b8ea02be; accepted statement df7428363314fa8b64b3bc4623cb9029cc2c85ffd107158fe9e1fa1f7215124f. Unchanged author: libfile_f49f5958ad448191baf0e68cd8084d2d v0, ZIP SHA256 2b8eb21569f8e5bb13ffef5214726629254e42a058d780cfbe7852f09f31ff60; THEOREM.md SHA256 45ec81a9f6ccb2b050d5c709644c480e77a0ae3ee6605a2fe697be2e378657aa. Both Library roundtrips verified; 18 author and 22 review payload hashes independently rechecked during consolidation.
Prior dated record, preserved verbatim:
[2026-10-11 14:47 UTC; final H×C_p acceptance and bounded prior-work comparison]
Independent acceptance: Library libfile_c0c6044d21ec81919e9086451f65ff24 v0, Prefix_QGroup_Prime_Independent_Acceptance_2026-10-11.zip, SHA256 8a3394d996903c49dc5a58732fc6e6a293b771019fa893b8959db011eccfb52a. Immutable author: libfile_38c2907665a88191a9f2a8d6aff48a09 v0, archive SHA256 57ff2f6d35bc41e0bb8f827fa478866d5b6c990fae8ac7d283759c94a0c1a9fe; theorem SHA256 290e120fd40a464144c2b92ce23576a21b6aed4c5d0f70603125bba7b9d346b1. Separate bounded comparison: libfile_07a6103f05bc8191bb3dde2b717f4fc7 v0, SHA256 f6bffb4b177ba1cb067ce09765af64ff8c853f3fdebd59f3653354c9abd37ada. Exact Library readbacks reported and all 18+25+5 source-manifest payloads reverified in consolidation; original archives unchanged.
Prior dated record, preserved verbatim:
[2026-10-11 14:25 UTC; final independent uniform-family acceptance]
Later uniform-family acceptance: Library libfile_7c2ad36526d4819180e99bb9975b79f9 v0, Prefix_D8_Uniform_Family_Independent_Acceptance_2026-10-11.zip; SHA256 2ac9509ec7ceb16df5dd54e7cffb537b450094deb6fa221841abb1df080667c0. Accepted statement ae73e86395f62d9131910333c8b7bd2a9f3fbbb3d02a0b2217be82c80d6d00f7; review 7bd6566ccd6c1efe83d0f81bd0aa41d9c1680999808aae9d8788997f896572b3. Bound immutable author: Library libfile_9551b0f569f8819188b1b69b68315f44 v0; ZIP SHA256 1ff417248d5b230a2abc96d694a25db15468acd0132cbd2ceb6ea487294b0e6a; THEOREM.md d94c822c2895903dde924969454519ce82f4ba8ec878702883929a630abc60e8. Final Library copies are byte-verified and all source/archive manifest entries rechecked. This later acceptance is separate from the earlier combined packet's correctly dated exclusion of the then-provisional family.
Prior dated record, preserved verbatim:
[2026-10-11 14:04 UTC; final independent scope]
Final corrective independent review: Library libfile_c3d57d4ddf4c8191bd40163ef658f040 v0, Prefix_Nilpotent_Boundary_Independent_Review_2026-10-11.zip; SHA256 e8a03e01edad74c8a579be04aa7519140369090d978a45982055c453fcd57834. REVIEW.md SHA256 482a6f6275451899576761ff738d064446635edb8cd2f97c3fa40b53c46a2c5b; ACCEPTANCE.json SHA256 ca53dad668bf50f6407deaa6ae32145b84d3de4ca936e67e48408d5d6eed5114. Immutable candidate: Library libfile_29b83a99a3608191a9e0850eacac899e v0; SHA256 9a9bb08f935948e2c797758af02cf7c5df592728500cad5bdd713191519397c6. Both Library copies byte-verified; both archives and all 7 candidate/9 review manifest payloads freshly rechecked. The corrective review governs the unchanged candidate.
Prior dated record, preserved verbatim:
[2026-10-11; scoped originality audit sources]
research_cycle_0019/prefix_originality/AUDIT.md; SHA256 5b147e8833f0a45308d2d8f36e0cf9058cf7eac66dd2c1431ebba7121b9f5e21.
VERDICT.json; SHA256 d42826e4be084f39babe3e0ac24f4e8d36d506ddb43a9b7a671a860449dafd55.
SOURCE_STATUS.json; SHA256 1d9733ba2b666941c1a7fa91e73cb61edbc01b6c126acb1fbd8508f53e5771e7.
COMPARISON_CONTROLS.json; SHA256 86692de79c4df7eb7c085ecc98a4075afa95ded0628d47771dba0abbd4b3168e. All four files are in research_cycle_0019/prefix_originality/. Indexed EFK primary source: https://real.mtak.hu/9932/1/ElpFaigleKern-CPC92.pdf
[Earlier record preserved below]
Audit artifact PRIORITY_UPDATE.md; SHA256 3daef14867fabe12205feb24d9fa72573799fb0654fc3dad61f4827b67d45eb0
Audit artifact INDEPENDENT_REVIEW.md; SHA256 7ffe21d226e064ade292354f1cf1028e5d85811be1ec44810fbdd82ea0b0260b
Audit artifact NONABELIAN_PREFIX_BOUNDARY.md; SHA256 27f5c535771658c35d04c2f76bf9bf782eb60c2700c33cf296d93b004d3852cc
https://docs.google.com/spreadsheets/d/1BHaGJHkXxf_UfZdyTKF2zrWNFzIP4IvhaqFMj-83BjU/edit#gid=627764102&amp;range=A19:V19
Follow-up novelty audit: research_cycle_2102/prefix_priority_followup/PRIMARY_COMPARISON.md | SHA256 5f3871db972a794aeae57599bc895c42ba22ef8a87e9711f450053f1db3b30a2
Primary source ledger: research_cycle_2102/prefix_priority_followup/PRIMARY_SOURCES.json | SHA256 b80eba948d007ae86ac19c2a0e2468aa74b48cc7468470b39ed06882761134eb</t>
  </si>
  <si>
    <t>[2026-10-13; corrected-v2 uniform PREFIX acceptance]
2026-10-13
Earlier dated history (preserved verbatim):
[2026-10-13; post-checkpoint successor intake]
2026-10-13
Earlier dated history (preserved verbatim):
[2026-10-13 00:04 UTC; current cycle]
2026-10-13 00:04 UTC
Earlier dated history (preserved verbatim):
2026-10-11 21:27 UTC</t>
  </si>
  <si>
    <t>https://docs.google.com/spreadsheets/d/1BHaGJHkXxf_UfZdyTKF2zrWNFzIP4IvhaqFMj-83BjU/edit#gid=627764102&amp;range=A19:V19</t>
  </si>
  <si>
    <t>No new task-level proof acceptance at this checkpoint; use the explicitly historical statement and scope.
[2026-10-10; reviewed 14:53 cycle] Accepted correction-compatible TH-04/F018 bridge supersedes this checkpoint’s no-new-closure overlay. For separator q, r independently routed inverse branches, row-degree-s and rank-t corrections, and diagonal delta∈{0,1}, d=s+1+delta gives N≤d²(qr+t)9^r+dq(3^r−1)+2(d−1). With q=2 for ordinary weighted-permutation Green inverses, fixed s,t now force r=Omega(log N), including unmatched routes. The historical C05 proof remains intact. No new discovery count, unrestricted runtime bound or resolved priority.</t>
  </si>
  <si>
    <t>Independently accepted correctness; historical priority remains unresolved. Related refinements are grouped in one result row, not counted as separate discoveries.
[2026-10-10 18:25 UTC; partial primary-source comparison] Erdős–Faigle–Kern (1992), p.326, explicitly permits the empty-minimum specialization, so the earlier singleton-regularity argument cannot exclude arbitrary saturated base chains. Its antichain inequality uses the same reciprocal orbit-size weights; a whole prefix chain is not an admissible antichain. Only indexed primary-text excerpts were accessible, with no page images or complete-paper inspection. Exact priority remains unresolved. Source: WEIGHTED_CHAIN_PRECEDENT_PARTIAL_ADDENDUM.md; DOI 10.1017/S0963548300000377.
[2026-10-10; bounded priority assessment] For the accepted finite p-group and quasihamiltonian extensions, the complete extremum/equality/count statements remain novelty candidates with historical priority unresolved. Standard subgroup-chain, connectivity and group-structure ingredients are attributed in Source comparisons row 23. EFK full-text coverage remains incomplete; the earlier corrected empty-minimum comparison is retained.</t>
  </si>
  <si>
    <t>[2026-10-11; bounded Weyl–Green/Fourier–Green priority comparison] Fresh complete original C05 theorem/audit read as inert text. Its one-cycle inverse crosscut ingredient is a direct classical inverse-block-rank specialization; monotone-subsequence and prime-full-minor ingredients are classical. The earlier detailed separator/DV2008 comparisons are reused. Neither the historical synthesis nor current full correction contract is certified globally novel.
[Earlier record preserved]
Historical priority unresolved for the correction-compatible routed Green obstruction. The accepted TH-04/F018 bridge strengthens the current restricted statement but provides no unrestricted arithmetic lower bound or new discovery count; it does not itself settle prior art.</t>
  </si>
  <si>
    <t>[2026-10-12 01:35 UTC; independently accepted bounded uniform PREFIX source comparison]
Bounded source comparison accepted. CHS01 normal-factor hypotheses fail for the displayed nonabelian signatures; Sands08 concerns finite abelian groups and a different subgroup-recovery object. No exact classical derivation was established by the inspected statements. This does not establish historical novelty or absence from the literature; ranks, bands and canonical counts remain unchanged.
Earlier dated history (preserved):
[2026-10-11 16:05 UTC; bounded all-b known-bound comparison]
BOUNDED ALL-b COMPARISON: no direct implication established from the inspected classical statements; two precisely specified reduction gaps/countercontrols documented. The objective-specific mixed-prime upper bound and all-optimizer necessity remain plausible contributions relative to this bounded search. Worldwide priority remains unresolved; no rank, band, discovery count, correctness scope or external peer-review promotion.
Prior dated record, preserved verbatim:
[2026-10-11 16:00 UTC; final all-b independent acceptance]
The all-b H×C_(p^b) theorem has independent project proof acceptance. No new complete historical comparison or external human/journal review is supplied by this extension. Preserve earlier bounded primary-body comparisons, attribution of branching/counting mechanisms, and the narrowed EFK gaps.
Prior dated record, preserved verbatim:
[2026-10-11 15:45 UTC; final independent scope acceptance]
Correctness of the exact H×C_(p²) extension is independently accepted. Its worldwide historical priority is unresolved; no new primary-body equivalence search is certified by this proof audit. Retain the earlier bounded H×C_p comparison, its narrowing of branching/counting novelty, and the documented EFK gaps.
Prior dated record, preserved verbatim:
[2026-10-11 14:47 UTC; final H×C_p acceptance and bounded prior-work comparison]
BOUNDED PRIMARY-BODY COMPARISON: no exact earlier equivalent located for the H×C_p objective-specific maximum and all-optimizer necessity. BDW2011 narrows branching novelty; unique-top/count consequences are not separate discoveries. Independent correctness is accepted separately. EFK coverage and worldwide historical priority remain unresolved.
Prior dated record, preserved verbatim:
BOUNDED FOLLOW-UP COMPARISON: saved P2102 audit reconciled; worldwide priority unresolved. Correctness remains separately attributed; no new independent proof review.</t>
  </si>
  <si>
    <t>[2026-10-13; source cutoff 10:52 UTC; newly recovered-source proposal]
Completed-stage priority 15 is unchanged. Acyclic main-route consolidation is independently accepted; the separate EFK comparison remains source-blocked and final publication decisions remain open.
Earlier dated history (preserved verbatim):
[2026-10-13; accepted-result cutoff 05:16:43 UTC; bounded later acceptance]
The priority-64 escaping equality/count gate is independently complete for all distinct odd-prime pairs. The prior score is historical. Separately retain the already-ranked EFK publication comparison at 60, SOURCEBLOCKED and inactive; consolidated acyclic composition is pending independent review and unranked. Current priority 15/100 applies to completed escape classification/count stage only; it is not a novelty probability.
Earlier dated history (preserved verbatim):
[2026-10-13; accepted-result cutoff 04:23:32 UTC; reviewed-results sync]
All distinct primes 5&lt;=p&lt;r now have independently accepted escape classification and labeled count; that stage is complete at 15. The selected unresolved p=3 all-r necessity/exhaustiveness gate retains 64. Current priority 64/100 applies to remaining work; it is not a novelty probability.
Earlier dated history (preserved verbatim):
[2026-10-13; accepted-result cutoff 03:48:30 UTC; bounded later-stage sync]
The independently accepted large-prime escape classification/count is COMPLETE (priority 15). The selected distinct small-prime exhaustiveness successor remains OPEN (priority 64) for p=3,5,7,11,13 and every prime r&gt;p. No all-prime promotion follows from the accepted restricted theorem. Dimensions (information gain, tractability, defensible novelty opportunity, scope/impact, evidence readiness)=(4, 3, 2, 3, 4); rubric score 64. Current priority 64/100.
Earlier dated history (preserved verbatim):
[2026-10-13; accepted-result cutoff 03:06 UTC; frozen successor sync]
The old transfer69 and full fusion/review 80 stages are complete15. A new necessary escaping-equality extension has now been explicitly selected; it has a bounded source contract and remains unproved. The source-blocked EFK publication comparison 60 is disclosed separately and is not active repeated retrieval. Dimensions (information gain, tractability, defensible novelty opportunity, scope/impact, evidence readiness)=(4, 3, 2, 3, 4); rubric score 64. Current priority 64/100 measures remaining work only.
Earlier dated history (preserved verbatim):
[2026-10-13; full status reconciliation]
Conditional unrestricted optimizer necessity/count and its review are COMPLETE15. Current work priority69 is retained for the distinct uniform group-transfer validation required to make the exact-family statement unconditional. Primary historical comparison60 remains separate; optional escape-equality study64 is not the current lead. Score is a provisional work-priority assessment, not probability or novelty.
Earlier dated history (preserved verbatim):
[2026-10-13; corrected-v2 uniform PREFIX acceptance]
NEW-16 stays TO RESEARCH for distinct conditional unrestricted optimizer necessity/count69; primary historical comparison60 is separate. Uniform CUT is COMPLETE15.
Earlier dated history (preserved verbatim):
[2026-10-13; post-checkpoint successor intake]
Reviewed successor76: accepted exact min-cut architecture makes the all-prime CUT obligation concrete. Dimensions(5,3,3,4,4), weighted mean3.8. Reduction and p13 stages complete at cap15; this parent remains OPEN.
Earlier dated history (preserved verbatim):
[2026-10-13 00:04 UTC; current cycle]
Current successor priority71: both-prime-variable proof for primes17&lt;=p&lt;r. Dimensions(5,2,3,4,4), weighted mean3.55. Completed p13 stage capped15; historical parent score73 retained.
Earlier dated history (preserved verbatim):
Accepted p=3,5,7,11 slices expose a structured next gate. A uniform two-prime argument would materially broaden the theorem, but tractability and EFK priority remain uncertain. The finite p=13,r=17 check is now accepted; the uniform-in-r target remains open.</t>
  </si>
  <si>
    <t>[2026-10-11; bounded Weyl–Green/Fourier–Green priority comparison]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
[Earlier record preserved]
No new current closure; historical limitations remain.</t>
  </si>
  <si>
    <t>proved_scoped | REVIEW-08 | Internal scoped outcome. Proof/certificate replay limits: replay_status: uniform_formulas_rederived_fresh_exact_boundary_checks_passed_original_later_author_locator_unresolved
Source identity/access boundary: 
Documented sanitized exports: f155488c0657b63b2192a6a1ecd7e2264ce4c0e1051b9e084b4dee22bbbf2a07. Original-byte gaps remain preserved.
[2026-10-10 22:16 UTC; later source-evidence update] Original correction-compatible author proof body recovered exactly; the prior locator gap is closed. Earlier source-access wording is preserved as the review snapshot; see this row’s final column for exact identities and unchanged proof limits.</t>
  </si>
  <si>
    <t>accepted_scope: Historical one-layer Schur-positive obstruction retained. Current correction-compatible independent-route separator bound N&lt;=d^2(qr+t)9^r+dq(3^r-1)+2(d-1), d=s+1+delta, is independently reconstructed from the accepted separator lemma.
Model/guards/costs: field_and_grammar: Complex flat Fourier target. Historical theorem has diagonal masks and no unmatched routes; later separator extension allows independent routes and singular masks, subject to support-lift q-separator hypothesis. r,q&gt;=1, s,t&gt;=0, delta in {0,1}.
Corrections/rejected extensions: rejected_or_unestablished: No finite-field transfer of positivity proof
No product identity inferred from one-layer obstruction
No runtime or optimality conclusion
[2026-10-10 22:16 UTC; later source-evidence update] Original correction-compatible author proof body recovered exactly; the prior locator gap is closed. Earlier source-access wording is preserved as the review snapshot; see this row’s final column for exact identities and unchanged proof limits.</t>
  </si>
  <si>
    <t>[2026-10-13; source cutoff 10:52 UTC; newly recovered-source proposal]
Completed-stage priority 15 is unchanged. Acyclic main-route consolidation is independently accepted; the separate EFK comparison remains source-blocked and final publication decisions remain open.
Earlier dated history (preserved verbatim):
[2026-10-13; accepted-result cutoff 05:16:43 UTC; bounded later acceptance]
The priority-64 escaping equality/count gate is independently complete for all distinct odd-prime pairs. The prior score is historical. Separately retain the already-ranked EFK publication comparison at 60, SOURCEBLOCKED and inactive; consolidated acyclic composition is pending independent review and unranked. Current priority 15/100 applies to completed escape classification/count stage only; it is not a novelty probability.
Earlier dated history (preserved verbatim):
[2026-10-13; accepted-result cutoff 04:23:32 UTC; reviewed-results sync]
All distinct primes 5&lt;=p&lt;r now have independently accepted escape classification and labeled count; that stage is complete at 15. The selected unresolved p=3 all-r necessity/exhaustiveness gate retains 64. Current priority 64/100 applies to remaining work; it is not a novelty probability.
Earlier dated history (preserved verbatim):
[2026-10-13; accepted-result cutoff 03:48:30 UTC; bounded later-stage sync]
The independently accepted large-prime escape classification/count is COMPLETE (priority 15). The selected distinct small-prime exhaustiveness successor remains OPEN (priority 64) for p=3,5,7,11,13 and every prime r&gt;p. No all-prime promotion follows from the accepted restricted theorem. Dimensions (information gain, tractability, defensible novelty opportunity, scope/impact, evidence readiness)=(4, 3, 2, 3, 4); rubric score 64. Current priority 64/100.
Earlier dated history (preserved verbatim):
[2026-10-13; accepted-result cutoff 03:06 UTC; frozen successor sync]
The old transfer69 and full fusion/review 80 stages are complete15. A new necessary escaping-equality extension has now been explicitly selected; it has a bounded source contract and remains unproved. The source-blocked EFK publication comparison 60 is disclosed separately and is not active repeated retrieval. Dimensions (information gain, tractability, defensible novelty opportunity, scope/impact, evidence readiness)=(4, 3, 2, 3, 4); rubric score 64. Current priority 64/100 measures remaining work only.
Earlier dated history (preserved verbatim):
[2026-10-13; full status reconciliation]
Conditional unrestricted optimizer necessity/count and its review are COMPLETE15. Current work priority69 is retained for the distinct uniform group-transfer validation required to make the exact-family statement unconditional. Primary historical comparison60 remains separate; optional escape-equality study64 is not the current lead. Score is a provisional work-priority assessment, not probability or novelty.
Earlier dated history (preserved verbatim):
[2026-10-13; corrected-v2 uniform PREFIX acceptance]
Current distinct successor69 is conditional unrestricted optimizer necessity/count; separate historical comparison60. Completed uniform CUT15 is not this score.
Earlier dated history (preserved verbatim):
[2026-10-13; post-checkpoint successor intake]
Reviewed successor76: accepted exact min-cut architecture makes the all-prime CUT obligation concrete. Dimensions(5,3,3,4,4), weighted mean3.8. Reduction and p13 stages complete at cap15; this parent remains OPEN.
Earlier dated history (preserved verbatim):
[2026-10-13 00:04 UTC; current cycle]
Current successor priority71: both-prime-variable proof for primes17&lt;=p&lt;r. Dimensions(5,2,3,4,4), weighted mean3.55. Completed p13 stage capped15; historical parent score73 retained.
Earlier dated history (preserved verbatim):
Accepted p=3,5,7,11 slices expose a structured next gate. A uniform two-prime argument would materially broaden the theorem, but tractability and EFK priority remain uncertain. The finite p=13,r=17 check is now accepted; the uniform-in-r target remains open.</t>
  </si>
  <si>
    <t>fresh_checks: Four historical thresholds
2,600 Schur degree controls
480 boundary cases for current correction-compatible cutoff
proof_basis: Historical monotone label extraction plus positive Schur polynomial. Current formula: remove correction-supported columns from floor(N/d) rows, iterate ceil((m-q)/3), add rank-t budget and verify strict cutoff/step admissibility.
Review record: research_cycle_2111/review08_separators/PER_ID_OUTCOMES.json; SHA256 77becd6e804712be7e69180f762d4c2a8505f319ccb4771692edc628ab460d38.
Consolidation verifies mapping and hashes; it does not rerun all packet checks. No priority claim.
[2026-10-10 22:16 UTC; later source-evidence update] Original correction-compatible author proof body recovered exactly; the prior locator gap is closed. Earlier source-access wording is preserved as the review snapshot; see this row’s final column for exact identities and unchanged proof limits.</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</si>
  <si>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accepted-result cutoff 05:16:43 UTC; bounded later acceptance]
Independent ACCEPT: final p=3 necessity and inherited p&gt;=5 composition complete the escape classification/count for every distinct odd-prime pair in D8 x Cp x Cr. Maximum 26pr-8p-8r; labeled count 64 C^2 D(D+2C), with the inherited definitions. No prime-case gap remains. Review manifest 52aa0565287110a26cca485dd0efd584d287d433eef7aa518877b423912a98e2.
Earlier dated history (preserved verbatim):
[2026-10-13; accepted-result cutoff 04:23:32 UTC; reviewed-results sync]
Independent ACCEPT: full escaping-optimizer critical-boundary classification and labeled count for all distinct primes 5&lt;=p&lt;r. Count: 64 C^2 D(D+2C), C=A(C2 x Cp x Cr), D=2 A(Cp x Cr)^2. Review manifest 93689ee17ebaee4ae4285bc665fdea8f4d5f6ede96a471b47c2347272b48de92. The p=3 formula is established only for the critical-boundary subclass; full p=3 necessity remains unaccepted. The previously accepted all-odd-prime value and unrestricted-optimizer theorem are unchanged.
Earlier dated history (preserved verbatim):
[2026-10-13; accepted-result cutoff 03:48:30 UTC; bounded later-stage sync]
Independent ACCEPT of actual escaping-optimizer critical-boundary classification and labeled count only for primes 17&lt;=p&lt;r: 64 C^2 D(D+2C), C=A(C2 x Cp x Cr), D=2 A(Cp x Cr)^2. Critical-boundary lifting/subclass classification and the maximum graph-profile obstruction hold for all distinct odd primes. Review manifest b7b23c5d458ccfaa3cbb2ad19d5e9c83bbf2303876b8e588787de6cfb982e237. The full all-odd-prime value and unrestricted optimizer theorem remains previously accepted; the escaping subclass exhaustiveness for p=3,5,7,11,13 is separate and unproved at this freeze.
Earlier dated history (preserved verbatim):
[2026-10-13; accepted-result cutoff 03:06 UTC; frozen successor sync]
Independent ACCEPT: the exact forward group-to-graph transfer holds for D8 of order8 and every distinct odd-prime pair, with left prefix stabilizers, full escape B=G and w(I)=Z-(8pr-1). Together with accepted capacity for17&lt;=p&lt;r it gives escape upper bound26pr-8p-8r and discharges optimizer premise P1; full proper-subgroup structural premise P2 remains retained/cited, not reproved by this transfer. Transfer review manifest 9c8ee693c3fa5c37a428d4b33d71b4bc1d2e97225ce5d97dd4debe5b873da0d8. This transfer stage is COMPLETE (priority 15); alone it proves neither arbitrary graph realization nor sharp escape attainment/classification/count. Independent ACCEPT of the full source-bound fusion for G=D8(order8) x Cp x Cr and all distinct odd primes p,r, in either order: unrestricted maximum 28pr-8p-8r, full-escape maximum 26pr-8p-8r, sharp deficit 2pr; unrestricted optimizers are exactly recursive actual maximal-subgroup right-coset blocks with optimal interiors, unique top and exact labeled count A(1)=1, A(H)=sum_[J actual maximal] [H:J]! A(J)^[H:J]. The every-r p=13 optimizer/count consequence is included. Review manifest 2e1ac23ee091a05e025acd59f0f7af1c53f070ec3448bcfd7343a2b800d639a1 binds the unchanged fusion candidate 0f1dbfd7968fb3545db6d6fc3a5a1e8d8c025158dbf1526ff857dfe0f043e3e6. Full P2 structural proofs and inherited fixed-slice/capacity dependencies are explicit; large predecessor archives were not rerun. The entire original value/unrestricted-classification/count stage is COMPLETE (priority 15). Escaping optimizer classification/count is a separate extension, not missing proof of this accepted theorem.
Earlier dated history (preserved verbatim):
[2026-10-13; full status reconciliation]
Independent ACCEPT with explicit inherited premises: for G=D8×Cp×Cr, D8 of order8 and primes17&lt;=p&lt;r, all unrestricted maximizing labeled orders are recursive consecutive actual maximal-subgroup right-coset orders with optimal interiors and unique top B. Under P1 strict group-level escape and P2 full proper-subgroup structure, M(G)=28pr−8p−8r and A(G)=2A(C4×Cp×Cr)^2+4A(C2²×Cp×Cr)^2+p!A(D8×Cr)^p+r!A(D8×Cp)^r. The conditional optimizer classification/count stage is COMPLETE15. Review seal 7fc634fb52b6964c11122b987cc54a6e8b8fe0a84b7cfc8c1ce98fc24c90d07d. The group-to-graph transfer is an explicit inherited premise, not newly proved here. No escape-maximizer classification/count or novelty claim.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Independent bounded ACCEPT for D8 x C13 x C17: unrestricted maximum 5948 and full-escape maximum 5506, deficit442, using exact graph and actual-group controls plus inherited accepted subgroup bounds. This is one finite pair, not a uniform p=13 theorem or optimizer classification.</t>
  </si>
  <si>
    <t>[2026-10-13; accepted-result cutoff 05:16:43 UTC; bounded later acceptance]
No historical-novelty clearance. This closes an existing mathematical extension, with no new canonical ID or separate discovery count.
Earlier dated history (preserved verbatim):
[2026-10-13; accepted-result cutoff 04:23:32 UTC; reviewed-results sync]
Historical novelty remains unresolved. Domain extension of the accepted escape classification only; no new FFT or general finite-group conclusion.
Earlier dated history (preserved verbatim):
[2026-10-13; accepted-result cutoff 03:48:30 UTC; bounded later-stage sync]
Historical priority unresolved; no new FFT/runtime claim or independent family discovery. Accepted escape classification is strictly domain-bounded.
Earlier dated history (preserved verbatim):
[2026-10-13; accepted-result cutoff 03:06 UTC; frozen successor sync]
Bounded primary comparison: the exact all-prime values, sharp escape gap and unrestricted hierarchy were unlocated in the inspected primary statements; classical connectivity, closure/min-cut and post-classification counting antecedents are explicit. The readable full EFK paper remains incomplete, so worldwide novelty is not established. No repeated retrieval or generic new literature program is queued. Prior-comparison manifest 0d9f23bc8a731fe15f143644308463e8fe2d2c7b7df06209a33afff7f443a658.
Earlier dated history (preserved verbatim):
[2026-10-13; full status reconciliation]
Conditional family-specific correctness is accepted. The group transfer and proper-subgroup structural premises must be published or properly established/cited for an unconditional paper. Complete readable EFK92 hypothesis/normalization/equality comparison60 remains open; no worldwide novelty clearance.
Earlier dated history (preserved verbatim):
[2026-10-13; corrected-v2 uniform PREFIX acceptance]
The generic maximum-closure/min-cut identity is classical (Hochbaum2001 §2.2). The exact uniform graph extremum and 2pr deficit were unlocated in inspected primary statements; no explicit antecedent derivation or worldwide novelty clearance is established. Full EFK92 body/equality comparison remains open60. Optimizer necessity/count69 is a distinct unproved successor, conditional on checking inherited premises.
Earlier dated history (preserved verbatim):
[2026-10-13; post-checkpoint successor intake]
Classical graph/min-cut and group mechanisms retain attribution. No worldwide priority clearance or uniform CUT theorem is supplied.
Earlier dated history (preserved verbatim):
[2026-10-13 00:04 UTC; current cycle]
Focused fixed-p application; no worldwide novelty clearance. Variable-p theorem, full-escape optimizer classification/count and complexity consequences are not implied.
Earlier dated history (preserved verbatim):
A | focused candidate; bounded comparison; historical priority unresolved. The finite new pair adds no canonical discovery count, novelty clearance or speed claim.</t>
  </si>
  <si>
    <t>[2026-10-11; bounded Weyl–Green/Fourier–Green priority comparison]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
[Earlier record preserved]
remaining_obligations: Original separate 14:53 author-file locator not recovered; formula is pinned in row overlay and its mathematics rederived here
Historical priority unresolved
Current supplement treatment: supplemental_sources: INHERITED_ROW_OVERLAYS.json
supplements/FINAL_THEOREMS.md
supplements/CORE_THEOREMS_SECOND_AUDIT.md
Packet priority qualification: No priority assessment or upgrade in this consolidation.
Historical gaps and historical current-overlay text are preserved in the consolidated ledger and A:V.
[2026-10-10 22:15 UTC; source-evidence addendum] The original 14:53 correction-compatible theorem body is now recovered and fully read, SHA-256 79a5f64c11c47e39eb1fe90f7f6d51743dc9e4f1a9d89a5c505ce17835a86c0f. Its formula, independent-route grammar, corrections and separator dependency match the accepted overlay. The associated review is a declared attribution-normalized export: canonical eba23a76dd87fef48f9c5006bb416ee1756745874de212d83099ab1bc6af2b74, recovered ac60fadc696be34bdea08f521b59714b2137d1a4e3874fe763578cfa062d0dfd. The earlier missing-locator note remains accurate for its historical snapshot and is superseded only as a current absence claim. Outcome remains proved_scoped; priority remains unresolved. This is provenance closure, with no certificate replay, scope expansion or new result identity.</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</si>
  <si>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accepted-result cutoff 05:16:43 UTC; bounded later acceptance]
Escape stage COMPLETE 15, inactive. The new consolidated acyclic proof is pending independent review, unranked. Separate EFK full-statement/equality comparison remains SOURCEBLOCKED 60, inactive; no repeated broad retrieval. Preserve the broader publication and historical-priority obligations.
Earlier dated history (preserved verbatim):
[2026-10-13; accepted-result cutoff 04:23:32 UTC; reviewed-results sync]
Selected p=3 gate (priority 64): prove actual critical-boundary necessity for every prime r&gt;3, or certify an actual escaping equality counterexample with exact score and B=G. The p=3 candidate is pending at this cutoff. Historical EFK full-statement/equality comparison remains separately source-blocked; no repeated broad retrieval is selected.
Earlier dated history (preserved verbatim):
[2026-10-13; accepted-result cutoff 03:48:30 UTC; bounded later-stage sync]
Selected OPEN (priority 64): resolve actual critical-boundary necessity for escape equality at p=3,5,7,11,13 and every prime r&gt;p. A small-prime candidate under development is not independently accepted. The separate EFK full-statement/equality comparison remains source-blocked historical work at 60; no repeated retrieval is activated.
Earlier dated history (preserved verbatim):
[2026-10-13; accepted-result cutoff 03:06 UTC; frozen successor sync]
New explicitly selected extension OPEN (priority 64): derive checkable necessary conditions for escaping equality, initially in the p&gt;=17 uniform-capacity range. Track every zero-slack condition through capacity and actual nested prefix stabilizers, and include a genuine escaping witness. Distinguish graph equality from realizability by group prefixes; the small-prime slices require separate work. This extension is optional relative to, and not needed to validate, the now-complete all-odd-prime value/unrestricted-classification/count theorem. Full escaping classification/count remains unproved. EFK full-paper comparison is a separate access-blocked publication disclosure, not an indefinitely repeating active search.
Earlier dated history (preserved verbatim):
[2026-10-13; full status reconciliation]
Current distinct lead69: validate the uniform group-to-graph transfer needed for the strict escape premise P1 over every prime17&lt;=p&lt;r, under the exact full-prefix score and B definition; prove the complete reduction with all equality/inequality guards or isolate a certified gap. Preserve the accepted conditional optimizer theorem and completed uniform CUT. Secondary EFK92 full statement/equality comparison60 remains a publication obligation; optional escape-equality study64 is separate.
Earlier dated history (preserved verbatim):
[2026-10-13;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[2026-10-13 00:04 UTC; current cycle]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Derive a matching bound for the next unresolved two-prime slice p=13, all primes r&gt;13, using the accepted full-prefix/full-escape definitions. Look for a proof uniform in both primes rather than another unproved extrapolation.</t>
  </si>
  <si>
    <t>[2026-10-13; source cutoff 10:52 UTC; newly recovered-source proposal]
Do not infer historical novelty, proof-assistant certification, public-release readiness, repeated-prime/composite-factor scope or FFT/runtime consequences. Optional full numerical graph appendix was excluded from the accepted main route.
Earlier dated history (preserved verbatim):
[2026-10-13; accepted-result cutoff 05:16:43 UTC; bounded later acceptance]
Do not reopen a prime-case gap or promote the pending consolidation. Publication must retain usable inherited proof/certificate dependencies. EFK attribution needs a parameter-complete comparison from a lawful full source; no novelty, repeated-prime, composite-factor or FFT/runtime inference.
Earlier dated history (preserved verbatim):
[2026-10-13; accepted-result cutoff 04:23:32 UTC; reviewed-results sync]
One independently accepted all-r p=3 necessity proof or one exact actual-group escaping equality counterexample. Graph profiles, finite tests and critical-subclass counts alone do not establish full p=3 exhaustiveness.
Earlier dated history (preserved verbatim):
[2026-10-13; accepted-result cutoff 03:48:30 UTC; bounded later-stage sync]
One uniform small-prime necessity proof or one independently verified actual escaping equality counterexample, with exact counts/domain. A maximum graph profile without an actual escaping realization is insufficient. Do not extend the accepted 17&lt;=p&lt;r classification/count to all primes from finite tests or lifting alone.
Earlier dated history (preserved verbatim):
[2026-10-13; accepted-result cutoff 03:06 UTC; frozen successor sync]
One source-bound necessary-equality theorem with an actual escape witness, or the first precise missing realization condition/counterexample, independently reviewed. Do not infer a classification/count of every escaping optimizer, transfer the p&gt;=17 equality analysis to small slices, or reopen the complete unrestricted theorem.
Earlier dated history (preserved verbatim):
[2026-10-13; full status reconciliation]
A source-bound uniform group-transfer proof establishing P1 with every hypothesis and normalization explicit, independently reviewed, or a precise counterexample/missing implication. Graph extremum alone is not P1; finite group checks do not prove uniformity. Do not reopen the completed conditional optimizer necessity/count stage. EFK comparison60 must yield an explicit earlier-theorem implication or named statement-level gap.
Earlier dated history (preserved verbatim):
[2026-10-13; corrected-v2 uniform PREFIX acceptance]
Optimizer69 pass: source-bound necessary-and-sufficient unrestricted optimizer description and exact count under verified coset-equality/proper-subgroup premises, with independent review; otherwise stop at the first precise premise/classification gap. Exclude escape optimizer classification. Historical60 stop: matched antecedent derivation or a precise remaining gap from a complete primary source. No finite-prime grid or novelty inference substitutes for either task.
Earlier dated history (preserved verbatim):
[2026-10-13; post-checkpoint successor intake]
Uniform sharp proof or verified original-graph counterexample. A failed flow template is not a CUT counterexample. Further finite cuts/fixed-p scans do not close this gate.
Earlier dated history (preserved verbatim):
[2026-10-13 00:04 UTC; current cycle]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Matching upper bound and legal attaining construction for the stated p=13 family, independently checked, or a precise counterexample/obstruction. Optimizer counts, all primes and general nilpotent groups remain separate.</t>
  </si>
  <si>
    <t>[2026-10-13; accepted-result cutoff 03:06 UTC; frozen successor sync]
Classical nullity/frame-contraction/compatible rank-structure components are attributed. The simultaneous unrelated-branch common-rectangle and correction synthesis is unmatched only in the bounded inspected primary set. Historical worldwide priority is unresolved; no independent fundamental principle or new canonical discovery is claimed.
Earlier dated history (preserved verbatim):
B | specialized result; historical novelty unassessed here. Exact historical priority remains unverified; accepted proof and an unsuccessful prior-work search do not certify novelty.</t>
  </si>
  <si>
    <t>2</t>
  </si>
  <si>
    <t>Canonical catalogue claim</t>
  </si>
  <si>
    <t>RS_LOCAL | Guarded moving-root Rogers–Szegő discriminants and arithmetic families</t>
  </si>
  <si>
    <t>Lead canonical claim of this family</t>
  </si>
  <si>
    <t>Specialized theorem in q-polynomials and arithmetic</t>
  </si>
  <si>
    <t>M-MAGNETIC-SPAN</t>
  </si>
  <si>
    <t>[2026-10-11 14:04 UTC; final independent scope]
CURRENT: The all-A implication route is now independently accepted. The finite q-binomial identity, proved block-divisibility and first-derivative lemmas, and standard root-product algebra derive the complete guarded separated and one-simple-overlap initial forms and normalized ordinary-discriminant coefficients. This supplies an explicit all-order derivation/refinement; derivability from classical ingredients does not establish previous publication of the exact formulas. Historical priority and provisional family rank remain unchanged.
Prior dated record, preserved verbatim:
Focused fixed-odd-root moving-variable coefficient candidate; historical priority unresolved. The one-simple-overlap initial form and full normalized ordinary-discriminant coefficient are the narrowest surviving increment. Static q-Lucas factorization, the q-to-1 endpoint, standalone gap-two Hermite discriminants and hook congruences are classical; guarded arithmetic is an application.
[2026-10-11; bounded prior-art implication audit]
Bounded prior-art implication audit: separated A=1 is exactly a q-Lucas/static product-discriminant corollary; simple-overlap A=1 follows from the classical value H_(2r)(-1;q)=(q;q^2)_r and Taylor expansion. Together with the classical d=1 endpoint, standalone Disc(J), root-product assembly and arithmetic inputs, these narrow the surviving contribution candidate to guarded arbitrary-A (especially A&gt;=2), fixed-d&gt;=3 moving-root initial forms and their fully normalized ordinary-discriminant consequences. Historical priority remains unresolved.</t>
  </si>
  <si>
    <t>["F083"]</t>
  </si>
  <si>
    <t>Signed magnetic Green span and nearest-neighbor depth</t>
  </si>
  <si>
    <t>Over C four signed families(I−αS^ε−βT^δ)^−1 span allN² Weyl positions for oddN, and all except(N/2,N/2) for evenN. Fourier belongs iff4∤N. Corrected true-partition nearest-neighbor path bound ΣL_b≥floor(N/2).</t>
  </si>
  <si>
    <t>Ungauged signed families in fixed generators; legalΔ=1−α^N−β^N; nearest-neighbor path grammar.</t>
  </si>
  <si>
    <t>Existential span≠cheap synthesis; Weyl endpoints/long stride/products escape. Original odd equal-half product-rank lemma false (N3 counterexample), repaired theorem accepted.</t>
  </si>
  <si>
    <t>[{"archive_relative_path":"master/fft_research_master_20261009/additions/0155_material_coverage_and_new_results/reviews/review_hero17_phase14/PHASE14_AUDIT.md","sha256":"d575de81c50424c27bb15827f760460d7cc51c540d305733473ba7edcbaf4844","inspection":"Theorem and/or accepted audit read as inert text in this pass; no supplied program executed, imported, compiled or AST-parsed."}]</t>
  </si>
  <si>
    <t>[2026-10-13; source cutoff 10:52 UTC; newly recovered-source proposal]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[2026-10-13; accepted-result cutoff 04:23:32 UTC; reviewed-results sync]
No further F020 substage is selected. General all-m paired reciprocal support remains open at 58; endpoint gate 53 remains separate and unselected. The active arithmetic lane is existing Q29: the t=27 normalized repeated-prime intrinsic-discriminant implication (priority 54), with any current counterexample candidate still unaccepted at this cutoff. Do not launch a higher-b certificate automatically.
Earlier dated history (preserved verbatim):
[2026-10-13; accepted-result cutoff 03:48:30 UTC; bounded later-stage sync]
Selected OPEN (priority 57): construct original-b31 all-A overlap certificates, retaining original tau, lower odd orders 33..63, infinite odd tail 241+, and all 88 middle odd orders 65..239. Supply fresh primitive-conjugate witnesses and every required finite-A bridge. General actual-RS paired support 58 and endpoint gate 53 remain separate open, unselected obligations. No new equivalent support reformulation is active.
Earlier dated history (preserved verbatim):
[2026-10-13; accepted-result cutoff 03:06 UTC; frozen successor sync]
Current OPEN (priority 58): for the actual RS coefficient pair A_m,B_m, prove uniformly in m&gt;=1 that gcd(A_m,B_m) divides D_m^s, equivalently exhibit a_m A_m+c_m B_m=D_m^s over F2[T], retaining the m=1/B=0 boundary. If B_m is nonzero, the reviewed degree reduction allows exponent s-2. Alternatively give one certified simultaneous factor whose lifted root has exact order&gt;2m+1. Preserve all four channels, actual reversal and both Frobenius orbit types; the reduction alone is not the support proof. Separate endpoint gate 53, ramified-content parent 54 and b31 all-A overlap57 remain distinct; the completed b31 residual stage stays15.
Earlier dated history (preserved verbatim):
[2026-10-13; full status reconciliation]
Current lead58: prove the m-uniform reciprocal-support mechanism for Q_m=E_m R_m and actual-degree reversal Q_m*: after inverting L_(2m+1), establish a_m Q_m+c_m Q_m*=L_(2m+1)^(deg Q_m), or an equivalent guarded localized-ideal identity. Cover all four channels, self-reciprocal and distinct paired Frobenius orbits. Return a uniform proof or an exact common factor whose root order exceeds 2m+1. Separate b31 all-A overlap57 remains unaccepted; b31 residual construction/review are complete15.
Earlier dated history (preserved verbatim):
[2026-10-13; current lead clarified]
Current lead60: construct and independently review the source-bound b31 ordinary-residual certificate, with degree15 trace of H31/(z+1), both endpoint guards, fully guarded mod-2 resultant/discriminant, actual-degree reversal gcd and exact primitive odd-order filtering for every d&gt;31, or report exact surviving factors/orders. Separately pursue endpoint-specific bound53 or broad four-channel gate58; optional b31 all-A overlap57 is another distinct task. Completed b29 overlap15 stays closed.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Earlier dated history (preserved verbatim):
[2026-10-13 00:04 UTC; current cycle]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Earlier dated history (preserved verbatim):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t>
  </si>
  <si>
    <t>[2026-10-13; accepted-result cutoff 04:23:32 UTC; reviewed-results sync]
Independent ACCEPT: original-tau overlap for every primitive odd root order d&gt;31 and every integer A&gt;=1 in characteristic zero, at fixed b=31. Review manifest bfb582e9d2b69b7e8485abfc670e95f69c807afc252fc3f77411fc1d58fca31a. The named construction and review are complete (priority 15). Earlier residual, descent and scoped route obstructions are retained. This does not prove all-b/all-m paired support or historical novelty.
Earlier dated history (preserved verbatim):
[2026-10-13; accepted-result cutoff 03:48:30 UTC; bounded later-stage sync]
Independent scoped ACCEPT of uniform collision-kernel, consecutive-polynomial Bezout, localized collision-ideal and resultant identities; existing m=12/order31775 one-sided collision refutes the unit-edge noncancellation shortcut (manifest eaa78a8ba55afd71c6fbab9ecdcbb5a05f7cafb2d1f7b106d588f3550e9580b7). Separate Frobenius review ACCEPT establishes inert norm/coefficient-gcd equivalence and obstructs the stated nonzero-slope diagonal-affine Jacobi Hermitian route for m&gt;=3 (manifest 2e2d836aa9e6fa9af2c97227976d95c8fce422ad555dc1b748de3293111b9d0d). Neither is paired-support exclusion/refutation, endpoint counterexample, new actual-family discovery or exclusion of all Hermitian methods. Earlier accepted b31 residual and reciprocal descent remain unchanged.
Earlier dated history (preserved verbatim):
[2026-10-13; accepted-result cutoff 03:06 UTC; frozen successor sync]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Earlier dated history (preserved verbatim):
[2026-10-13;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Earlier dated history (preserved):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Earlier dated history (preserved):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Earlier dated history (preserved):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Earlier dated history (preserved):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Earlier dated history (preserved):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Earlier dated history (preserved):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Earlier dated history (preserved):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Earlier dated history (preserved):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Earlier dated history (preserved):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Earlier dated history (preserved):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Earlier dated history (preserved):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Earlier dated history (preserved):
[2026-10-11 21:36 UTC; current accepted-scope cross-view reconciliation]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Earlier dated history (preserved):
[2026-10-11 19:40 UTC; reviewed consolidation]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Earlier dated history (preserved):
[2026-10-11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Earlier history (unchanged):
[2026-10-11; independently accepted finite-parameter certificate] Conservative analytic remainder, root-tube, complete-separation and discriminant-truncation certificates are accepted at the frozen source hashes, with no correction. They connect the accepted F020 guarded initial forms to the existing Q08 finite-separation inverse envelope. The original fixed-degree singular-value theorem stays proof-closed; this is not a growing-degree stability theorem.
Prior dated record, preserved verbatim:
Both separated and overlap theorems were accepted in saved independent audits. This catalogue re-read the proofs and qualifications, but did not repeat their computations or create a fresh independent correctness audit.
Related current status (scope, not blanket theorem equivalence): Q02: Proof closed. Hermite disk exclusion and half-order guard removal retained. Composite residual squarefreeness remains a guard.
Q08: Proof closed. Fixed-degree full cluster singular spectrum added; constants remain degree-dependent.</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</si>
  <si>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d575de81c50424c27bb15827f760460d7cc51c540d305733473ba7edcbaf4844. Original-byte gaps remain preserved.</t>
  </si>
  <si>
    <t>accepted_scope: For N≥2 over C, legal ungauged (I−αS^ε−βT^δ)⁻¹ signed families span N² dimensions for odd N and N²−1 for even N, omitting (N/2,N/2). Fourier belongs exactly when 4 does not divide N. Nearest-neighbor path sums with arbitrary diagonal masks require total path Green-stage count at least floor(N/2), using a genuine partition.
Model/guards/costs: qualifications: Δ≠0 is essential; zero local diagonal pivots are legal if Δ≠0. Root/field/bit preparation and numerical conditioning are separate.
The span proof is over an infinite complex parameter domain, not a claim that every finite parameter field attains that span. Existential span does not give cheap coefficient synthesis.
Separated equal halves at odd N omit a middle coordinate and the source product-rank lemma is false; N=3 shear factors give zero factor cross blocks and a nonzero product cross block. Include the middle in the right partition.
Products, Weyl endpoint shifts, additional generators and long strides escape the ungauged span or nearest-neighbor grammar.
Corrections/rejected extensions: qualifications: Δ≠0 is essential; zero local diagonal pivots are legal if Δ≠0. Root/field/bit preparation and numerical conditioning are separate.
The span proof is over an infinite complex parameter domain, not a claim that every finite parameter field attains that span. Existential span does not give cheap coefficient synthesis.
Separated equal halves at odd N omit a middle coordinate and the source product-rank lemma is false; N=3 shear factors give zero factor cross blocks and a nonzero product cross block. Include the middle in the right partition.
Products, Weyl endpoint shifts, additional generators and long strides escape the ungauged span or nearest-neighbor grammar.</t>
  </si>
  <si>
    <t>proof_review: Primitive q quantum-binomial collapse gives W^N=(α^N+β^N)I and inverse polynomial divided by Δ=1−α^N−β^N. All degree&lt;N Gaussian coefficients are nonzero; polynomial independence on the legal complex open set spans each signed triangle. Four triangles cover all positions except the even central point. Its Fourier Gauss coefficient vanishes for N≡2 mod4 and is nonzero for 4|N. At a true contiguous partition each nearest-neighbor Green crosses with rank≤1; products and sums add ranks and the target has a consecutive-exponent Vandermonde block.
fresh_checks: magnetic
Review record: research_cycle_2122/review11_support/PER_ID_OUTCOMES.json; SHA256 1868a916c240c0f20bb132bf3850376170e17a7134fb2713ee3d961cbbc5be13.
Consolidation verifies mapping and hashes; it does not rerun all packet checks. No priority claim.</t>
  </si>
  <si>
    <t>[2026-10-12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Earlier dated history (preserved):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Earlier dated history (preserved):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Earlier dated history (preserved):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Earlier dated history (preserved):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Earlier dated history (preserved):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Earlier dated history (preserved):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Earlier dated history (preserved):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Earlier dated history (preserved):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Earlier dated history (preserved):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Earlier dated history (preserved):
[2026-10-11 23:32 UTC; independently accepted b9 overlap and sharper general tail]
Independent exact-source degree-nine overlap and sharper-tail review: 337 fresh exact checks, all15 finite interval certificates reconstructed by a different rational method, strict infinite-tail and all-A annulus arguments checked, cold replay byte-identical. Ordinary Disc(U) ranges are imported from their separate sealed acceptance. No historical novelty or numerical-conditioning determination.
Earlier dated history (preserved):
[2026-10-11 21:51 UTC; independently accepted ordinary squarefreeness extension]
Independent source-bound proof review accepts the stated ordinary squarefreeness/endpoint scopes, with852 exact checks and twelve rebuilt modular certificates. Earlier b7 full-guard acceptance is preserved. No historical-priority, growing-degree or universal overlap claim.
Earlier dated history (preserved):
[2026-10-11 21:36 UTC; current accepted-scope cross-view reconciliation]
Source-bound reconciliation of the already sealed independent reviews reflected in the current overview.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This update does not rerun the mathematics, clear historical priority, change the original theorem statement or add a discovery count.
Earlier dated history (preserved):
[2026-10-11] Independent proof review checked the analytic branch and normalized Cauchy tail, separated/simple-overlap signs, root tubes, m=1, residual even tail, full root count, Hermite gap bounds, heterogeneous Q08 Lagrange envelope and discriminant truncation. Fresh exact controls certify (A,d,b)=(2,3,0) and (1,3,1) for 0&lt;|epsilon|&lt;=10^-4 and reject a normalization mutation. No approximate numerical roots were treated as certificates.
Prior dated record, preserved verbatim:
[2026-10-11 14:28 UTC; bounded original-source inspection update]
Selected Lubinsky-Saff 1987 claims are now directly checked in the user's authorized scan as full-page images: printed 331,332,340,343,346,347,358,359,361. Recurrence, finite-product, static root-of-unity factorization and the stated Pade determinant attributions are image-grounded; other pages received only header inventory, not full mathematical review. LS87 G_n matches the manuscript H_n; its auxiliary H_n has a q-weight and must not be confused with that notation. The existing independent all-A implication acceptance is unchanged.
Prior dated record, preserved verbatim:
[2026-10-11 14:04 UTC; final independent scope]
New full independent all-A implication review accepted the exact author proof with no formula, sign, tau=dW/g or normalization correction. Independently written recurrence controls pass 16 exact moving-root jets, 5 direct ordinary discriminants and 6 negative controls. Schultz-Walker Theorem 1.1 and the primitive-choice passage were checked in indexed primary PDF text; page-render retrieval failed. The accepted existing manuscript and this new implication audit remain distinct records.
Prior dated record, preserved verbatim:
R2 follow-up reconciliation: P2109 equation-level comparisons and normalization controls read. Final Sawa–Uchida Theorem 3.6 is distinguished from arXiv-v1 Theorem 4.8; ordinary and q-difference discriminants remain distinct. LS87 comparison is inherited, with original scan not freshly read; no new proof audit.
[2026-10-11; bounded prior-art implication audit]
Current bounded audit reads selected primary statements in AAK, Ismail-Witte, final Sawa-Uchida Theorem 3.6, Zudilin 2019, Gorodetsky 2019 and Grosu-Grosu v1; exact implication/countercontrols are saved. LS87 original-body formulas remain inherited, its publisher bibliography was read, and the printed p.360 image was not recovered. Z97 original body remains unavailable. This is a prior-art comparison, not a new full independent correctness review.</t>
  </si>
  <si>
    <t>remaining_obligations: No full Fourier evaluator or efficient signed-family coefficient synthesis is established. The inherited literal +1 preparation-operation correction is retained, not rerun as implementation timing.
Current supplement treatment: 
Packet priority qualification: No priority assessment or upgrade in this consolidation.
Historical gaps and historical current-overlay text are preserved in the consolidated ledger and A:V.</t>
  </si>
  <si>
    <t>[2026-10-13;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Let H_n(z;q)=sum_k [n choose k]_q z^k, D_n(q)=Disc_z H_n, n=Ad+b, d odd, ω primitive of order d, and q(ε)=ω(1+ε²)^(1/d). Put F=z^d+1 and P_A=product_(j=1)^A j^j.
Separated case: G=H_b(z;ω), 0≤b&lt;d, A≥1, Disc(G)Res(F,G)≠0. At α^d=−1, H_n(α+εx;q(ε))=ε^A(−1)^A d^(A/2)G(α)He_A(√d x/α)+O(ε^(A+1)). With K=dA(A−1)/2, D_n(q(ε))=ε^(2K)(C+O(ε²)), C=(−1)^(A(d−1)/2)d^(dA(A+1)/2)P_A^d Disc(G)Res(F,G)^(2A). Thus ord_(Φ_d)D_n=K.
Simple-overlap case: d≥3, b odd with 1≤b&lt;d. Write G=(z+1)U, g=U(−1), W=(ω;ω)_b/(ω²;ω²)_((b+d)/2), τ=dW/g and J_(A+1)=He_(A+1)+A(1−τ)He_(A−1). If g≠0, H_n(−1+εx;q(ε))=ε^(A+1)(−1)^(A+1)d^((A−1)/2)g J_(A+1)(−√d x;τ)+O(ε^(A+2)).
If additionally Disc(U)Res(F,U)Disc(J_(A+1))≠0, L=dA(A−1)/2+A and D_n(q(ε))=ε^(2L)(C+O(ε²)), C=(−1)^(A(d−1)/2)d^(dA(A+1)/2+A)P_A^(d−1)Disc(J_(A+1))Disc(U)Res(F,U)^(2A)g². Hence ord_(Φ_d)D_n=L. Square roots cancel coefficientwise.</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</si>
  <si>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Accepted at its explicitly guarded scope in the recorded internal review; this ranking adds no proof or replay acceptance.</t>
  </si>
  <si>
    <t>[2026-10-13; accepted-result cutoff 05:16:43 UTC; bounded later acceptance]
No historical-priority or new canonical-discovery claim. Retain earlier characteristic-zero/F11/characteristic-two acceptances as history.
Earlier dated history (preserved verbatim):
[2026-10-13; accepted-result cutoff 03:06 UTC; frozen successor sync]
The fixed N5/F11/q3 minimum has internal independent correctness acceptance; historical priority remains unassessed. No new canonical discovery or runtime inference.
Earlier dated history (preserved verbatim):
B | specialized result; historical novelty unassessed here. Exact historical priority remains unverified; accepted proof and an unsuccessful prior-work search do not certify novelty.</t>
  </si>
  <si>
    <t>[2026-10-13; source cutoff 10:52 UTC; newly recovered-source proposal]
OPEN: general paired support 58 and endpoint gate 53; balanced-order endpoint line accepted
Earlier dated history (preserved verbatim):
[2026-10-13; accepted-result cutoff 04:23:32 UTC; reviewed-results sync]
OPEN: broader all-m paired support; b31 stage complete
Earlier dated history (preserved verbatim):
[2026-10-13; accepted-result cutoff 03:48:30 UTC; bounded later-stage sync]
OPEN: original-b31 all-A overlap; no paired-support closure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uniform reciprocal-support mechanism58. The fixed b31 residual construction and review are complete15; separate b31 all-A overlap57 is unaccepted.
Earlier dated history (preserved verbatim):
[2026-10-13; reviewed successor checkpoint]
The scoped b29 overlap and q²/tail lemmas are complete; b31 residual60, endpoint-specific53 and broad four-channel58 remain separate open obligations.
Earlier dated history (preserved verbatim):
[2026-10-13; post-checkpoint successor intake]
Parent remains TO RESEARCH for the distinct successor; completed-scoped stages are capped15.
Earlier dated history (preserved verbatim):
[2026-10-13 00:12 UTC; independent b29 ACCEPT]
Parent remains open only for distinct all-A b29 overlap gate.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Parent/source record remains open only for its separately ranked successor.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t>
  </si>
  <si>
    <t>[2026-10-13; secondary endpoint scope clarified]
The displayed current score60 belongs to the b31 ordinary-residual lead in Y. Endpoint-specific53 is a secondary, distinct open task, described below; broad four-channel58 and optional b31 overlap57 are separate. No score or theorem change.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Earlier dated history (preserved):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Earlier dated history (preserved):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Earlier dated history (preserved):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Earlier dated history (preserved):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Earlier dated history (preserved):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Earlier dated history (preserved):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Earlier dated history (preserved):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Earlier dated history (preserved):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Earlier dated history (preserved):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Earlier dated history (preserved):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Earlier dated history (preserved):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Earlier dated history (preserved):
[2026-10-11 21:36 UTC; current accepted-scope cross-view reconciliation]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Earlier dated history (preserved):
[2026-10-11 19:40 UTC; reviewed consolidation]
Simplicity for b≥5, even d/A=0/nonprimitive-root variants, general residual/overlap preparation, other embeddings, growing-degree efficiency, finite-precision engine, hard resource guarantees and exact historical priority remain open.
Earlier dated history (preserved):
[2026-10-11 17:20 UTC; reviewed cross-tab reconciliation]
This fixed-profile residual milestone is complete. General residual/overlap preparation, other checker embeddings, growing-degree efficiency, floating-point engine, hard peak-memory/time and production service remain OPEN. RS manuscript v3 is a separate editorial candidate awaiting fidelity review.
Earlier history (unchanged):
[2026-10-11; remaining finite-parameter and growing-degree obligations] The explicit sufficient tests apply only under the original separated or simple-overlap guards and give conservative finite radii. They supply Q08 inputs when passed; they do not establish useful degree-uniform conditioning, growing-degree stability, efficient certified root/enclosure preparation, charged arithmetic complexity, finite-precision implementation, optimal constants or historical priority. Fixed-degree accepted scope remains intact.
Prior dated record, preserved verbatim:
Only separated or exactly one simple shared residual root at −1. Nonzero residual discriminant/resultant and Disc J are essential. No arbitrary-overlap, repeated-p, all-composite, or globally cleared novelty theorem.
Q02: See Q29 for the broader composite extension. Implementation: Not applicable to abstract proof
Q08: Does not give a uniform growing-degree stability theorem. Implementation: Implementation pending</t>
  </si>
  <si>
    <t>ALG-CHIRP-ELIM</t>
  </si>
  <si>
    <t>["C06"]</t>
  </si>
  <si>
    <t>Nonzero one-window common-chirp phase eliminant</t>
  </si>
  <si>
    <t>["Q13"]</t>
  </si>
  <si>
    <t>[2026-10-13; accepted-result cutoff 04:23:32 UTC; reviewed-results sync]
No further F020 substage is selected. General all-m paired reciprocal support remains open at 58; endpoint gate 53 remains separate and unselected. The active arithmetic lane is existing Q29: the t=27 normalized repeated-prime intrinsic-discriminant implication (priority 54), with any current counterexample candidate still unaccepted at this cutoff. Do not launch a higher-b certificate automatically.
Earlier dated history (preserved verbatim):
[2026-10-13; accepted-result cutoff 03:48:30 UTC; bounded later-stage sync]
Selected OPEN (priority 57): construct original-b31 all-A overlap certificates, retaining original tau, lower odd orders 33..63, infinite odd tail 241+, and all 88 middle odd orders 65..239. Supply fresh primitive-conjugate witnesses and every required finite-A bridge. General actual-RS paired support 58 and endpoint gate 53 remain separate open, unselected obligations. No new equivalent support reformulation is active.
Earlier dated history (preserved verbatim):
[2026-10-13; accepted-result cutoff 03:06 UTC; frozen successor sync]
Current OPEN (priority 58): for the actual RS coefficient pair A_m,B_m, prove uniformly in m&gt;=1 that gcd(A_m,B_m) divides D_m^s, equivalently exhibit a_m A_m+c_m B_m=D_m^s over F2[T], retaining the m=1/B=0 boundary. If B_m is nonzero, the reviewed degree reduction allows exponent s-2. Alternatively give one certified simultaneous factor whose lifted root has exact order&gt;2m+1. Preserve all four channels, actual reversal and both Frobenius orbit types; the reduction alone is not the support proof. Separate endpoint gate 53, ramified-content parent 54 and b31 all-A overlap57 remain distinct; the completed b31 residual stage stays15.
Earlier dated history (preserved verbatim):
[2026-10-13; full status reconciliation]
Current lead58: prove the m-uniform reciprocal-support mechanism for Q_m=E_m R_m and actual-degree reversal Q_m*: after inverting L_(2m+1), establish a_m Q_m+c_m Q_m*=L_(2m+1)^(deg Q_m), or an equivalent guarded localized-ideal identity. Cover all four channels, self-reciprocal and distinct paired Frobenius orbits. Return a uniform proof or an exact common factor whose root order exceeds 2m+1. Separate b31 all-A overlap57 remains unaccepted; b31 residual construction/review are complete15.
Earlier dated history (preserved verbatim):
[2026-10-13; secondary endpoint scope clarified]
The displayed current score60 belongs to the b31 ordinary-residual lead in Y. Endpoint-specific53 is a secondary, distinct open task, described below; broad four-channel58 and optional b31 overlap57 are separate. No score or theorem change.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Earlier dated history (preserved verbatim):
[2026-10-13 00:04 UTC; current cycle]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Earlier dated history (preserved verbatim):
[2026-10-11 14:28 UTC; bounded original-source inspection update]
The uploaded LS87 scan provably OMITS printed page 360: PDF pages 1-29 are printed331-359, PDF page30 is printed361, and pages31-32 are blank. Recovering p360 requires a different readable authorized copy. The exact Zhedanov1997 six-page body and substantive LS87 citation-chain bodies also remain unavailable; abstracts/metadata are not body comparisons. Directly inspected LS87 p343 cites Szego[41,p245] for the finite product, and p340 cites Balk[5], Gragg[16], Wynn[45]. The all-A implication is already accepted and is not reopened. This bounded source-access pass is complete; no repeated blocked searching or priority inference from missing text.
Prior dated record, preserved verbatim:
[2026-10-11 14:04 UTC; final independent scope]
The previously unworked all-A implication obligation is CLOSED at the guarded characteristic-zero scope. Remaining historical checks: exact earlier publication of the leading moving-root constants and full discriminant coefficients; Zhedanov 1997 body; the named Lubinsky-Saff body/page and citation-chain gaps; separate disk, inverse-pair and arithmetic applications. Schultz-Walker supplies below-weight-A vanishing, which alone does not determine leading coefficients. No inaccessible body is treated as read.
Prior dated record, preserved verbatim:
Recover the missing Lubinsky–Saff bibliography page 360 and Zhedanov 1997 through authorized copies, then trace exact fixed-root moving-variable ordinary-discriminant results. Compare the complex-parameter disk and inverse-pair application separately; their priority is not cleared.
[2026-10-11; bounded prior-art implication audit]
Current named gaps: (1) exact Zhedanov 1997 six-page body; (2) LS87 printed p.360 image, distinct from the recovered bibliography inventory; (3) substantive LS87 citation-chain bodies; (4) exact arbitrary-A transverse antecedent or worked all-order implication; (5) separate complex-disk and inverse-pair application priority. No repeated blocked access attempts or absence-of-theorem inference from missing text.</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</si>
  <si>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
[2026-10-10 follow-up comparison; access limits in source ledger]
P2109_Sagan1992: Congruence properties of q-analogs | https://users.math.msu.edu/users/bsagan/Papers/Old/cpq-pub.pdf
AAK2009: On a q-extension of Mehta’s eigenvectors of the finite Fourier transform for q a root of unity | https://arxiv.org/html/0811.4100v2
LubinskySaff1987: Convergence of Padé approximants of partial theta functions and the Rogers–Szegő polynomials | https://doi.org/10.1007/BF01890574
SawaUchida2018: Discriminants of classical quasi-orthogonal polynomials, with combinatorial and number-theoretic applications | https://arxiv.org/pdf/1802.00605v1
P2109_SU19final: Discriminants of classical quasi-orthogonal polynomials with application to Diophantine equations | https://www.jstage.jst.go.jp/article/jmath/71/3/71_831/_pdf
P2109_IW01: Discriminants and Functional Equations for Polynomials Orthogonal on the Unit Circle | https://arxiv.org/pdf/math/0012259
P2109_GGM16: Durfee rectangles and pseudo-Wronskian equivalences for Hermite polynomials | https://arxiv.org/pdf/1612.05514
Grosu2020: The irreducibility of some Wronskian Hermite polynomials | https://arxiv.org/pdf/2007.00065v1
P2109_Sharifi: Algebraic Number Theory, Chapter 3 | https://math.ucla.edu/~sharifi/notes/algnum-ch03.html
P2109_Z97: Gauss sums and orthogonal polynomials | https://doi.org/10.1142/S0217751X97000438
[2026-10-11; bounded prior-art implication audit]
Zudilin 2019, Congruences for q-Binomial Coefficients, Lemma 2.1/(2.1), p.1126: https://link.springer.com/article/10.1007/s00026-019-00461-8 ; lawful deposit https://d-nb.info/120753160X/34 . Gorodetsky 2019, arXiv:1805.01254v2, Theorem 2.4 and Remark 2.8: https://arxiv.org/pdf/1805.01254 . Fixed cubic or prescribed-derivative information is not by itself the complete arbitrary-A, all-residue moving-z implication.</t>
  </si>
  <si>
    <t>For r≥1, N≥3r, F_p containing supplied ω of exact order N, a nonzero x_j=ω^(aj²)sum_(ℓ=1)^s c_ℓω^(b_ℓj), s≤r, has a nonzero center c in [r,N−r−1]. Put h=c−r.
P_h(t)=t^(−E)det[x_(h+i+j)t^binom(i+j,2)]_(i,j=0)^r is a polynomial, E=(r+1)r(r−1)/2. It has degree at most D=binom(r+2,3), constant coefficient (−1)^(r(r+1)/2)x_c^(r+1)≠0, and P_h(ω^(−2a))=0 for every valid phase.
There are at most min(D,N/gcd(2,N)) canonical phase candidates. For even N phases a and a+N/2 are equivalent after frequency translation. The all-zero input is rank-zero and must be handled separately.</t>
  </si>
  <si>
    <t>Exact finite-field root-of-unity grid, bounded common chirp rank; N≥3r is a witness guarantee, not a universal identifiability threshold.</t>
  </si>
  <si>
    <t>Accepted independent audit of the full recognition theorem; polynomial proof uses unique extremal determinant terms, not fitted degrees. Catalogue has inspected theorem/audit text; no source program executed.</t>
  </si>
  <si>
    <t>Specific certificate may be original; not cleared. Common-rate chirps, dechirping and Hankel/Prony are established.</t>
  </si>
  <si>
    <t>Degree is an upper bound and can drop. Vanishing supplies candidates, not membership; full-input verification is essential. No representation uniqueness, robust floating-point recovery, or arbitrary-input fast DFT.</t>
  </si>
  <si>
    <t>Good secondary algorithm/algebra note candidate after broader algebraic chirp-identification comparison; strongest in combination with charged exact recognition.</t>
  </si>
  <si>
    <t>[{"archive_relative_path":"master/fft_research_master_20261009/additions/1906_chirp/chirp_audit/AUDIT_REPORT.md","sha256":"e871250b94c9a5823adacee7da26bb6d4477af0758c684aa8c8ff9e34be21f89","inspection":"saved theorem/audit read as inert text"},{"archive_relative_path":"master/fft_research_master_20261009/additions/1906_chirp/eliminant_extension/ELIMINANT_EXTENSION.md","sha256":"50581a8a03f18a31e845953936a8cd56d3c7acaa17297eda2c8a40ebf14b6373","inspection":"saved theorem/audit read as inert text"},{"archive_relative_path":"master/fft_research_master_20261009/additions/1906_chirp/prior_art/REVIEW.md","sha256":"65775d95bd006ba0c7e6cd88ffe2aaf6b4952b67408252e101b4521cc3d2b3db","inspection":"saved theorem/audit read as inert text"}]</t>
  </si>
  <si>
    <t>[2026-10-13; source cutoff 10:52 UTC; newly recovered-source proposal]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[2026-10-13; accepted-result cutoff 04:23:32 UTC; reviewed-results sync]
Independent ACCEPT: original-tau overlap for every primitive odd root order d&gt;31 and every integer A&gt;=1 in characteristic zero, at fixed b=31. Review manifest bfb582e9d2b69b7e8485abfc670e95f69c807afc252fc3f77411fc1d58fca31a. The named construction and review are complete (priority 15). Earlier residual, descent and scoped route obstructions are retained. This does not prove all-b/all-m paired support or historical novelty.
Earlier dated history (preserved verbatim):
[2026-10-13; accepted-result cutoff 03:48:30 UTC; bounded later-stage sync]
Independent scoped ACCEPT of uniform collision-kernel, consecutive-polynomial Bezout, localized collision-ideal and resultant identities; existing m=12/order31775 one-sided collision refutes the unit-edge noncancellation shortcut (manifest eaa78a8ba55afd71c6fbab9ecdcbb5a05f7cafb2d1f7b106d588f3550e9580b7). Separate Frobenius review ACCEPT establishes inert norm/coefficient-gcd equivalence and obstructs the stated nonzero-slope diagonal-affine Jacobi Hermitian route for m&gt;=3 (manifest 2e2d836aa9e6fa9af2c97227976d95c8fce422ad555dc1b748de3293111b9d0d). Neither is paired-support exclusion/refutation, endpoint counterexample, new actual-family discovery or exclusion of all Hermitian methods. Earlier accepted b31 residual and reciprocal descent remain unchanged.
Earlier dated history (preserved verbatim):
[2026-10-13; accepted-result cutoff 03:06 UTC; frozen successor sync]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Earlier dated history (preserved verbatim):
[2026-10-13;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t>
  </si>
  <si>
    <t>[2026-10-13; source cutoff 10:52 UTC; newly recovered-source proposal]
General support OPEN 58; endpoint off-line OPEN 53
Earlier dated history (preserved verbatim):
[2026-10-13; accepted-result cutoff 04:23:32 UTC; reviewed-results sync]
OPEN 58 unselected parent; b31 COMPLETE 15; selected Q29 gate 54 is distinct
Earlier dated history (preserved verbatim):
[2026-10-13; accepted-result cutoff 03:48:30 UTC; bounded later-stage sync]
OPEN (priority 57) b31 all-A overlap selected; paired support 58 separate/unselected
Earlier dated history (preserved verbatim):
[2026-10-13; accepted-result cutoff 03:06 UTC; frozen successor sync]
OPEN (priority 58) uniform descended coefficient-pair support; supporting reductions COMPLETE (priority 15)
Earlier dated history (preserved verbatim):
[2026-10-13; full status reconciliation]
Current lead: uniform reciprocal-support mechanism58; completed b31 residual15
Earlier dated history (preserved verbatim):
[2026-10-13; reviewed successor checkpoint]
Main bounded successor: b31 ordinary residual60. Separate structural jobs: four-channel58 and endpoint-specific53; generic arbitrary-x q-shift route refuted/cap8.
Earlier dated history (preserved verbatim):
[2026-10-13; post-checkpoint successor intake]
Current successor priority60/100
Earlier dated history (preserved verbatim):
[2026-10-13 00:12 UTC; independent b29 ACCEPT]
Current b29 overlap successor60/100
Earlier dated history (preserved verbatim):
[2026-10-13 00:04 UTC; current cycle]
Current next action 73/100
Earlier dated history (preserved verbatim):
TOP priority</t>
  </si>
  <si>
    <r>
      <rPr>
        <rFont val="Arial"/>
        <color rgb="FF1155CC"/>
        <sz val="10.0"/>
        <u/>
      </rPr>
      <t xml:space="preserve">Catalogue 4
</t>
    </r>
    <r>
      <rPr>
        <rFont val="Arial"/>
        <color rgb="FF1155CC"/>
        <sz val="10.0"/>
        <u/>
      </rPr>
      <t xml:space="preserve">novelity breakthough 7
</t>
    </r>
    <r>
      <rPr>
        <rFont val="Arial"/>
        <color rgb="FF1155CC"/>
        <sz val="10.0"/>
        <u/>
      </rPr>
      <t>Theorem register 22</t>
    </r>
  </si>
  <si>
    <t>[2026-10-11 21:36 UTC; current accepted-scope cross-view reconciliation]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Independently accepted cyclic-window extension with no mathematical repair.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Q13: Proof closed. Blocked common-chirp cost O(N r^(2+log₂3)+r^(2+3log₂3)); named Toeplitz and Gauss proofs are inherited dependencies.</t>
  </si>
  <si>
    <t>Q13: New-to-project bound; Prony, chirp-z and Karatsuba are classical.</t>
  </si>
  <si>
    <t>[2026-10-13; reviewed successor checkpoint]
next_cycle_endpoint_review/INDEPENDENT_REVIEW.md; INDEPENDENT_RESULTS.json; NEXT_GATE_RANKING.json; REPLAY_RECEIPT.json; manifest SHA-256 2d5e8c04c3a9a1113c3f1c267b39e0eb865a124dc47016e96f912230577eb0da
Earlier dated history (preserved verbatim):
[2026-10-13; post-checkpoint successor intake]
next_cycle_b29_overlap_review/VERDICT.json; next_cycle_rs_structural_review/INDEPENDENT_REVIEW.md
Earlier dated history (preserved verbatim):
[2026-10-12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Earlier dated history (preserved):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Earlier dated history (preserved):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Earlier dated history (preserved):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Earlier dated history (preserved):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Earlier dated history (preserved):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Earlier dated history (preserved):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Earlier dated history (preserved):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Earlier dated history (preserved):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Earlier dated history (preserved):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Earlier dated history (preserved):
[2026-10-11 23:32 UTC; independently accepted b9 overlap and sharper general tail]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Earlier dated history (preserved):
[2026-10-11 21:51 UTC; independently accepted ordinary squarefreeness extension]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Earlier dated history (preserved):
[2026-10-11 21:36 UTC; current accepted-scope cross-view reconciliation]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Earlier dated history (preserved):
[2026-10-11 19:40 UTC; reviewed consolidation]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Earlier dated history (preserved):
[2026-10-11 17:20 UTC; reviewed cross-tab reconciliation]
Independent review Library libfile_f7c6e9fa6a908191bb1029ec0857171d v0; archive SHA256 a1d827ae19f49ab5429f3aef4363b80e78569c3dafb6ba73a302efe9a8984c9b. Author libfile_a2d018f1d0d881918b6a179e2f79bc85, archive SHA256 0d27bad1fbbef99ca8736f1f80fdb5f16989385895302dc75c672d1a9cb12ab7. No historical novelty claim.
Earlier history (unchanged):
[2026-10-11; final independent finite-certificate acceptance] Author Library libfile_730b9b6c2d708191bc51cf5419553afe v0, RS_Finite_Parameter_Scope_Audit.zip, SHA256 2f2180470328e69db523339981b83918698b62f2589ad750010806b4fc8923ef. Frozen TeX 3b472a7adb4a157c52c6ad4f8da5e1d94717e360bce8326e8c4d8732cfbcc100. Independent review Library libfile_30c794c5011c819196acc7d3104d8aad v0, SHA256 b5a00e74f00f1f9d2b5ebfc1afb9479bb950efca792504d63a1c79ce6ffc3e72; review a412af68fbeffe1d6f332280a5b59e3ac74d91481c492232981319c51e0b6033. Exact Library readbacks and all 7+8 manifest payloads verified. Accepted dependency Q08 P05 Section S3 hash 02ec40df49f0585c57f98d3af7cbb9867216773f98a2998db9d51237fd69b787.
Prior dated record, preserved verbatim:
[2026-10-11 14:28 UTC; bounded original-source inspection update]
Final bounded primary-source access review: Library libfile_9229876a4a1881919a6dc541f062fabd v0, F020_Primary_Source_Access_Review.zip; SHA256 22ffae4e981e086f78bc6b7bd5b883c2bd995ea95354625de80cc2f14bd0a6e0. The consolidator independently materialized the final Library copy: 1,994,573 bytes, byte-identical local/readback archives and all 18 manifest members verified. Unchanged uploaded 76.pdf: Library libfile_b4ae763aa1b0819197aca39308634cb5 v0; SHA256 034c2af8f6b6696d90d2f744e2932740f9fe1696b3a937b984fd7faca4f39b56. Selected page images and the complete page-header inventory are preserved. This changes source inspection depth only; proof acceptance, provisional rank and unresolved publication priority are unchanged.
Prior dated record, preserved verbatim:
[2026-10-11 14:04 UTC; final independent scope]
Final independent all-A review: Library libfile_770d307623188191a6408f4915be0687 v0, F020_All_Order_Independent_Review.zip; SHA256 45671b26ad19d741ca9a8b08da11db23d946a60f6758f18b98544b2a1a8f860e. Report SHA256 aa6fab3492f265fca7a667a213f57f1453dcfb280d94280ce74b330b353bffd3; verdict SHA256 6ec38a89cbfc13a23cd0662464189aacf33e0c9b553859b8c5a30915c9a7756b. Bound immutable author: Library libfile_f90f326d1b0c8191a838d4cb2e7fab76 v0; SHA256 79273ecedccd68bf0d174c843eb5cecc9d32cbb596b115519d26da11352b9ffd; proof SHA256 8ca570c7e7c41c50827b1dea3feb931cbcfe0fdab3c3a2016c6e7d0989126abc. Both Library copies byte-verified and all 7 author/6 review manifest payloads rechecked. Recovered separated audit bytes f093175f18d1941a99a605a5d816b1db31e5b2c4161ee7df4bf29291ff8eff3c remain distinct from the separately recorded export hash 4b86b3078bbdf644a3317e67449a974c356e8b2dd8a9f66a393df71341d3e8d9.
Prior dated record, preserved verbatim:
https://github.com/AgentSlop-Si/research/blob/main/math/archive/objects/47/473ff7c3b3031f3cf9d4ef772a41caa574259cc4299c09c91bb629cdb4307c34__RESEARCH_REPORT.md | export SHA256 473ff7c3b3031f3cf9d4ef772a41caa574259cc4299c09c91bb629cdb4307c34
https://github.com/AgentSlop-Si/research/blob/main/math/archive/objects/f0/f093175f18d1941a99a605a5d816b1db31e5b2c4161ee7df4bf29291ff8eff3c__INDEPENDENT_AUDIT.md | export SHA256 4b86b3078bbdf644a3317e67449a974c356e8b2dd8a9f66a393df71341d3e8d9
https://github.com/AgentSlop-Si/research/blob/main/math/archive/objects/88/886e05ae5a65e8d6516000f90c3821d8a54ca0812167487148b66bbb148cab79__RESEARCH_REPORT.md | export SHA256 886e05ae5a65e8d6516000f90c3821d8a54ca0812167487148b66bbb148cab79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https://github.com/AgentSlop-Si/research/blob/main/math/archive/objects/fe/febe207594ae34bd304a3c3baacba7e58c24b550cd39716b9188af44e6d20ab5__DECISION_MEMO.md | export SHA256 febe207594ae34bd304a3c3baacba7e58c24b550cd39716b9188af44e6d20ab5
https://github.com/AgentSlop-Si/research/blob/main/math/archive/objects/a8/a82db572a9327b297579202e4482a0dd0ffdc5c7a868800643bb8bf3aa3bedcd__PRIMARY_REDUCTIONS.md | export SHA256 a82db572a9327b297579202e4482a0dd0ffdc5c7a868800643bb8bf3aa3bedcd
Q02 current accepted scope: https://docs.google.com/spreadsheets/d/1BHaGJHkXxf_UfZdyTKF2zrWNFzIP4IvhaqFMj-83BjU/edit#gid=1877766156&amp;range=A5:V5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
[2026-10-11; bounded prior-art implication audit]
Current bounded prior-art audit: research_cycle_0104/discriminant_priority/IMPLICATION_AUDIT.md ; SHA256 804f9503f02b43f49f519af53e70f04a6dfc5ec10814995311482841dc8a80c1. Scope receipt: research_cycle_0104/discriminant_priority/RESULT_RECEIPT.json ; SHA256 237c92bff1814797a0126962cfecf474b23132fdca7730f7f953c75334d4f1e0. Primary-source ledger: research_cycle_0104/discriminant_priority/SOURCE_LEDGER.json ; SHA256 66c06631e851f3f07d8bf9fd07f11b8244310573fe01d38d49ae332e6e7e9697. Existing manuscript proof acceptance is unchanged; these records do not assert a new full independent correctness audit or historical priority.</t>
  </si>
  <si>
    <t>[2026-10-11 21:36 UTC; current accepted-scope cross-view reconciliation]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Earlier dated history (preserved):
Q13: No integrated production Toeplitz/blocked recognizer validated. Implementation: Implementation pending</t>
  </si>
  <si>
    <t>proved_scoped | REVIEW-06 | Internal scoped outcome. Proof/certificate replay limits: replay_status: Current 2020 report and 2033 independent review read and hash-bound; large accepted recognizer audit not rerun. Four small polynomial controls newly computed.
Source identity/access boundary: 
Documented sanitized exports: e871250b94c9a5823adacee7da26bb6d4477af0758c684aa8c8ff9e34be21f89. Original-byte gaps remain preserved.</t>
  </si>
  <si>
    <t>accepted_scope: Nonzero one-window Toeplitz eliminant degree &lt;= binom(r+2,3), constant x_c^(r+1); complete current dyadic recognition ledger O(N*r^3*log(r+2)+r^(2+3*log2(3))), with separate inversions/storage and complete rejection.
Model/guards/costs: exact_hypotheses: Supplied prime p and exact-order-N root omega, N|(p-1), raw x in F_p^N.
1&lt;=r&lt;=floor(N/3); structured membership not assumed; empty representation handles zero.
Dyadic growing-r bound applies only to dyadic N; canonical phase quotient at even N.
Corrections/rejected extensions: excluded_claims: Rejected input DFT needs paid fallback.
Recognition of the weight does not give free or O(Nr) common-chirp operator application to a fresh vector.
No robustness, unrestricted Fourier improvement, optimality or priority conclusion.</t>
  </si>
  <si>
    <t>fresh_check_groups: chirp_window_nonzero_constant_degree
evidence_type: uniform_recognition_lemma_and_reviewed_composition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</si>
  <si>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Established Prony/BM/dechirping/Gauss/pruning/Bareiss/Levinson ingredients; 2043 historical-priority checkpoint incomplete.
Historical gaps and historical current-overlay text are preserved in the consolidated ledger and A:V.</t>
  </si>
  <si>
    <t>[2026-10-13; accepted-result cutoff 04:23:32 UTC; reviewed-results sync]
Classical finite-field cyclicity/order preparation and bounded engineering. No all-length asymptotic theorem, runtime saving, CPU performance, numerical stability or historical novelty.
Earlier dated history (preserved verbatim):
[2026-10-13 00:04 UTC; current cycle]
Implementation and source-bound accounting progress under an existing fixed-rank theorem. Named field/data events exclude disclosed Python/primitive-instruction costs; no new theorem identity, bit/CPU certification, historical-priority or optimized FFT-speed claim.
Earlier dated history (preserved verbatim):
A | focused candidate; bounded comparison; priority unresolved. Exact historical priority remains unverified; accepted proof and an unsuccessful prior-work search do not certify novelty.</t>
  </si>
  <si>
    <t>[2026-10-11 14:04 UTC; final independent scope]
Current positioning: independently accepted explicit all-order derivation/refinement of the guarded formulas from classical identities plus the proved weighted block and first-derivative arguments. Prior publication of the exact leading constants is unresolved. Published lower-jet vanishing is not equivalent to those coefficient formulas; the converse covers only the corresponding local vanishing specialization. No worldwide originality clearance or automatic family-rank change.
Prior dated record, preserved verbatim:
Plausible specific theorem package; external priority remains unresolved. Standard q-Lucas, Hermite limits, quasi-Laguerre discriminants and hook-Wronskian theory are not new.
[2026-10-11; bounded prior-art implication audit]
Recommended scope: a guarded fixed-root first-displacement calculation with its fully normalized ordinary-discriminant consequence. Classical inputs and elementary A=1 cases are explicitly attributed. The arbitrary-A RS-specific coefficient remains a narrowly formulated contribution candidate; this comparison does not establish historical priority.</t>
  </si>
  <si>
    <t>[2026-10-11 14:04 UTC; final independent scope]
INDEPENDENT ALL-A IMPLICATION REVIEW COMPLETE at the stated characteristic-zero, odd-d, separated/one-simple-overlap scope. Existing simplicity, residual-discriminant/resultant and Disc J guards remain essential. External publication priority remains unresolved; named inaccessible body/citation-chain checks stay open.
Prior dated record, preserved verbatim:
BOUNDED FOLLOW-UP COMPARISON: saved P2109 audit reconciled; worldwide priority unresolved. Correctness remains separately attributed; no new independent proof review.
[2026-10-11; bounded prior-art implication audit]
BOUNDED IMPLICATION AUDIT COMPLETE AT RECORDED SOURCE SCOPE; historical priority unresolved and named body/citation-chain comparisons remain open. Existing independent manuscript correctness status is unchanged.</t>
  </si>
  <si>
    <t>[2026-10-13; source cutoff 10:52 UTC; newly recovered-source proposal]
PAIRED_CHAR2: sources/PAIRED_CHAR2/REVIEW.md; SHA-256 64a0eb995814b47a218c19a6f4cb4a1414b4fdc28e3d1130480413565f9c3954
Earlier dated history (preserved verbatim):
[2026-10-13; full status reconciliation]
b31 independent review seal 1719dbf90baa07f6ae48ca14b07f2c171ab5bb357185723aec56fd7c410aa9c6; NEXT_STEP_RANKING.json and INDEPENDENT_REVIEW.md
Earlier dated history (preserved verbatim):
[2026-10-13; reviewed successor checkpoint]
next_cycle_endpoint_review/INDEPENDENT_REVIEW.md; INDEPENDENT_RESULTS.json; NEXT_GATE_RANKING.json; REPLAY_RECEIPT.json; manifest SHA-256 2d5e8c04c3a9a1113c3f1c267b39e0eb865a124dc47016e96f912230577eb0da
Earlier dated history (preserved verbatim):
[2026-10-13; post-checkpoint successor intake]
next_cycle_b29_overlap_review/VERDICT.json; next_cycle_rs_structural_review/INDEPENDENT_REVIEW.md
Earlier dated history (preserved verbatim):
[2026-10-13 00:12 UTC; independent b29 ACCEPT]
next_cycle_b29_review/INDEPENDENT_REVIEW.md; NEXT_STEP_RANKING.json; reviewer5321 assertions/13 corruption controls/cold replay.
Earlier dated history (preserved verbatim):
[2026-10-13 00:04 UTC; current cycle]
Current accepted evidence: next_cycle_b29/NEXT_STEP_RANKING.json
Earlier dated history (preserved verbatim):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t>
  </si>
  <si>
    <t>Unknown common-chirp exact recognition</t>
  </si>
  <si>
    <t>[2026-10-13; post-checkpoint successor intake]
2026-10-13
Earlier dated history (preserved verbatim):
[2026-10-13 00:12 UTC; independent b29 ACCEPT]
2026-10-13 00:12 UTC
Earlier dated history (preserved verbatim):
[2026-10-13 00:04 UTC; current cycle]
2026-10-13 00:04 UTC
Earlier dated history (preserved verbatim):
2026-10-11 21:51 UTC</t>
  </si>
  <si>
    <t>["FUS-05"]</t>
  </si>
  <si>
    <t>For supplied prime field F_p, N|(p-1), exact primitive Nth root, r&gt;=1,N&gt;=3r, decide x_j=omega^(a j²) sum_{ell=1}^s c_ell omega^(b_ell j), s&lt;=r, and return all N DFT values on success. Zero signal uses empty representation.</t>
  </si>
  <si>
    <t>Exact field arithmetic with supplied suitable primitive roots; exact equality and inversions charged as declared, O(log N)-bit indexing. Root/field discovery, bit complexity, numerical stability and hardware speed are separate unless explicitly proved.</t>
  </si>
  <si>
    <t>Fixed-r theorem independently accepted; polynomial construction and growing-r corollary separately checked.</t>
  </si>
  <si>
    <t>Potential focused recognition contribution; phase-eliminant algebra is a cross-reference to algebra analysis. External priority unresolved.</t>
  </si>
  <si>
    <t>Raw verification mandatory; reject outside union, not output arbitrary-input transform. Shipped earlier dispatcher retained factorial eliminant, so growing-r bound is not automatically shipped implementation behavior. No robust floating Prony theorem.</t>
  </si>
  <si>
    <t>[{"archive_relative_path":"master/fft_research_master_20261009/additions/1906_chirp/chirp_audit/AUDIT_REPORT.md","sha256":"e871250b94c9a5823adacee7da26bb6d4477af0758c684aa8c8ff9e34be21f89","inspection":"Attributed saved evidence; supplied research programs unrun in this review","bytes":13647},{"archive_relative_path":"master/fft_research_master_20261009/GROWING_RANK_CHIRP_COROLLARY.md","sha256":"7c9c837d283d85f0d74dd1f201e174d4c8aec70cfdbb847bdae569b30d81249b","inspection":"Attributed saved evidence; supplied research programs unrun in this review","bytes":4560},{"archive_relative_path":"master/fft_research_master_20261009/additions/1906_chirp/eliminant_extension/ELIMINANT_EXTENSION.md","sha256":"50581a8a03f18a31e845953936a8cd56d3c7acaa17297eda2c8a40ebf14b6373","inspection":"Attributed saved evidence; supplied research programs unrun in this review","bytes":11937}]</t>
  </si>
  <si>
    <t>B | specialized result; historical novelty unassessed here</t>
  </si>
  <si>
    <t>APPROX | Weak-error sampling and sketch approximation</t>
  </si>
  <si>
    <t>Related distinct statement or supporting refinement; family grouping does not prove equivalence or count another discovery</t>
  </si>
  <si>
    <t>Specialized approximation / technical lemma</t>
  </si>
  <si>
    <t>[2026-10-13; source cutoff 10:52 UTC; newly recovered-source proposal]
Retain exact root order, characteristic two, complementary degree and actual-degree reversal guards. For composite d the full trace polynomial uses all nontrivial d-th roots, not only primitive roots. No general paired theorem, actual RS counterexample, FFT/runtime result or historical novelty follows.
Earlier dated history (preserved verbatim):
[2026-10-13; accepted-result cutoff 04:23:32 UTC; reviewed-results sync]
For the unselected paired-support obligation: one genuinely m-uniform support lemma or one exact certified simultaneous factor/root-order obstruction, with both divisibilities and every Frobenius case. Do not restart completed equivalent norm/noncancellation routes or extrapolate b=31 to all b.
Earlier dated history (preserved verbatim):
[2026-10-13; accepted-result cutoff 03:48:30 UTC; bounded later-stage sync]
Seal exact all-A overlap evidence at original b31/tau for independent review, or identify precise unsupported bound, missing finite-A bridge, exact obstruction or bounded-resource limit. No finite-A extrapolation, silent tau/b change or support promotion from one-sided collisions, norm reformulations or synthetic Hermitian controls.
Earlier dated history (preserved verbatim):
[2026-10-13; accepted-result cutoff 03:06 UTC; frozen successor sync]
One uniform guarded coefficient-pair certificate or one exact obstruction specifying m, factor, exact lifted root order&gt;2m+1 and simultaneous reciprocal divisibility. A growing finite grid, norm-only argument, generic nonvanishing or odd-characteristic transfer is not sufficient.
Earlier dated history (preserved verbatim):
[2026-10-13; full status reconciliation]
A uniform proof or a certified obstruction specifying m, irreducible factor, exact root order above2m+1 and both reciprocal divisibilities; otherwise state the precise unresolved algebraic gap. Do not replace the task with a growing finite grid. b31 all-A overlap57 is separate and needs its own original-tau, all-A certificates.
Earlier dated history (preserved verbatim):
[2026-10-13; reviewed successor checkpoint]
Endpoint pass: a uniform localized Bezout identity, or a certified irreducible factor common to the two actual endpoints with odd order&gt;2m+1. Bounded stop: one further uniform structural lemma with its precise remaining gap. Arbitrary-x q-shift collision alone does not close or refute the endpoint bound.
Earlier dated history (preserved verbatim):
[2026-10-13; post-checkpoint successor intake]
One sealed exact b31 residual candidate with cold replay and corruption controls, then independent review; or the first complete exact order-filter obstruction / declared resource limit with unreduced factors and unresolved orders. No open-ended larger-b search or inference to overlap.
Earlier dated history (preserved verbatim):
[2026-10-13 00:12 UTC; independent b29 ACCEPT]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b27 residual proof complete for all odd d&gt;27. Fusion needs exact dependency review; novelty, general b, bit-cost/runtime and FFT implications remain unresolved.</t>
  </si>
  <si>
    <t>Row-specific inherited assessment: Candidate mechanism/all-length accounting, not novel approximation headline on dyadic lengths: HIKP 2012 already implies O(N) dense output at this weak scale there. All-length same-model comparison still unresolved.</t>
  </si>
  <si>
    <t>[2026-10-11 21:36 UTC; current accepted-scope cross-view reconciliation]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Q13: Proof closed. Blocked common-chirp cost O(N r^(2+log₂3)+r^(2+3log₂3)); named Toeplitz and Gauss proofs are inherited dependencies.</t>
  </si>
  <si>
    <t>[2026-10-13; accepted-result cutoff 05:16:43 UTC; bounded later acceptance]
Shared Q16 implementation stage only; the historical Gaussian/Green theorem and distinct P05 §S6 HIKP transfer remain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Independent theorem audit supports asymptotics; number theory unconditional. Finite-word implementation not certified.
Related current status (scope, not blanket theorem equivalence): Q16: Proof closed. For fixed 0&lt;α&lt;1/2 and c&gt;0, all-length O(N) dense output has ||error||∞ ≤ Cα N^(−α)||x||₂ with probability ≥1−N^(−c), using fresh randomness per fixed input.</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</si>
  <si>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t>
  </si>
  <si>
    <t>Independent bounded blocker audit complete: source scan covers 2,811 directly stored code-like members of one pinned archive, excluding nested archives and unmatched semantics. It found no source-pinned engine within that scope and accepted conditional local response/bucket/division/transfer certificates. This is a precise missing contract, not a global absence proof or a counterexample to the ideal theorem. No new independent theorem replay or worldwide novelty survey in this reconciliation.</t>
  </si>
  <si>
    <t>[2026-10-13; accepted-result cutoff 04:23:32 UTC; reviewed-results sync]
TO RESEARCH: broader parent; selected bounded preparation COMPLETE 15
Earlier dated history (preserved verbatim):
[2026-10-13; full status reconciliation]
OPEN: implementation, costing, integration or a stronger extension remains; the earlier accepted scoped result is retained. Shared work view: ALG-CHIRP-ELIM, Q13, C06, STR-Q2. This is not theorem equivalence.
Earlier dated history (preserved verbatim):
[2026-10-13 00:04 UTC; current cycle]
Parent/source record remains open only for its separately ranked successor.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Bounded one-supplied-odd-phase recognizer and output lemma accepted; unknown-phase discovery and broader production open.</t>
  </si>
  <si>
    <t>proved_scoped | REVIEW-14 | Internal scoped outcome. Proof/certificate replay limits: review_bindings: bindings/C06_ACCEPTED_REPORT.md
bindings/C06_INDEPENDENT_REVIEW.md
bindings/C06_REVIEW_RECEIPT.json
bindings/C06_BINDING_CHECK.json
audit_method_override: Accepted independent review bound at exact hashes; no repeated large C06 audit.
Source identity/access boundary: 
Documented sanitized exports: e871250b94c9a5823adacee7da26bb6d4477af0758c684aa8c8ff9e34be21f89. Original-byte gaps remain preserved.</t>
  </si>
  <si>
    <t>accepted_scope: Unknown common-chirp exact supplied-prime-field recognition; current accepted dyadic hybrid bound and paid dispatcher semantics, with dense DFT outputs on acceptance.
Model/guards/costs: model: Prime p supplied, N|(p-1), exact-order-N root, N&gt;=3r&gt;=3; dyadic sparse cap t&lt;=N/2; positive unnormalized DFT. Original common-chirp phase unknown. Empty zero case explicit.
cost_ledger: Dyadic H=O(Nr^3 log(r+2)+r^(2+3log2 3)), separate O(1+r^4) inversions, O(N+r^4) field elements. All-length blocked O(Nr^(2+log2 3)+r^(2+3log2 3)). Failed sparse attempt paid. REJECT has no transform; UNKNOWN for budget abort.
Corrections/rejected extensions: rejected_or_not_established: No universal min(sparse,chirp) recognition bound on C_r.
No transfer of sparse fresh-vector operator application to chirped dense operators.
No uncharged arbitrary-length O(N log N) fallback or field discovery.</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</si>
  <si>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t>
  </si>
  <si>
    <t>[2026-10-13; accepted-result cutoff 04:23:32 UTC; reviewed-results sync]
Completed selected slice 15; broader parent OPEN, no active dispatch
Earlier dated history (preserved verbatim):
[2026-10-13 00:04 UTC; current cycle]
Current next action 55/100
Earlier dated history (preserved verbatim):
TOP priority</t>
  </si>
  <si>
    <t>fresh_checks: Source/receipt binding only here:13 author and17 independent-review manifest entries verified; accepted 2033 control suite not rerun.
audit_method: Independent proof reread with fresh tractable exact controls; historical execution claims kept separate.
audit_method_override: Accepted independent review bound at exact hashes; no repeated large C06 audit.
Review record: research_cycle_2127/review14_gauge_fibers/PER_ID_OUTCOMES.json; SHA256 2e6916f633ab40159e17bbe93724b0e8db4d677beb8bc2a62981093de8ef204d.
Consolidation verifies mapping and hashes; it does not rerun all packet checks. No priority claim.</t>
  </si>
  <si>
    <r>
      <rPr>
        <rFont val="Arial"/>
        <color rgb="FF1155CC"/>
        <sz val="10.0"/>
        <u/>
      </rPr>
      <t xml:space="preserve">Catalogue: ALG-CHIRP-ELIM
</t>
    </r>
    <r>
      <rPr>
        <rFont val="Arial"/>
        <color rgb="FF1155CC"/>
        <sz val="10.0"/>
        <u/>
      </rPr>
      <t>novelity breakthough: ALG-CHIRP-ELIM</t>
    </r>
  </si>
  <si>
    <t>remaining_obligations: Production implementation, bit/numerical/practical performance and priority remain open.
D06 export differs from historical bytes; preserve actual hash.
Current supplement treatment: 
Packet priority qualification: No priority assessment or upgrade in this consolidation.
Historical gaps and historical current-overlay text are preserved in the consolidated ledger and A:V.</t>
  </si>
  <si>
    <t>[2026-10-13 00:04 UTC; current cycle]
Current accepted evidence: next_cycle_chirp_review/INDEPENDENT_REVIEW.md
Earlier dated history (preserved verbatim):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t>
  </si>
  <si>
    <t>[2026-10-13 00:04 UTC; current cycle]
2026-10-13 00:04 UTC
Earlier dated history (preserved verbatim):
2026-10-11 21:07 UTC</t>
  </si>
  <si>
    <t>[2026-10-12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07:48 UTC; final independent scope/evidence language reconciliation]
The finite dyadic HIKP coefficient/companion-response component is independently accepted for its stated guarded growing family, with the explicit minimum-Q correction to 56. The next component is a source-bound raw-product, modular-index, folding and bucket-FFT implementation using those taps under the accepted normalization, with input conversion, twiddle preparation, rounding and range charged. Perturbed recovery, independent unbiased randomness, abort probabilities and downstream S6 arithmetic remain open. Preserve the accepted ideal-arithmetic theorem and priority limits; the complete finite-word sparse engine remains open. Keep the weak coordinate-error guarantee distinct from relative-l2 accuracy and from finite-word certification. Source-bound independent report SHA256 316e2e045daa16f5c2d6a01417ddddba91bf2cbbd7482f445b9155f58dff3f3a; review archive 60518ee0ac6d10ed796dff586da7ac414dab7c2a78b9634c1cead6ec13826e98.
Earlier dated history (preserved):
First unresolved finite-word component is a source-pinned HIKP flat-window coefficient/response constructor with certified support, pass/stop/global response and denominator margins, finite precision, dynamic range, and paid preparation/storage/bit costs. Products, buckets, perturbed selection/estimation, independent randomness and aborts then need certification. The accepted ideal-arithmetic theorem is unchanged. Keep the weak coordinate-error guarantee distinct from relative-l2 accuracy and from finite-word certification.</t>
  </si>
  <si>
    <t>[2026-10-13; accepted-result cutoff 04:23:32 UTC; reviewed-results sync]
Classical finite-field cyclicity/order preparation and bounded engineering. No all-length asymptotic theorem, runtime saving, CPU performance, numerical stability or historical novelty.
Earlier dated history (preserved verbatim):
[2026-10-13 00:04 UTC; current cycle]
Implementation and source-bound accounting progress under an existing fixed-rank theorem. Named field/data events exclude disclosed Python/primitive-instruction costs; no new theorem identity, bit/CPU certification, historical-priority or optimized FFT-speed claim.
Earlier dated history (preserved verbatim):
B | specialized result; bounded comparison; priority unresolved. Exact historical priority remains unverified; accepted proof and an unsuccessful prior-work search do not certify novelty.</t>
  </si>
  <si>
    <t>[2026-10-13;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For priority, compare the exact all-length transfer and complete cost/error interface, not the already classical weak dyadic approximation headline. For implementation, start with the source-pinned certified flat-window constructor and its denominator/precision budget; do not restart the completed bounded blocker scan.</t>
  </si>
  <si>
    <t>FFTWPruned: FFTW authors, Pruned FFTs | https://fftw.org/pruned.html</t>
  </si>
  <si>
    <r>
      <rPr>
        <rFont val="Arial"/>
        <color rgb="FF1155CC"/>
        <sz val="10.0"/>
        <u/>
      </rPr>
      <t xml:space="preserve">Catalogue: C06
</t>
    </r>
    <r>
      <rPr>
        <rFont val="Arial"/>
        <color rgb="FF1155CC"/>
        <sz val="10.0"/>
        <u/>
      </rPr>
      <t xml:space="preserve">novelity breakthough: C06
</t>
    </r>
    <r>
      <rPr>
        <rFont val="Arial"/>
        <color rgb="FF1155CC"/>
        <sz val="10.0"/>
        <u/>
      </rPr>
      <t>Theorem register 28</t>
    </r>
  </si>
  <si>
    <t>ALG-OPEN-UNIFORM-SQUAREFREE</t>
  </si>
  <si>
    <t>["F022","F024"]</t>
  </si>
  <si>
    <t>Unproved all-composite and primitivity extensions</t>
  </si>
  <si>
    <t>["Q29"]</t>
  </si>
  <si>
    <t>No uniform proof or target characteristic-zero counterexample is supplied for ordinary squarefreeness of H_((N−1)/2)(z;ζ_N) at every composite N≡1 mod4; nor for all c_d^sep having prime support only inside d; nor for arbitrary higher repeated-p ramification. Galois-orbit certificate existence is equivalent to, not a solution of, unramified primitivity.</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</si>
  <si>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t>
  </si>
  <si>
    <t>Project stopping boundary only; not a claim that these are literature-open problems.</t>
  </si>
  <si>
    <t>[2026-10-13 01:15 UTC; SS21 stage closure]
next_cycle_hikp_source_adapter_review/MANIFEST.json SHA-256 8a570f40f4cdac0ef800196f357be25fddada4ced079ba1cf551a9a169c75e45; NEXT_CYCLE_HIKP_SOURCE_ADAPTER_REVIEW_SEAL.json SHA-256 92c64699f11987a7acd754e71c9691d4f8f5b27750046bde77116e2edd732002; NEXT_CYCLE_HIKP_SOURCE_ADAPTER_STAGE_CLOSURE.json. This is a separate hash-bound source/review supplement.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
https://github.com/AgentSlop-Si/research/blob/main/math/archive/objects/91/912610166b4c74a0e3e77a076560f1f1ef7edf854ec6fbfd879920692d75a94e__REVIEW_REPORT.md | export SHA256 912610166b4c74a0e3e77a076560f1f1ef7edf854ec6fbfd879920692d75a94e
Q16 current accepted scope: https://docs.google.com/spreadsheets/d/1BHaGJHkXxf_UfZdyTKF2zrWNFzIP4IvhaqFMj-83BjU/edit#gid=1877766156&amp;range=A19:V19
Independent sparse-transfer blocker review: Library libfile_fff234eac5e081918fa126ed306fb891 v0; archive SHA256 e9f4e2c2b4f973cde28f28eb203994d6f358bf31990a1352630e9a6212bbabfb; report SHA256 641a3c4bc5c74210afa05dc49764b8a862892ceaf4a4c0118bee714e21bf152c. Next cycle C4:F4.</t>
  </si>
  <si>
    <t>Not proved; no promotion from finite census, content examples, synthetic controls, or equivalent reformulations.</t>
  </si>
  <si>
    <t>[2026-10-13; accepted-result cutoff 04:23:32 UTC; reviewed-results sync]
TO RESEARCH: broader parent; selected bounded preparation COMPLETE 15
Earlier dated history (preserved verbatim):
[2026-10-13; full status reconciliation]
OPEN: implementation, costing, integration or a stronger extension remains; the earlier accepted scoped result is retained. Shared work view: ALG-CHIRP-ELIM, Q13, C06, STR-Q2. This is not theorem equivalence.
Earlier dated history (preserved verbatim):
[2026-10-13 00:04 UTC; current cycle]
Parent/source record remains open only for its separately ranked successor.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t>
  </si>
  <si>
    <t>Not rankable as an accepted discovery.</t>
  </si>
  <si>
    <t>Must keep separate from accepted prime and eleven fixed-base families.</t>
  </si>
  <si>
    <t>Research questions only.</t>
  </si>
  <si>
    <t>[{"archive_relative_path":"master/fft_research_master_20261009/additions/0322_exact_code_and_chirp_results/chirp_classification_audit_0301/INDEPENDENT_AUDIT.md","sha256":"af52543f5eddb8bbcdc1c96bc3fde65db64b58090eb0ed36d93eb0cc1d141333","inspection":"saved theorem/audit read as inert text"},{"archive_relative_path":"master/fft_research_master_20261009/additions/0431_review_and_content_extensions/content_extension_independent_audit_0420/INDEPENDENT_AUDIT.md","sha256":"10afa7335e19e155419b47b7549623d5d76ceb5db8a1cba4c2f045f4a2d46590","inspection":"saved theorem/audit read as inert text"},{"archive_relative_path":"master/fft_research_master_20261009/additions/0431_review_and_content_extensions/content_primitivity_research_0431/RESEARCH_REPORT.md","sha256":"24c66a2a80f71903f198af3837952688095d6ade5f88c2d23e567c131580e8ab","inspection":"saved theorem/audit read as inert text"},{"archive_relative_path":"master/fft_research_master_20261009/additions/0431_review_and_content_extensions/INTEGRATED_RESULTS.md","sha256":"3ff8f742efe7295df8b253d511aa9d4b471740ccfe7dc25737ac295ef41bd008","inspection":"saved theorem/audit read as inert text"}]</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</si>
  <si>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t>
  </si>
  <si>
    <t>Research queue 16</t>
  </si>
  <si>
    <t>[2026-10-13 00:04 UTC; current cycle]
Current accepted evidence: next_cycle_chirp_review/INDEPENDENT_REVIEW.md
Earlier dated history (preserved verbatim):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t>
  </si>
  <si>
    <t>Q29: Guarded proof closed. Accepted parity-complete inverse Hermite pairing with its exact exception, augmented same-component criterion, and unconditional composite families d=sp for s in {3,7,11}, every prime p=1 mod4.</t>
  </si>
  <si>
    <t>SCREENED ONLY: exact statement/status checked; external historical novelty unassessed for this row in this pass</t>
  </si>
  <si>
    <t>Q29: Lubinsky–Saff mathematical-body access/comparison closed. It does not settle the accepted 3p/7p/11p half-order simplicity families; exact application priority and broader source review remain open.</t>
  </si>
  <si>
    <t>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</si>
  <si>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open_blocked | REVIEW-03 | Internal scoped outcome. Proof/certificate replay limits: verification: Full source proof/boundary reading. Fresh finite constants are controls only; no target-range rerun.</t>
  </si>
  <si>
    <t>ALG-CHAR2-CONTRACTION</t>
  </si>
  <si>
    <t>accepted_exact_scope: Prime-order n&lt;p theorem; finite exact N=5,9,...,1001 certificates; scoped eleven historical and six augmented fixed-base applications; uniform half-order resonance and local-J guard conditional on residual squarefreeness.
Model/guards/costs: historical_model_preserved_subject_to_current_scope: Project stopping boundary only; not a claim that these are literature-open problems.
Corrections/rejected extensions: rejected_or_not_established: No arbitrary-composite squarefreeness theorem
No uniform repeated-prime bridge
No separated or augmented universal prime-support theorem
No inference of publication-level openness</t>
  </si>
  <si>
    <t>No inference from Φ_N nondivisibility to gcd(Φ_N,R)=1. Field construction/factor search charged separately; no all-composite proof. Q29: Prove augmented-content prime support and lower guards for general s; repeated-prime cases need separate analysis. Resonance at -1 and legal…</t>
  </si>
  <si>
    <t>Characteristic-two squarefreeness reduction</t>
  </si>
  <si>
    <t>[2026-10-13;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</si>
  <si>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All identities and logical equivalences independently accepted; only reduction, not uniform target nonvanishing. Related current status (scope, not blanket theorem equivalence): Q29: Guarded proof closed. Accepted parity-complete inverse Hermite pairing with its exact…</t>
  </si>
  <si>
    <t>Unassigned</t>
  </si>
  <si>
    <r>
      <rPr>
        <rFont val="Arial"/>
        <color rgb="FF1155CC"/>
        <sz val="10.0"/>
        <u/>
      </rPr>
      <t xml:space="preserve">Catalogue: ALG-CHAR2-CONTRACTION
</t>
    </r>
    <r>
      <rPr>
        <rFont val="Arial"/>
        <color rgb="FF1155CC"/>
        <sz val="10.0"/>
        <u/>
      </rPr>
      <t>novelity breakthough: ALG-CHAR2-CONTRACTION</t>
    </r>
  </si>
  <si>
    <t>verification: Full source proof/boundary reading. Fresh finite constants are controls only; no target-range rerun.
Review record: research_cycle_2056/review03_rs_boundaries/PER_ID_OUTCOMES.json; SHA256 9490095085ba359ea20bf1a3b31bca49f8a99dc0ada3e1299908bdc95640d996.
Consolidation verifies mapping and hashes; it does not rerun all packet checks. No priority claim.</t>
  </si>
  <si>
    <t>remaining_lemma_or_blocker: Prove actual ordinary-discriminant nonvanishing; or separated M_d one-good-component support for every p not dividing d; and/or augmented Gamma Gamma^iota delta simultaneous support for arbitrary eligible bases. Repeated-prime lifting requires a different unit/ramification argument.
Current supplement treatment: 
Packet priority qualification: No priority assessment or upgrade in this consolidation.
Historical gaps and historical current-overlay text are preserved in the consolidated ledger and A:V.</t>
  </si>
  <si>
    <t>4</t>
  </si>
  <si>
    <t>https://github.com/AgentSlop-Si/research/blob/main/math/archive/objects/0d/0d5e6b3af233fc34b64eda0f0d05b1eefe7b400807c07f08eaaba20dfe865557__RESEARCH_REPORT.md | export SHA256 0d5e6b3af233fc34b64eda0f0d05b1eefe7b400807c07f08eaaba20dfe865557…</t>
  </si>
  <si>
    <t>2026-10-11 17:24–17:31 UTC</t>
  </si>
  <si>
    <t>Accepted at its explicitly guarded scope in the recorded internal review; this ranking adds no proof or replay acceptance.</t>
  </si>
  <si>
    <t>ROUTED | Independently routed inverse-sum separator and correction bounds</t>
  </si>
  <si>
    <t>For characteristic-two squarefreeness reduction, compare exact local ordinary-discriminant leading terms and valuation formulas, not static factorization, against Lubinsky–Saff, root-of-unity q-polynomial literature and citations of the quasi-orthogonal discriminant papers. Preserve this boundary: No inference from Φ_N nondivisibility to gcd(Φ_N,R)=1.</t>
  </si>
  <si>
    <t>Specialized structural theorem for restricted matrix representations</t>
  </si>
  <si>
    <t>Identify a primary theorem and give an exact hypothesis, formula and cost-model mapping, or record a qualified nonmatch or specific access blocker. Preserve the stated guards and proof status; no worldwide-priority, unrestricted runtime or production conclusion.</t>
  </si>
  <si>
    <t>Focused specialized synthesis candidate; historical priority unresolved. Complementary inverse ranks, weighted separators, common-graph rank algebra and the column-two frame/gain-graph mechanism are classical. The comparison target is the complete independently routed branch-specific restriction and correction contract with its 9^r cutoff.</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</si>
  <si>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Related current status (scope, not blanket theorem equivalence): Q04: Proof closed. Accepted 9^r separator cutoff retained. New autocorrelation-deficit theorem adds asymmetric arbitrary-abelian block bounds and legal p-coprime trimming.</t>
  </si>
  <si>
    <t>ALG-CLASSICAL-RS-INPUTS</t>
  </si>
  <si>
    <t>[2026-10-11; independent manuscript review] ACCEPT_SCOPED_MANUSCRIPT for the exact 15-page routed manuscript: independent-order common rectangles; correction-compatible 9^r cutoff; column-two q=2 / forest-lift q=1; separate exact-field Fourier count; guarded approximation. No proof gaps or required author revisions. Six primary references checked within bounded scope; historical priority remains unresolved. Earlier pass descriptions below are retained as history.
[Earlier record preserved below]
R2 follow-up reconciliation: P2126 theorem-level nullity, GIRS, final TQS, weighted-separator and frame/gain-graph comparisons read. Individual mechanisms are attributed; the complete synthesis priority remains unresolved. No new correctness audit.</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</si>
  <si>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accepted-result cutoff 03:06 UTC; frozen successor sync]
The broader repeated-prime/all-composite target stays OPEN.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Related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The stated positive/general target remains open or blocked; supporting scoped results are separate.</t>
  </si>
  <si>
    <t>For complex flat unitary U, r≥1 and T=Σ_i L_i Q_i^−1 R_i with permutation-contained endpoint supports, if every required marked restriction of each symmetric bipartite support lift has a half-balanced separator≤q, U=T implies N≤4qr36^r; U=D+T implies N≤16qr36^r. Treewidth w gives q=w+1. Invertible column-two Q gives q=3, hence12r36^r/48r36^r. Fixed r,q prevent vanishing operator or normalized Frobenius error.
Current scoped refinements: 9^r separator bound and accepted sparse/low-rank correction bridge; Phase42 small-branch field bound has a separate uncorrected Hamiltonian scope. See Q04.</t>
  </si>
  <si>
    <t>Prior existence of each ingredient does not alone show the complete fixed-root local coefficient/application is old. No new current closure; historical limitations remain. Next comparison: Recover the missing Lubinsky–Saff bibliography page 360 and Zhedanov 1997 through…</t>
  </si>
  <si>
    <t>Classical inputs and exact antecedent reductions</t>
  </si>
  <si>
    <t>Term count≠runtime. No products/shared evaluator bound; fixed positive-error tolerance does not automatically force logarithmic r. Independent routing and bare-cycle multiplicity were already covered.
Q04: Finite-stage certificate reconstruction is separate Q33. Implementation: Not applicable to abstract proof</t>
  </si>
  <si>
    <t>[2026-10-13; accepted-result cutoff 05:16:43 UTC; bounded later acceptance]
Fixed-case exact valuation and local certification; historical novelty and broader support remain unresolved. No additional canonical ID or discovery count.
Earlier dated history (preserved verbatim):
[2026-10-13; accepted-result cutoff 03:06 UTC; frozen successor sync]
Classical ramification and quadratic descent mechanisms with scoped RS certificate refinements. No all-composite theorem, general transfer, historical priority or FFT gain follows.
Earlier dated history (preserved verbatim):
[2026-10-13; post-checkpoint successor intake]
Classical ramification/Eisenstein mechanisms; scoped RS composition only, no worldwide novelty or new transfer claim.
Earlier dated history (preserved verbatim):
O | open / conditional / failed route; no breakthrough ranking. Exact historical priority remains unverified; accepted proof and an unsuccessful prior-work search do not certify novelty.</t>
  </si>
  <si>
    <t>[2026-10-13; full status reconciliation]
OPEN: historical attribution / primary-source comparison is the leading recorded task. The accepted scoped correctness proof is not being reopened.
Earlier dated history (preserved verbatim):
Recorded classical reductions; missing primary pages and exact application comparison remain open</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</si>
  <si>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</si>
  <si>
    <t>Exact reductions documented in saved primary comparison; primary source sections reopened during this catalogue pass.</t>
  </si>
  <si>
    <r>
      <rPr>
        <rFont val="Arial"/>
        <color rgb="FF1155CC"/>
        <sz val="10.0"/>
        <u/>
      </rPr>
      <t xml:space="preserve">Catalogue: ALG-CLASSICAL-RS-INPUTS
</t>
    </r>
    <r>
      <rPr>
        <rFont val="Arial"/>
        <color rgb="FF1155CC"/>
        <sz val="10.0"/>
        <u/>
      </rPr>
      <t>novelity breakthough: ALG-CLASSICAL-RS-INPUTS</t>
    </r>
  </si>
  <si>
    <t>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
[2026-10-10 follow-up comparison; access limits in source ledger]
Nullity2004: A short note on the nullity theorem | https://www.cs.kuleuven.be/publicaties/rapporten/tw/TW397.pdf
P2126_GIRS2021: Graph-Induced Rank Structures and their Representations | https://arxiv.org/pdf/1911.05858v3
P2126_TQS2025: Tree Quasi-Separable Matrices A Simultaneous Generalization of Sequentially and Hierarchically Semiseparable Representations | https://repository.tudelft.nl/file/File_6b7549c8-222e-4316-8ac4-a113d7d4da1e
P2126_TREEWIDTH2016: A c^k n 5-Approximation Algorithm for Treewidth | https://sites.cs.ucsb.edu/~daniello/papers/treewidthApproxJ.pdf
P2126_BIAS2003: Biased Graphs IV Geometrical Realizations | https://people.math.binghamton.edu/zaslav/Tpapers/bg4.pdf
P2126_FRAME: On the existence of asymptotically good linear codes in minor-closed classes | https://www.math.uwaterloo.ca/~apnelson/asympgood.pdf
P2126_FOREST: Linear Rank-Width and Linear Clique-Width of Trees | https://perso.isima.fr/~makante/articles/kanteA13.pdf</t>
  </si>
  <si>
    <t>[2026-10-11; exact reviewed manuscript sources]
PDF: Routed_Inverse_Sums_Working_Manuscript.pdf; Library libfile_2bd30357dd608191b5c2579c2b094857; SHA256 675dad8ee5669e8be510d9be4e4e6473c092c722fe2d3a1fa03457cd41af3554.
Review receipt: research_cycle_0010/routed_manuscript_review/RECEIPT.json; SHA256 72e67d3ceed265e809c4d8400dc08a94d06fd2065f3220f19cf6fef335c42932.
Editable manuscript, exact receipt and REVIEW.md are in verified Library bundle libfile_49367504a6a481919e7b31ab67d4d1f9. Historical correction receipt remains a normalized export; original author body is recovered.
[Earlier record preserved below]
https://github.com/AgentSlop-Si/research/blob/main/math/archive/objects/1a/1a4f7ef0ab59e61250d63999e11822539049ec0c6b2f62d29564b44c959bd856__SEALED_PROOF.md | export SHA256 1a4f7ef0ab59e61250d63999e11822539049ec0c6b2f62d29564b44c959bd856
https://github.com/AgentSlop-Si/research/blob/main/math/archive/objects/e1/e1bb88cb06c026b0f3593f8cc986223c9f16c1ffde2f46f1bbade17223714548__PRIMARY_SOURCE_COMPARISON.md | export SHA256 e1bb88cb06c026b0f3593f8cc986223c9f16c1ffde2f46f1bbade17223714548
Q04 current accepted scope: https://docs.google.com/spreadsheets/d/1BHaGJHkXxf_UfZdyTKF2zrWNFzIP4IvhaqFMj-83BjU/edit#gid=1877766156&amp;range=A7:V7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</si>
  <si>
    <t>https://github.com/AgentSlop-Si/research/blob/main/math/archive/objects/a8/a82db572a9327b297579202e4482a0dd0ffdc5c7a868800643bb8bf3aa3bedcd__PRIMARY_REDUCTIONS.md | export SHA256 a82db572a9327b297579202e4482a0dd0ffdc5c7a868800643bb8bf3aa3bedcd…</t>
  </si>
  <si>
    <t>The current record supplies classical/subsumed mechanisms or a completed bounded comparison; no distinct high-value next-cycle theorem is yet specified. Cap: Known/subsumed mechanism or completed bounded experiment, not a newly open proof. Triage from recorded evidence, 2026-10-12; not a proof or novelty probability.</t>
  </si>
  <si>
    <t>Preserve the accepted scoped result with corrected classical/internal attribution; pursue only a separately specified unmatched application or implementation question.</t>
  </si>
  <si>
    <t>Correct attribution and exact scope remain documented. No standalone novelty claim for the already-attributed mechanism or completed experiment.</t>
  </si>
  <si>
    <t>ALG-CONTENT-OBSTRUCTIONS</t>
  </si>
  <si>
    <t>Not a target counterexample. Ptilde does not preserve the full q-Pascal/three-term Gaussian recurrence. Q29: Prove augmented-content prime support and lower guards for general s; repeated-prime cases need separate analysis. Resonance at -1 and legal scalar-bank minima are…</t>
  </si>
  <si>
    <t>Countercontrols for overly weak primitivity strategies</t>
  </si>
  <si>
    <t>Saved parent proof review and fresh controls, not separate full independent audit. Related current status (scope, not blanket theorem equivalence): Q29: Guarded proof closed. Accepted parity-complete inverse Hermite pairing with its exact exception, augmented same-component…</t>
  </si>
  <si>
    <r>
      <rPr>
        <rFont val="Arial"/>
        <color rgb="FF1155CC"/>
        <sz val="10.0"/>
        <u/>
      </rPr>
      <t xml:space="preserve">Catalogue: ALG-CONTENT-OBSTRUCTIONS
</t>
    </r>
    <r>
      <rPr>
        <rFont val="Arial"/>
        <color rgb="FF1155CC"/>
        <sz val="10.0"/>
        <u/>
      </rPr>
      <t>novelity breakthough: ALG-CONTENT-OBSTRUCTIONS</t>
    </r>
  </si>
  <si>
    <t>https://github.com/AgentSlop-Si/research/blob/main/math/archive/objects/24/24c66a2a80f71903f198af3837952688095d6ade5f88c2d23e567c131580e8ab__RESEARCH_REPORT.md | export SHA256 24c66a2a80f71903f198af3837952688095d6ade5f88c2d23e567c131580e8ab Q29…</t>
  </si>
  <si>
    <t>[2026-10-11; publication-readiness reconciliation] The exact scoped manuscript has the independent acceptance recorded in column K; the older no-new-proof-review sentence below describes the earlier literature-comparison pass only. Bounded model-matched historical priority remains unresolved. No external human specialist or journal review is documented in the available evidence; independent agent checks are distinct from external peer review.
Prior dated record, preserved verbatim:
BOUNDED FOLLOW-UP COMPARISON: saved P2126 audit reconciled; worldwide priority unresolved. Correctness remains separately attributed; no new independent proof review.</t>
  </si>
  <si>
    <t>For countercontrols for overly weak primitivity strategies, compare exact local ordinary-discriminant leading terms and valuation formulas, not static factorization, against Lubinsky–Saff, root-of-unity q-polynomial literature and citations of the quasi-orthogonal discriminant papers. Preserve this boundary: Not a target counterexample.</t>
  </si>
  <si>
    <t>["F021","F072"]</t>
  </si>
  <si>
    <t>ALG-CYCLOTOMIC-ORBIT</t>
  </si>
  <si>
    <t>Exact legal scalar chirp-resolvent bank minima</t>
  </si>
  <si>
    <t>Does not produce a pure d-power right side without already knowing the unknown content support. Q03: Keep common-good-component and no repeated-prime assumptions. Implementation: Implementation pending Next comparison: Compare exact local ordinary-discriminant leading terms and…</t>
  </si>
  <si>
    <t>Explicit Galois-orbit content certificate</t>
  </si>
  <si>
    <t>[2026-10-13; full status reconciliation]
OPEN: implementation, costing, integration or a stronger extension remains; the earlier accepted scoped result is retained.
Earlier dated history (preserved verbatim):
Accepted result at cited scope; recorded follow-up open</t>
  </si>
  <si>
    <t>Parent argument review and fresh scoped controls in saved report, not a second full independent implementation audit. Proof is explicit classical trace duality. Related current status (scope, not blanket theorem equivalence): Q03: Proof closed. Common-prime content carry and…</t>
  </si>
  <si>
    <t>["Q03","Q08"]</t>
  </si>
  <si>
    <r>
      <rPr>
        <rFont val="Arial"/>
        <color rgb="FF1155CC"/>
        <sz val="10.0"/>
        <u/>
      </rPr>
      <t xml:space="preserve">Catalogue: ALG-CYCLOTOMIC-ORBIT
</t>
    </r>
    <r>
      <rPr>
        <rFont val="Arial"/>
        <color rgb="FF1155CC"/>
        <sz val="10.0"/>
        <u/>
      </rPr>
      <t>novelity breakthough: ALG-CYCLOTOMIC-ORBIT</t>
    </r>
  </si>
  <si>
    <t>[2026-10-11; bounded Weyl–Green/Fourier–Green priority comparison] Fresh complete original C05 theorem/audit read as inert text. Its one-cycle inverse crosscut ingredient is a direct classical inverse-block-rank specialization; monotone-subsequence and prime-full-minor ingredients are classical. The earlier detailed separator/DV2008 comparisons are reused. Neither the historical synthesis nor current full correction contract is certified globally novel.
[Earlier record preserved]
Row-specific inherited assessment: Unresolved worldwide priority; negative search results are not novelty proof.</t>
  </si>
  <si>
    <t>https://github.com/AgentSlop-Si/research/blob/main/math/archive/objects/24/24c66a2a80f71903f198af3837952688095d6ade5f88c2d23e567c131580e8ab__RESEARCH_REPORT.md | export SHA256 24c66a2a80f71903f198af3837952688095d6ade5f88c2d23e567c131580e8ab…</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</si>
  <si>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[2026-10-11; bounded Weyl–Green/Fourier–Green priority comparison] Historical C05 accepted. Later correction-compatible independently routed TH-04/F018 bridge already accepted in Catalogue 35; this pass changes evidence/scope presentation only.
[Earlier record preserved]
accepted</t>
  </si>
  <si>
    <t>For N=2m+1≥3, primitive q in characteristic zero, h=(N+1)/2, f(k)=q^(hk²), C=sum_(k=0)^(N−1)f(k)P^k, represent C=sum_(s=1)^Q a_s(I−λ_sP)^(−1), with a_s,λ_s≠0 and λ_s^N≠1. Without a free diagonal Qmin=m+1 for every odd N.
With δI free, Qmin=m iff T_m(z)=(-1)^mH_m(−z;q) has simple nonzero nonresonant roots; otherwise Qmin=m+1. An arbitrary free diagonal does not enlarge this scalar common-P circulant model.
T_m(0)=(-1)^m. gcd(T_m,z^N−1)=1 for N≡1 mod4 and z−1 for N≡3 mod4, the latter root simple. Thus all N≡3 mod4 have Qmin=m+1. Every prime N≡1 mod4 and the audited infinite families have Qmin=m.
When Qmin=m, δ=(-1)^m q^(−m(m+1)/2)product_(j=1)^m(1−q^j) is forced and nonzero. Nodes/weights may lie in an algebraic closure; root-free sum works over Q(q).</t>
  </si>
  <si>
    <t>[2026-10-11; bounded Weyl–Green/Fourier–Green priority comparison] Original THEOREMS.md and accepted audit read in full; targeted primary ingredient comparison completed. Current 9^r bridge and recovered author-body status are inherited from accepted records; no fresh bridge-body review or checker replay.
[Earlier record preserved]
R1: exact catalogue statement, proof/status qualifiers and current related overlays screened; full proof and model-matched external novelty unassessed for this row in this pass</t>
  </si>
  <si>
    <t>Scalar coefficients, same natural cycle P, first-order nonconfluent resolvents, no branch-dependent diagonal endpoints or independent routing.</t>
  </si>
  <si>
    <t>[2026-10-11; bounded Weyl–Green/Fourier–Green priority comparison] Accepted current TH-04/F018 bridge (inherited, not a new acceptance): for complex flat unitary target, r independently routed inverse branches satisfying the marked support-lift q-separator hypothesis, row-degree-s and rank-t corrections, and diagonal delta in {0,1}, d=s+1+delta gives N&lt;=d²(qr+t)9^r+dq(3^r-1)+2(d-1). For ordinary weighted-permutation Green inverses q=2; fixed q,s,t give r=Omega(log N). Historical C05 log-log/Schur theorem is preserved below. No separate discovery count.
[Earlier record preserved]
Over C, r legal diagonally ended weighted-permutation resolvents plus rank-t, row-degree-s sparse and arbitrary diagonal corrections cannot equal F_N if N&gt;2(m−1)(B−m)(B−1), m=r+t+1, L=m(s+2), B=(L−1)^(2^(r−1))+1. r2,t=s0 excludes N≥2301; fixed t,s force r=Ω(loglogN). Prime-factor and N4096 controls accepted.</t>
  </si>
  <si>
    <t>Uniform construction/minimum and partial free-diagonal classification independently accepted. Nonsingular Hankel lower bound and guarded polynomial-pencil upper construction both checked.</t>
  </si>
  <si>
    <t>[2026-10-11; bounded Weyl–Green/Fourier–Green priority comparison] Historical: one additive layer over C, arbitrary legal weighted permutations and diagonal masks, no unmatched routing. Current accepted bridge additionally allows independently routed permutation-contained endpoints and singular masks, subject to required marked support-lift q-separators. These are separate scopes.
[Earlier record preserved]
One additive layer, independent structural cycle orders, zero edge weights, singular diagonal endpoints; no unmatched row/column routes.</t>
  </si>
  <si>
    <t>ALG-FAILED-SIMPLICITY-ROUTES</t>
  </si>
  <si>
    <t>[2026-10-11; bounded Weyl–Green/Fourier–Green priority comparison] The earlier no-new-current-closure wording is superseded by the accepted TH-04/F018 bridge. Both scopes remain additive representation bounds; thresholds are not established optimal, and no unrestricted FFT/runtime or product-network lower bound is implied.
[Earlier record preserved]
Large nonsharp thresholds; no products or general runtime bound. Historical rank4 is not current global rank.
No new current closure; historical limitations remain.</t>
  </si>
  <si>
    <t>Specific exact legal-bank classification potentially new as an application; finite-moment/Prony/Padé/formal-orthogonality ingredients classical. External novelty unconfirmed.</t>
  </si>
  <si>
    <t>[2026-10-13; full status reconciliation]
Archive the failed named shortcuts and retain their countercontrols. F020 and ALG-OPEN-UNIFORM-SQUAREFREE remain open for materially different guarded arguments; failure of these shortcuts does not refute their target.
Earlier dated history (preserved verbatim):
None refutes half-degree target squarefreeness. Complex orthogonality with nonpositive weights supplies no automatic simple-zero theorem. No new current closure; historical limitations remain. Next comparison: Compare exact local ordinary-discriminant leading terms and…</t>
  </si>
  <si>
    <t>No unrestricted inverse-bank minimum or all-composite squarefreeness. Branch nodes not necessarily in Q(q). O(N³) setup/O(N²) application generally, improved O(N²) setup on lower-bank cases, exact field operations only.</t>
  </si>
  <si>
    <t>Failed general simplicity shortcuts</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</si>
  <si>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[2026-10-11; bounded Weyl–Green/Fourier–Green priority comparison]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
[Earlier record preserved]
Match the complete independent-routing, weighted-separator and sparse/low-rank correction contract against graph-induced rank structures and structured inverse-sum literature.</t>
  </si>
  <si>
    <t>CLOSED</t>
  </si>
  <si>
    <t>Moment/Padé/formal-orthogonality exact-node-count literature and legal-pole restrictions; keep distinct from all-order diagonal-ended exact-three Green length.</t>
  </si>
  <si>
    <t>[2026-10-11; bounded Weyl–Green/Fourier–Green priority comparison] Additional exact ingredient locators: GIRS Proposition 2.1 https://arxiv.org/pdf/1911.05858v3 ; Erdos–Szekeres pp.467–468 https://www.numdam.org/article/CM_1935__2__463_0.pdf ; Tao Lemma 1.3 https://arxiv.org/pdf/math/0308286 . Reuse the 10 October separator comparison SHA256 39fe305a55a95a4b344612fd163cedab4f9d79ed819b0db87561557fa717459a; its old missing-body note is superseded by Catalogue 35.
[Earlier record preserved]
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t>
  </si>
  <si>
    <t>[2026-10-13; full status reconciliation]
CLOSED: this exact shortcut, support or route is excluded. This does not refute the broader target.
Earlier dated history (preserved verbatim):
Failed shortcuts reviewed; characteristic-zero half-degree target remains open</t>
  </si>
  <si>
    <t>[{"archive_relative_path":"master/fft_research_master_20261009/additions/0216_review_completion_and_extensions/global_chirp_bank_independent_audit/INDEPENDENT_AUDIT.md","sha256":"dfea8a0a54f747e9af09acceb7d92b0345233731da03fe9ed0e86f4d26524c6a","inspection":"saved theorem/audit read as inert text"},{"archive_relative_path":"master/fft_research_master_20261009/additions/0322_exact_code_and_chirp_results/diagonal_chirp_classification_0246/CLASSIFICATION.md","sha256":"c64b813620686131f520339c14a0e5efc1c859999c228c823faf68e943d5a0b1","inspection":"saved theorem/audit read as inert text"},{"archive_relative_path":"master/fft_research_master_20261009/additions/0322_exact_code_and_chirp_results/chirp_classification_audit_0301/INDEPENDENT_AUDIT.md","sha256":"af52543f5eddb8bbcdc1c96bc3fde65db64b58090eb0ed36d93eb0cc1d141333","inspection":"saved theorem/audit read as inert text"}]</t>
  </si>
  <si>
    <t>[2026-10-13; full status reconciliation]
Named scope CLOSED using existing recorded independent acceptance / exclusion; this reconciliation is not a new full proof audit. The named shortcut/route failed; this does not refute the wider target.
Earlier dated history (preserved verbatim):
Sector and q-derivative countercontrols saved; characteristic-two examples independently reconstructed in identities audit.</t>
  </si>
  <si>
    <t>[2026-10-13; full status reconciliation]
Completed named scope; priority 8/100
Earlier dated history (preserved verbatim):
Unassigned</t>
  </si>
  <si>
    <t>[2026-10-11; bounded Weyl–Green/Fourier–Green priority comparison] Fresh original theorem-body SHA256 c3dde844ca9984ec9b609677d538d8d6528151257d2a843b9d2a3f79c371d757; original audit f155488c0657b63b2192a6a1ecd7e2264ce4c0e1051b9e084b4dee22bbbf2a07. Current bridge author hash 79a5f64c11c47e39eb1fe90f7f6d51743dc9e4f1a9d89a5c505ce17835a86c0f is inherited recovered provenance, not freshly recovered here. Separate normalized receipt/export limits remain.
[Earlier record preserved]
https://github.com/AgentSlop-Si/research/blob/main/math/archive/objects/f1/f155488c0657b63b2192a6a1ecd7e2264ce4c0e1051b9e084b4dee22bbbf2a07__REVIEW.md | export SHA256 4c51de8a53724bf7cd84e75259eace35ae6fe621ba24bd8a190c2952aee5c630</t>
  </si>
  <si>
    <r>
      <rPr>
        <rFont val="Arial"/>
        <color rgb="FF1155CC"/>
        <sz val="10.0"/>
        <u/>
      </rPr>
      <t xml:space="preserve">Catalogue: ALG-FAILED-SIMPLICITY-ROUTES
</t>
    </r>
    <r>
      <rPr>
        <rFont val="Arial"/>
        <color rgb="FF1155CC"/>
        <sz val="10.0"/>
        <u/>
      </rPr>
      <t>novelity breakthough: ALG-FAILED-SIMPLICITY-ROUTES</t>
    </r>
  </si>
  <si>
    <t>https://github.com/AgentSlop-Si/research/blob/main/math/archive/objects/d5/d525eb748b55610953c66872735749ce02609fe0019b48694bd9b9766071a207__RESEARCH_REPORT.md | export SHA256 d525eb748b55610953c66872735749ce02609fe0019b48694bd9b9766071a207…</t>
  </si>
  <si>
    <t>[2026-10-13; full status reconciliation]
Completed named-scope work is capped at15/100 (current 8); score measures remaining work priority, not correctness, novelty or probability.
Earlier dated history (preserved verbatim):
The canonical scoped outcome is failed for these shortcuts. It is not a counterexample to the target squarefreeness theorem. Cap: Failed named routes only. Triage from recorded evidence, 2026-10-12; not a proof or novelty probability.</t>
  </si>
  <si>
    <t>[2026-10-13; full status reconciliation]
Named scope CLOSED using existing recorded independent acceptance / exclusion; this reconciliation is not a new full proof audit. The named shortcut/route failed; this does not refute the wider target.
Earlier dated history (preserved verbatim):
The named shortcut/route failed; this does not refute the wider target.</t>
  </si>
  <si>
    <t>Q03: Proof closed. Common-prime content carry and guarded odd legal-bank minima retained.
Q08: Proof closed. Fixed-degree full cluster singular spectrum added; constants remain degree-dependent.</t>
  </si>
  <si>
    <t>[2026-10-13; full status reconciliation]
Archive the failed named shortcuts and retain their countercontrols. F020 and ALG-OPEN-UNIFORM-SQUAREFREE remain open for materially different guarded arguments; failure of these shortcuts does not refute their target.
Earlier dated history (preserved verbatim):
Retain the failed-route countercontrols and crosslink F020/ALG-OPEN-UNIFORM-SQUAREFREE for genuinely different positive approaches.</t>
  </si>
  <si>
    <t>[2026-10-13; full status reconciliation]
PASS at the recorded exact named scope. Reopen only on a concrete same-scope error or an explicitly new bounded task. Preserve separate parent obligations and unassessed historical novelty.
Earlier dated history (preserved verbatim):
Do not rerun the refuted shortcuts; reopen only if a materially different guarded argument is supplied.</t>
  </si>
  <si>
    <t>Q03: Lubinsky–Saff Theorem 3.2 directly supplies the chirp Hankel determinant, shifted RS annihilator and forced-diagonal product after explicit maps. Retain only specified legal-node/resonance/minimum and guarded content/carry applications for further priority review.
Q08: General spectral mechanism is classical; RS specialization priority unresolved.
Exact source comparison: PRIMARY-THETA. Classical overlap: chirp Hankel determinant shifted RS moment annihilator evaluated forced-diagonal product Retained: Specified legal-node restrictions, resonance classification, scoped simplicity inputs and common-cycle minimum as application; no new general Padé/Prony theory. Remaining: journal reference page360 and citations9–36 if pursuing earlier attribution Zhedanov1997 fulltext comparison broader exact local-discriminant and arithmetic priority review all-composite half-order simplicity repeated-prime extension uniform unramified content support</t>
  </si>
  <si>
    <t>Q03: Keep common-good-component and no repeated-prime assumptions. Implementation: Implementation pending
Q08: Does not give a uniform growing-degree stability theorem. Implementation: Implementation pending</t>
  </si>
  <si>
    <t>proved_scoped | REVIEW-06 | Internal scoped outcome. Proof/certificate replay limits: replay_status: Rank, fallback, resonance, discriminant and trace proofs read; six exact annihilator/forced-diagonal controls. No 250-record fresh replay.
Source identity/access boundary: 
Documented sanitized exports: dfea8a0a54f747e9af09acceb7d92b0345233731da03fe9ed0e86f4d26524c6a. Original-byte gaps remain preserved.</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</si>
  <si>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Must keep separate from accepted prime and eleven fixed-base families. Q29: Prove augmented-content prime support and lower guards for general s; repeated-prime cases need separate analysis. Resonance at -1 and legal scalar-bank minima are unchanged. Implementation: Abstract…</t>
  </si>
  <si>
    <t>accepted_scope: Without diagonal Q_min=m+1. With diagonal Q_min=m iff unique T_m=(-1)^m H_m(-z) is squarefree and nonresonant, else m+1. Uniform resonance gcd 1 at N=1 mod4 and z-1 at N=3 mod4; forced nonzero diagonal has exact product formula.
Model/guards/costs: exact_hypotheses: Characteristic zero, odd N=2m+1&gt;=3, primitive q, scalar first-order resolvents sharing one natural cycle.
Nonzero nodes/weights, lambda^N!=1; nodes allowed in algebraic closure of Q(q).
Optional one free scalar diagonal; arbitrary added diagonal collapses to scalar only within this circulant grammar.
Corrections/rejected extensions: excluded_claims: No branch-dependent endpoint/different-cycle/confluent or unrestricted inverse minimum.
Prime-order simplicity plus finite certificates does not prove all composite simplicity.
O(N^2) base-field setup/application on smaller branch; growing algebra state and bit/precision/root-extraction obligations remain.</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</si>
  <si>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a new proof or positive construction remains. Earlier accepted scoped theorems remain complete. Shared work view: ALG-OPEN-UNIFORM-SQUAREFREE, Q29, NEXT-RS-AUGMENTED. This is not theorem equivalence.
Earlier dated history (preserved verbatim):
[2026-10-13; post-checkpoint successor intake]
Parent remains TO RESEARCH for the distinct successor; completed-scoped stages are capped15.
Earlier dated history (preserved verbatim):
Uniform theorem open; separate fixed-family results accepted</t>
  </si>
  <si>
    <t>[2026-10-11; bounded Weyl–Green/Fourier–Green priority comparison] BOUNDED PRIMARY COMPARISON and cross-view scope reconciliation complete. Exact worldwide priority unresolved. Historical theorem and already accepted current separator extension remain distinct; no new result count.
[Earlier record preserved]
SCREENED ONLY: exact statement/status checked; external historical novelty unassessed for this row in this pass</t>
  </si>
  <si>
    <t>fresh_check_groups: ordinary_discriminant_q1
shifted_annihilator_and_forced_diagonal
evidence_type: uniform_restricted_model_minimum_criterion
Review record: research_cycle_2104/review06_algebra/PER_ID_OUTCOMES.json; SHA256 6cbe4997dcb79534c20fbdde683346448bd1f0ff1a8944b53d3cc0c5d1e7d363.
Consolidation verifies mapping and hashes; it does not rerun all packet checks. No priority claim.</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</si>
  <si>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accepted-result cutoff 03:06 UTC; frozen successor sync]
The broader repeated-prime/all-composite target stays OPEN.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Related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OPEN: the all-composite/repeated-prime theorem is unproved. Accepted finite families in Q29 do not close this row.</t>
  </si>
  <si>
    <t>remaining_obligation: None blocks the scoped result. Wider mathematical, implementation, replay and priority boundaries are stated explicitly.
Current supplement treatment: 
Packet priority qualification: novelty_status: Classical finite moments, formal orthogonality, Padé denominator and Rogers–Szegő theory; model-specific novelty unverified.
Historical gaps and historical current-overlay text are preserved in the consolidated ledger and A:V.</t>
  </si>
  <si>
    <t>[2026-10-13; source cutoff 10:52 UTC; newly recovered-source proposal]
Parent OPEN 54; split transport verdict and fixed obstruction accepted
Earlier dated history (preserved verbatim):
[2026-10-13; accepted-result cutoff 05:16:43 UTC; bounded later acceptance]
Parent OPEN 54; fixed order-675 valuation accepted
Earlier dated history (preserved verbatim):
[2026-10-13; accepted-result cutoff 03:06 UTC; frozen successor sync]
OPEN (priority 54) repeated-prime parent; narrower relation subtask 43; supporting lemma15
Earlier dated history (preserved verbatim):
[2026-10-13; post-checkpoint successor intake]
Current successor priority54/100
Earlier dated history (preserved verbatim):
Unassigned</t>
  </si>
  <si>
    <r>
      <rPr>
        <rFont val="Arial"/>
        <color rgb="FF1155CC"/>
        <sz val="10.0"/>
        <u/>
      </rPr>
      <t xml:space="preserve">Catalogue: ALG-OPEN-UNIFORM-SQUAREFREE
</t>
    </r>
    <r>
      <rPr>
        <rFont val="Arial"/>
        <color rgb="FF1155CC"/>
        <sz val="10.0"/>
        <u/>
      </rPr>
      <t>novelity breakthough: ALG-OPEN-UNIFORM-SQUAREFREE</t>
    </r>
  </si>
  <si>
    <t>B | specialized result; bounded comparison; priority unresolved</t>
  </si>
  <si>
    <t>[2026-10-13 12:24:37 UTC; frozen accepted-source cutoff]
Independent source-closure acceptance recovers the exact original global-bank theorem/classification body and completes the selected LS87 determinant, annihilator and forced-diagonal mapping plus qualified Pozza–Pranic comparison. Missing LS87 p.360 is a bibliography-image gap, not a missing mathematical body.
Earlier dated history (preserved verbatim):
Accepted at its explicitly guarded scope in the recorded internal review; this ranking adds no proof or replay acceptance.</t>
  </si>
  <si>
    <t>Distinct exact-field Fourier application candidate; historical priority unresolved. Frame/gain-graph projective directions are classical antecedents. The specific independently routed refinement count, consecutive Fourier rows and row-sparse correction preserve the stated arbitrary-field and composite-order scope.</t>
  </si>
  <si>
    <t>[2026-10-13; accepted-result cutoff 03:06 UTC; frozen successor sync]
Scoped ACCEPT reconfirmed for any field with an exact-order-N root: additive sums of r&gt;=1 independently permutation-contained-routed inverses of invertible column-two denominators satisfy N&lt;=r(r+1)^r, or N&lt;=delta(r+1)+r(r+1)^r with a row-degree-delta correction. Arbitrary denominator row degree, characteristic-compatible composite orders and endpoint zeros are included. The inverse-direction lemma is a classical half-edge/frame-contraction corollary. Exact root order, consecutive rows, zero absorption and common-refinement guards were rederived independently; 12550 exact Vandermonde minors and targeted invalid-generalization controls passed. This exact-field stage is COMPLETE (priority 15), separately from the F018 complex norm comparison.
Earlier dated history (preserved verbatim):
accepted</t>
  </si>
  <si>
    <t>R2 follow-up reconciliation: P2126 theorem-level nullity, GIRS, final TQS, weighted-separator and frame/gain-graph comparisons read. Individual mechanisms are attributed; the complete synthesis priority remains unresolved. No new correctness audit.</t>
  </si>
  <si>
    <t>[2026-10-13; source cutoff 10:52 UTC; newly recovered-source proposal]
Q29_SPLIT: sources/Q29_SPLIT/REVIEW.md; SHA-256 ecd7d6c430a5361c13f58546ead58f24d2e24be0f55f42158d902b1ca30b6598
Earlier dated history (preserved verbatim):
[2026-10-13; post-checkpoint successor intake]
next_cycle_augmented_support_review/REVIEW.md
Earlier dated history (preserved verbatim):
https://github.com/AgentSlop-Si/research/blob/main/math/archive/objects/af/af52543f5eddb8bbcdc1c96bc3fde65db64b58090eb0ed36d93eb0cc1d141333__INDEPENDENT_AUDIT.md | export SHA256 af52543f5eddb8bbcdc1c96bc3fde65db64b58090eb0ed36d93eb0cc1d141333…</t>
  </si>
  <si>
    <t>[2026-10-13 12:24:37 UTC; frozen accepted-source cutoff]
Parent priority 53 is unchanged. Historical attribution remains open for the exact simple, nonzero, nonresonant common-cycle grammar. Resume only with a specific fresh primary theorem, mapping field, moments, pole guards, optional diagonal, resonance/simplicity, counted minimum and cost.
Earlier dated history (preserved verbatim):
For exact legal scalar chirp-resolvent bank minima, recover the missing LS87 bibliography page and trace exact legal nonzero/nonresonant-node/minimum statements in the same common-cycle scalar grammar. Keep the classical moment identities separate from the guarded application. Preserve this boundary: No unrestricted inverse-bank minimum or all-composite squarefreeness.</t>
  </si>
  <si>
    <t>[2026-10-13; post-checkpoint successor intake]
2026-10-13
Earlier dated history (preserved verbatim):
2026-10-11 19:40 UTC</t>
  </si>
  <si>
    <t>Weaker complex asymptotic than separation/A; not obsolete because fields and sparse-correction scope differ. No products/approximation/runtime inference.
No new current closure; historical limitations remain.</t>
  </si>
  <si>
    <t>[2026-10-13 12:24:37 UTC; frozen accepted-source cutoff]
Record an exact implication or qualified nonmatch. General confluent/Jordan realizations are not legal simple-node branch theorems. No new correctness re-audit, unrestricted minimum, all-composite squarefreeness, stability or worldwide-priority clearance.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</si>
  <si>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[2026-10-13; accepted-result cutoff 03:06 UTC; frozen successor sync]
No active task remains at the named M-ROUTED-FIELD exact-field theorem/source stage. Preserve the accepted field/root/additive grammar and the explicit classical-to-Fourier dependency map. Historical priority of the combined inequality remains unresolved; reopen only for a concrete same-scope defect or a named new predecessor with a specific clause. No recurring generic novelty search or unrequested extension is queued.
Earlier dated history (preserved verbatim):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</si>
  <si>
    <t>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
[2026-10-10 follow-up comparison; access limits in source ledger]
P2126_BIAS2003: Biased Graphs IV Geometrical Realizations | https://people.math.binghamton.edu/zaslav/Tpapers/bg4.pdf
P2126_FRAME: On the existence of asymptotically good linear codes in minor-closed classes | https://www.math.uwaterloo.ca/~apnelson/asympgood.pdf</t>
  </si>
  <si>
    <t>https://github.com/AgentSlop-Si/research/blob/main/math/archive/objects/7a/7a060b6147f4b715356c87f12440fab280ccbc9c7d473309ddb92035e41fa07c__SEALED_PROOF.md | export SHA256 7a060b6147f4b715356c87f12440fab280ccbc9c7d473309ddb92035e41fa07c
https://github.com/AgentSlop-Si/research/blob/main/math/archive/objects/7e/7ef7364cca61807c2eec8a69404f80c998a7564109e54e552f45ef22e25bd0ba__EXTENSION_AUDIT.md | export SHA256 7ef7364cca61807c2eec8a69404f80c998a7564109e54e552f45ef22e25bd0ba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</si>
  <si>
    <t>ALG-RS-CONTENT-VALUATION</t>
  </si>
  <si>
    <t>No repeated-p ramification, p≡3 mod4 analogue, or determination of unramified prime support. Q03: Keep common-good-component and no repeated-prime assumptions. Implementation: Implementation pending Next comparison: Recover the missing Lubinsky–Saff bibliography page 360 and…</t>
  </si>
  <si>
    <t>Conditional exact ramified coefficient-content valuation</t>
  </si>
  <si>
    <t>["F014"]</t>
  </si>
  <si>
    <t>Accepted independent content audit; proof supplies lower valuation at every upper prime and equality at one explicitly selected good upper prime. Related current status (scope, not blanket theorem equivalence): Q03: Proof closed. Common-prime content carry and guarded odd…</t>
  </si>
  <si>
    <t>Fixed-grammar Weyl–Green branching</t>
  </si>
  <si>
    <r>
      <rPr>
        <rFont val="Arial"/>
        <color rgb="FF1155CC"/>
        <sz val="10.0"/>
        <u/>
      </rPr>
      <t xml:space="preserve">Catalogue: ALG-RS-CONTENT-VALUATION
</t>
    </r>
    <r>
      <rPr>
        <rFont val="Arial"/>
        <color rgb="FF1155CC"/>
        <sz val="10.0"/>
        <u/>
      </rPr>
      <t>novelity breakthough: ALG-RS-CONTENT-VALUATION</t>
    </r>
  </si>
  <si>
    <t>BOUNDED FOLLOW-UP COMPARISON: saved P2126 audit reconciled; worldwide priority unresolved. Correctness remains separately attributed; no new independent proof review.</t>
  </si>
  <si>
    <t>["Q15"]</t>
  </si>
  <si>
    <t>New Q03 exact H02 bridge/source correspondence review; historical R11 receipt remains ID-attributed. Source bindings and full controls accompany the report. Library libfile_587ed4d60230819186346e02887b1be4 v0,…</t>
  </si>
  <si>
    <t>Recorded specialized scoped result; use one model-matched comparison rather than assume a new general theorem. Triage from recorded evidence, 2026-10-12; not a proof or novelty probability.</t>
  </si>
  <si>
    <t>B | specialized result; bounded comparison; priority unresolved. Exact historical priority remains unverified; accepted proof and an unsuccessful prior-work search do not certify novelty.</t>
  </si>
  <si>
    <t>For conditional exact ramified coefficient-content valuation, recover the missing Lubinsky–Saff bibliography page 360 and Zhedanov 1997 through authorized copies, then trace exact fixed-root moving-variable ordinary-discriminant results. Compare the complex-parameter disk and inverse-pair application separately; their priority is not cleared. Preserve this boundary: No repeated-p ramification, p≡3 mod4 analogue, or determination of unramified prime support.</t>
  </si>
  <si>
    <t>Identify a primary theorem and give an exact hypothesis, formula and cost-model mapping, or record a qualified nonmatch or specific access blocker. Preserve the stated guards; no worldwide-priority, unrestricted runtime or production conclusion.</t>
  </si>
  <si>
    <t>Odd N: Fourier Weyl coefficient matrix has rank N. Canonical ordered G_S(α)G_T(β) with Weyl-monomial endpoints has coefficient rank≤1, so B≥N. Rotated pair U=S^uT^v,V=S^rT^s has Fourier coefficient rank N/gcd(N,δ), δ=(us−vr−ur−vs)/2. For odd prime p, any single fixed generating pair shared by all branches, without extra Weyl endpoints, needs B≥(p+1)/2.</t>
  </si>
  <si>
    <t>ALG-RS-FAMILIES</t>
  </si>
  <si>
    <t>No all odd composites, arbitrary prime powers, or all 5r². Congruence and p∤d guards cannot be silently dropped. No new current closure; historical limitations remain. Next comparison: Compare exact local ordinary-discriminant leading terms and valuation formulas, not static…</t>
  </si>
  <si>
    <t>Eleven fixed-base ramified squarefreeness families</t>
  </si>
  <si>
    <t>Row-specific inherited assessment: Unresolved worldwide priority; negative search results are not novelty proof.</t>
  </si>
  <si>
    <t>Ordered depth-two paths in one fixed Weyl basis/pair. Canonical endpoint allowance is different from fixed-pair Hankel theorem.</t>
  </si>
  <si>
    <t>[2026-10-13; accepted-result cutoff 03:48:30 UTC; bounded later-stage sync]
Scoped ACCEPT reconfirmed: over any field d independent row/column order pairs retain a common floor(N/2^d)-square rectangle with sum rank at most R_total. Complex flat-unitary equality requires m^2&lt;=N R_total; complex prime Fourier requires m&lt;=R_total; the squared spectral-operator error is at least max(0,m/N-R_total/m), zero by convention at m=0. Ties, repeated templates, zero Green weights, independent endpoints and bare multicycle concatenation are guarded. Elementary correction deletion uses m_c=floor(N/((s+1+delta)2^d)) and budget R_total+t; corrections are not free. Independent original-scope audit manifest daaf42c6837a82064cddb7be8746f5225fb2682d53e9e46e15a364a370305526.
Earlier dated history (preserved verbatim):
accepted</t>
  </si>
  <si>
    <t>R1: exact catalogue statement, proof/status qualifiers and current related overlays screened; full proof and model-matched external novelty unassessed for this row in this pass</t>
  </si>
  <si>
    <t>[2026-10-13; full status reconciliation]
OPEN: historical attribution / primary-source comparison is the leading recorded task. The accepted scoped correctness proof is not being reopened.
Earlier dated history (preserved verbatim):
Fixed-base family reviews recorded; all-composite and repeated-prime extensions remain open</t>
  </si>
  <si>
    <t>Independent audits verify the uniform arguments and full fixed-base coefficient arrays; finite exceptional target certificates separately reconstructed.</t>
  </si>
  <si>
    <t>No term-to-runtime conversion or product extension; not new GIRS theory; publication priority unresolved.
No new current closure; historical limitations remain.</t>
  </si>
  <si>
    <t>[2026-10-13; accepted-result cutoff 03:48:30 UTC; bounded later-stage sync]
No active task remains at the named M-SEPARATION ordered theorem/source stage. Preserve its exact independent-order, additive and complex-norm/prime guards. Historical priority remains unresolved; reopen only for a concrete same-scope defect or a named predecessor with a specific matching clause. No generic novelty search or product/circuit extension is queued.
Earlier dated history (preserved verbatim):
[2026-10-13; accepted-result cutoff 03:06 UTC; frozen successor sync]
The accepted independent-order theorem is retained at its own scope: common rectangle m=floor(N/2^d), rank budgetR, complex norm floor max(0,m/N-R/m), and separate prime-Fourier m&lt;=R conclusion. Preserve d independent row/column order pairs, zero masks, m=0 and classical full-spark guards. A separate bounded original-scope closure/source audit is now assigned and in progress, checking the actual independent-order common-rectangle and norm proof. Its result is pending; no new theorem or closure is accepted in this synchronization. Its2^d ordered selection is distinct from the9^r separator model. Historical priority is unresolved; do not queue a repeated generic novelty search.
Earlier dated history (preserved verbatim):
Match the complete independent-routing, weighted-separator and sparse/low-rank correction contract against graph-induced rank structures and structured inverse-sum literature.</t>
  </si>
  <si>
    <t>Changing generators can collapse coefficient rank to1. Reverse order and depth3 give full coefficient rank with O(N) application; mixed orders/generators/arbitrary diagonal gauges outside bounds.</t>
  </si>
  <si>
    <t>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t>
  </si>
  <si>
    <r>
      <rPr>
        <rFont val="Arial"/>
        <color rgb="FF1155CC"/>
        <sz val="10.0"/>
        <u/>
      </rPr>
      <t xml:space="preserve">Catalogue: ALG-RS-FAMILIES
</t>
    </r>
    <r>
      <rPr>
        <rFont val="Arial"/>
        <color rgb="FF1155CC"/>
        <sz val="10.0"/>
        <u/>
      </rPr>
      <t>novelity breakthough: ALG-RS-FAMILIES</t>
    </r>
  </si>
  <si>
    <t>https://github.com/AgentSlop-Si/research/blob/main/math/archive/objects/96/96180a3a24015afd614364e65a915c5c507da566b4727b20d3800c55b6b790de__THEOREM_2_.md | export SHA256 96180a3a24015afd614364e65a915c5c507da566b4727b20d3800c55b6b790de
https://github.com/AgentSlop-Si/research/blob/main/math/archive/objects/33/33816835e08389f6a97b20bf53dec2a784f078aec8f9bda72eac711ce468cf56__SEPARATION_AND_PHASE32_REVIEW.md | export SHA256 33816835e08389f6a97b20bf53dec2a784f078aec8f9bda72eac711ce468cf56</t>
  </si>
  <si>
    <t>Representation-theoretic and Prony/separation-rank comparison for the exact ordered grammar; never infer general runtime from coefficient rank.</t>
  </si>
  <si>
    <t>https://github.com/AgentSlop-Si/research/blob/main/math/archive/objects/f0/f093175f18d1941a99a605a5d816b1db31e5b2c4161ee7df4bf29291ff8eff3c__INDEPENDENT_AUDIT.md | export SHA256 4b86b3078bbdf644a3317e67449a974c356e8b2dd8a9f66a393df71341d3e8d9…</t>
  </si>
  <si>
    <t>[{"archive_relative_path":"master/fft_research_master_20261009/additions/0155_material_coverage_and_new_results/reviews/review_hero17_phase13/PHASE13_AUDIT.md","sha256":"f600c061b00911e10d500ee29c375e7052553ae4d91c9fbfafb7be85e7b7c5b2","inspection":"Theorem and/or accepted audit read as inert text in this pass; no supplied program executed, imported, compiled or AST-parsed."},{"archive_relative_path":"master/fft_research_master_20261009/additions/0155_material_coverage_and_new_results/reviews/review_hero17_phase13/source/hero17_phase13_weyl_branch/PROOF_CERTIFICATE.md","sha256":"826592d16ce4175f5797aa671ceeea7700aebff31c4c48e1fa3aab8967116b61","inspection":"Theorem and/or accepted audit read as inert text in this pass; no supplied program executed, imported, compiled or AST-parsed."}]</t>
  </si>
  <si>
    <t>For eleven fixed-base ramified squarefreeness families, compare exact local ordinary-discriminant leading terms and valuation formulas, not static factorization, against Lubinsky–Saff, root-of-unity q-polynomial literature and citations of the quasi-orthogonal discriminant papers. Preserve this boundary: No all odd composites, arbitrary prime powers, or all 5r².</t>
  </si>
  <si>
    <t>ALG-RS-PAIR</t>
  </si>
  <si>
    <t>[2026-10-13; source cutoff 10:52 UTC; newly recovered-source proposal]
Preserve the exact odd-prime source comparison at priority 42. The new characteristic-two endpoint theorem is a related result and does not change the original field/model.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p≡1 mod4 can have a zero-root obstruction; cannot assert all residue components good or apply at p|d. Q02: See Q29 for the broader composite extension. Implementation: Not applicable to abstract proof Q08: Does not give a uniform growing-degree stability theorem.…</t>
  </si>
  <si>
    <t>Reciprocal-parameter paired squarefreeness</t>
  </si>
  <si>
    <t>[2026-10-13; source cutoff 10:52 UTC; newly recovered-source proposal]
OPEN: original odd-prime historical comparison; related characteristic-two endpoint scope accepted
Earlier dated history (preserved verbatim):
[2026-10-13;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</si>
  <si>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Q15: Proof closed. Fixed common ordered Weyl pair: gcd-sensitive branch bound, ceil(sqrt N) at odd N and (N+1)/2 at odd prime powers.</t>
  </si>
  <si>
    <t>[2026-10-13; source cutoff 10:52 UTC; newly recovered-source proposal]
Related characteristic-two result only; this row retains its historical odd-prime theorem and priority-42 comparison.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Accepted in overlap independent audit. Related current status (scope, not blanket theorem equivalence): Q02: Proof closed. Hermite disk exclusion and half-order guard removal retained. Composite residual squarefreeness remains a guard. Q08: Proof closed. Fixed-degree full…</t>
  </si>
  <si>
    <r>
      <rPr>
        <rFont val="Arial"/>
        <color rgb="FF1155CC"/>
        <sz val="10.0"/>
        <u/>
      </rPr>
      <t xml:space="preserve">Catalogue: ALG-RS-PAIR
</t>
    </r>
    <r>
      <rPr>
        <rFont val="Arial"/>
        <color rgb="FF1155CC"/>
        <sz val="10.0"/>
        <u/>
      </rPr>
      <t>novelity breakthough: ALG-RS-PAIR</t>
    </r>
  </si>
  <si>
    <t>[2026-10-11; bounded Weyl–Green/Fourier–Green priority comparison] Original F014 proof/audit and exact P06/R17 composite binding inspected; bounded primary model comparison completed. Treat as a specialized application of established Weyl/Gauss, character-rank and Prony/Hankel methods. The exact restricted two-resolvent gcd maximum was not identified in inspected sources; worldwide priority remains unresolved. See sealed REPORT sections 2A–3B for the endpoint distinction and the all-odd-framework attribution correction. No new proof acceptance, discovery count or runtime claim.
[Earlier record preserved]
Q15: Final Delvaux–Van Barel 2008 comparison complete. fixed pair Weyl Green bound distinct relative to DV2008 final; worldwide unresolved.
Exact source comparison: PRIMARY-FOURIER. Classical overlap: No matching theorem identified; no novelty inference. Retained: Explicit gcd rank maximum; (N+1)/2 for odd prime powers; ceil(sqrt(N)) for every odd N. Remaining: One fixed ordered generating pair and no extra endpoints in composite/Hankel theorem. No half-length theorem for all mixed composites; branch count is not runtime.</t>
  </si>
  <si>
    <t>Q15: No branch-specific generators/endpoints and no general circuit lower bound. Implementation: Not applicable to abstract proof</t>
  </si>
  <si>
    <t>proved_scoped | REVIEW-08 | Internal scoped outcome. Proof/certificate replay limits: replay_status: fresh_exact_small_checks_passed_uniform_proof_rederived
Source identity/access boundary: 
Documented sanitized exports: f600c061b00911e10d500ee29c375e7052553ae4d91c9fbfafb7be85e7b7c5b2. Original-byte gaps remain preserved.</t>
  </si>
  <si>
    <t>accepted_scope: Canonical ordered pair with Weyl-monomial endpoints needs b&gt;=N at odd N. One shared generating ordered pair with no additional endpoints satisfies the full gcd/Hankel maximum, hence ceil(sqrt N) at every odd N and (N+1)/2 at odd prime powers.
Model/guards/costs: field_and_grammar: Field containing exact-order odd-N root; N invertible. Same ordered pair across branches. Canonical endpoint allowance is not the composite Hankel endpoint allowance.
Corrections/rejected extensions: rejected_or_unestablished: No branch-dependent generating pairs or mixed ordering theorem
No extra endpoint allowance in Hankel theorem
No half-length bound at every mixed composite from this formula
No runtime lower bound from Weyl coefficient rank</t>
  </si>
  <si>
    <t>fresh_checks: 18,912 rotated coefficient entries
192 exact Hankel ranks
147,216 invertible direction tuples
N5 endpoint-shift Hankel rank-two countercontrol
proof_basis: Exact Gauss product, actual Weyl word phase, character-rank order, nonwrapping Hankel Vandermonde rank, and coprime-gcd arithmetic independently rederived.
Review record: research_cycle_2111/review08_separators/PER_ID_OUTCOMES.json; SHA256 77becd6e804712be7e69180f762d4c2a8505f319ccb4771692edc628ab460d38.
Consolidation verifies mapping and hashes; it does not rerun all packet checks. No priority claim.</t>
  </si>
  <si>
    <t>Supplemental / queue scope view</t>
  </si>
  <si>
    <t>[2026-10-11; bounded Weyl–Green/Fourier–Green priority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[Earlier record preserved]
remaining_obligations: Matching construction/optimality and wider grammar remain outside scope
Historical publication priority remains unresolved
Current supplement treatment: supplemental_sources: supplements/NEW_COMPOSITE_WEYL_THEOREM.md
supplements/CORE_THEOREMS_SECOND_AUDIT.md
Packet priority qualification: No priority assessment or upgrade in this consolidation.
Historical gaps and historical current-overlay text are preserved in the consolidated ledger and A:V.</t>
  </si>
  <si>
    <t>Supplemental/refinement view; do not add to canonical-claim or discovery count</t>
  </si>
  <si>
    <t>[2026-10-13; accepted-result cutoff 03:48:30 UTC; bounded later-stage sync]
Historical pinned acceptance of bounded N=4 four-route full negative-sign unnormalized F4 existence is preserved: routes 0123,0132,0213,0231, nonzero complex-noncollinear scalar coefficients and outer invertible diagonals. Current full interval-root replay is BLOCKED_SOURCE and has not been recertified. Fresh exact route, derivative, calibration-implication and cached-cost controls are separate. Audit manifest ca3c6b1877f602ef1c6bba8f265046d402c6d8bb5d8ba08f2b3cdac18fc8ecb9. Historical existence stage COMPLETE (priority 15); absent root proof remains absent.
Earlier dated history (preserved verbatim):
Proof closed</t>
  </si>
  <si>
    <t>[2026-10-13; accepted-result cutoff 05:16:43 UTC; bounded later acceptance]
The shared bounded primary comparison and separately reviewed F014 delta-zero strengthening are complete. Preserve the historical per-ID scores (F014 53, NEW-02 34, Q15 37) and each row's original theorem. Broader historical attribution is unresolved and no new parent task is selected. Current priority 15/100 applies to completed shared F014 comparison/review stage only; it is not a novelty probability.
Earlier dated history (preserved verbatim):
Recorded focused candidate; exact remaining contract and historical priority still need work. Triage from recorded evidence, 2026-10-12; not a proof or novelty probability.</t>
  </si>
  <si>
    <t>[2026-10-12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Earlier dated history (preserved):
R2: source comparison and accepted current statement inspected; fresh exhaustive priority audit not performed</t>
  </si>
  <si>
    <t>[2026-10-13; accepted-result cutoff 05:16:43 UTC; bounded later acceptance]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Accepted at its explicitly guarded scope in the recorded internal review; this ranking adds no proof or replay acceptance.</t>
  </si>
  <si>
    <t>[2026-10-12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Earlier dated history (preserved):
Two unitary-cycle Fourier summands excluded for N&gt;8; 26 exact Jacobian records and fixed-branch ceilings accepted.
[2026-10-10 13:00 UTC; reviewed scoped continuation] Related-family continuation of ordinary unitary Hamiltonian-cycle inverse sums, not an identification with the earlier fixed-term theorem or with signed magnetic banks. Accepted: for every N&gt;=4 and finite q, M=sum_j c_j(I-W_j)^-1 cannot be invertibly monomial-equivalent to complex Fourier when each W_j is one directed unit-modulus Hamiltonian cycle, each inverse exists, and c_j=lambda r_j with a common complex lambda and real r_j. Arbitrary complex coefficients are a different class: the separately accepted finite phase-orbit construction spans exactly all constant-diagonal complex matrices for N&gt;=2, and an explicit Fourier column phase gauge lies in that span. It gives actual real-coefficient N=2 and N=3 witnesses; N=1 depends on admitting a weighted loop. The displayed construction uses at most 3^(N-1) terms, with no optimal term-count, efficient evaluator or worldwide-priority claim. The source treewidth statement repeats accepted v28 and is not counted again. Source identity SHA-256: 3d751db005d0fef80843849b87bda696feb060d6537f0596fa74f8169202de93. Exclusion audit: math/updates/2026-10-10-1300/notes/02_unitary_exclusion.md; SHA-256 c481e9bc79e38a4dae4e181da43253e19472d246c52c69843f7c7a15508abb0d. Phase construction: math/updates/2026-10-10-1300/notes/03_phase_averaging_construction.md; SHA-256 54bc4ff48819bdf097df26c9026bb6469c3826acc6685e6c71fa8c1274fa6909. Independent phase proof: math/updates/2026-10-10-1300/notes/05_phase_averaging_proof.md; SHA-256 447ed5deed01309bc9e67d861f0474308a9c80d6c78022abb920f8c12bfaaebc.
[2026-10-10 14:03 UTC; accepted reviews] Distinct Phase42 review accepted: weighted ordinary-cycle sums with independent monomial endpoints obey N&lt;=q(q+1)^q. All 10,668,000 N128 four-row collisions were independently enumerated for the pinned three cycle orders only. At N=8,16,32,64, literal single-sum ranks are 2N+1 (three rows) and 2N-2 (two rows); two-stage unit-phase product rank is 4N-4. Fixed-three-row capacity 44 excludes the seeded N64/N128 configurations. These local/fixed-family results do not settle full Fourier reachability or efficient synthesis. Source: reviewed eight-file intake.</t>
  </si>
  <si>
    <t>[2026-10-13; accepted-result cutoff 05:16:43 UTC; bounded later acceptance]
HKM matches the evaluation-atom ingredient; the inspected source does not settle historical attribution of the assembled finite-Weyl/gcd theorem. No worldwide novelty or new canonical-discovery count.
Earlier dated history (preserved verbatim):
A | focused candidate; bounded comparison; priority unresolved. Exact historical priority remains unverified; accepted proof and an unsuccessful prior-work search do not certify novelty.</t>
  </si>
  <si>
    <t>[2026-10-12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Earlier dated history (preserved):
No-D fixed sums: r2 N&lt;=340 and r3 N&lt;=4426; free-D r2 N&lt;=1330 and r3 N&lt;=17602. Products and broader nonunitary decorations are not covered.
Surviving small/all-row target membership remains open; no Fourier construction.
[2026-10-10 13:00 UTC; reviewed scoped continuation] Scoped supersession of the historical no-construction note: actual real-coefficient N=2/N=3 witnesses and the all-N&gt;=2 complex phase-orbit existence construction are now independently accepted for ordinary nonsingular unitary Hamiltonian-cycle resolvents. The latter uses up to 3^(N-1) terms. This does not settle arbitrary fixed small term counts, optimal counts or an efficient Fourier evaluator, and is separate from signed magnetic-bank constructions. See the dated Q34 current finding and its phase-averaging proof reference.</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</si>
  <si>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Selected existing F014 comparison work: independently review the matched multivariate evaluation-atom/Hankel antecedent comparison and the separately scoped delta=0 quadratic lower-bound candidate. Both are candidate-only at this cutoff. Do not promote the delta=0 claim, infer worldwide novelty or close the full same-grammar Weyl/gcd theorem.
Earlier dated history (preserved verbatim):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t>
  </si>
  <si>
    <t>[2026-10-13; accepted-result cutoff 03:48:30 UTC; bounded later-stage sync]
BLOCKED_SOURCE gate 22: resume only when the exact original NF06 certificate SHA-256 635966b5451f325c50293ca17a58045b7f24b7b54e7ec60eddcb76a489a4c725 and source-bound reviewer checker/receipt bytes, preferably the original review archive, are available. Then cold-replay the full guarded interval validation. No further broad recovery scan without a new exact locator. The distinct coefficient/root preparation and finite-bit executor with complete costs remains open, unranked and unselected.
Earlier dated history (preserved verbatim):
[2026-10-13; accepted-result cutoff 03:06 UTC; frozen successor sync]
Q34 owns NF06/Phase41: preserve the independently accepted four-route full negative-sign unnormalizedF4 existence certificate with routes0123,0132,0213,0231, nonzero complex-noncollinear scalar coefficients and outer invertible diagonals only. The next frontier must be selected within this source model: minimumq, another declared route/size, or paid coefficient/finite-bit/stability implementation. The F018 inverse-rank/GIRS/TQS separator comparison is not a Q34 task. No new frontier or numeric replacement priority is selected by this synchronization.
Earlier dated history (preserved verbatim):
Match the complete independent-routing, weighted-separator and sparse/low-rank correction contract against graph-induced rank structures and structured inverse-sum literature.</t>
  </si>
  <si>
    <t>[2026-10-13; accepted-result cutoff 05:16:43 UTC; bounded later acceptance]
Do not infer equality attainment, a minimum over all pairs, a quadratic bound when delta is nonzero, legal-pole optimality, runtime or wider grammar. A later historical claim needs an explicit complete model-matched implication.
Earlier dated history (preserved verbatim):
Resolve only the explicitly named scope with source-bound evidence and independent review, or record a precise blocker. Do not infer global closure, historical novelty, unrestricted runtime or production speed from a scoped result.</t>
  </si>
  <si>
    <t>[2026-10-12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Earlier dated history (preserved):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Earlier dated history (preserved):
Audit artifact e1bb88cb06c026b0f3593f8cc986223c9f16c1ffde2f46f1bbade17223714548__PRIMARY_SOURCE_COMPARISON.md; SHA256 e1bb88cb06c026b0f3593f8cc986223c9f16c1ffde2f46f1bbade17223714548
https://docs.google.com/spreadsheets/d/1BHaGJHkXxf_UfZdyTKF2zrWNFzIP4IvhaqFMj-83BjU/edit#gid=1877766156&amp;range=A37:V37</t>
  </si>
  <si>
    <t>https://docs.google.com/spreadsheets/d/1BHaGJHkXxf_UfZdyTKF2zrWNFzIP4IvhaqFMj-83BjU/edit#gid=1877766156&amp;range=A37:V37</t>
  </si>
  <si>
    <t>BOUNDED COMPARISON: selected original/primary or inherited claim-level sources; worldwide priority still unassessed</t>
  </si>
  <si>
    <t>[2026-10-13; accepted-result cutoff 03:48:30 UTC; bounded later-stage sync]
Retain TO RESEARCH for the explicitly source-blocked exact-certificate replay gate at 22. Historical bounded existence is COMPLETE (priority 15); the separate coefficient/preparation/finite-bit frontier is unranked and unselected. This blocked gate is excluded from active dispatch until exact missing bytes arrive; no repeated broad recovery scans are selected. Dimensions (information gain, tractability, defensible novelty opportunity, scope/impact, evidence readiness)=(2, 1, 0, 1, 1); rubric score 22. Current priority 22/100.
Earlier dated history (preserved verbatim):
[2026-10-13; accepted-result cutoff 03:06 UTC; frozen successor sync]
The legacy59 is preserved only as an unselected-frontier placeholder and is excluded from active next-cycle ranking. The old shared routed-separator action was wrong for Q34; no new objective score is fabricated before a concrete NF06/Phase41 successor is selected.
Earlier dated history (preserved verbatim):
Strong scoped theoretical package with classical ingredients; the productive next step is a model-matched implication audit, not another finite Fourier identity. Triage from recorded evidence, 2026-10-12; not a proof or novelty probability.</t>
  </si>
  <si>
    <t>[2026-10-13; accepted-result cutoff 03:48:30 UTC; bounded later-stage sync]
Historical priority remains unresolved. Same-model phase averaging supplies finite existence; four prescribed routes are the specific witness. Missing original root bytes prevent fresh recertification, not retroactive deletion of historical acceptance.
Earlier dated history (preserved verbatim):
B | specialized result; historical novelty unassessed here. Exact historical priority remains unverified; accepted proof and an unsuccessful prior-work search do not certify novelty.</t>
  </si>
  <si>
    <t>[2026-10-13; accepted-result cutoff 03:48:30 UTC; bounded later-stage sync]
BLOCKED_SOURCE gate 22: resume only when the exact original NF06 certificate SHA-256 635966b5451f325c50293ca17a58045b7f24b7b54e7ec60eddcb76a489a4c725 and source-bound reviewer checker/receipt bytes, preferably the original review archive, are available. Then cold-replay the full guarded interval validation. No further broad recovery scan without a new exact locator. The distinct coefficient/root preparation and finite-bit executor with complete costs remains open, unranked and unselected.
Earlier dated history (preserved verbatim):
[2026-10-13; accepted-result cutoff 03:06 UTC; frozen successor sync]
Q34 owns NF06/Phase41: preserve the independently accepted four-route full negative-sign unnormalizedF4 existence certificate with routes0123,0132,0213,0231, nonzero complex-noncollinear scalar coefficients and outer invertible diagonals only. The next frontier must be selected within this source model: minimumq, another declared route/size, or paid coefficient/finite-bit/stability implementation. The F018 inverse-rank/GIRS/TQS separator comparison is not a Q34 task. No new frontier or numeric replacement priority is selected by this synchronization.
Earlier dated history (preserved verbatim):
Compare the exact independently routed, correction-compatible branch theorem with a named primary inverse-rank/GIRS/TQS result, preserving every quantifier and the common-rectangle cutoff.</t>
  </si>
  <si>
    <t>[2026-10-13; accepted-result cutoff 03:48:30 UTC; bounded later-stage sync]
Recover and hash-match the exact certificate plus source-bound independent checker/receipts, then independently cold-replay the full-box proof, or report a precise certificate failure. Existing formula/control checks do not substitute for missing root bytes. No minimum-q extension, generic separator task, uniform synthesis or speedup is selected.
Earlier dated history (preserved verbatim):
[2026-10-13; accepted-result cutoff 03:06 UTC; frozen successor sync]
Before new research, fix one source-matched target and its legal grammar/guards. A bounded minimumq task needs a legal witness plus matching exclusion; an implementation task needs certified coefficients, stability and full paid costs. The accepted radius10^-40 slice certificate is not full19-variable uniqueness, uniformq4 synthesis or practical FFT speed.
Earlier dated history (preserved verbatim):
An explicit earlier-theorem implication with checked hypotheses, or a precise unmatched clause and citations. No worldwide novelty or unrestricted runtime lower bound follows from a negative comparison.</t>
  </si>
  <si>
    <t>6</t>
  </si>
  <si>
    <t>SIGNED_BANK | Legal four-orientation signed magnetic bank construction</t>
  </si>
  <si>
    <t>Specialized representation/existence theorem</t>
  </si>
  <si>
    <t>Focused Fourier-specific legal-attainment application candidate; historical priority unresolved. One-orientation scroll/Waring dictionaries, simultaneous Padé, shared-node discriminant guards and reversal/openness are established. The narrow target is the enlarged Fourier envelope and exclusions, quotient-axis identity, zero-node minor witness and their legal 7N/4+O(1) consequence.</t>
  </si>
  <si>
    <t>["F015"]</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</si>
  <si>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Proof closed (scoped)</t>
  </si>
  <si>
    <t>R2 follow-up reconciliation: P2143 accepted-envelope and claim-level primary comparisons read. No global four-orientation count-preserving equivalence established or disproved. The N=5 companion was not re-audited; correctness remains inherited.</t>
  </si>
  <si>
    <t>Certified growing-fiber full Fourier transform</t>
  </si>
  <si>
    <t>Accepted all odd N&gt;=23 count 2N-2 floor((N+10)/8)+2 = 7N/4+O(1), using a valid zero-node minor test followed by simultaneous legal-node attainment. The N=5 exact-five-bank result is a finite companion.</t>
  </si>
  <si>
    <t>Nodes may need a splitting extension. No K-only attainment, optimality, fast root construction or scalar FFT improvement. A bank contains N branches; generic-amplitude circuit bounds do not apply automatically to special Fourier amplitudes.</t>
  </si>
  <si>
    <t>["FUS-05","FUS-07"]</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</si>
  <si>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Resolve whether a complete four-orientation count-preserving equivalence exists, preserving the Fourier target, weighted overlaps, physical axis, legal finite nonzero nodes and splitting-field scope. Separate one-orientation generic ranks and rational realization dimensions do not settle that equivalence.</t>
  </si>
  <si>
    <t>["Q14"]</t>
  </si>
  <si>
    <t>RosenkildeStorjohann2016: Rosenkilde–Storjohann, Algorithms for Simultaneous Padé Approximations | https://cs.uwaterloo.ca/~astorjoh/issac16.pdf
Mackey2011: Mackey et al., Smith Forms of Palindromic Matrix Polynomials | https://emis.de/ft/15456
ComonQiUsevich2016: Comon–Qi–Usevich, Identifiability of an X-rank decomposition of polynomial maps | https://arxiv.org/pdf/1603.01566
[2026-10-10 follow-up comparison; access limits in source ledger]
RosenkildeStorjohann2016: Algorithms for Simultaneous Padé Approximations | https://cs.uwaterloo.ca/~astorjoh/issac16.pdf
ComonQiUsevich2016: Identifiability of an X-rank decomposition of polynomial maps | https://arxiv.org/pdf/1603.01566
P2143_CR2004: Varieties with minimal secant degree and linear systems of maximal dimension on surfaces | https://arxiv.org/pdf/math/0406494
P2143_CAR2002: Varieties of Simultaneous Sums of Powers for binary forms | https://arxiv.org/pdf/math/0202050
P2143_AGMO2016: On the number of Waring decompositions for a generic polynomial vector | https://arxiv.org/pdf/1601.01869
P2143_PSK2019: Reconstruction of stationary and non-stationary signals by the generalized Prony method | https://num.math.uni-goettingen.de/~gplonka/pdfs/general-Prony-revised-sw.pdf
P2143_KS1992: Realization and partial fractions | https://ir.cwi.nl/pub/1537/1537D.pdf
P2143_BY2013: Local and global geometry of Prony systems and Fourier reconstruction of piecewise-smooth functions | https://arxiv.org/pdf/1301.1187</t>
  </si>
  <si>
    <t>Audit artifact PRIORITY_UPDATE.md; SHA256 3daef14867fabe12205feb24d9fa72573799fb0654fc3dad61f4827b67d45eb0
https://docs.google.com/spreadsheets/d/1BHaGJHkXxf_UfZdyTKF2zrWNFzIP4IvhaqFMj-83BjU/edit#gid=627764102&amp;range=A20:V20
Follow-up novelty audit: research_cycle_2143/signed_bank_priority/PRIORITY_AUDIT.md | SHA256 3c915b54e5d69fda56e8d8e2959862e6b6ab6d97d4402eca2e1d026e7bc4a3d4
Primary source ledger: research_cycle_2143/signed_bank_priority/PRIMARY_SOURCES.json | SHA256 e17cec66da7beb3ca2f53d9c9f5457293236fe4998390433504ae6a9e6558f9e</t>
  </si>
  <si>
    <t>https://docs.google.com/spreadsheets/d/1BHaGJHkXxf_UfZdyTKF2zrWNFzIP4IvhaqFMj-83BjU/edit#gid=627764102&amp;range=A20:V20</t>
  </si>
  <si>
    <t>N=2^k&gt;=4, Q=2^floor(k/2), M=N/Q, 1&lt;=b&lt;=M/2. Accept exactly raw inputs (or guarded Green residuals) whose Q strided M-fibers each have &lt;=b modes; locations/amplitudes are not supplied. All N unnormalized outputs on acceptance.</t>
  </si>
  <si>
    <t>BOUNDED FOLLOW-UP COMPARISON: saved P2143 audit reconciled; worldwide priority unresolved. Correctness remains separately attributed; no new independent proof review.</t>
  </si>
  <si>
    <t>[2026-10-13; source cutoff 10:52 UTC; newly recovered-source proposal]
PAIRED_CHAR2: sources/PAIRED_CHAR2/REVIEW.md; SHA-256 64a0eb995814b47a218c19a6f4cb4a1414b4fdc28e3d1130480413565f9c3954
Earlier dated history (preserved verbatim):
https://github.com/AgentSlop-Si/research/blob/main/math/archive/objects/88/886e05ae5a65e8d6516000f90c3821d8a54ca0812167487148b66bbb148cab79__RESEARCH_REPORT.md | export SHA256 886e05ae5a65e8d6516000f90c3821d8a54ca0812167487148b66bbb148cab79…</t>
  </si>
  <si>
    <t>Accepted all-size theorem; recovered companion consistent under documented contracts.</t>
  </si>
  <si>
    <t>[2026-10-13; source cutoff 10:52 UTC; newly recovered-source proposal]
Related characteristic-two result only; this row retains its historical odd-prime theorem and priority-42 comparison.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[2026-10-13; post-checkpoint successor intake]
Related structural result only; this canonical row keeps its historical odd-prime theorem and source-comparison action42 unchanged. Independent scoped ACCEPT over F2[q], all m&gt;=1: degree/nonvanishing formulas, paired-squarefreeness equivalences, four obstruction channels and reciprocal Frobenius-orbit gate. The exact m2/order15 one-sided counterexample and m12/order17 collision-collision exception are retained. General root-order&lt;=2m+1 is OPEN; m15/16 remain author controls only. This does not transfer the distinct odd-prime ALG-RS-PAIR theorem into characteristic two.
Earlier dated history (preserved verbatim):
Accepted at its explicitly guarded scope in the recorded internal review; this ranking adds no proof or replay acceptance.</t>
  </si>
  <si>
    <t>Project-relative growing-budget improvement; classical ingredients. External originality unresolved.</t>
  </si>
  <si>
    <t>[2026-10-13; accepted-result cutoff 05:16:43 UTC; bounded later acceptance]
No historical-priority or new canonical-discovery claim. Retain earlier characteristic-zero/F11/characteristic-two acceptances as history.
Earlier dated history (preserved verbatim):
[2026-10-13; accepted-result cutoff 03:06 UTC; frozen successor sync]
The fixed N5/F11/q3 minimum has internal independent correctness acceptance; historical priority remains unassessed. No new canonical discovery or runtime inference.
Earlier dated history (preserved verbatim):
A | focused candidate; bounded comparison; priority unresolved. Exact historical priority remains unverified; accepted proof and an unsuccessful prior-work search do not certify novelty.</t>
  </si>
  <si>
    <t>Structured family only. Ordinary fallback restores O(N log N) worst case. Green solver requires every local diagonal and closure denominator nonzero, stronger than invertibility alone. Largest independently counted profile: 7,516,160 vs 7,340,032 operations (2.4% more), no measured speed win.</t>
  </si>
  <si>
    <t>[2026-10-13; source cutoff 10:52 UTC; newly recovered-source proposal]
Preserve the exact odd-prime source comparison at priority 42. The new characteristic-two endpoint theorem is a related result and does not change the original field/model.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For reciprocal-parameter paired squarefreeness, recover the missing Lubinsky–Saff bibliography page 360 and Zhedanov 1997 through authorized copies, then trace exact fixed-root moving-variable ordinary-discriminant results. Compare the complex-parameter disk and inverse-pair application separately; their priority is not cleared. Preserve this boundary: p≡1 mod4 can have a zero-root obstruction; cannot assert all residue components good or apply at p|d.</t>
  </si>
  <si>
    <t>[2026-10-13; source cutoff 10:52 UTC; newly recovered-source proposal]
Retain exact root order, characteristic two, complementary degree and actual-degree reversal guards. For composite d the full trace polynomial uses all nontrivial d-th roots, not only primitive roots. No general paired theorem, actual RS counterexample, FFT/runtime result or historical novelty follows.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</si>
  <si>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Full theorem-level Fourier–Prony/tree-search comparison, beyond abstract checks; separate input promise, supplied roots, bit cost and numerical stability.</t>
  </si>
  <si>
    <t>ALG-RS-RECIPROCAL-CONTENT</t>
  </si>
  <si>
    <t>[{"archive_relative_path":"master/fft_research_master_20261009/additions/0155_material_coverage_and_new_results/reviews/review_growing_fiber/source/THEORY.md","sha256":"a5c0da63f7761f91c26cf7662afb0ba5f7874f330db36791addde9bf6c58f045","inspection":"Attributed saved evidence; supplied research programs unrun in this review","bytes":22661},{"archive_relative_path":"master/fft_research_master_20261009/additions/0155_material_coverage_and_new_results/reviews/review_growing_fiber/REVIEW.md","sha256":"77803ddc6aeb79ee42a1e22c6048090d00db98886db1aef3214c4a9240e70e2b","inspection":"Attributed saved evidence; supplied research programs unrun in this review","bytes":9115},{"archive_relative_path":"master/fft_research_master_20261009/additions/0155_material_coverage_and_new_results/reviews/review_growing_fiber_companion/REVIEW.md","sha256":"e948b168f957e95cb2a6c19c2f664ad9c38162ddb7b1df7bef4e84551a0e1a0b","inspection":"Attributed saved evidence; supplied research programs unrun in this review","bytes":7593}]</t>
  </si>
  <si>
    <t>Only an equivalent smaller obstruction, not proof it never vanishes. Reduced determinant content has different ramified exponents than c_d^sep. Q29: Prove augmented-content prime support and lower guards for general s; repeated-prime cases need separate analysis. Resonance at…</t>
  </si>
  <si>
    <t>Reciprocal contraction of the unramified obstruction</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</si>
  <si>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accepted</t>
  </si>
  <si>
    <t>Accepted independent audit with full signs and finite arrays checked. Related current status (scope, not blanket theorem equivalence): Q29: Guarded proof closed. Accepted parity-complete inverse Hermite pairing with its exact exception, augmented same-component criterion, and…</t>
  </si>
  <si>
    <t>Existential span≠cheap synthesis; Weyl endpoints/long stride/products escape. Original odd equal-half product-rank lemma false (N3 counterexample), repaired theorem accepted.
No new current closure; historical limitations remain.</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</si>
  <si>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Test a simultaneous count-preserving equivalence of all four weighted orientations to known rational-normal-scroll/simultaneous Waring models; compare the specific Fourier kernel envelope and axis-minor identity.</t>
  </si>
  <si>
    <t>RosenkildeStorjohann2016: Rosenkilde–Storjohann, Algorithms for Simultaneous Padé Approximations | https://cs.uwaterloo.ca/~astorjoh/issac16.pdf
Mackey2011: Mackey et al., Smith Forms of Palindromic Matrix Polynomials | https://emis.de/ft/15456
ComonQiUsevich2016: Comon–Qi–Usevich, Identifiability of an X-rank decomposition of polynomial maps | https://arxiv.org/pdf/1603.01566</t>
  </si>
  <si>
    <r>
      <rPr>
        <rFont val="Arial"/>
        <color rgb="FF1155CC"/>
        <sz val="10.0"/>
        <u/>
      </rPr>
      <t xml:space="preserve">Catalogue: ALG-RS-RECIPROCAL-CONTENT
</t>
    </r>
    <r>
      <rPr>
        <rFont val="Arial"/>
        <color rgb="FF1155CC"/>
        <sz val="10.0"/>
        <u/>
      </rPr>
      <t xml:space="preserve">novelity breakthough: ALG-RS-RECIPROCAL-CONTENT
</t>
    </r>
    <r>
      <rPr>
        <rFont val="Arial"/>
        <color rgb="FF1155CC"/>
        <sz val="10.0"/>
        <u/>
      </rPr>
      <t>Source comparisons 18</t>
    </r>
  </si>
  <si>
    <t>https://github.com/AgentSlop-Si/research/blob/main/math/archive/objects/d5/d575de81c50424c27bb15827f760460d7cc51c540d305733473ba7edcbaf4844__PHASE14_AUDIT.md | export SHA256 6b54f9a98a187f1760e06803e9f52b2296f6de709bd7ba6a942e15b699c4ea2b</t>
  </si>
  <si>
    <t>Original F015 supplied-root-field cap/aggregate theorem remains accepted. A separate one-dimensional exact-complex composition is independently accepted with D_M(b)=O((b+1)^3(1+log M)^3), full raw-input verification, certified rejection, dense outputs and the final rejected heavy fiber charged. It recovers restricted polylog-budget O(N log log N) headlines, without transferring F015's sharper Qb^2 profile or arbitrary-field scope to this alternative.</t>
  </si>
  <si>
    <t>Bounded prior-interface comparison completed. The restricted exact-complex O(N log log N) polylog-budget headline can also be obtained with a fully charged classical capped-tree/consecutive-sample route. The original sharper Bringmann plug-in is not accepted unchanged: it lacks a charged uniform RIP-set prerequisite. Full-interface historical priority and arbitrary-field identity remain unresolved.</t>
  </si>
  <si>
    <t>https://github.com/AgentSlop-Si/research/blob/main/math/archive/objects/18/1803504c44766f8545a587a7d6f487d5fa13f2a8a01984e95d4c8dc421f1511e__RESEARCH_REPORT.md | export SHA256 1803504c44766f8545a587a7d6f487d5fa13f2a8a01984e95d4c8dc421f1511e…</t>
  </si>
  <si>
    <t>The repaired comparator is one-dimensional exact-complex arithmetic. No uniform deterministic RIP-set constructor is inferred from existence, timeout or final verification; the original near-quadratic substitution still requires repair. Direct arbitrary-length binning, a source-pinned finite-word sparse engine, full-interface historical priority and production validation remain open. Next: resolve the precise raw-input/rejection interface at sharper budgets or document a matched prior theorem, while charging roots and all failed attempts.</t>
  </si>
  <si>
    <t>For reciprocal contraction of the unramified obstruction, compare exact local ordinary-discriminant leading terms and valuation formulas, not static factorization, against Lubinsky–Saff, root-of-unity q-polynomial literature and citations of the quasi-orthogonal discriminant papers. Preserve this boundary: Only an equivalent smaller obstruction, not proof it never vanishes.</t>
  </si>
  <si>
    <t>proved_scoped | REVIEW-14 | Internal scoped outcome. Proof/certificate replay limits: review_bindings: matching_reviews/F015_CURRENT_AUDIT.md: 3
matching_reviews/F015_INDEPENDENT_REVIEW.md
matching_reviews/F015_REVIEW_LEDGER.json: H06-H15
matching_reviews/F015_ACCEPTANCE_RECEIPT.json
Source identity/access boundary: 
Documented sanitized exports: 77803ddc6aeb79ee42a1e22c6048090d00db98886db1aef3214c4a9240e70e2b, e948b168f957e95cb2a6c19c2f664ad9c38162ddb7b1df7bef4e84551a0e1a0b. Original-byte gaps remain preserved.</t>
  </si>
  <si>
    <t>accepted_scope: Exact raw-input recognition for every fiber having &lt;=b modes, including full certification and every Fourier output on acceptance; valid guarded Green residual version.
Model/guards/costs: model: N=2^k&gt;=4, Q=2^floor(k/2), M=N/Q, 1&lt;=b&lt;=M/2; supplied exact field and primitive root, char does not divide N; exact equality and logarithmic-word indexing.
cost_ledger: O(N log(b+2)+Qb^2) on every success/rejection, O(N) field-element space. Root setup, three pruned transforms, label fusion and explicit output writes included. Refined O(Qb+bK) requires degree-trimmed successful-prefix implementation.
Corrections/rejected extensions: rejected_or_not_established: Dense raw/final support or full reshaped rank does not imply arbitrary input coverage.
Green invertibility does not imply local scan guards.
No finite-precision Prony stability, bit or practical speed claim.</t>
  </si>
  <si>
    <t>[2026-10-13 00:04 UTC; current cycle]
With a genuinely new authorized copy of Zhedanov1997 pp.289–294, compare exact parameters, normalization, ordinary-discriminant invariant and moving-q/all-A domain with the accepted fixed-b27 application. Do not repeat denied or exhausted retrieval routes. Preserve corrected classical attribution and separately open arithmetic-to-legal-bank obligations.
Earlier dated history (preserved verbatim):
Not applicable to abstract proof; Classical ingredients; exact RS application priority unresolved. Q02: See Q29 for the broader composite extension. Q03: Keep common-good-component and no repeated-prime assumptions. Q29: Prove augmented-content prime support and lower guards…</t>
  </si>
  <si>
    <t>[2026-10-13; full status reconciliation]
OPEN: historical attribution / primary-source comparison is the leading recorded task. The accepted scoped correctness proof is not being reopened.
Earlier dated history (preserved verbatim):
[2026-10-13 00:04 UTC; current cycle]
Parent/source record remains open only for its separately ranked successor. Readable original page/theorem passages yield an exact implication or precise unmatched clause; otherwise retain awaiting_source. Failed retrieval is not absence of precedent. Completed b27 proof/review stages stay capped15.
Earlier dated history (preserved verbatim):
Accepted result at cited scope; recorded follow-up open</t>
  </si>
  <si>
    <t>[2026-10-13 00:04 UTC; current cycle]
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
Earlier dated history (preserved verbatim):
Hermite disk exclusion and half-order guard removal retained. Composite residual squarefreeness remains a guard. Reviewed update: Hermite/content proof retained; 3p/7p/11p families accepted. Classical RS/moment mechanisms explicitly demoted.</t>
  </si>
  <si>
    <t>[2026-10-13 00:04 UTC; current cycle]
Current next action 38/100
Earlier dated history (preserved verbatim):
Unassigned</t>
  </si>
  <si>
    <r>
      <rPr>
        <rFont val="Arial"/>
        <color rgb="FF1155CC"/>
        <sz val="10.0"/>
        <u/>
      </rPr>
      <t xml:space="preserve">Fusion list 5
</t>
    </r>
    <r>
      <rPr>
        <rFont val="Arial"/>
        <color rgb="FF1155CC"/>
        <sz val="10.0"/>
        <u/>
      </rPr>
      <t xml:space="preserve">Theorem register 5
</t>
    </r>
    <r>
      <rPr>
        <rFont val="Arial"/>
        <color rgb="FF1155CC"/>
        <sz val="10.0"/>
        <u/>
      </rPr>
      <t>Source comparisons 15</t>
    </r>
  </si>
  <si>
    <t>[2026-10-13 00:04 UTC; current cycle]
Current accepted evidence: next_cycle_fusion_prior/RANKING.json; next_cycle_management/FUSION_PUBLICATION_CORRECTION.md
Earlier dated history (preserved verbatim):
H02, P04, SP02</t>
  </si>
  <si>
    <t>[2026-10-13 00:04 UTC; current cycle]
2026-10-13 00:04 UTC
Earlier dated history (preserved verbatim):
2026-10-11 17:24–17:31 UTC</t>
  </si>
  <si>
    <t>[2026-10-13 00:04 UTC; current cycle]
Current named source-comparison task priority38, awaiting_source. Dimensions(3,1,2,2,1), weighted mean1.85. Historical FUS-0237 and completed fusion-review task71 retained; local b27 completed stages capped15. This does not rate all legal-bank work.
Earlier dated history (preserved verbatim):
Workflow/intake triage only; scope comes from its current source row and is not an independent theorem assessment. Triage from recorded evidence, 2026-10-12; not a proof or novelty probability.</t>
  </si>
  <si>
    <t>[2026-10-13 00:04 UTC; current cycle]
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
Earlier dated history (preserved verbatim):
Accepted result at cited scope; recorded follow-up open</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</si>
  <si>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fresh_checks: checks/CHECK_RESULTS.json: cap_aggregate_fibers; 1250 small exhaustive decisions,45 full transforms,30 late-corruption rejections,3 Green intertwiners and invertible-but-invalid local-pivot control.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</si>
  <si>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[2026-10-13 00:04 UTC; current cycle]
Current attribution correction: the Hermite–Laguerre quadratic transformation maps J to adjacent Laguerre polynomials covered by Sawa–Uchida Theorem3.6. Classical discriminant/lifting machinery is credited. That formula alone does not prove RS-specific nonvanishing. Ordinary and q-discriminants are distinct. The exact Zhedanov1997 primary body remains missing; no worldwide novelty conclusion.
Earlier dated history (preserved verbatim):
No separate worldwide/model-matched novelty clearance. Preserve the original source attribution; the priority score does not establish originality.</t>
  </si>
  <si>
    <t>[2026-10-13 00:04 UTC; current cycle]
With a genuinely new authorized copy of Zhedanov1997 pp.289–294, compare exact parameters, normalization, ordinary-discriminant invariant and moving-q/all-A domain with the accepted fixed-b27 application. Do not repeat denied or exhausted retrieval routes. Preserve corrected classical attribution and separately open arithmetic-to-legal-bank obligations.
Earlier dated history (preserved verbatim):
Compare the guarded RS moving-root/discriminant-to-legal-bank implication with exact primary predecessors. Keep Q29 general augmented-content prime support and repeated-prime transfer separate from accepted fixed-base families; do not infer legal-bank minima from overlap or residual squarefreeness alone.</t>
  </si>
  <si>
    <t>[2026-10-13 00:04 UTC; current cycle]
Readable original page/theorem passages yield an exact implication or precise unmatched clause; otherwise retain awaiting_source. Failed retrieval is not absence of precedent. Completed b27 proof/review stages stay capped15.
Earlier dated history (preserved verbatim):
An exact implication and field/prime/legality map, or a concrete missing guard; no all-composite closure or historical-priority conclusion.</t>
  </si>
  <si>
    <t>Implementation pending; General spectral mechanism is classical; RS specialization priority unresolved. Q08: Does not give a uniform growing-degree stability theorem. Q20: Exact h-pole optimum and universal parameter t=1 remain open. Does not give a uniform growing-degree…</t>
  </si>
  <si>
    <t>[2026-10-13; full status reconciliation]
OPEN: implementation, costing, integration or a stronger extension remains; the earlier accepted scoped result is retained.
Earlier dated history (preserved verbatim):
Proof closed at cited scope; recorded follow-up open</t>
  </si>
  <si>
    <r>
      <rPr>
        <rFont val="Arial"/>
        <color rgb="FF1155CC"/>
        <sz val="10.0"/>
        <u/>
      </rPr>
      <t xml:space="preserve">Fusion list 9
</t>
    </r>
    <r>
      <rPr>
        <rFont val="Arial"/>
        <color rgb="FF1155CC"/>
        <sz val="10.0"/>
        <u/>
      </rPr>
      <t xml:space="preserve">Theorem register 9
</t>
    </r>
    <r>
      <rPr>
        <rFont val="Arial"/>
        <color rgb="FF1155CC"/>
        <sz val="10.0"/>
        <u/>
      </rPr>
      <t>Prior work 18</t>
    </r>
  </si>
  <si>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remaining_obligations: Production/bit/numerical and external-priority work remains separate.
Generic fallback remains separately paid ordinary FFT.
Current supplement treatment: 
Packet priority qualification: No priority assessment or upgrade in this consolidation.
Historical gaps and historical current-overlay text are preserved in the consolidated ledger and A:V.</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</si>
  <si>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Proof closed</t>
  </si>
  <si>
    <t>R2: latest accepted statement and detailed prior claim-level comparison inspected; selected primary Padé source reopened</t>
  </si>
  <si>
    <t>[2026-10-13; accepted-result cutoff 05:16:43 UTC; bounded later acceptance]
Independent review closes only the bounded exact arbitrary-amplitude raw-grid prior-solver comparison and cold cost ledger. Preserve historical 53 and the original supplied-root theorem plus conservative D_M comparator. The sharper solver/advice gate remains in existing Q14/STR-Q5. Current priority 15/100 applies to completed F015 bounded comparison only; it is not a novelty probability.
Earlier dated history (preserved verbatim):
Recorded focused candidate; exact remaining contract and historical priority still need work. Triage from recorded evidence, 2026-10-12; not a proof or novelty probability.</t>
  </si>
  <si>
    <t>[2026-10-13; accepted-result cutoff 05:16:43 UTC; bounded later acceptance]
Independent ACCEPT of the bounded exact arbitrary-amplitude raw-grid solver-contract comparison and cold cost ledger. Original F015 supplied-root cap/aggregate theorem and conservative exact-complex D_M comparator are unchanged. Named comparison COMPLETE 15. Review manifest 5bd41500fa05a326c93eeafc037dc23c0b85c8bdbf8e4ea440de94ea32300721.
Earlier dated history (preserved verbatim):
Accepted at its explicitly guarded scope in the recorded internal review; this ranking adds no proof or replay acceptance.</t>
  </si>
  <si>
    <t>[2026-10-13; accepted-result cutoff 05:16:43 UTC; bounded later acceptance]
Bounded comparison completion only; historical priority remains unresolved. No new canonical claim or automatic successor.
Earlier dated history (preserved verbatim):
A | focused candidate; bounded comparison; priority unresolved. Exact historical priority remains unverified; accepted proof and an unsuccessful prior-work search do not certify novelty.</t>
  </si>
  <si>
    <t>[2026-10-13; accepted-result cutoff 05:16:43 UTC; bounded later acceptance]
F015 comparison COMPLETE 15, inactive. Sharper complete exact solver or certified advice/construction remains the existing Q14/STR-Q5 gate with unchanged scores. Reopen only for a specific named solver and full finite-parameter domination proof charging preparation, ingestion, validation, residual work and storage.
Earlier dated history (preserved verbatim):
Compare the original growing-fiber raw-input recognition/rejection contract and sharper finite-parameter ledger with a named uniformly prepared prior solver. Any near-quadratic substitution must supply a certified RIP-set family with all advice/preparation charged, or retain the conservative D_M comparator. Direct arbitrary-length binning and finite-word numerics are separate.</t>
  </si>
  <si>
    <t>[2026-10-13; accepted-result cutoff 05:16:43 UTC; bounded later acceptance]
An interface nonmatch does not rule out adaptation. RIP certification is sufficient, not necessary for every exact solver. Pay full FFT coefficient recovery and any arbitrary off-grid evaluation. No uniform near-quadratic solver, runtime superiority or worldwide novelty follows.
Earlier dated history (preserved verbatim):
A primary theorem with an exact interface/cost mapping, or a specific unmatched hypothesis or preparation blocker; no generic-input speedup or uniform RIP constructor inferred.</t>
  </si>
  <si>
    <t>Uniform O(N) exact-field whole-vector average, rank formulas, O(N min(ell+1,K-ell)) sectors and all-odd same-K support exclusion accepted.
[2026-10-10T12:13:36Z] Accepted signed-bank family, N5 exclusion and Phase20 coefficient/weight specialization cross-referenced. Preserve original Phase18 theorem scope; no runtime inference.
[2026-10-10 12:20 UTC] The weight matrix has rank N for N=2 modulo 4 and N-1 for N=0 modulo 4 over every field satisfying the exact-order root and nonzero chart hypotheses. Five explicit legal banks over Q(q) realize negative Fourier at N=5. Together with the accepted support gate and four-bank exclusion, the exact minimum is five in characteristic zero.
[2026-10-10 13:10 UTC checkpoint] Related signed-bank continuation only, not an identification with the original Phase18 or N5 theorem: at N7 the inherited r_plus&gt;=3 and r_minus&gt;=3 bound already gives total&gt;=6. Independently accepted exact characteristic-zero obstruction excludes (2,1,1,2) and its verified transpose partner (1,2,2,1) in (++,-+,+-,--) order. Same-epsilon patterns (2,1,2,1)/(1,2,1,2), general six-bank attainment and the exact minimum remain open. Source note SHA-256 7d6b742bd6289fd099f3f713204725d5a54b496262733996920c8edb4a2809b8; acceptance receipt SHA-256 79f596b58946217bd33c5568b27e9fd18b343bb463dae6e4acd56f0a87ae8fdb. Public proof: math/updates/2026-10-10-1310/notes/03_n7_independent_proof.md. No new native N7 identity or discovery count is assigned.
[2026-10-10 13:20 UTC checkpoint] Related signed-bank N7 continuation: both hash-scoped results accepted. The exact complex-parameter minimum is eight banks. Lower: each delta sign requires at least four in every characteristic-zero extension containing a primitive seventh root, including all degeneracies and orientation counts. Upper: eight legal banks with (3,1,1,3) orientations over the explicit separable cubic splitting field of Q(q), all 56 literal branches and 49 Fourier entries verified. Q(q)-only attainment is not claimed. This later result supersedes the open-case status of the preserved 13:10 partial N7 checkpoint; retain that dated history unchanged. Public proof and scope: math/updates/2026-10-10-1320/README.md. No runtime or historical-priority claim and no new native N7 identity or discovery count. Accepted lower receipt SHA-256 c8e8cf3fc6ba58805fdd14fa33cca20e1349aa59524eb523f1c723ffbb17ac2d; upper receipt SHA-256 0c8a91cbdce3423256b2cb85c41ff90de5aa947c9d17dfda1483bea98a082d4e. Frozen public packet SHA-256 1ae3b345b14e2c2f2ded3a2dc486f72188b330313319cc23c055eca3d8b7e9d7.
[2026-10-10 14:03 UTC; accepted reviews] Small-order synthesis editorial v2 accepted, retaining exact minima 4,5,8 at N=3,5,7. N3: characteristic not dividing 3 with primitive root. N5: characteristic zero with primitive fifth root, witness in Q(q). N7 lower: characteristic zero with primitive seventh root; upper: explicit cubic splitting field over Q(q), hence C. N7 attainment over Q(q) alone remains unclaimed. This packages prior accepted proofs; no new theorem, runtime or priority claim.
[2026-10-10 15:35 UTC; accepted supplements] Related signed-bank N11 construction independently accepted: M_C(11;q)≤14 for every primitive eleventh root q, with orientations (++,-+,+-,--)=(6,1,1,6). Six distinct nonzero nodes come from an explicit sextic over Q(q); its splitting field has degree at most 720 over Q(q), and the beta=1 pole guard is only alpha≠0. All 11 row-compatibility systems and all 121 original Fourier entries are verified. Fourteen whole banks contain 154 phase-weighted resolvents, not 14 scans. Separately accepted: a two-parameter sextic family on the explicit nonempty Zariski-open set P(lambda,mu)≠0 gives infinitely many realizations at fixed N11, with the same splitting-field and bank-count scope; it is not an all-order family. This is an N11 upper bound, not a minimum; prior N3/N5/N7 exact minima remain intact. Bounded novelty audit: plausible original model-specific classification, with no equivalent located in the inspected sources and historical priority unconfirmed; potentially a focused research note, no major breakthrough or FFT runtime improvement. Current main receipt 7f96db76… differs from the audit’s historical 50429572… binding; separate family receipt 792d13e3…. Full source hashes are retained in the update manifest.
[2026-10-10 15:48 UTC; accepted general refinements] Sharp fixed universal architecture independently accepted: U_k(N;q)=2N−2 for every odd N≥3 over a field k with char(k) not dividing N and q of exact order N. Fixed legal parameter/sign slots span every N×N target by varying only phase weights. The explicit (++,-+,+-,--)=(N−2,1,1,N−2) architecture uses same-sign nodes q²,…,q^(N−1), cross-sign nodes 1, beta=1 and guards −1, entirely in k. This optimizes universal target-independent slots, not target-adaptive Fourier minima; the N11 upper bound 14 remains stronger than the universal specialization 20. Separately over C, the full legal finite-node bank rank of S^−1 is N−1 but its ordinary/Zariski border rank is 1; exact attainment uses Q(q,zeta_(N−1)). This is an inverse-shift boundary example, not a Fourier rank gap. Bank counts are not scans or arithmetic work. The omitted-infinite-endpoint mechanism is classical in spirit; exact specialized priority remains unconfirmed, with no FFT runtime claim.
[2026-10-10 16:11 UTC; accepted scoped refinements] Base-field Fourier bound accepted: for every odd N≥7 and K=Q(q), q primitive of order N, M_K(F_N)≤2N−4 using (N−3,1,1,N−3) orientations and fully split distinct nonzero K-nodes. All parameters and phase weights lie in K. The deterministic construction allows up to (4N−6)^(N−4) grid candidates; no efficient search or runtime claim. Thus K-only upper bounds are 10 at N7 and 18 at N11; K-only attainment of eight/fourteen remains open. Separately accepted new witnesses attain eight at N7 over an extension of exact degree 2, and fourteen at N11 with rational roots 7,8 and an irreducible residual quartic whose splitting degree is divisible by 4 and at most 24. These particular witnesses are not K-only; they do not prove a minimum field degree for all attaining constructions. The original N7 degree-6 witness and nonsplit N11 sextic remain valid historical alternatives. No new bank-minimality, FFT-speedup or historical-priority claim.
[2026-10-10 18:00 UTC; independently accepted bank-count refinements] For odd N, m≥(N−1)/2 and d=N−m≥4, the whole-left recurrence matrix has rank at most min((d−1)(d−2)/2, 4d−11). A monic degree-m kernel polynomial with nonzero constant, distinct roots and full axis rank yields 2m+2 legal banks over its splitting field. Exact characteristic-zero lifts establish 18, 24 and 54 banks at N=13,17,35. The guards are now uniformly proved: the earlier accepted bound is 2N−2 floor((sqrt(N)+16)/13)+2 for odd N≥1297; the separately accepted block-coherence refinement improves this to 2N−2 floor(sqrt(N)/8)+2 for every odd N≥1025. Put d=floor(sqrt(N)/8), m=N−d: orientations are (m,1,1,m), all beta=1, with shared same-sign roots of a polynomial over Q(q), and splitting-field degree at most m!. Thus the additive saving is sqrt(N)/4+O(1), while the leading coefficient remains 2. The finite parameter-grid recipe is not claimed efficient. No K-only attainment, unrestricted minimum, 8N/5 theorem, scalar FFT runtime improvement or historical-priority claim follows. See NEW-17 and the separately hash-bound envelope, uniform and constant-eight review receipts.
[2026-10-10 18:10 UTC; independently accepted linear bank-count refinement] For every odd N≥27 and primitive Nth root q, negative Fourier is a sum of at most 2N−2floor((N+13)/10)+2 = 9N/5+O(1) permitted signed banks over a finite splitting extension L of K=Q(q). Put d=floor((N+13)/10), m=N−d: orientations are (m,1,1,m), all beta=1, with common distinct nonzero same-sign roots of a monic polynomial in K[t], cross-sign singleton nodes 1, and [L:K]≤m!. Step-one annihilation proves the derivative and three required coordinate exclusions; monicity, nonzero constant, squarefreeness, full axis rank, coefficient descent and actual-bank realization hold simultaneously. This strengthens the preserved constant-eight square-root bound; its earlier proof history remains valid. No K-only attainment, unrestricted minimum, efficient construction, scalar FFT runtime or historical-priority claim. Source: STEP_ONE_LINEAR_BANK_THEOREM.md; independent STEP_ONE_REVIEW_RECEIPT.json, SHA-256 0a1e38cb1db91c69b3d249bc4a65165c70baca79640666ff253cb8240ada6d39.</t>
  </si>
  <si>
    <t>Same-K support obstruction applies to odd N&gt;=3 without extra gauges, different coordinate systems or products. General bounded-word transfer remains open.
Exact-field evaluator proved; no all-input faster full Fourier construction.</t>
  </si>
  <si>
    <t>Audit artifact PRIORITY_UPDATE.md; SHA256 3daef14867fabe12205feb24d9fa72573799fb0654fc3dad61f4827b67d45eb0
https://docs.google.com/spreadsheets/d/1BHaGJHkXxf_UfZdyTKF2zrWNFzIP4IvhaqFMj-83BjU/edit#gid=1877766156&amp;range=A38:V38</t>
  </si>
  <si>
    <t>https://docs.google.com/spreadsheets/d/1BHaGJHkXxf_UfZdyTKF2zrWNFzIP4IvhaqFMj-83BjU/edit#gid=1877766156&amp;range=A38:V38</t>
  </si>
  <si>
    <t>ALG-022</t>
  </si>
  <si>
    <t>["F096"]</t>
  </si>
  <si>
    <t>3</t>
  </si>
  <si>
    <t>Fixed q-Pascal Fourier factorization and cheap recurrences</t>
  </si>
  <si>
    <t>CHIRP | Nonzero common-phase eliminant and exact raw-vector recognizer</t>
  </si>
  <si>
    <t>Specialized exact recognition algorithm and algebraic certificate</t>
  </si>
  <si>
    <t>Focused exact-contract candidate; historical priority unresolved. Shared-parameter Hankel elimination followed by Prony recovery and nonsymmetric Toeplitz predictors have explicit antecedents. The narrower comparison target is the uniformly nonzero phase polynomial, guaranteed unit pivots and paid finite-field full-input decision composition.</t>
  </si>
  <si>
    <t>Finite q-Pascal/q-exponential Fourier factorization, corrected boundary intertwining, sparse forcing, and first-tail layer identities are valid in their stated nilpotent/truncated rings.</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</si>
  <si>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[2026-10-11 21:36 UTC; current accepted-scope cross-view reconciliation]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Earlier dated history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PASS_SCOPED_CYCLIC_WINDOW_EXTENSION. N&gt;=3r/interior witness replaced by 1&lt;=r&lt;N/arbitrary nonzero cyclic center; exact full-vector acceptance/rejection and stated paid bounds independently accepted.
Prior dated record, preserved verbatim:
Accepted independent audit of the full recognition theorem; polynomial proof uses unique extremal determinant terms, not fitted degrees. Catalogue has inspected theorem/audit text; no source program executed.
Related current status (scope, not blanket theorem equivalence): Q13: Proof closed. Blocked common-chirp cost O(N r^(2+log₂3)+r^(2+3log₂3)); named Toeplitz and Gauss proofs are inherited dependencies.</t>
  </si>
  <si>
    <t>Accepted supporting identities; exact boundaries matter.</t>
  </si>
  <si>
    <t>[2026-10-11 21:36 UTC; current accepted-scope cross-view reconciliation]
Source-bound reconciliation of the already sealed independent reviews reflected in the current overview.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This update does not rerun the mathematics, clear historical priority, change the original theorem statement or add a discovery count.
Earlier dated history (preserved):
[2026-10-11] Independent audit accepts time/space, raw verification, exact-order and optional primality-validation charges with the narrow counter-width correction. Explicit block/EOF input accounting and B=bitlen(p) are included. No change to W, phase bound Q, inversion bound I=1+Qr or field-theorem scope; no discovery-count or historical-priority promotion.
Prior dated record, preserved verbatim:
[2026-10-11 14:10 UTC; final independent cyclic-window acceptance]
Fresh independent mathematical review of the wrapped determinant, periodic recurrence recovery, dyadic BM/partial fractions and all-length Gauss endpoints. Exact controls pass 4,250 vector/rank decisions, 15,687 per-phase decisions, 21,658 nonzero-center checks, 780 BM decisions, 480 wrapped identities and 115 Gauss rows; 436 surviving false phase roots are rejected by full tests. Controls corroborate the proof and are not performance benchmarks. No historical-priority or original-body-access promotion.
Prior dated record, preserved verbatim:
R2 follow-up reconciliation: P2118 full-text shared-variance and Toeplitz comparisons read. Derin remains abstract-only; Applebaum 2009 is indexed-passage evidence and Lindsay attribution is indirect. No exhaustive priority or new proof validation.</t>
  </si>
  <si>
    <t>Known q-calculus/Vandermonde factorization foundation; task-specific specializations not cleared for priority.</t>
  </si>
  <si>
    <t>A compact polynomial or fixed kernel is not an O(N) application oracle. All changed child actions and terminal decoders remain charged.</t>
  </si>
  <si>
    <t>Proof closed at cited scope; recorded follow-up open</t>
  </si>
  <si>
    <t>[2026-10-13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[2026-10-11 14:10 UTC; final independent cyclic-window acceptance]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Prior dated record, preserved verbatim:
For r≥1, N≥3r, F_p containing supplied ω of exact order N, a nonzero x_j=ω^(aj²)sum_(ℓ=1)^s c_ℓω^(b_ℓj), s≤r, has a nonzero center c in [r,N−r−1]. Put h=c−r.
P_h(t)=t^(−E)det[x_(h+i+j)t^binom(i+j,2)]_(i,j=0)^r is a polynomial, E=(r+1)r(r−1)/2. It has degree at most D=binom(r+2,3), constant coefficient (−1)^(r(r+1)/2)x_c^(r+1)≠0, and P_h(ω^(−2a))=0 for every valid phase.
There are at most min(D,N/gcd(2,N)) canonical phase candidates. For even N phases a and a+N/2 are equivalent after frequency translation. The all-zero input is rank-zero and must be handled separately.
Current dyadic integration: O(N r^3 log(r+2)+r^(2+3 log_2 3)) additions/multiplications per complete decision, O(1+r^4) inversions and O(N+r^4) field storage; negative attempts paid.</t>
  </si>
  <si>
    <t>Study conditioning of the accepted legal RS scalar-bank construction in a declared degree/parameter regime, with coefficient-field and resonance guards explicit. Keep the classical collision-exponent mechanism, existing even extra-pole existence, exact h-pole optimality and universal-parameter claims separate.</t>
  </si>
  <si>
    <t>A proved scoped conditioning estimate or counterexample; any executor must separately charge node/precision preparation and all outputs. No uniform growing-degree stability from fixed-degree results.</t>
  </si>
  <si>
    <t>[2026-10-11; reviewed supplementary model] N≥2, 1≤r&lt;N; supplied prime p&gt;N with N|(p−1), supplied omega and canonical B-bit coordinates in a finite record with explicit end-of-input. Deterministic sequential bit-cost arithmetic RAM charges h-bit copy/add/compare O(h), schoolbook multiply/divide O(h²), and contiguous-record access O(h+address-width). Structural indices use O(log N) bits; binary I/O, bit addresses, arithmetic and trial-division counters may require O(B) bits. No indices are reduced modulo p. Accepted positive-sign unnormalized DFT output is returned only on recognition; rejection certifies family nonmembership and supplies no transform of that rejected vector.
Prior dated record, preserved verbatim:
[2026-10-11 14:10 UTC; final independent cyclic-window acceptance]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All input coordinates are supplied, r&lt;N, arithmetic is exact in the stated field, and wrapped coordinates are lookups rather than extra observations.
Prior dated record, preserved verbatim:
Exact finite-field root-of-unity grid, bounded common chirp rank; N≥3r is a witness guarantee, not a universal identifiability threshold.</t>
  </si>
  <si>
    <t>[{"archive_relative_path":"master/fft_research_master_20261009/library/canonical_sources/bc62a95e8677464a__README.md","sha256":"bc62a95e8677464a5ecc682f5afc9a62f329a5e08c218e86f1782986b1998ab0","inspection":"Attributed saved evidence; supplied research programs unrun in this review","bytes":8505},{"archive_relative_path":"master/fft_research_master_20261009/library/canonical_sources/4571d3e8e6f06f0d__README.md","sha256":"4571d3e8e6f06f0ddfe0c57b78b84b2c03c77ea5f5b78643f1a7766ef201473e","inspection":"Attributed saved evidence; supplied research programs unrun in this review","bytes":9394},{"archive_relative_path":"master/fft_research_master_20261009/library/canonical_sources/58001a15deae9625__README.md","sha256":"58001a15deae9625ae6b4bf9e98327fc3c6138a8e5196e2fd152ede1894193de","inspection":"Attributed saved evidence; supplied research programs unrun in this review","bytes":3474}]</t>
  </si>
  <si>
    <t>No uniform growing-degree stability or restricted-implementation runtime lower bound. Next comparison: Compare exact local ordinary-discriminant leading terms and valuation formulas, not static factorization, against Lubinsky–Saff, root-of-unity q-polynomial literature and…</t>
  </si>
  <si>
    <r>
      <rPr>
        <rFont val="Arial"/>
        <color rgb="FF1155CC"/>
        <sz val="10.0"/>
        <u/>
      </rPr>
      <t xml:space="preserve">novelity breakthough: NEW-09
</t>
    </r>
    <r>
      <rPr>
        <rFont val="Arial"/>
        <color rgb="FF1155CC"/>
        <sz val="10.0"/>
        <u/>
      </rPr>
      <t>New results 12</t>
    </r>
  </si>
  <si>
    <t>[2026-10-13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[2026-10-11 21:36 UTC; current accepted-scope cross-view reconciliation]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Earlier dated history (preserved):
[2026-10-11; bit-contract boundaries] Supplied-prime mode does not prove primality. Optional arbitrary-modulus trial division adds O(sqrt(p)B²) time and O(B) scratch, and does not discover suitable p or omega. Header/range/order failures have INVALID_INPUT/INVALID_PARAMETERS status, not signal nonmembership. The bound is for the stated bit-cost RAM and exact finite-record encoding, not a fixed hardware-word or unqualified multitape-Turing-machine result. Root discovery, optimized implementation/timing, historical priority and unrestricted FFT claims remain outside. Original author counter wording is preserved historically and qualified by the independent reviewed statement.
Prior dated record, preserved verbatim:
[2026-10-11 14:10 UTC; final independent cyclic-window acceptance]
No canonical-phase uniqueness, constant-round decision, extra raw-sample reduction, universal fast Fourier algorithm, bit-complexity theorem, numerical robustness or measured implementation speed follows. N=1 and r&gt;=N are separate trivial/dense branches, not new structured fast-transform claims. Historical priority and original-body access gaps remain unresolved; no new discovery or rank change.
Prior dated record, preserved verbatim:
Degree is an upper bound and can drop. Vanishing supplies candidates, not membership; full-input verification is essential. No representation uniqueness, robust floating-point recovery, or arbitrary-input fast DFT.
Q13: No integrated production Toeplitz/blocked recognizer validated. Implementation: Implementation pending</t>
  </si>
  <si>
    <t>Audit artifact a82db572a9327b297579202e4482a0dd0ffdc5c7a868800643bb8bf3aa3bedcd__PRIMARY_REDUCTIONS.md; SHA256 a82db572a9327b297579202e4482a0dd0ffdc5c7a868800643bb8bf3aa3bedcd…</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</si>
  <si>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Inspect legitimate complete Derin 1987, Applebaum et al. 2009 and original Lindsay Theorem 5B sources; trace equispaced unknown-width/quadratic-factor sampling. Match arbitrary-center nonvanishing, degree, supplied-field/root grid and every-input rejection costs.</t>
  </si>
  <si>
    <t>C | accepted refinement or closure; no separate discovery count. Exact historical priority remains unverified; accepted proof and an unsuccessful prior-work search do not certify novelty.</t>
  </si>
  <si>
    <t>[2026-10-12 20:45 UTC; corrected classical factorization and prior compiler cross-reference]
Source binding verified 2026-10-12: the separate BORROWED-FOURIER-COMPILER-20261012 implementation uses exactly the F096 classical F=S T diag(d) T^T S factorization with the same positive-sign unnormalized convention on the shared domain. The independently accepted one-bank construction of an already available exact-width O(log² r) complex compiler and its charged transfer are recorded as unranked source intake. OpenAI’s 8 October formal source already supplies the same depth with polynomial preparation. This annotation does not promote the historical identity or assert a new asymptotic gain.
Earlier dated history (preserved):
No new task-level proof acceptance at this checkpoint; use the explicitly historical statement and scope.</t>
  </si>
  <si>
    <t>For full cluster profile and finite-probe gate, compare exact local ordinary-discriminant leading terms and valuation formulas, not static factorization, against Lubinsky–Saff, root-of-unity q-polynomial literature and citations of the quasi-orthogonal discriminant papers. Preserve this boundary: No uniform growing-degree stability or restricted-implementation runtime lower bound.</t>
  </si>
  <si>
    <t>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
[2026-10-10 follow-up comparison; access limits in source ledger]
P2118_Derin1987: Estimating Components of Univariate Gaussian Mixtures Using Prony’s Method | https://pubmed.ncbi.nlm.nih.gov/21869385/
P2118_AgostiniAmendolaRanestad2020v2: Moment Identifiability of Homoscedastic Gaussian Mixtures | https://arxiv.org/pdf/1905.05141v2
P2118_WuYang2019v2: Optimal estimation of Gaussian mixtures via denoised method of moments | https://arxiv.org/pdf/1807.07237v2
P2118_GutknechtHochbruck1995: Look-ahead algorithms for Toeplitz systems | https://people.math.ethz.ch/~mhg/pub/mhg-published/GutH95-NM70-laLSnHTs.pdf
P2118_BistritzSegalov2010: Fraction-Free Inversion of a Toeplitz Matrix | https://www.eng.tau.ac.il/~bistritz/2010%20ISCAS.pdf
P2118_ApplebaumEtAl2009: Chirp sensing codes: Deterministic compressed sensing measurements for fast recovery | https://www.ese.wustl.edu/~nehorai/MURI/publications/Applebaum_2009.pdf
P2118_Lindsay1989: Moment matrices: applications in mixtures | https://projecteuclid.org/journals/annals-of-statistics/volume-17/issue-2/Moment-Matrices-Applications-in-Mixtures/10.1214/aos/1176347138.full</t>
  </si>
  <si>
    <t>See Q29 for the broader composite extension. Lubinsky–Saff full mathematical body checked: RS recurrence/self-reciprocity, root-of-unity factorization, static multiplicities and derivative restatements are classical. Exact moving-z local splitting, ordinary-discriminant…</t>
  </si>
  <si>
    <t>[2026-10-12 20:45 UTC; corrected classical factorization and prior compiler cross-reference]
The separate one-bank implementation supports a mathematically accepted scoped all-input transfer already available from the prior formal compiler plus the existing engine and written transfer. This supplies no O(N) direct q-kernel oracle, closure of the distinct tail/forcing branches, arbitrary-field extension of the complex regularizer, bit/stability or production performance. Preserve the old accepted classical status and branch-specific limits. Corrected binding report SHA256 351c4e8b155d45933b7719f95eca3930faab3cb0e25895aaeb37fc297d654c39; focused prior review 9ac2bf747b0d09453e5a0c61e8b020af9de6471c13c93acf6d12be0993b1e3f4.
Earlier dated history (preserved):
No new current closure; historical limitations remain.</t>
  </si>
  <si>
    <t>[2026-10-13; full status reconciliation]
OPEN: historical attribution / primary-source comparison is the leading recorded task. The accepted scoped correctness proof is not being reopened.
Earlier dated history (preserved verbatim):
Proof closed at cited scope; recorded follow-up open</t>
  </si>
  <si>
    <t>Research queue 5</t>
  </si>
  <si>
    <t>[2026-10-11 21:36 UTC; current accepted-scope cross-view reconciliation]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Earlier dated history (preserved):
[2026-10-11 19:40 UTC; reviewed consolidation]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Earlier dated history (preserved):
[2026-10-11; final corrected bit-contract review] Author Library libfile_eb7943666d008191b021f29608c3e836 v0; archive SHA256 253a0ecaf023e4fa841d6ea07e4a6ea8a480b9c5f3a75bf9e022e7ad07ec1878. Independent review Library libfile_c09f8a0efb3881918b338dad9ad395b1 v0; archive SHA256 9d86d3ca005b62119566f5e9426900cc0d63eeb4f0ca80b74d693012b438fa03. ACCEPT_WITH_PRECISION_CORRECTION; REVIEWED_STATEMENT.md controls publication wording. Exact Library readbacks and all 23+12 manifest payloads reverified. Original author and accepted field archives unchanged.
Prior dated record, preserved verbatim: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https://github.com/AgentSlop-Si/research/blob/main/math/archive/objects/e8/e871250b94c9a5823adacee7da26bb6d4477af0758c684aa8c8ff9e34be21f89__06-chirp-gauss-review.md | export SHA256 8bb0ccc144506e968df1a9999300e3e42d060dc055b9e7f6a1049e1b36753b0f
https://github.com/AgentSlop-Si/research/blob/main/math/archive/objects/50/50581a8a03f18a31e845953936a8cd56d3c7acaa17297eda2c8a40ebf14b6373__05-toeplitz-eliminant.md | export SHA256 50581a8a03f18a31e845953936a8cd56d3c7acaa17297eda2c8a40ebf14b6373
https://github.com/AgentSlop-Si/research/blob/main/math/archive/objects/65/65775d95bd006ba0c7e6cd88ffe2aaf6b4952b67408252e101b4521cc3d2b3db__REVIEW.md | export SHA256 65775d95bd006ba0c7e6cd88ffe2aaf6b4952b67408252e101b4521cc3d2b3db
Q13 current accepted scope: https://docs.google.com/spreadsheets/d/1BHaGJHkXxf_UfZdyTKF2zrWNFzIP4IvhaqFMj-83BjU/edit#gid=1877766156&amp;range=A16:V16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</si>
  <si>
    <t>accepted_scope: Known finite q-Pascal factorization F=S T diag(d) T^T S, linear coefficient preparation, exact inverse q-kernel, full-rank Hankel/streaming obstruction, sparse forcing, and first-tail-layer/short-prefix identities remain accepted.
Model/guards/costs: cost_and_preparation: Fixed coefficient prep uses 6N-4+log2N multiplies, N-1 subtractions/negations and one constant inverse. Full factorization requires 2C(N)+O(N) online. Sparse forcing costs O(N(s+1)) including detection and all outputs, quadratic worst case. First tail layer uses two ordinary N-FFTs and O(N) scales; prefix k costs O(N log N+kN), complete recurrence Theta(N^2), worse than the paid O(N log N) full-operator fallback.
model_and_quantifiers: Exact field arithmetic, supplied dyadic primitive root, characteristic not dividing N; normalized Fourier conventions must not be imported here (F is unnormalized). Root preparation, field representation and numerical stability are separate. Nth-root-only convolution fallback uses split half-products instead of assuming a free 2Nth root.
Corrections/rejected extensions: rejected_or_unsupported_extensions: A one-term coefficient recurrence is a short-state convolution filter.
The inverse kernel cancels through a transpose and nonconstant middle diagonal.
All omitted tail layers vanish.
Sparse forcing is guaranteed for arbitrary input.
A midpoint state lower bound proves NlogN time.</t>
  </si>
  <si>
    <t>Compare the exact moving-z RS local splitting and normalized ordinary-discriminant leading terms with model-matched primary sources. Credit Lubinsky–Saff recurrence, self-reciprocity, static root-of-unity factors and derivative restatements; keep Q29 general composite/ramification guards separate.</t>
  </si>
  <si>
    <t>An exact parameter/normalization/hypothesis map to a primary theorem or qualified nonmatch/access blocker; no priority clearance from missing text.</t>
  </si>
  <si>
    <t>proof_review: The finite q-binomial identity specializes safely because every denominator exponent is &lt;N. Prefix/suffix products and product_(j=1)^(N-1)(1-q^j)=N prepare f,t,d. The q-difference boundary becomes a constant on the N-grid; sparse residual r_j=(q^j-1)x_j+x_(j-1) supplies every DFT output through a zero-multiplier anchor. Residual encoding is invertible, so it is arbitrary for arbitrary input. Hankel nonsingularity limits constant-coefficient streaming state, not random-access runtime. For the homogeneous finite tail, P_N is a gauged cyclic convolution with explicit sawtooth spectrum. The recurrence CP_(N+k-1)=(1-q^k)P_(N+k)+(t_k/N)(q^k W^k-U^k) retains both missing-edge terms, including the terminal equation.
fresh_check_groups: ALG022_factorization
ALG022_inverse_kernel
ALG020_Hankel
ALG022_forcing_inverse
ALG022_forcing_DFT
ALG022_first_tail
ALG022_tail_commutator
ALG022_tail_recurrence
ALG022_tail_spectrum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</si>
  <si>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Keep common-good-component and no repeated-prime assumptions. Lubinsky–Saff Theorem 3.2 directly supplies the chirp Hankel determinant, shifted RS annihilator and forced-diagonal product after explicit maps. Retain only specified legal-node/resonance/minimum and guarded…</t>
  </si>
  <si>
    <t>remaining_obligations: An exact fresh-input faster kernel evaluator or different full graph is still missing.
Current supplement treatment: 
Packet priority qualification: No priority assessment or upgrade in this consolidation.
Historical gaps and historical current-overlay text are preserved in the consolidated ledger and A:V.</t>
  </si>
  <si>
    <t>Research queue 6</t>
  </si>
  <si>
    <t>Exact H02 Theorem 4 SHA256 32420b974fe980350a45021097b88259ba9219f81e1dadcf4d4a8094bd611f61 is directly checked against the original integral-quotient proof 1803504c44766f8545a587a7d6f487d5fa13f2a8a01984e95d4c8dc421f1511e and independent audit…</t>
  </si>
  <si>
    <t>[2026-10-13; accepted-result cutoff 05:16:43 UTC; bounded later acceptance]
Preserve the separate recurrence/F096 parent at 53. The bounded external-source semantic audit is complete without a concrete mismatch, conditional on pinned proof dependencies; full Lean kernel/dependency correctness remains unverified. No priority increase or local-comparison reopening. Current priority 53/100 applies to unchanged recurrence parent; it is not a novelty probability.
Earlier dated history (preserved verbatim):
[2026-10-13; accepted-result cutoff 04:23:32 UTC; reviewed-results sync]
Retain the separate recurrence parent at 53. Only its borrowed-compiler slice has comparison complete at 15 and residual 32; other F096 obligations were not audited or reranked. Current priority 53/100 applies to the separate recurrence parent; compiler residual is 32 only; it is not a novelty probability.
Earlier dated history (preserved verbatim):
Independent exact-source audit confirms the Oct8 prior route already supplies the same asymptotic. The unresolved value is a one-bank constant/width advantage, not a new FFT rate. Triage from recorded evidence, 2026-10-12; not a proof or novelty probability.</t>
  </si>
  <si>
    <t>Trace the exact legal nonzero/nonresonant-node and scalar-bank minimum claims in the same common-cycle grammar, with same-good-component and unramified prime guards. Credit Lubinsky–Saff Theorem 3.2 for the mapped Hankel determinant, shifted annihilator and forced-diagonal product.</t>
  </si>
  <si>
    <t>An exact primary-source legality/minimum comparison or a specific missing guard/source; no repeated-prime, arbitrary-field or unrestricted-bank conclusion.</t>
  </si>
  <si>
    <t>[2026-10-13; accepted-result cutoff 05:16:43 UTC; bounded later acceptance]
Compiler dependency only; recurrence/F096 parent unchanged. Bounded source-semantic audit COMPLETE: no concrete mismatch found on the pinned all-length arbitrary-input DFT endpoint in root-provisioned unit-cost exact-complex RAM, conditional on proof dependencies. No Lean build/kernel acceptance. Audit manifest 937b256ad983a6a23ddc024d7d2bd8f11a6d1d7b3e0ccdbd83dddb35dfd16a32.
Earlier dated history (preserved verbatim):
[2026-10-13; accepted-result cutoff 04:23:32 UTC; reviewed-results sync]
Compiler-slice result only; the separate recurrence/F096 parent scope is unchanged. Independent ACCEPT of bounded local matched comparison with corrections. Both complete pinned compiler declarations are exact-r and O(log^2 r); their upstream Lean proof was statically inspected, not independently rebuilt. Legal prior cancellation lowers local FFT calls from literal 16 to 12; candidate uses 8. Local depths are 24 log2(q)+18 versus +17, not a factor-two gain. For q=8,a=4,e=5, the prior literal layer count is 170 (not 162), and candidate 89 versus optimized prior 90. Review manifest 4e5e75b8e1fd946a3224900231e732f2768180285696c9e09cd06faba618b9f3. Named comparison complete (priority 15).
Earlier dated history (preserved verbatim):
Accepted at its explicitly guarded scope in the recorded internal review; this ranking adds no proof or replay acceptance.</t>
  </si>
  <si>
    <t>[2026-10-13; accepted-result cutoff 05:16:43 UTC; bounded later acceptance]
No new asymptotic FFT discovery or historical-priority clearance. Existing matched comparison stays COMPLETE 15; its independent full-program constant advantage remains unresolved.
Earlier dated history (preserved verbatim):
[2026-10-13; accepted-result cutoff 04:23:32 UTC; reviewed-results sync]
The bounded compiler comparison supplies no new asymptotic saving; the broader recurrence novelty/proof scope is unchanged and remains independently unresolved.
Earlier dated history (preserved verbatim):
Known/attributed mechanism, prior asymptotic, or no standalone novelty opportunity established for this task. The work-priority score does not claim originality.</t>
  </si>
  <si>
    <t>[2026-10-13; accepted-result cutoff 05:16:43 UTC; bounded later acceptance]
Retain recurrence parent 53 and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Parent recurrence work retains priority 53 and its existing proof obligations. Compiler slice only: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Compare the one-bank r-register compiler with the already formalized two-bank O(log² r) route under one fixed operation, width, coefficient, schedule and copying ledger; correct the obsolete log⁴-only historical comparison.</t>
  </si>
  <si>
    <t>[2026-10-11; publication-readiness reconciliation] Bounded historical comparison remains unresolved at the named Derin, original Lindsay Theorem 5B and complete Applebaum-body gaps. Later independent cyclic-window and corrected bit-contract acceptances concern correctness/model accounting, not historical priority. The earlier no-new-proof-review wording describes the older comparison pass only. No external human specialist or journal review is documented in the available evidence; independent agent checks are distinct from external peer review.
Prior dated record, preserved verbatim:
BOUNDED FOLLOW-UP COMPARISON: saved P2118 audit reconciled; worldwide priority unresolved. Correctness remains separately attributed; no new independent proof review.</t>
  </si>
  <si>
    <t>Focused supplied-field/root exact decision-composition candidate; historical priority unresolved. Shared-parameter determinant elimination and Prony recovery are established schemes. The point of comparison is uniformly usable phase candidates, full-vector acceptance/rejection, outputs only on acceptance, and all failed-phase costs.</t>
  </si>
  <si>
    <t>["C02"]</t>
  </si>
  <si>
    <t>Sharp dyadic Fourier endpoint minimax</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</si>
  <si>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[2026-10-11 21:36 UTC; current accepted-scope cross-view reconciliation]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Earlier dated history (preserved):
Fixed-r theorem independently accepted; polynomial construction and growing-r corollary separately checked.
Related current status (scope, not blanket theorem equivalence): Q13: Proof closed. Blocked common-chirp cost O(N r^(2+log₂3)+r^(2+3log₂3)); named Toeplitz and Gauss proofs are inherited dependencies.</t>
  </si>
  <si>
    <t>["Q05"]</t>
  </si>
  <si>
    <t>[2026-10-11 21:36 UTC; current accepted-scope cross-view reconciliation]
Source-bound reconciliation of the already sealed independent reviews reflected in the current overview.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This update does not rerun the mathematics, clear historical priority, change the original theorem statement or add a discovery count.
Earlier dated history (preserved):
R2 follow-up reconciliation: P2118 full-text shared-variance and Toeplitz comparisons read. Derin remains abstract-only; Applebaum 2009 is indexed-passage evidence and Lindsay attribution is indirect. No exhaustive priority or new proof validation.</t>
  </si>
  <si>
    <t>[2026-10-13; full status reconciliation]
Related later b31 ordinary-residual stage is independently complete15. Existing Q08 accepted b27 scopes and its distinct conditioning/implementation/priority obligations are preserved; use F020 for uniform support58 and separate b31 all-A overlap57.
Earlier dated history (preserved verbatim):
[2026-10-12; b27 overlap and ordinary residual independently accepted]
The b27 overlap and ordinary-residual gates are complete. Select a new explicitly bounded larger-b or general-b obligation under F020; do not repeat the closed 77-order b27 overlap strip or ordinary-residual acceptance. Conditioning, finite-word implementation and exact historical-priority comparisons remain separate tasks.
Earlier dated history (preserved verbatim):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t>
  </si>
  <si>
    <t>[2026-10-13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[2026-10-11 14:10 UTC; final independent cyclic-window acceptance]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For supplied prime field F_p, N|(p-1), exact primitive Nth root, r&gt;=1,N&gt;=3r, decide x_j=omega^(a j²) sum_{ell=1}^s c_ell omega^(b_ell j), s&lt;=r, and return all N DFT values on success. Zero signal uses empty representation.
Current dyadic integration: O(N r^3 log(r+2)+r^(2+3 log_2 3)) additions/multiplications per complete decision, O(1+r^4) inversions and O(N+r^4) field storage; negative attempts paid.</t>
  </si>
  <si>
    <t>For N=2^m≥8 in characteristic zero, min_(ρ,σ) q(Pρ F_N Pσ^T)=N/4+1, attained by double bit reversal. r_N(k)=ceil(k/2)+r_(N/4)(floor(k/2)) for k≤N/2 with reflection; total upper-cut sum is exactly minimal at N8,16 (14,48), and bit reversal has leading asymptotic N²/6.</t>
  </si>
  <si>
    <t>[2026-10-13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[2026-10-11 21:36 UTC; current accepted-scope cross-view reconciliation]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Earlier dated history (preserved):
Raw verification mandatory; reject outside union, not output arbitrary-input transform. Shipped earlier dispatcher retained factorial eliminant, so growing-r bound is not automatically shipped implementation behavior. No robust floating Prony theorem.
Q13: No integrated production Toeplitz/blocked recognizer validated. Implementation: Implementation pending</t>
  </si>
  <si>
    <t>Single-matrix exact quasiseparable rank; all independent endpoint permutations, characteristic zero.</t>
  </si>
  <si>
    <t>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
[2026-10-10 follow-up comparison; access limits in source ledger]
P2118_Derin1987: Estimating Components of Univariate Gaussian Mixtures Using Prony’s Method | https://pubmed.ncbi.nlm.nih.gov/21869385/
P2118_AgostiniAmendolaRanestad2020v2: Moment Identifiability of Homoscedastic Gaussian Mixtures | https://arxiv.org/pdf/1905.05141v2
P2118_WuYang2019v2: Optimal estimation of Gaussian mixtures via denoised method of moments | https://arxiv.org/pdf/1807.07237v2
P2118_ApplebaumEtAl2009: Chirp sensing codes: Deterministic compressed sensing measurements for fast recovery | https://www.ese.wustl.edu/~nehorai/MURI/publications/Applebaum_2009.pdf</t>
  </si>
  <si>
    <t>No arithmetic lower bound; finite fields not covered by positivity argument; exact all-size minimum rank sum not proved.</t>
  </si>
  <si>
    <t>Compare the final Delvaux–Van Barel 2008 paper, beyond official TW470; check projection-rank minimax antecedents.</t>
  </si>
  <si>
    <t>[2026-10-11 21:36 UTC; current accepted-scope cross-view reconciliation]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Earlier dated history (preserved):
[2026-10-11 19:40 UTC; reviewed consolidation]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Earlier dated history (preserved):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https://github.com/AgentSlop-Si/research/blob/main/math/archive/objects/e8/e871250b94c9a5823adacee7da26bb6d4477af0758c684aa8c8ff9e34be21f89__06-chirp-gauss-review.md | export SHA256 8bb0ccc144506e968df1a9999300e3e42d060dc055b9e7f6a1049e1b36753b0f
https://github.com/AgentSlop-Si/research/blob/main/math/archive/objects/7c/7c9c837d283d85f0d74dd1f201e174d4c8aec70cfdbb847bdae569b30d81249b__GROWING_RANK_CHIRP_COROLLARY.md | export SHA256 7c9c837d283d85f0d74dd1f201e174d4c8aec70cfdbb847bdae569b30d81249b
https://github.com/AgentSlop-Si/research/blob/main/math/archive/objects/50/50581a8a03f18a31e845953936a8cd56d3c7acaa17297eda2c8a40ebf14b6373__05-toeplitz-eliminant.md | export SHA256 50581a8a03f18a31e845953936a8cd56d3c7acaa17297eda2c8a40ebf14b6373
Q13 current accepted scope: https://docs.google.com/spreadsheets/d/1BHaGJHkXxf_UfZdyTKF2zrWNFzIP4IvhaqFMj-83BjU/edit#gid=1877766156&amp;range=A16:V16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</si>
  <si>
    <t>[{"archive_relative_path":"master/fft_research_master_20261009/additions/1848/ENDPOINT_AUDIT.md","sha256":"317be720b139fdf6fa9218d6cf6a2ad5c725100c566bae39083a64ec49fa5ef6","inspection":"Theorem and/or accepted audit read as inert text in this pass; no supplied program executed, imported, compiled or AST-parsed."}]</t>
  </si>
  <si>
    <t>[2026-10-12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Q05: Proof closed. Endpoint minimax and odd-moment bounds retained. Deficit invariant extends the block-rank/gap argument to arbitrary finite abelian groups.</t>
  </si>
  <si>
    <t>BOUNDED FOLLOW-UP COMPARISON: saved P2118 audit reconciled; worldwide priority unresolved. Correctness remains separately attributed; no new independent proof review.</t>
  </si>
  <si>
    <t>[2026-10-12 01:29 UTC; Q05 classical upper attribution correction]
Dated independent attribution correction: all-finite-abelian-2-group matching upper and common cut profile are elementary consequences of the earlier TW477 Lemma12 dual-flag construction; symmetric recursion is its self-dual specialization. Remove independent upper-ordering novelty credit. N8 lower is classical via TW477 Corollary21 for all order-eight abelian groups. N&gt;=16 universal lower and worldwide full-equality priority remain unresolved. Earlier blanket statements that the noncyclic upper construction/comparison is open are superseded; accepted mathematics and historical records are retained.
Earlier dated history (preserved):
Q05: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
Exact source comparison: PRIMARY-FOURIER. Classical overlap: Double digit reversal and rank-one hierarchy: Lemma 7, p.1596; Eq.(15), pp.1593-1594. C02 N=8 critical lower bound is a corollary of Theorem 9, pp.1598-1599. One-vector support frontier and extremal output geometry: Theorem 9 and Remark 10. Retained: General N=2^m&gt;=8 all-independent-endpoint minimax N/4+1, with classical upper hierarchy explicitly credited. Every (N/2-1)x(N/2+1) abelian-2-group character-table rectangle has rank&gt;=N/4+1 and the stated positive singular-value gap. General finite-abelian autocorrelation-deficit rank/gap estimate and legal p-group trimming fusion. Remaining: Not a +1 bound on N/2-square blocks; the exact arbitrary-half-square minimum is N/4. No worldwide novelty certificate; no finite-field analytic transfer. No matching minimax upper for all noncyclic 2-groups. C07 was not newly audited by this comparison.</t>
  </si>
  <si>
    <t>[2026-10-12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Earlier dated history (preserved):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Earlier dated history (preserved):
Q05: General deficit extension is tracked separately. Implementation: Not applicable to abstract proof</t>
  </si>
  <si>
    <t>[2026-10-13; full status reconciliation]
OPEN: implementation, costing, integration or a stronger extension remains; the earlier accepted scoped result is retained.
Earlier dated history (preserved verbatim):
[2026-10-12; b27 overlap and ordinary residual independently accepted]
Independent project ACCEPT (12 October 2026): b=27 overlap for every primitive odd order d&gt;27 in characteristic zero and every integer A&gt;=1. Separately, independent exact ordinary-residual ACCEPT proves U=H_27/(z+1) squarefree for every primitive odd d&gt;27 in every characteristic-zero field; both P_13(2), P_13(-2) and Disc(P_13) are nonzero. The residual proof independently reconstructs the integer trace and a rational-function Euclidean resultant, then verifies F degree3094, G degree1483 and all37 low-order strips. General b, conditioning, historical priority and FFT performance remain open.
Earlier dated history (preserved verbatim):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t>
  </si>
  <si>
    <t>[2026-10-12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accepted_scope: For N=2^m&gt;=8, min independent-endpoint maximum cut rank equals N/4+1, attained by double bit reversal; stated characteristic-zero gap extension retained.
Model/guards/costs: essential_assumptions: Complex/characteristic-zero field for universal lower theorem
N dyadic &gt;=8 for matching upper
Analytic abelian-2-group extension gives lower/gap, not general matching upper
charged_cost_scope: Cut-rank recurrence/certificate cost separate from applying matrix.
Corrections/rejected extensions: current_scope_reconciliation: Current matrix proof and second audit recovered; original critical rectangle dimensions preserved.
rejected_or_open_extensions: No general finite-field analytic lower theorem
No all-size exact total-rank minimum
Interstage permutations must be charged
No FFT operation lower bound</t>
  </si>
  <si>
    <t>[2026-10-13;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Guarded proof closed</t>
  </si>
  <si>
    <t>[2026-10-11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Earlier dated history (preserved):
R2: exact catalogue claim, saved source reductions/audit passages and selected primary literature checked; no new independent proof audit</t>
  </si>
  <si>
    <t>[2026-10-12 01:29 UTC; Q05 classical upper attribution correction]
Independent proof/source comparison accepts the bounded attribution correction and retains the earlier accepted equality. This is an internal independent mathematical audit, not an external human peer-review or worldwide-priority certification. Historical credit for the upper and N8 lower is resolved; larger-size universal-lower and full-priority comparison remains open.
Earlier dated history (preserved):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Earlier dated history (preserved):
fresh_verification: 53 exact finite-field cut ranks N8/16/32 and 100 rational trace inequalities
proof_kind: uniform analytic/algebraic theorem
Review record: research_cycle_2110/review07_weyl/PER_ID_OUTCOMES.json; SHA256 7e95bad2515c24c67d2e7474abafd54f6e980173123b8a5d9cd65707fa968bce.
Consolidation verifies mapping and hashes; it does not rerun all packet checks. No priority claim.</t>
  </si>
  <si>
    <t>[2026-10-13;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Earlier dated history (preserved):
Accepted parity-complete inverse Hermite pairing with its exact exception, augmented same-component criterion, and unconditional composite families d=sp for s in {3,7,11}, every prime p=1 mod4.
[2026-10-10T12:13:36Z] Accepted fixed bases now include s=15 and s=19 in addition to 3,7,11; p=1 mod4 and p not dividing s. General content-support lemma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The accepted fixed-base set is now {3,7,11,15,19,23}. General-base support and repeated-prime extension remain open. Independent receipt SHA-256: 2f84fdea7f6e0d0b1a90d1bb5e2c87bb0254650c5a495bdb8b8a8f3a1ab7ff86.</t>
  </si>
  <si>
    <t>[2026-10-13;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Prove augmented-content prime support and lower guards for general s; repeated-prime cases need separate analysis. Resonance at -1 and legal scalar-bank minima are unchanged.
All-composite and repeated-prime extension open.</t>
  </si>
  <si>
    <t>[2026-10-12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Earlier dated history (preserved):
[2026-10-11 23:59 UTC; independently accepted uniform abelian 2-group endpoint minimax]
Supplied direct-product decomposition is an explicit input. The construction outputs endpoint permutations/rank certificates, with O(dN^2) bounded-integer table work, O(N^2) integer-word storage and conservative deterministic O(dN^2(log N)^3) schoolbook bit work; black-box decomposition is excluded. An upper bound also holds over splitting fields of characteristic other than2, but no universal lower there is newly proved. Proof row sums are not authorized transform stages.
Earlier dated history (preserved):
rejected_or_open_extensions: No general finite-field analytic lower theorem
No all-size exact total-rank minimum
Interstage permutations must be charged
No FFT operation lower bound
Current supplement treatment: 
Packet priority qualification: No priority assessment or upgrade in this consolidation.
Historical gaps and historical current-overlay text are preserved in the consolidated ledger and A:V.</t>
  </si>
  <si>
    <t>[2026-10-13;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t=27 intrinsic-discriminant gate (priority 54); candidate counterexample pending independent review. Preserve exact ordinary-discriminant relation, denominators and residue-component guards.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Compare exact local ordinary-discriminant leading terms and valuation formulas, not static factorization, against Lubinsky–Saff, root-of-unity q-polynomial literature and citations of the quasi-orthogonal discriminant papers.</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</si>
  <si>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t>
  </si>
  <si>
    <t>[2026-10-13; post-checkpoint successor intake]
next_cycle_augmented_support_review/REVIEW.md
Earlier dated history (preserved verbatim):
[2026-10-11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Earlier dated history (preserved):
Audit artifact a82db572a9327b297579202e4482a0dd0ffdc5c7a868800643bb8bf3aa3bedcd__PRIMARY_REDUCTIONS.md; SHA256 a82db572a9327b297579202e4482a0dd0ffdc5c7a868800643bb8bf3aa3bedcd
https://docs.google.com/spreadsheets/d/1BHaGJHkXxf_UfZdyTKF2zrWNFzIP4IvhaqFMj-83BjU/edit#gid=1877766156&amp;range=A32:V32</t>
  </si>
  <si>
    <t>https://docs.google.com/spreadsheets/d/1BHaGJHkXxf_UfZdyTKF2zrWNFzIP4IvhaqFMj-83BjU/edit#gid=1877766156&amp;range=A32:V32</t>
  </si>
  <si>
    <t>[2026-10-13; accepted-result cutoff 05:16:43 UTC; bounded later acceptance]
Retain the original universal N&gt;=16 lower/full-equality historical-attribution obligation at 52. The bounded TW477 scalar-shortening/trace/generalized-weight comparison is complete; the already-classical upper and N=8 lower receive no novelty credit. Current priority 52/100 applies to unchanged critical-rectangle attribution parent; it is not a novelty probability.
Earlier dated history (preserved verbatim):
The latest attribution correction already closes upper-ordering and N=8 novelty claims; only the stated larger-size lower/equality comparison remains. Triage from recorded evidence, 2026-10-12; not a proof or novelty probability.</t>
  </si>
  <si>
    <t>[2026-10-13; source cutoff 10:52 UTC; newly recovered-source proposal]
Priority 54 is unchanged for the broader repeated-prime gate. The fixed order-675 valuation and the later guarded transport/obstruction are accepted; one unrestricted shared-U sufficient condition is explicitly rejected.
Earlier dated history (preserved verbatim):
[2026-10-13; accepted-result cutoff 05:16:43 UTC; bounded later acceptance]
Preserve the broader repeated-prime/intrinsic-discriminant gate at 54. The exact t=27,p=5,e=2,s=675 valuation stage is independently accepted and complete; no higher-tower or uniform support claim follows. Current priority 54/100 applies to unchanged broader Q29 repeated-prime parent; it is not a novelty probability.
Earlier dated history (preserved verbatim):
[2026-10-13; post-checkpoint successor intake]
Reviewed next-work priority54: the completed quantitative obstruction15 sharpens the mixed-characteristic normalization problem; dimensions(4,1,2,4,3). All linked parent/workflow views refer to one remaining job.
Earlier dated history (preserved verbatim):
Potentially consequential extension, but uniform prime support and repeated-prime lifting remain genuine hard gaps; finite certificates do not supply them. Triage from recorded evidence, 2026-10-12; not a proof or novelty probability.</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</si>
  <si>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Accepted at its explicitly guarded scope in the recorded internal review; this ranking adds no proof or replay acceptance.</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</si>
  <si>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Guarded proof closed</t>
  </si>
  <si>
    <t>[2026-10-13; accepted-result cutoff 05:16:43 UTC; bounded later acceptance]
Universal N&gt;=16 lower/full-minimax historical attribution unresolved. The matching upper and N=8 lower remain classical; missing original-byte replay is disclosed.
Earlier dated history (preserved verbatim):
A | focused candidate; bounded comparison; priority unresolved. Exact historical priority remains unverified; accepted proof and an unsuccessful prior-work search do not certify novelty.</t>
  </si>
  <si>
    <t>[2026-10-13; accepted-result cutoff 05:16:43 UTC; bounded later acceptance]
Fixed-case exact valuation and local certification; historical novelty and broader support remain unresolved. No additional canonical ID or discovery count.
Earlier dated history (preserved verbatim):
[2026-10-13; post-checkpoint successor intake]
Classical ramification/Eisenstein mechanisms; scoped RS composition only, no worldwide novelty or new transfer claim.
Earlier dated history (preserved verbatim):
B | specialized result; historical novelty unassessed here. Exact historical priority remains unverified; accepted proof and an unsuccessful prior-work search do not certify novelty.</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</si>
  <si>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Choose one new repeated-prime or arbitrary-base augmented-content lemma and write its exact same-component and prime-support guards before proving or falsifying it. Preserve accepted fixed base27 and unramified27p as separate support.</t>
  </si>
  <si>
    <t>[2026-10-13; source cutoff 10:52 UTC; newly recovered-source proposal]
The fixed tower obstruction is accepted; higher exact discriminant valuations, global unitness, uniform squarefreeness and all-m paired support are not established. Classical q-Lucas is attributed; historical novelty, FFT and runtime claims remain unproved.
Earlier dated history (preserved verbatim):
[2026-10-13; accepted-result cutoff 05:16:43 UTC; bounded later acceptance]
Retain denominator/residue-component and ordinary-derivative guards. Local normalized units and characteristic-zero nonvanishing do not imply global unitness or uniform squarefreeness. Do not reinterpret first-normalization content as a ramified valuation or close all-m paired support.
Earlier dated history (preserved verbatim):
[2026-10-13; post-checkpoint successor intake]
One proved guarded implication or one exact counterexample. A further fixed-base census or reuse of an unramified bridge at a prime already dividing the base does not close this gap.
Earlier dated history (preserved verbatim):
A reviewed lemma/counterexample for the declared new domain, or an exact unresolved prime-support obstruction. More fixed bases alone do not prove all composite squarefreeness.</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</si>
  <si>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Compare the universal N&gt;=16 critical-rectangle lower and full minimax equality against the exact TW477/related support-weight consequences. Keep the already-classical matching upper and N=8 lower out of novelty credit.</t>
  </si>
  <si>
    <t>O | open / conditional / failed route; no breakthrough ranking</t>
  </si>
  <si>
    <t>[2026-10-13; accepted-result cutoff 05:16:43 UTC; bounded later acceptance]
No global nonimplication follows from the local scalar-subspace countercontrol. No worldwide novelty clearance or new discovery count. Do not reopen the completed generic scalar/Hamming comparison. Keep positive-characteristic, asymmetric, nonabelian, mixed-prime, approximation and FFT/circuit scopes separate.
Earlier dated history (preserved verbatim):
A complete implication for the declared lower/equality clause, or an explicit residual clause after source comparison. Failed Hamming tests are not evidence of novelty.</t>
  </si>
  <si>
    <t>Conditional framework or open target; realized impact unestablished</t>
  </si>
  <si>
    <t>No established new theorem at the unproved/failed target level. Not rankable as an accepted discovery.</t>
  </si>
  <si>
    <t>[2026-10-13;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accepted-result cutoff 03:06 UTC; frozen successor sync]
The broader repeated-prime/all-composite target stays OPEN.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Related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OPEN: the all-composite/repeated-prime theorem is unproved. Accepted finite families in Q29 do not close this row.</t>
  </si>
  <si>
    <t>[2026-10-13;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No uniform proof or target characteristic-zero counterexample is supplied for ordinary squarefreeness of H_((N−1)/2)(z;ζ_N) at every composite N≡1 mod4; nor for all c_d^sep having prime support only inside d; nor for arbitrary higher repeated-p ramification. Galois-orbit certificate existence is equivalent to, not a solution of, unramified primitivity.</t>
  </si>
  <si>
    <t>[2026-10-13;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Must keep separate from accepted prime and eleven fixed-base families.
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</si>
  <si>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Compare exact local ordinary-discriminant leading terms and valuation formulas, not static factorization, against Lubinsky–Saff, root-of-unity q-polynomial literature and citations of the quasi-orthogonal discriminant papers.</t>
  </si>
  <si>
    <t>ALG-034</t>
  </si>
  <si>
    <t>[2026-10-13; post-checkpoint successor intake]
next_cycle_augmented_support_review/REVIEW.md
Earlier dated history (preserved verbatim):
https://github.com/AgentSlop-Si/research/blob/main/math/archive/objects/af/af52543f5eddb8bbcdc1c96bc3fde65db64b58090eb0ed36d93eb0cc1d141333__INDEPENDENT_AUDIT.md | export SHA256 af52543f5eddb8bbcdc1c96bc3fde65db64b58090eb0ed36d93eb0cc1d141333
https://github.com/AgentSlop-Si/research/blob/main/math/archive/objects/10/10afa7335e19e155419b47b7549623d5d76ceb5db8a1cba4c2f045f4a2d46590__INDEPENDENT_AUDIT.md | export SHA256 10afa7335e19e155419b47b7549623d5d76ceb5db8a1cba4c2f045f4a2d46590
https://github.com/AgentSlop-Si/research/blob/main/math/archive/objects/24/24c66a2a80f71903f198af3837952688095d6ade5f88c2d23e567c131580e8ab__RESEARCH_REPORT.md | export SHA256 24c66a2a80f71903f198af3837952688095d6ade5f88c2d23e567c131580e8ab
https://github.com/AgentSlop-Si/research/blob/main/math/archive/objects/3f/3ff8f742efe7295df8b253d511aa9d4b471740ccfe7dc25737ac295ef41bd008__INTEGRATED_RESULTS.md | export SHA256 3ff8f742efe7295df8b253d511aa9d4b471740ccfe7dc25737ac295ef41bd008
Q29 current accepted scope: https://docs.google.com/spreadsheets/d/1BHaGJHkXxf_UfZdyTKF2zrWNFzIP4IvhaqFMj-83BjU/edit#gid=1877766156&amp;range=A32:V32</t>
  </si>
  <si>
    <t>["F117"]</t>
  </si>
  <si>
    <t>Direct unequal-block all-length recurrence route</t>
  </si>
  <si>
    <t>[2026-10-12; b27 overlap and ordinary residual independently accepted]
Independent project ACCEPT (12 October 2026): b=27 overlap for every primitive odd order d&gt;27 in characteristic zero and every integer A&gt;=1. Separately, independent exact ordinary-residual ACCEPT proves U=H_27/(z+1) squarefree for every primitive odd d&gt;27 in every characteristic-zero field; both P_13(2), P_13(-2) and Disc(P_13) are nonzero. The residual proof independently reconstructs the integer trace and a rational-function Euclidean resultant, then verifies F degree3094, G degree1483 and all37 low-order strips. General b, conditioning, historical priority and FFT performance remain open.
Earlier dated history (preserved verbatim):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t>
  </si>
  <si>
    <t>Research queue 11</t>
  </si>
  <si>
    <t>v14 direct unequal-block formulas can be exact in ideal field arithmetic; variance-only direct-prime ledger cannot beat N log N. Stored binary64 rows show six threshold failures.</t>
  </si>
  <si>
    <t>Exact identity model separated from NumPy complex128 prototype.</t>
  </si>
  <si>
    <t>Algebraic scoped statements survive; actual numeric and helper defects recorded.</t>
  </si>
  <si>
    <t>Failed route to claimed fast/stable output, retained unranked.</t>
  </si>
  <si>
    <t>Six failures include huge error and infinities; row-count helper for p in[1/4,1/2) overflows before cap because bound does not decay. These failures do not refute Gaussian padded theorem.</t>
  </si>
  <si>
    <t>[{"archive_relative_path":"master/fft_research_master_20261009/additions/0431_review_and_content_extensions/fusion_phase_source_review_0408/REVIEW_REPORT.md","sha256":"912610166b4c74a0e3e77a076560f1f1ef7edf854ec6fbfd879920692d75a94e","inspection":"Attributed saved evidence; supplied research programs unrun in this review","bytes":11860}]</t>
  </si>
  <si>
    <t>8</t>
  </si>
  <si>
    <t>proved_scoped | REVIEW-17 | Internal scoped outcome. Proof/certificate replay limits: overlay_not_automatically_inherited: True</t>
  </si>
  <si>
    <t>SPARSE_ENDPOINT | Sparse-endpoint single-Green representation lower bound</t>
  </si>
  <si>
    <t>Specialized representation-size theorem</t>
  </si>
  <si>
    <t>Specific endpoint theorem is a candidate; literature priority not independently cleared in this pass.</t>
  </si>
  <si>
    <t>accepted_scope: Unequal contiguous balanced blocks yield an exact projected-signal recurrence for all N&gt;=3 and 3&lt;=B&lt;=N. Characteristic-polynomial blocked forcing costs O(N+(N/B)M(B)+B^2), or O(N log B+B^2) with the stated FFT backend. Exact center, covariance, and bulk-error bounds are valid.
Model/guards/costs: model: Exact supplied-root scalar arithmetic, unit a, positive balanced partition, no-wrap displacement guard; separate from binary64 prototype.
error_contract: One row equals U_N P x and is unbiased for U_Nx; per-bin or bulk energy-scaled error, not exact original output or a fast simultaneous-accuracy theorem.
work_and_setup: B^2 characteristic/reciprocal/seed preparation charged. The abstract streamed design uses O(N+B) storage; preserved Vandermonde program uses O(N+B^2). Certificate planning is additional if invoked.
Corrections/rejected extensions: corrections: Recovered full original v14 research, core, covariance helper, driver and saved CSV.
At N=p^2, displayed overlap 1/(q-1) must be 1/p.
Prototype B x B Vandermonde invalidates an unqualified program O(N+B) space claim.
Variance ~1/B is a compression-regime asymptotic, not the B=N endpoint.
failed_subclaims: Stable binary64 general executor: six archived errors exceed 1e-5, including four infinities.
Row helper decay for p in [1/4,1/2): its two-row factor is 4p&gt;=1.
Sub-NlogN simultaneous certification from the stated variance-plus-median ledger.</t>
  </si>
  <si>
    <t>[2026-10-12 00:10 UTC; independently accepted restricted sparse endpoint quadratic minima]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
Earlier dated history (preserved):
independent_scoped_pass_with_correction</t>
  </si>
  <si>
    <t>proof_recheck: Full statements/proofs/reviews read; independent all-size reasoning and fresh bounded checks. No inherited code executed.
fresh_check_key: ALG-034
Review record: research_cycle_2138/review17_approximation/PER_ID_OUTCOMES.json; SHA256 d232c10a78a5e9a87ca5c7543a6401641e5635c60781f5026a6c31635be46db4.
Consolidation verifies mapping and hashes; it does not rerun all packet checks. No priority claim.</t>
  </si>
  <si>
    <t>[2026-10-12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R1+: live exact scoped theorem/review status screened; original proof and targeted external novelty comparison not newly completed</t>
  </si>
  <si>
    <t>[2026-10-12 00:10 UTC; independently accepted restricted sparse endpoint quadratic minima]
The one-read injection lower is N(N−1), with N reads; a legal switched-coordinate closed cycle attains equality. Requiring at least one zero edge gives N²+1; more generally the lower is N²+z for z zero-product marked gaps. The masked-block injection lower is N(N−q)+q with Nq reads. Prime Fourier with a supplied exact-order root qualifies via 2x2 minors, including allowed positive characteristic; composite Fourier generally does not. No all-length Fourier transfer or full-rank premise is inferred from the weaker 2x2 condition.
Earlier dated history (preserved):
Omega(N log N/log log N) total endpoint nonzeros for one nonsingular scalar first-order weighted cyclic Green inverse, including zero weights and uneven endpoints.</t>
  </si>
  <si>
    <t>[2026-10-12 00:10 UTC; independently accepted restricted sparse endpoint quadratic minima]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
Earlier dated history (preserved):
One inverse grammar only; matching-order upper bound is conjectural and supplied growing construction is Theta(N^(3/2)). Endpoint nonzeros are not an unrestricted circuit lower bound.</t>
  </si>
  <si>
    <t>Compare sparse factorizations through one cyclic bidiagonal inverse, Vandermonde rigidity, sparse embedding and routing-tour formulations under the same endpoint contract.</t>
  </si>
  <si>
    <t>DV2008: Delvaux–Van Barel, Rank-deficient submatrices of Fourier matrices | https://doi.org/10.1016/j.laa.2008.04.043
Nullity2004: Vandebril–Van Barel, A short note on the nullity theorem | https://www.cs.kuleuven.be/publicaties/rapporten/tw/TW397.pdf</t>
  </si>
  <si>
    <t>[2026-10-12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https://docs.google.com/spreadsheets/d/1BHaGJHkXxf_UfZdyTKF2zrWNFzIP4IvhaqFMj-83BjU/edit#gid=1877766156&amp;range=A42:V42</t>
  </si>
  <si>
    <t>https://docs.google.com/spreadsheets/d/1BHaGJHkXxf_UfZdyTKF2zrWNFzIP4IvhaqFMj-83BjU/edit#gid=1877766156&amp;range=A42:V42</t>
  </si>
  <si>
    <t>remaining_obligations: Stable numerical recurrence, repaired helper and parameter guards; charge any covariance-preparation routine separately; stronger output decoder remains open.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research_cycle_2138/review17_approximation/supplemental_sources/4ad57b9d9f2fc452dccb27466634d4028a1b8fe47a43c2ccb3d8ebdc81836e2a__arbitrary_block_core.py.inert.txt
packet_path: supplemental_sources/4ad57b9d9f2fc452dccb27466634d4028a1b8fe47a43c2ccb3d8ebdc81836e2a__arbitrary_block_core.py.inert.txt
sha256: 4ad57b9d9f2fc452dccb27466634d4028a1b8fe47a43c2ccb3d8ebdc81836e2a
repo_url: https://github.com/AgentSlop-Si/research/blob/8604bdf099c01006e3c18030bbf123a59ead893e/math/archive/objects/4a/4ad57b9d9f2fc452dccb27466634d4028a1b8fe47a43c2ccb3d8ebdc81836e2a__arbitrary_block_core.py
read_lines: 1
353
sections: line: 1
heading: #!/usr/bin/env python3
local_path: research_cycle_2138/review17_approximation/supplemental_sources/72f0cda8b12c629540a857c8b37798d9114d80493dbeb14f06d8159c0c9188ec__covariance.py.inert.txt
packet_path: supplemental_sources/72f0cda8b12c629540a857c8b37798d9114d80493dbeb14f06d8159c0c9188ec__covariance.py.inert.txt
sha256: 72f0cda8b12c629540a857c8b37798d9114d80493dbeb14f06d8159c0c9188ec
repo_url: https://github.com/AgentSlop-Si/research/blob/8604bdf099c01006e3c18030bbf123a59ead893e/math/archive/objects/72/72f0cda8b12c629540a857c8b37798d9114d80493dbeb14f06d8159c0c9188ec__covariance.py
read_lines: 1
133
sections: line: 1
heading: #!/usr/bin/env python3
local_path: research_cycle_2138/review17_approximation/supplemental_sources/a0a5d23b1ca51bfe2b2734d64ee4cf0cce61e7735eac04a060a99430749113ef__RESEARCH_20261009-201937_.md.inert.txt
packet_path: supplemental_sources/a0a5d23b1ca51bfe2b2734d64ee4cf0cce61e7735eac04a060a99430749113ef__RESEARCH_20261009-201937_.md.inert.txt
sha256: a0a5d23b1ca51bfe2b2734d64ee4cf0cce61e7735eac04a060a99430749113ef
repo_url: https://github.com/AgentSlop-Si/research/blob/8604bdf099c01006e3c18030bbf123a59ead893e/math/archive/objects/a0/a0a5d23b1ca51bfe2b2734d64ee4cf0cce61e7735eac04a060a99430749113ef__RESEARCH_20261009-201937_.md
read_lines: 1
755
sections: line: 1
heading: # Rough-length unequal-block Green recurrence — v14
line: 6
heading: ## 1. Starting gate
line: 28
heading: ## 2. Arbitrary contiguous partition
line: 100
heading: ### Exact expectation
line: 124
heading: ## 3. Exact unequal-block Green recurrence
line: 248
heading: ## 4. The forcing vectors are order-\(B\) recurrences
line: 295
heading: ### Blocked power-series solver
line: 346
heading: ## 5. Overlap-aware covariance theorem
line: 435
heading: ### Why this improves v13
line: 469
heading: ## 6. Prime and rough lengths
line: 504
heading: ### Polylogarithmic block count
line: 522
heading: ### Subpolynomial block count
line: 551
heading: ## 7. Average and bulk-output guarantees
line: 611
heading: ## 8. Two scoped barriers
line: 613
heading: ### 8.1 Variance-only simultaneous amplification gate
line: 635
heading: ### 8.2 Exact row-combination rank gate
line: 649
heading: ## 9. Reproducibility
line: 653
heading: ### Complex implementation
line: 677
heading: ### Exact finite-field implementation
line: 709
heading: ## 10. Numerical and practical boundary
line: 722
heading: ## 11. Prior-art boundary
line: 743
heading: ## 12. Exact next gate
local_path: research_cycle_2138/review17_approximation/supplemental_sources/f08dc5ab30167ca2bfaa8ed7a541238fae2c6d32cf56a68f029f6eb9417c583b__071_benchmark_results.csv.inert.txt
packet_path: supplemental_sources/f08dc5ab30167ca2bfaa8ed7a541238fae2c6d32cf56a68f029f6eb9417c583b__071_benchmark_results.csv.inert.txt
sha256: ee2ac51f3f9f2426cb1d29a1b6f4a69179553acfaff182de46d02db6c257021f
repo_url: https://github.com/AgentSlop-Si/research/blob/8604bdf099c01006e3c18030bbf123a59ead893e/math/archive/objects/f0/f08dc5ab30167ca2bfaa8ed7a541238fae2c6d32cf56a68f029f6eb9417c583b__071_benchmark_results.csv
read_lines: 1
16
sections: 
local_path: research_cycle_2138/review17_approximation/supplemental_sources/52907414fedc9658d56bbe0ef0fe21d04ad78ea9c07be447d03615a19cbdf23d__25_prototype.py.inert.txt
packet_path: supplemental_sources/52907414fedc9658d56bbe0ef0fe21d04ad78ea9c07be447d03615a19cbdf23d__25_prototype.py.inert.txt
sha256: 52907414fedc9658d56bbe0ef0fe21d04ad78ea9c07be447d03615a19cbdf23d
repo_url: https://github.com/AgentSlop-Si/research/blob/8604bdf099c01006e3c18030bbf123a59ead893e/math/archive/objects/52/52907414fedc9658d56bbe0ef0fe21d04ad78ea9c07be447d03615a19cbdf23d__25_prototype.py
read_lines: 1
202
sections: line: 1
heading: #!/usr/bin/env python3
Packet priority qualification: No priority assessment or upgrade in this consolidation.
Historical gaps and historical current-overlay text are preserved in the consolidated ledger and A:V.</t>
  </si>
  <si>
    <t>The positive/general construction is still open or conditional; potential scope is offset by a missing decisive premise. Triage from recorded evidence, 2026-10-12; not a proof or novelty probability.</t>
  </si>
  <si>
    <t>9</t>
  </si>
  <si>
    <t>[2026-10-13 14:29:35 UTC; accepted-source cutoff]
The specified serial fixed-point producer now has an accepted precision/range/paid-cost contract for Y=U_N P_(a,beta)x. Exponential amplification concerns arbitrary local defects, not realized roundoff. The paid Q16 source bridge is separately accepted only under its exact Delta/alpha&lt;=rho check.
Earlier dated history (preserved verbatim):
[2026-10-13 12:24:37 UTC; frozen accepted-source cutoff]
Scoped independent acceptance covers checkpoint/output-only residual theorems and the fresh rational-interval reference verifier against sampled row Y=U_N P_(a,beta)x. The complete checker costs O(NB+B^2) interval operations; only its final Green residual pass is O(N). Output-only l2 is a theorem, not a returned API field.
Earlier dated history (preserved verbatim):
[2026-10-13; source cutoff 10:52 UTC; newly recovered-source proposal]
Fresh reconstructed independent review ACCEPTS the scoped error-scale mathematics with its corrected bit-cost ledger. For a basis input in a block of length ell, squared relative-l2 error is ell-1 on every sampled state; vanishing per-bin RMS need not give useful whole-vector relative accuracy. The unbiased random-rank-m worst-input MSE bound is N/m-1. Sharp Green norms are N/2 and 1/[2 sin(pi/(2N))]. An O(A) scalar upper bound implies no bit-cost lower bound: charge actual operations or a proved conditional upper ledger. Missing original candidate archive byte acceptance is withheld.
Earlier dated history (preserved verbatim):
Accepted at its explicitly guarded scope in the recorded internal review; this ranking adds no proof or replay acceptance.</t>
  </si>
  <si>
    <t>WEYL_BRANCH | Fixed-pair Weyl–Green branch classification</t>
  </si>
  <si>
    <t>Specialized algebraic representation theorem</t>
  </si>
  <si>
    <t>O | open / conditional / failed route; no breakthrough ranking. Exact historical priority remains unverified; accepted proof and an unsuccessful prior-work search do not certify novelty.</t>
  </si>
  <si>
    <t>[2026-10-12; b27 overlap and ordinary residual independently accepted]
New ordinary-residual review: ordinary b27 independent review (repository publication pending); SHA256 b07faa02ec1cce01748e7d88c4b1a3963f5ee16e9c09a7edfca61ba12d5fd812. Certificate SHA256 de3ee491c09e8eca917f12ca44096dd81877ec7d5696ddaf4244d6cdca258a44. Independent checker passes160 checks. Separate b27 overlap review: separate b27 overlap independent review, SHA256 86e0331e551c2bac4cb8e81319ccc7119f631ba223683a8b0c57332f733b3c62.
Earlier dated history (preserved verbatim):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t>
  </si>
  <si>
    <t>[2026-10-11; bounded Weyl–Green/Fourier–Green priority comparison] Original F014 proof/audit and exact P06/R17 composite binding inspected; bounded primary model comparison completed. Treat as a specialized application of established Weyl/Gauss, character-rank and Prony/Hankel methods. The exact restricted two-resolvent gcd maximum was not identified in inspected sources; worldwide priority remains unresolved. See sealed REPORT sections 2A–3B for the endpoint distinction and the all-odd-framework attribution correction. No new proof acceptance, discovery count or runtime claim.
[Earlier record preserved]
Specific fixed-grammar bounds survive inspected comparison; broad Fourier/Heisenberg foundations classical. Priority unresolved.</t>
  </si>
  <si>
    <t>[2026-10-13; accepted-result cutoff 05:16:43 UTC; bounded later acceptance]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accepted
Related current status (scope, not blanket theorem equivalence): Q15: Proof closed. Fixed common ordered Weyl pair: gcd-sensitive branch bound, ceil(sqrt N) at odd N and (N+1)/2 at odd prime powers.</t>
  </si>
  <si>
    <t>[2026-10-11; bounded Weyl–Green/Fourier–Green priority comparison] Full original mathematical text and accepted composite proof read, with exact P06/R17 hash binding. Fresh theorem-level primary comparison plus explicitly inherited DV2008 comparison. No source code or finite checker executed.
[Earlier record preserved]
R1: exact catalogue statement, proof/status qualifiers and current related overlays screened; full proof and model-matched external novelty unassessed for this row in this pass</t>
  </si>
  <si>
    <t>[2026-10-13 14:29:35 UTC; accepted-source cutoff]
Parent OPEN, priority 48. Build and independently check the production adapter/status interface and fast backend with every-stage precision and cost. The accepted serial producer and mathematical Q16 bridge do not certify the historical blocked/FFT executor.
Earlier dated history (preserved verbatim):
[2026-10-13 12:24:37 UTC; frozen accepted-source cutoff]
Parent remains OPEN at priority 48. Supply the production adapter/status interface, certified fast polynomial backend and useful all-stage precision/exponent contract, charging preparation, B^2 seeds, aggregation and output. Sampling/decoder accuracy against U_N x is a separate gate.
Earlier dated history (preserved verbatim):
[2026-10-13; source cutoff 10:52 UTC; newly recovered-source proposal]
Parent remains OPEN at 48. The bounded error-scale comparison is accepted with the reconstructed-source qualification. Remaining work is a certified numerical residual and precision/exponent ledger, a stronger decoder under an explicit error contract, and a complete paid preparation/aggregation/output implementation.
Earlier dated history (preserved verbatim):
For direct unequal-block all-length recurrence route, compare the exact error norm and scale with sparse Fourier recovery, sampling and rank barriers; a sublinear per-bin scale need not imply meaningful relative-l2 accuracy. Preserve this boundary: Six failures include huge error and infinities; row-count helper for p in[1/4,1/2) overflows before cap because bound does not decay.</t>
  </si>
  <si>
    <t>2026-10-11 21:51 UTC</t>
  </si>
  <si>
    <t>[2026-10-11; bounded Weyl–Green/Fourier–Green priority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[Earlier record preserved]
Odd N: Fourier Weyl coefficient matrix has rank N. Canonical ordered G_S(α)G_T(β) with Weyl-monomial endpoints has coefficient rank≤1, so B≥N. Rotated pair U=S^uT^v,V=S^rT^s has Fourier coefficient rank N/gcd(N,δ), δ=(us−vr−ur−vs)/2. For odd prime p, any single fixed generating pair shared by all branches, without extra Weyl endpoints, needs B≥(p+1)/2.</t>
  </si>
  <si>
    <t>[2026-10-11; bounded Weyl–Green/Fourier–Green priority comparison] The canonical endpoint-permitted b&gt;=N grammar and the fixed-pair endpoint-free composite/Hankel grammar are distinct; retain the field/root and pole guards in REPORT sections 2A–2B.
[Earlier record preserved]
Ordered depth-two paths in one fixed Weyl basis/pair. Canonical endpoint allowance is different from fixed-pair Hankel theorem.</t>
  </si>
  <si>
    <t>Independent project ACCEPT (12 October 2026): b=27 overlap for every primitive odd order d&gt;27 in characteristic zero and every integer A&gt;=1. Separately, independent exact ordinary-residual ACCEPT proves U=H_27/(z+1) squarefree for every primitive odd d&gt;27 in every characteristic-zero field; both P_13(2), P_13(-2) and Disc(P_13) are nonzero. The residual proof independently reconstructs the integer trace and a rational-function Euclidean resultant, then verifies F degree3094, G degree1483 and all37 low-order strips. General b, conditioning, historical priority and FFT performance remain open.</t>
  </si>
  <si>
    <t>Changing generators can collapse coefficient rank to1. Reverse order and depth3 give full coefficient rank with O(N) application; mixed orders/generators/arbitrary diagonal gauges outside bounds.
Q15: No branch-specific generators/endpoints and no general circuit lower bound. Implementation: Not applicable to abstract proof</t>
  </si>
  <si>
    <t>[2026-10-13 14:29:35 UTC; accepted-source cutoff]
Preserve the O(NB+B^2+N) scalar ledger and precision-dependent bit costs. Only the final residual pass is O(N). No realized-roundoff lower bound, production wrapper, bounded adaptive retry guarantee or accuracy against U_N x.
Earlier dated history (preserved verbatim):
[2026-10-13 12:24:37 UTC; frozen accepted-source cutoff]
A failed sufficient enclosure test is INCONCLUSIVE. No stable fast executor, useful uniform precision or full-parent closure is certified. Preserve sealed bytes; the candidate main program rewrites its check receipt. The later precision candidate is outside this frozen acceptance set.
Earlier dated history (preserved verbatim):
[2026-10-13; source cutoff 10:52 UTC; newly recovered-source proposal]
No binary64 stability, nonlinear decoder lower bound, unrestricted FFT lower bound, high-probability guarantee from mean risk, or worldwide novelty follows. Preserve the historical executor/helper failures; they are not newly replayed or repaired by this review.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</si>
  <si>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The b27 overlap and ordinary-residual gates are complete. Select a new explicitly bounded larger-b or general-b obligation under F020; do not repeat the closed 77-order b27 overlap strip or ordinary-residual acceptance. Conditioning, finite-word implementation and exact historical-priority comparisons remain separate tasks.</t>
  </si>
  <si>
    <t>For any new gate, require an exact statement with domain and all primitive-root guards, an independent proof/certificate or a precise obstruction. Preserve both accepted b27 results without implying general-b closure, new canonical count, novelty clearance or a speed claim.</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</si>
  <si>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Selected existing F014 comparison work: independently review the matched multivariate evaluation-atom/Hankel antecedent comparison and the separately scoped delta=0 quadratic lower-bound candidate. Both are candidate-only at this cutoff. Do not promote the delta=0 claim, infer worldwide novelty or close the full same-grammar Weyl/gcd theorem.
Earlier dated history (preserved verbatim):
[2026-10-11; bounded Weyl–Green/Fourier–Green priority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[Earlier record preserved]
Compare exact common-generator-pair tensor separation rank with finite quantum-torus and restricted resolvent decomposition literature, preserving endpoint restrictions.</t>
  </si>
  <si>
    <t>[2026-10-11; bounded Weyl–Green/Fourier–Green priority comparison] Model-matched additions: Gurevich–Hadani–Howe §§1.1–1.3 / Theorem 2.4 https://arxiv.org/pdf/0808.2447v3 ; Plonka–Tasche §2 equations (7)–(8) https://num.math.uni-goettingen.de/~gplonka/pdfs/gamm-preprint.pdf . Numbered comparison and source-access depth are in the sealed report. Completed DV2008 final-paper comparison reused.
[Earlier record preserved]
DV2008: Delvaux–Van Barel, Rank-deficient submatrices of Fourier matrices | https://doi.org/10.1016/j.laa.2008.04.043</t>
  </si>
  <si>
    <t>[2026-10-11; bounded Weyl–Green/Fourier–Green priority comparison] Fresh source identity: original proof SHA256 826592d16ce4175f5797aa671ceeea7700aebff31c4c48e1fa3aab8967116b61; original accepted audit f600c061b00911e10d500ee29c375e7052553ae4d91c9fbfafb7be85e7b7c5b2; accepted P06 proof 6fbe518c9837cfd73a198f9dfc77ecd9a0ffecdcf2a99ab7a0428ebd1c65f091 matches R17. All read as inert text; no certificate replay. Export hashes stay distinct.
[Earlier record preserved]
https://github.com/AgentSlop-Si/research/blob/main/math/archive/objects/f6/f600c061b00911e10d500ee29c375e7052553ae4d91c9fbfafb7be85e7b7c5b2__PHASE13_AUDIT.md | export SHA256 99f8e9b0745d6d8462a2ad6b2da1bf1d3af5b06f12b14725737c5b1a109b8285
https://github.com/AgentSlop-Si/research/blob/main/math/archive/objects/82/826592d16ce4175f5797aa671ceeea7700aebff31c4c48e1fa3aab8967116b61__PROOF_CERTIFICATE.md | export SHA256 826592d16ce4175f5797aa671ceeea7700aebff31c4c48e1fa3aab8967116b61
Q15 current accepted scope: https://docs.google.com/spreadsheets/d/1BHaGJHkXxf_UfZdyTKF2zrWNFzIP4IvhaqFMj-83BjU/edit#gid=1877766156&amp;range=A18:V18</t>
  </si>
  <si>
    <t>ALG-068</t>
  </si>
  <si>
    <t>["F069","F071"]</t>
  </si>
  <si>
    <t>Free-boundary cancellation and marked-cycle unresolved inverse</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</si>
  <si>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Q29 gate (priority 54): review the t=27 normalized intrinsic-discriminant unit implication. The current counterexample candidate is not accepted at this cutoff; broader repeated-prime/composite obligations are unchanged.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</si>
  <si>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[2026-10-13; full status reconciliation]
OPEN: a new proof or positive construction remains. Earlier accepted scoped theorems remain complete. Shared work view: ALG-OPEN-UNIFORM-SQUAREFREE, Q29, NEXT-RS-AUGMENTED. This is not theorem equivalence.
Earlier dated history (preserved verbatim):
[2026-10-13; post-checkpoint successor intake]
Parent remains TO RESEARCH for the distinct successor; completed-scoped stages are capped15.
Earlier dated history (preserved verbatim):
Base27 and every27p with prime p congruent to1 modulo4 are independently accepted. General augmented support and repeated-prime transfer remain OPEN; existing scalar-bank/priority boundaries unchanged.</t>
  </si>
  <si>
    <t>[2026-10-11; bounded Weyl–Green/Fourier–Green priority comparison] BOUNDED MODEL-MATCHED COMPARISON COMPLETE for inspected sources; classical components explicitly demoted. Exact full-grammar historical priority remains unresolved; no worldwide novelty or publication acceptance.
[Earlier record preserved]
SCREENED ONLY: exact statement/status checked; external historical novelty unassessed for this row in this pass</t>
  </si>
  <si>
    <t>Free outputs have forced contribution equal to cheap correction; sharing cancels it and leaves partial Fourier. Suffix cuts covering all outputs need at least binary-necklace count. Alternative depathing language has O(Nloglog N/log N) retained coordinates but changes retained operator. Stationary Q^n Fourier graph and marked-circuit differentiation reduction exact.</t>
  </si>
  <si>
    <t>Accepted failed-route/accounting theorem and conditional scalar-circuit reduction.</t>
  </si>
  <si>
    <t>Classical Schur/path combinatorics; useful route closure, no novelty rank.</t>
  </si>
  <si>
    <t>10</t>
  </si>
  <si>
    <t>No fast marked scalar circuit or new retained inverse supplied. Individual chart pivots may vanish despite full invertibility; z=omega explicit counterexample.</t>
  </si>
  <si>
    <t>FIBER | Certified growing and aggregate sparse-fiber transforms</t>
  </si>
  <si>
    <t>Specialized exact algorithm for certified structured inputs</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</si>
  <si>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t>
  </si>
  <si>
    <t>[2026-10-13; source cutoff 10:52 UTC; newly recovered-source proposal]
Parent OPEN 54; split transport verdict and fixed obstruction accepted
Earlier dated history (preserved verbatim):
[2026-10-13; accepted-result cutoff 05:16:43 UTC; bounded later acceptance]
Parent OPEN 54; fixed order-675 valuation accepted
Earlier dated history (preserved verbatim):
[2026-10-13; post-checkpoint successor intake]
Current successor priority54/100
Earlier dated history (preserved verbatim):
Unassigned</t>
  </si>
  <si>
    <t>[{"archive_relative_path":"master/fft_research_master_20261009/additions/0216_review_completion_and_extensions/free_boundary_escape/FREE_BOUNDARY_ESCAPE_CERTIFICATE.md","sha256":"0104d324f31e729377993add23c845f4f008363d9ac097293ea62be24ab015c8","inspection":"Attributed saved evidence; supplied research programs unrun in this review","bytes":17119},{"archive_relative_path":"master/fft_research_master_20261009/additions/0038_construction_and_source_synthesis/reviews/review_marked_cycle_first_schur/MARKED_CYCLE_AND_FIRST_SCHUR_AUDIT.md","sha256":"aae67ad1f4d35278c8ed495658c6873f8ddce0c336ee25d299a93ae6004f895a","inspection":"Attributed saved evidence; supplied research programs unrun in this review","bytes":17385},{"archive_relative_path":"master/fft_research_master_20261009/additions/0155_material_coverage_and_new_results/constructions/compressed_boundaries/EXACT_SOURCE_FORCED_RECOVERY_AND_FREE_TERM.md","sha256":"8457d31fac181ef49a81b349d011831422b0a34b28eb264e3c88ce4a583b79ed","inspection":"Attributed saved evidence; supplied research programs unrun in this review","bytes":15420}]</t>
  </si>
  <si>
    <r>
      <rPr>
        <rFont val="Arial"/>
        <color rgb="FF1155CC"/>
        <sz val="10.0"/>
        <u/>
      </rPr>
      <t xml:space="preserve">novelity breakthough: Q29
</t>
    </r>
    <r>
      <rPr>
        <rFont val="Arial"/>
        <color rgb="FF1155CC"/>
        <sz val="10.0"/>
        <u/>
      </rPr>
      <t xml:space="preserve">Research queue 32
</t>
    </r>
    <r>
      <rPr>
        <rFont val="Arial"/>
        <color rgb="FF1155CC"/>
        <sz val="10.0"/>
        <u/>
      </rPr>
      <t>Source comparisons 17</t>
    </r>
  </si>
  <si>
    <t>[2026-10-13; accepted-result cutoff 05:16:43 UTC; bounded later acceptance]
Independent ACCEPT of the bounded exact arbitrary-amplitude raw-grid solver-contract comparison and cold cost ledger. Original F015 supplied-root cap/aggregate theorem and conservative exact-complex D_M comparator are unchanged. Named comparison COMPLETE 15. Review manifest 5bd41500fa05a326c93eeafc037dc23c0b85c8bdbf8e4ea440de94ea32300721.
Earlier dated history (preserved verbatim):
Original F015 supplied-root-field cap/aggregate theorem remains accepted. A separate one-dimensional exact-complex composition is independently accepted with D_M(b)=O((b+1)^3(1+log M)^3), full raw-input verification, certified rejection, dense outputs and the final rejected heavy fiber charged. It recovers restricted polylog-budget O(N log log N) headlines, without transferring F015's sharper Qb^2 profile or arbitrary-field scope to this alternative.</t>
  </si>
  <si>
    <t>Bounded primary-source comparison and independent repaired-composition review available and source-bound. The review reads HIKP SODA/STOC, Nakos–Song–Wang A.16 and Bringmann et al.; it proves the conservative exact-complex composition and reports 2,608 fresh exact-rational cap controls. This reconciliation reuses that accepted review; no new full proof replay or complete worldwide survey.</t>
  </si>
  <si>
    <t>The repaired comparator is one-dimensional exact-complex arithmetic. No uniform deterministic RIP-set constructor is inferred from existence, timeout or final verification; the original near-quadratic substitution still requires repair. Direct arbitrary-length binning, a source-pinned finite-word sparse engine, full-interface historical priority and production validation remain open. Original F015 retains its own supplied-field theorem and sharper finite-parameter ledger; the largest inherited counted profile was not a measured speed win.</t>
  </si>
  <si>
    <t>[2026-10-13; accepted-result cutoff 05:16:43 UTC; bounded later acceptance]
F015 comparison COMPLETE 15, inactive. Sharper complete exact solver or certified advice/construction remains the existing Q14/STR-Q5 gate with unchanged scores. Reopen only for a specific named solver and full finite-parameter domination proof charging preparation, ingestion, validation, residual work and storage.
Earlier dated history (preserved verbatim):
Compare the full raw-input acceptance/rejection contract and sharper finite-parameter ledger with a named, uniformly prepared prior solver. For the original near-quadratic substitution, supply a certified RIP-set family with all advice/preparation charged or retain the conservative D_M comparator. Resolve direct arbitrary-length binning and finite-word numerics separately.</t>
  </si>
  <si>
    <t>Massey1969: Massey, Shift-Register Synthesis and BCH Decoding | https://www.isiweb.ee.ethz.ch/archive/massey_pub/pdf/BI411.pdf
FFTWPruned: FFTW authors, Pruned FFTs | https://fftw.org/pruned.html
vdHoevenLecerf2024: van der Hoeven–Lecerf, Sparse polynomial interpolation: Faster strategies over finite fields | https://www.texmacs.org/joris/ffsparse/ffsparse.html</t>
  </si>
  <si>
    <t>[2026-10-13; source cutoff 10:52 UTC; newly recovered-source proposal]
Q29_SPLIT: sources/Q29_SPLIT/REVIEW.md; SHA-256 ecd7d6c430a5361c13f58546ead58f24d2e24be0f55f42158d902b1ca30b6598
Earlier dated history (preserved verbatim):
[2026-10-13; post-checkpoint successor intake]
next_cycle_augmented_support_review/REVIEW.md
Earlier dated history (preserved verbatim):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</si>
  <si>
    <t>[2026-10-13; post-checkpoint successor intake]
2026-10-13
Earlier dated history (preserved verbatim):
2026-10-11 17:24–17:31 UTC</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</si>
  <si>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aae67ad1f4d35278c8ed495658c6873f8ddce0c336ee25d299a93ae6004f895a. Original-byte gaps remain preserved.</t>
  </si>
  <si>
    <t>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https://github.com/AgentSlop-Si/research/blob/main/math/archive/objects/e9/e948b168f957e95cb2a6c19c2f664ad9c38162ddb7b1df7bef4e84551a0e1a0b__F015-historical-companion-review.md | export SHA256 5d2386ab836be693fa14ca310d06d2e750966f2c09d3f40f760a72b49cf031ae
Q14 current accepted scope: https://docs.google.com/spreadsheets/d/1BHaGJHkXxf_UfZdyTKF2zrWNFzIP4IvhaqFMj-83BjU/edit#gid=1877766156&amp;range=A17:V17
Independent STR-Q5 review and repaired composition: Library libfile_3e6100d5e41c81918760fd96ebb06103 v0; archive SHA256 1d1fb981a71d5af0687090534295af812d758dab736acf5fe910c914e83ec48e; report SHA256 787960e75967cc6e2bec564bdd72a92fc937ad853a4611408e430442eb002ff9. Live source: Research queue I17; Next cycle C8:F8.</t>
  </si>
  <si>
    <t>accepted_scope: The suffix-cut free operator equals a specified masked Fourier trajectory minus the explicit cheap correction. On every free output the actual forced recovery adds exactly that correction using one early retained coefficient, so sharing cancels it and leaves the partial Fourier task.
Suffix-pattern covers need at least the binary necklace count. Repeating the displayed independent per-cut inverse schedule has the stated visit lower bound; this is schedule accounting, not an unrestricted arithmetic lower bound.
The changed marker language R*=R union A structurally gives Q_E*E*^n=0 with O(N log n/n) retained coordinates, but changes the retained operator.
The stationary Q^n Fourier identity, polynomial root-pole cancellation, one guarded parity Schur step, and O(N) constant-input two-run jets/contractions are accepted. Marked determinant differentiation gives a conditional equivalence to full Fourier evaluation.
Model/guards/costs: model_and_costs: N=2^n, supplied primitive root, exact field arithmetic; marked trace division additionally needs relevant integers invertible. Root tables, phase/routing, all coefficient slots and explicit input/output are charged.
Fresh source currently costs O(N(d+1)+rbd), forced recovery O(N+rnd), correction O(N+brd). At b near 2log2 n, retained solve/forced recovery/correction can be O(N), but the present source remains Theta(Nn) and the free rows still contain nearly the entire Fourier transform.
Constant-vector two-run coefficient capacity and visits are &lt;=6N. Application to an arbitrary polynomial unknown is a different interface with no inherited linear bound. A fast marked scalar program must include its uniform generator, regular divisions, reverse tape and all derivative outputs.
Corrections/rejected extensions: corrections_and_reconciliation: Formal inverse truncation and a small retained coordinate count do not imply an inexpensive retained inverse/source evaluator. A lexicographically minimal necklace representative set is not even necessarily decycling.
Root-pole cancellation is pole-free for the full border; its later Schur chart has an extra guard. The old source Haar inverse should reject z=1 within its declared domain even if its literal code happens to return an array.
Unmarked determinant or closed-trace jets do not yield marker derivatives after setting markers to zero. The marked fast-program hypothesis is equivalent to, rather than independent evidence for, the missing transform.</t>
  </si>
  <si>
    <t>proof_review: Uniqueness of the n-step append-bit path supplies exact phases and prevents cancellation in missed-necklace nilpotence witnesses. The correction uses precisely excluded source divisibility classes, not duplicated nested classes.
For an avoiding word with c leading zeros, only v_c contributes to forced output; actual v_c equals the early fold u_c. All late retained coefficients vanish on that free row. This identifies the canceled work exactly.
The depathing cut hits either an internal zero marker or its avoiding terminal word, proving horizon nilpotence for any weights. It does not preserve the old suffix-cylinder compressed inverse formulas.
The first odd Schur pivot has q(z)=1-z*omega^(-1). At z=omega, that pivot can vanish while det(I-zQ) and the full border are nonzero. Treat this as a failed chart, not singularity of the original system.
fresh_controls: ALG-068 Schur-pivot false-singularity witnesses: 3
ALG-068 depathing basis vectors: 258
ALG-068 free-boundary output entries: 6372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</si>
  <si>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A cheap reduced-border inverse, polynomial-unknown application control and later Schur closure remain missing. The changed marker cut has no proved cheap all-input compression/source/recovery.
The current free and source primitives do not close a faster exact fresh-input FFT. No rank-only arithmetic hardness, numerical stability, or exact bit-complexity claim is inferred.
Current supplement treatment: current_overlay_source: INHERITED_ROW_OVERLAYS.json
Packet priority qualification: No priority assessment or upgrade in this consolidation.
Historical gaps and historical current-overlay text are preserved in the consolidated ledger and A:V.</t>
  </si>
  <si>
    <t>ALG-061</t>
  </si>
  <si>
    <t>Vanished probes/resultant and nonlinear gamma gcd can decline valid inputs. Tonelli–Shanks nonresidue and O(log p+v2(p−1)²) cost not free; complete subgroup scan avoids this. Legacy root-table undercharge not on new active path. No new current closure; historical limitations…</t>
  </si>
  <si>
    <t>Trace sieve and short-probe sparse-rational recognizer</t>
  </si>
  <si>
    <t>[2026-10-13 14:29:35 UTC; accepted-source cutoff]
Marker core/excursion and complete small-marker schedule are accepted. For n&gt;=2, b=ceil(log_4 n), the paid arbitrary-source/selected-output schedule is Theta(Nn): source plus fused first-inverse visits each free state exactly n+1 times. The correction is paid; this matches the benchmark.
Earlier dated history (preserved verbatim):
[2026-10-13 12:24:37 UTC; frozen accepted-source cutoff]
Independent acceptance covers coalesced-output graded Schur action in O(N) on constant inputs and O(N(d+1)) on supplied degree-d polynomials. Arbitrary free-source construction is paid O(N+W), W=sum_a a f_a, with O(N) working storage and at most 2|F| output slots. The causal inverse remains O(N(m+1)); at m=n it is O(Nn).
Earlier dated history (preserved verbatim):
[2026-10-13; source cutoff 10:52 UTC; newly recovered-source proposal]
Independent scoped ACCEPT of the self-contained marker-Schur candidate: exact first-return fill-in and nonzero-scalar support preservation, top coefficient rank a_b(L-1), and paid constant-vector action S(z)u_T in O(N+rL) exact-field/word-index work. Under the stated asymptotic marker choice this is O(N log log N); explicit fill-in can be N^(2-o(1)). The output is sparse degree-coordinate records, with all preparation and writing paid. The earlier missing ALG-068 source archives are not newly authenticated.
Earlier dated history (preserved verbatim):
Accepted at its explicitly guarded scope in the recorded internal review; this ranking adds no proof or replay acceptance.</t>
  </si>
  <si>
    <t>[2026-10-13; full status reconciliation]
OPEN: historical attribution / primary-source comparison is the leading recorded task. The accepted scoped correctness proof is not being reopened.
Earlier dated history (preserved verbatim):
Guarded trace-sieve and short-probe review recorded; broader input coverage and executor qualification remain open</t>
  </si>
  <si>
    <t>Independent audits accept sieve/enumeration and coverage improvement, conditional on inherited nonzero-resultant and Green guards.</t>
  </si>
  <si>
    <r>
      <rPr>
        <rFont val="Arial"/>
        <color rgb="FF1155CC"/>
        <sz val="10.0"/>
        <u/>
      </rPr>
      <t xml:space="preserve">Catalogue: ALG-061
</t>
    </r>
    <r>
      <rPr>
        <rFont val="Arial"/>
        <color rgb="FF1155CC"/>
        <sz val="10.0"/>
        <u/>
      </rPr>
      <t>novelity breakthough: ALG-061</t>
    </r>
  </si>
  <si>
    <t>[2026-10-13 14:29:35 UTC; accepted-source cutoff]
Parent OPEN, priority 48. Seek a cheaper complete first inverse or a distinct sharing mechanism, charging source formation and selected outputs together. Do not repeat the accepted small-marker schedule or replace temporal data with an unproved scalar summary.
Earlier dated history (preserved verbatim):
[2026-10-13 12:24:37 UTC; frozen accepted-source cutoff]
Parent remains OPEN at priority 48. Freeze the retained-inverse or selected-time output and charge source construction, solve and recovery together. A better complete schedule must beat the stated benchmark at m=n; supplied-coefficient action does not solve unknown coefficients for free.
Earlier dated history (preserved verbatim):
[2026-10-13; source cutoff 10:52 UTC; newly recovered-source proposal]
Parent remains OPEN at 48. Resolve polynomial-input action or the retained inverse under its actual jet/input/output contract before drawing a full Fourier conclusion. The constant-input result is complete; the review recommendation 56 is not applied to the existing priority.
Earlier dated history (preserved verbatim):
For free-boundary cancellation and marked-cycle unresolved inverse, compare classical volume, uncertainty, Schur and selected-output tools under the exact source/retained-state interface; account for normalization and information dimension. Preserve this boundary: No fast marked scalar circuit or new retained inverse supplied.</t>
  </si>
  <si>
    <t>https://github.com/AgentSlop-Si/research/blob/main/math/archive/objects/9d/9d758168f13b9820d2c6287286a550c4b67d772c41cea49439df272f75283f96__PHASE22_AUDIT.md | export SHA256 d372ddeb4dbd5033dfb44fea8d76c8ac4745a8e80b90a58c066c8fc3463b7543…</t>
  </si>
  <si>
    <t>[2026-10-13 14:29:35 UTC; accepted-source cutoff]
All-domain one-correction reduction is accepted. Rank-b applies only to fixed local linear summaries with linear reconstruction and no new independent input. No general FFT lower bound, faster transform, bit-cost or stability certificate.
Earlier dated history (preserved verbatim):
[2026-10-13 12:24:37 UTC; frozen accepted-source cutoff]
Use the exact C(1) kernel witness against scalar-compression proposals. O(N) output size does not prove O(N) source arithmetic. No uniform linear C algorithm, full-transform speedup, bit-cost/stability certificate or unaccepted marker-core conclusion.
Earlier dated history (preserved verbatim):
[2026-10-13; source cutoff 10:52 UTC; newly recovered-source proposal]
Do not infer a fast polynomial-input inverse, sub-N-log-N full DFT, numerical or field bit complexity, nnz-based arithmetic lower bound, or automatic scalar-cycle endpoint theorem applicability. Scalar invertibility must retain det(I-zQ)!=0; constant-vector action is not a solve.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</si>
  <si>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For trace sieve and short-probe sparse-rational recognizer, compare the exact nonzero eliminant with unknown-common-width Gaussian Prony methods, full 2009 chirp sensing algorithms and structured Toeplitz determinant literature; match field, grid and rejection contracts. Preserve this boundary: Vanished probes/resultant and nonlinear gamma gcd can decline valid inputs.</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</si>
  <si>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BOUNDED PRIMARY COMPARISON COMPLETE with the RIP-preprocessing qualification and conservative exact-complex repair. Historical priority of the full F015 interface remains unresolved; neither inspected-source coverage nor the alternative derivation proves worldwide absence or identity.</t>
  </si>
  <si>
    <t>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t>
  </si>
  <si>
    <t>Universal reciprocal diagonal-pencil resultant</t>
  </si>
  <si>
    <t>11</t>
  </si>
  <si>
    <t>ALG-BIVARIATE-MASK-ELIMINATION</t>
  </si>
  <si>
    <t>[2026-10-13; full status reconciliation]
OPEN: historical attribution / primary-source comparison is the leading recorded task. The accepted scoped correctness proof is not being reopened. Unproved general sparse reconstruction is retained separately from the leading historical-priority comparison.
Earlier dated history (preserved verbatim):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t>
  </si>
  <si>
    <t>["F058"]</t>
  </si>
  <si>
    <t>SCALAR_BANK | Legal scalar common-cycle bank minima and even extra-pole construction</t>
  </si>
  <si>
    <t>Specialized exact minimum/existence theorem</t>
  </si>
  <si>
    <t>Bivariate unanchored Macaulay mask certificate</t>
  </si>
  <si>
    <t>Narrow legal-node/resonance/minimum application candidate; historical priority unresolved. The chirp Hankel determinant, shifted RS annihilator and forced diagonal are classical by the inherited exact Lubinsky–Saff comparison. This follow-up did not newly read the original LS87 scan or settle arbitrary-composite squarefreeness.</t>
  </si>
  <si>
    <t>Uniform construction/minimum and partial free-diagonal classification independently accepted. Nonsingular Hankel lower bound and guarded polynomial-pencil upper construction both checked.
Related current status (scope, not blanket theorem equivalence): Q03: Proof closed. Common-prime content carry and guarded odd legal-bank minima retained.
Q08: Proof closed. Fixed-degree full cluster singular spectrum added; constants remain degree-dependent.</t>
  </si>
  <si>
    <t>R2 follow-up reconciliation limited to F021 attribution/application boundaries in P2109 §5; LS87 Theorem 3.2 comparison is inherited, not a fresh full-body reading. No new proof or model-wide minimum audit.</t>
  </si>
  <si>
    <t>["Q26"]</t>
  </si>
  <si>
    <t>No unrestricted inverse-bank minimum or all-composite squarefreeness. Branch nodes not necessarily in Q(q). O(N³) setup/O(N²) application generally, improved O(N²) setup on lower-bank cases, exact field operations only.
Q03: Keep common-good-component and no repeated-prime assumptions. Implementation: Implementation pending
Q08: Does not give a uniform growing-degree stability theorem. Implementation: Implementation pending</t>
  </si>
  <si>
    <t>Recover the missing LS87 bibliography page and trace exact legal nonzero/nonresonant-node/minimum statements in the same common-cycle scalar grammar. Keep the classical moment identities separate from the guarded application.</t>
  </si>
  <si>
    <t>LubinskySaff1987: Lubinsky–Saff, Convergence of Padé approximants of partial theta functions and the Rogers–Szegő polynomials (1987) | https://doi.org/10.1007/BF01890574
RosenkildeStorjohann2016: Rosenkilde–Storjohann, Algorithms for Simultaneous Padé Approximations | https://cs.uwaterloo.ca/~astorjoh/issac16.pdf
[2026-10-10 follow-up comparison; access limits in source ledger]
LubinskySaff1987: Convergence of Padé approximants of partial theta functions and the Rogers–Szegő polynomials | https://doi.org/10.1007/BF01890574</t>
  </si>
  <si>
    <t>https://github.com/AgentSlop-Si/research/blob/main/math/archive/objects/df/dfea8a0a54f747e9af09acceb7d92b0345233731da03fe9ed0e86f4d26524c6a__INDEPENDENT_AUDIT.md | export SHA256 3fa45f3acbb5185f6d70323bbd30d6c4298504eb2f3647c5d4f276030491dee5
https://github.com/AgentSlop-Si/research/blob/main/math/archive/objects/c6/c64b813620686131f520339c14a0e5efc1c859999c228c823faf68e943d5a0b1__CLASSIFICATION.md | export SHA256 c64b813620686131f520339c14a0e5efc1c859999c228c823faf68e943d5a0b1
https://github.com/AgentSlop-Si/research/blob/main/math/archive/objects/af/af52543f5eddb8bbcdc1c96bc3fde65db64b58090eb0ed36d93eb0cc1d141333__INDEPENDENT_AUDIT.md | export SHA256 af52543f5eddb8bbcdc1c96bc3fde65db64b58090eb0ed36d93eb0cc1d141333
Q03 current accepted scope: https://docs.google.com/spreadsheets/d/1BHaGJHkXxf_UfZdyTKF2zrWNFzIP4IvhaqFMj-83BjU/edit#gid=1877766156&amp;range=A6:V6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</si>
  <si>
    <t>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t>
  </si>
  <si>
    <t>Let B(x)=x0G2+x1G3+x2G6 and T=A^(−1)F_NC^(−1). Two target rows and four target columns mapped to middle rows/columns give homogeneous quadratics q_ab=T0a T1b B1ca B0cb−T0b T1a B1cb B0ca. Every exact mask/permutation factorization forces every q_ab=0.
Two anchor-column linear forms in three homogeneous variables always have a common projective zero; every all-anchor q vanishes there. Thus an anchored-only bivariate homogeneous rank certificate cannot succeed.
For four minors (01,02,03,12), degree-three coefficient matrix K3 is 12×10; rank10 implies no nonzero projective common root. For three minors (01,02,13), degree-four K4 is18×15; rank15 gives the same exclusion. This follows because all degree-three/four monomials would vanish at a common root.
Source reports that its fixed seven-Green family has full K3 for all mappings at N4,8,16 in two primes; full K4 exhaustive only N4,8. Its claimed finite exact conclusion is all complex λ,μ and all two masks/permutations excluded at N4,8,16. N32,64,128,256 and N16 K4 are sampled only.</t>
  </si>
  <si>
    <t>Fixed seven Green kernels and outer mixing; projective coefficient x=(1:λ:μ) generalized to P². Two invertible complex internal diagonals and permutations allowed.</t>
  </si>
  <si>
    <r>
      <rPr>
        <rFont val="Arial"/>
        <color rgb="FF1155CC"/>
        <sz val="10.0"/>
        <u/>
      </rPr>
      <t xml:space="preserve">Catalogue: C03
</t>
    </r>
    <r>
      <rPr>
        <rFont val="Arial"/>
        <color rgb="FF1155CC"/>
        <sz val="10.0"/>
        <u/>
      </rPr>
      <t xml:space="preserve">novelity breakthough: C03
</t>
    </r>
    <r>
      <rPr>
        <rFont val="Arial"/>
        <color rgb="FF1155CC"/>
        <sz val="10.0"/>
        <u/>
      </rPr>
      <t>Theorem register 33</t>
    </r>
  </si>
  <si>
    <t>Source theorem and validation read directly. Necessity, anchored spurious-root argument, homogeneous full-rank implication and mapping coverage count verified as elementary algebra. No independent reconstruction of new seven-kernel data, valid reductions, all finite certificate ranks or exhaustive logs in this catalogue. Source-labeled independent verification is not an externally independent saved audit. Older Phase38 acceptance does not certify changed Phase39 family.</t>
  </si>
  <si>
    <t>Classical diagonal-equivalence/Segre/Macaulay machinery; specialized test-design repair and finite certificate may be useful but priority unconfirmed.</t>
  </si>
  <si>
    <t>Rank deficiency never constructs a Fourier factorization. Source generic unrestricted-pencil nonvanishing cannot establish all N in constrained Green family. No exhaustive claim beyond listed sizes. At N4 there are six Hamiltonian cycle orders total, so seven kernels do not have seven distinct orders.</t>
  </si>
  <si>
    <t>Unranked source-checked finite certificate family pending independent data/guard audit; supporting methods material after validation.</t>
  </si>
  <si>
    <t>[{"archive_relative_path":"library_delta_extracted/fft_green_research_phase39_2026-10-10/fft_green_phase39_bivariate/THEOREM.md","sha256":"dfad32c3ce3aadcdf04e535aee662de005cc274e25ad718133d9975f23de6908","inspection":"newly restored source theorem read directly"},{"archive_relative_path":"library_delta_extracted/fft_green_research_phase39_2026-10-10/fft_green_phase39_bivariate/VALIDATION.md","sha256":"ae8e1e33b3b687c63d43671b0c8fe4e79a80ef82037b5bc83e13d629c6d92e84","inspection":"source self-reported validation ledger, not rerun"},{"archive_relative_path":"library_delta_extracted/fft_green_research_phase39_2026-10-10/fft_green_phase39_bivariate/PRIOR_ART.md","sha256":"9d901b4894dd5afc8871d323d0bd17ea72f7c1cf6686284d1ed9dd7c10895b06","inspection":"source prior-art scope declaration"}]</t>
  </si>
  <si>
    <t>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t>
  </si>
  <si>
    <t>2026-10-11 19:40 UTC</t>
  </si>
  <si>
    <t>BOUNDED FOLLOW-UP COMPARISON: saved P2109 audit reconciled; worldwide priority unresolved. Correctness remains separately attributed; no new independent proof review.</t>
  </si>
  <si>
    <t>12</t>
  </si>
  <si>
    <t>[2026-10-12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Earlier dated history (preserved):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Earlier dated history (preserved):
Q26: Proof closed. Original Phase39 N4/N8/N16 finite seven-Green exclusion closed: N16 complete cubic enumeration of 10,483,200 mappings per prime independently accepted; no quartic exhaustion or all-N extension.</t>
  </si>
  <si>
    <t>Q26: Specific formulation priority unresolved; no all-N claim.</t>
  </si>
  <si>
    <t>GALOIS | Cyclotomic rational-channel and relative projection ranks</t>
  </si>
  <si>
    <t>Specialized algebraic lower-bound/projection theorem</t>
  </si>
  <si>
    <t>Exact relative/exterior contract may support a focused note; Galois, Ramanujan/gcd-even and normal-basis mechanisms are classical. Priority unassessed beyond inherited assessment.</t>
  </si>
  <si>
    <t>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t>
  </si>
  <si>
    <t>R1: live exact statements and inherited priority notes screened; targeted external novelty audit not done</t>
  </si>
  <si>
    <t>[2026-10-12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Earlier dated history (preserved):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Earlier dated history (preserved):
Q26: Larger sizes and broader graph/coupling families remain unclassified; Q27 target-fiber construction is separate. Implementation: Both N16 cubic enumeration records independently reviewed; min rank10, no alternative minor, row mask1023. N16 quartics and N32 remain sampled only.</t>
  </si>
  <si>
    <t>proved_scoped | REVIEW-07 | Internal scoped outcome. Proof/certificate replay limits: accepted_dependency_status: Matching relevant proof/review bodies read; exact source pins and receipt bindings recorded. Historical exhaustive computations not silently promoted to fresh runs.
Source identity/access boundary: 
Documented sanitized exports: ae8e1e33b3b687c63d43671b0c8fe4e79a80ef82037b5bc83e13d629c6d92e84. Original-byte gaps remain preserved.</t>
  </si>
  <si>
    <t>Component only; no cheap arbitrary-input complement or full-FFT improvement. N=61440 count is 64603 literal events or 64499 with signed accumulation under stated unit-cost inverse convention.
E=Q(zeta_d) inside Q(zeta_N), rank over E; all-rational exterior still requires N-tau(N) width.</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</si>
  <si>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Compare the exact relative-field rank formula and whole-circuit interface with classical rational Fourier/Ramanujan transforms and Galois-linear complexity.</t>
  </si>
  <si>
    <t>No model-matched primary comparison newly completed; see inherited status and source locators.</t>
  </si>
  <si>
    <t xml:space="preserve">
https://docs.google.com/spreadsheets/d/1BHaGJHkXxf_UfZdyTKF2zrWNFzIP4IvhaqFMj-83BjU/edit#gid=1877766156&amp;range=A43:V43</t>
  </si>
  <si>
    <t>https://docs.google.com/spreadsheets/d/1BHaGJHkXxf_UfZdyTKF2zrWNFzIP4IvhaqFMj-83BjU/edit#gid=1877766156&amp;range=A43:V43</t>
  </si>
  <si>
    <t>[2026-10-12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Earlier dated history (preserved):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Earlier dated history (preserved):
accepted_scope: Specified seven-Green family excluded at N4,8,16 for any nonzero projective middle triple and allowed two masks/permutations; constrained nine-scalar open exclusion set for these fixed sizes.
Model/guards/costs: essential_assumptions: Seven fixed Green gains/orders, outer mixes
Legal inverses and consistent primitive roots under reduction
Full-column-rank homogeneous certificate per induced mapping
N4 has only six distinct structural orders
charged_cost_scope: Seven O(N) Green solves for candidate; dense construction, O(N⁶) exhaustive tests, coefficient search and precision separately paid.
Corrections/rejected extensions: current_scope_reconciliation: Exact N16 proof, independent acceptance, ledger and all seven source/data pins match; no 20,966,400-matrix rerun.
rejected_or_open_extensions: N16 quartic exhaustion unproved
Larger sizes sampled only
No all-N or unrestricted-cycle theorem
Deficient rank or local dominance does not give Fourier witness</t>
  </si>
  <si>
    <t>[2026-10-13; full status reconciliation]
OPEN: implementation, costing, integration or a stronger extension remains; the earlier accepted scoped result is retained. Shared work view: Q07, FUS-05, NEW-04, TH-07. This is not theorem equivalence.
Earlier dated history (preserved verbatim):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t>
  </si>
  <si>
    <t>13</t>
  </si>
  <si>
    <t>[2026-10-12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Earlier dated history (preserved):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Earlier dated history (preserved):
fresh_verification: Both N16 matrix instances reconstructed; 2,048 entries match; 130 fresh cubic mappings; planted and anchor controls
proof_kind: finite exhaustive certificate plus uniform algebraic certificate implication
Review record: research_cycle_2110/review07_weyl/PER_ID_OUTCOMES.json; SHA256 7e95bad2515c24c67d2e7474abafd54f6e980173123b8a5d9cd65707fa968bce.
Consolidation verifies mapping and hashes; it does not rerun all packet checks. No priority claim.</t>
  </si>
  <si>
    <t>BOUNDARY | Canonical odd-grid spectral minima and scoped reciprocal preparation</t>
  </si>
  <si>
    <t>Specialized theorem / certified numerical preparation</t>
  </si>
  <si>
    <t>[2026-10-12 19:31 UTC; independently accepted fixed N32 cross-prime cubic cover]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Earlier dated history (preserved):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Earlier dated history (preserved):
rejected_or_open_extensions: N16 quartic exhaustion unproved
Larger sizes sampled only
No all-N or unrestricted-cycle theorem
Deficient rank or local dominance does not give Fourier witness
Current supplement treatment: 
Packet priority qualification: No priority assessment or upgrade in this consolidation.
Historical gaps and historical current-overlay text are preserved in the consolidated ledger and A:V.</t>
  </si>
  <si>
    <t>[2026-10-11; publication-readiness reconciliation] The all-b grid minimum and equality classification are a specialized canonical-root application of known q-Hermite/q-Chebyshev identities and finite Jacobi positivity. The cold recurrence-stability theorem is a family-specific specialization of established rounding and determinant-perturbation theory, including Ipsen–Rehman Corollary 2.14. No new polynomial family, calibration identity or general stability principle is claimed; historical priority remains unresolved.
Prior dated record, preserved verbatim:
Classical low-degree family with unresolved exact grid-extremum priority; no new special functions or transform principle.</t>
  </si>
  <si>
    <t>[2026-10-11 23:59 UTC; independently accepted complete Q30 superlinear baseline]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[2026-10-11; publication-readiness reconciliation] Current accepted scopes are separate: (1) all-b canonical nonchirp spectral minimum/equality theorem; (2) first-order all-length reciprocal preparation with explicit b-dependent multiword/cold costs; (3) canonical nonchirp second-order relative multiplier stability; (4) b=1 full-Q inverse at bounded-description dyadic input/fixed tolerance, with later actual-residual acceptance. The broader P/Fourier execution problem remains open. Old b=1,2-only and general-preparation-open wording is historical, not the current scoped disposition.
Prior dated record, preserved verbatim:
Conditional proof closed
[2026-10-10; independently accepted b=2 boundary update] Partially closed: odd-N fixed b=1 and b=2 finite-word reciprocal preparation are independently accepted at their recorded scopes; general/growing-b preparation remains open.</t>
  </si>
  <si>
    <t>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t>
  </si>
  <si>
    <t>The N=32 cubic exhaustive obligation is already complete. Further brute-force size growth is expensive; a reusable structural certificate is the worthwhile gate. Triage from recorded evidence, 2026-10-12; not a proof or novelty probability.</t>
  </si>
  <si>
    <t>[2026-10-11 23:59 UTC; independently accepted complete Q30 superlinear baseline]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Earlier dated history (preserved):
[2026-10-11; publication-readiness reconciliation] This is a source-bound reconciliation, not a new proof replay. The all-b final author reconciliation, independent preparation and recurrence verdicts, b=1 full-Q inverse verdict and actual-residual verdict are separately hash-bound in the readiness source manifest. Later prior-work reports identify known q-Chebyshev and determinant-perturbation antecedents. No external human specialist or journal review is documented in the available evidence; independent agent checks are distinct from external peer review.
Prior dated record, preserved verbatim:
R2: accepted scope and complete saved boundary priority report inspected; selected primary q-polynomial text reopened; close full-text gaps retained</t>
  </si>
  <si>
    <r>
      <rPr>
        <rFont val="Arial"/>
        <color rgb="FF1155CC"/>
        <sz val="10.0"/>
        <u/>
      </rPr>
      <t xml:space="preserve">Fusion list 8
</t>
    </r>
    <r>
      <rPr>
        <rFont val="Arial"/>
        <color rgb="FF1155CC"/>
        <sz val="10.0"/>
        <u/>
      </rPr>
      <t xml:space="preserve">Theorem register 8
</t>
    </r>
    <r>
      <rPr>
        <rFont val="Arial"/>
        <color rgb="FF1155CC"/>
        <sz val="10.0"/>
        <u/>
      </rPr>
      <t>Prior work 16</t>
    </r>
  </si>
  <si>
    <t>[2026-10-11 23:59 UTC; independently accepted complete Q30 superlinear baseline]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[2026-10-11; publication-readiness reconciliation] For b≥1 and odd N≥2b+3 at the canonical negative-Fourier complex root, min|lambda|=2^b product_{j=1}^b sin((2j−1)pi/N), attained exactly at k0=(N+1)/2 and k0±1. The separate endpoint N=2b+1 has all N magnitudes sqrt(N). First-order preparation: ordinary binary b≥1, odd N≥2b+1, 2≤t≤n=ceil(log2(N+1)); p=t+(2b+1)n+ceil(log2(4096K_b)), K_b=16(b+1)4^b, D=b+p+n; reciprocal absolute sup error &lt;2^(−t)/256 with O(N(b+1)^3+D^20) word work and O(N(b+1)+D^8) words. Separately, nonchirp recurrence relative accuracy epsilon follows at p≥ceil(log2(64N^4/epsilon)), 0&lt;epsilon≤1/4, in its reviewed cold floating model. Separately, b=1 odd N≥5 full-Q inverse has output-relative l2 error ≤1/8 for fixed-d represented dyadics of component magnitude ≤2^(dn) and denominator exponent ≤dn, cold O_d(N+n^20) word work, O_d(N+n^8) storage and O_d(Nn²+n^20) bit work. The actual nonzero-input relative Q residual is ≤8·2^(−(d+16)n−64)≤2^(−112) at unchanged parameters; zero has exact zero absolute residual.
Prior dated record, preserved verbatim:
b=1 and b=2 global odd-grid modulus minima and equality modes, plus explicit reciprocal error and growing-word preparation budgets. b=1: minimum 2sin(pi/N), odd N&gt;=5; p=t+3n+10. b=2: minimum 4sin(pi/N)sin(3pi/N), odd N&gt;=7; p=t+5n+10. Both uniform reciprocal error &lt;2^-t/256 and charged O(N+(n+t)^12) word preparation on the stated 64n-bit RAM.</t>
  </si>
  <si>
    <t>[2026-10-13 12:24:37 UTC; frozen accepted-source cutoff]
Source-blocked: recover the current N32 proof/certificate body before selecting one uniform quotient lemma. Do not rerun N32 or substitute older samples for the missing exact current source.
Earlier dated history (preserved verbatim):
Formulate a uniform quotient/syzygy certificate or one explicitly resourced next-size experiment beyond completed N=32 cubic coverage; preserve exceptional-prime handling and all mappings.</t>
  </si>
  <si>
    <t>[2026-10-11 23:59 UTC; independently accepted complete Q30 superlinear baseline]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[2026-10-11; publication-readiness reconciliation] Fixed b gives asymptotic O_b(N) first-order word work with displayed cold terms retained; growing b retains its explicit larger multiword/preparation cost, not uniform O(N) or constant-word work. Nonchirp recurrence stability excludes N=2b+1. Canonical nonchirp inequalities do not transfer to arbitrary primitive embeddings or finite fields. The b=1 full-Q inverse is not the full-chirp endpoint, a P executor or a full Fourier executor. No fixed-IEEE, precision-optimality, linear-bit-work, production-speed, low-condition compiler or worldwide-priority claim. Efficient paid P application and end-to-end finite-precision Fourier composition remain open.
Prior dated record, preserved verbatim:
Only fixed b and canonical complex root. b=1 conditioning Theta(N), b=2 Theta(N^2); growing-b stability and useful low-condition inverse transfer remain open. Linear word preparation is not linear bit cost.</t>
  </si>
  <si>
    <t>[2026-10-11; publication-readiness reconciliation] Compare the exact canonical all-b grid minimum/equality package and complete cold specialization, crediting known q-Chebyshev calibration and Ipsen–Rehman perturbation. Retain named unread Zhedanov/citation-chain and other close-body gaps. Selected LS87 pages were subsequently image-read for the RS comparison, but that does not establish the Q30-specific implication or recover the omitted printed page 360. Prepare a source-bound scoped manuscript; do not re-audit already accepted component proofs merely to refresh this label.
Prior dated record, preserved verbatim:
Check the exact global discrete minimum and equality classification against q-Hermite root-of-unity inequalities, and retrieve inaccessible Zhedanov/Dalkılıç–Koçer sources.</t>
  </si>
  <si>
    <t>A reviewed uniform lemma or exact complete new finite certificate with coverage receipt. Partial ranks and a successful prior size are not an all-N theorem.</t>
  </si>
  <si>
    <t>AAK2009: Atakishiyeva–Atakishiyev–Koornwinder, q-extension of Mehta eigenvectors | https://arxiv.org/html/0811.4100v2
SpiridonovZhedanov1997: Spiridonov–Zhedanov, Zeros and orthogonality of Askey–Wilson polynomials for q a root of unity | https://arxiv.org/pdf/q-alg/9605034
Gray2006: Gray, Toeplitz and Circulant Matrices: A Review | https://ee.stanford.edu/~gray/toeplitz.pdf
Brent1976: Brent, Fast Multiple-Precision Evaluation of Elementary Functions | https://maths-people.anu.edu.au/~brent/pd/rpb034.pdf
PottsSteidlTasche: Potts–Steidl–Tasche, Numerical stability of fast trigonometric transforms: a worst case study | https://www-user.tu-chemnitz.de/~potts/paper/stabfinal.pdf</t>
  </si>
  <si>
    <t>[2026-10-11 23:59 UTC; independently accepted complete Q30 superlinear baseline]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Earlier dated history (preserved):
[2026-10-11; publication-readiness reconciliation] B1: SHA256 57969ab5e62d1e6f7f161c233eb22d7c7559292029bbadcafe7801c6aa3cd87d; B2: SHA256 12529521aa1c83eb6f9610282be3661056f92e612f6d84c88f6784eb10b23182; B3: SHA256 723d8b5cef74ef48a293fe78407f47f75131502eee26e223cee593204a28a873; B4: SHA256 3ce50e0ea1c2fa71c4664b6dbea75f16db7bddfb1c541324feb9affa28479992; B5: SHA256 6828312f2ab176e251cd4f4278685a7b8b1af23d022320427a8f47b33c50adcc; B6: SHA256 976cd000e1f13e02c00d1d6e7dc4266283c4b0915f3ad2cb40d89459cf31a811; B7: SHA256 ca25a43e4fc5520441367969fc6fad9e70a0025fbd2d5e53b8592d917be9cbe8. Full-Q preservation: Library libfile_c6ac4a3f65088191ac712faaa4a358c3. Residual independent review: Library libfile_b308e6d8698c819195a43342e581b763. Exact source filenames and byte lengths are in SOURCE_MANIFEST.json of the readiness report. Readiness ledger: Library libfile_8c27c5bd07a8819195ea3464dac6f856 v0, SHA256 f17a5668c3a9e221f1c968cfd584d92dafe236b88f6b2f2fae11a5f549429855; 27 underlying source bodies and seven packet payloads verified. Previous family display F69 retained here: BOUNDARY | b=1 and b=2 odd-grid q-Hermite spectral floors and preparation.
Prior dated record, preserved verbatim:
Audit artifact REPORT.md; SHA256 81c346fd0b3fdf13d58a4150cf29b0c9e417c5edc642ecfceb707d4f28e94833
Audit artifact ACCEPTED_SCOPE.json; SHA256 7aa636d72af61e49102194cff16c7fe8d814d16ba7713040d6f7cb01ea19ec0e
https://docs.google.com/spreadsheets/d/1BHaGJHkXxf_UfZdyTKF2zrWNFzIP4IvhaqFMj-83BjU/edit#gid=1877766156&amp;range=A33:V33</t>
  </si>
  <si>
    <t>https://docs.google.com/spreadsheets/d/1BHaGJHkXxf_UfZdyTKF2zrWNFzIP4IvhaqFMj-83BjU/edit#gid=1877766156&amp;range=A33:V33</t>
  </si>
  <si>
    <t>Spectral transfer and Stieltjes-Wigert mechanism classical; no novel generic inverse claim.</t>
  </si>
  <si>
    <t>[2026-10-11; publication-readiness reconciliation] BOUNDED LATER SOURCE COMPARISON: uniform-grid and cold-stability reports inspected; known q-Chebyshev and determinant-perturbation mechanisms attributed. No historical-priority clearance. Component correctness is independently accepted at the separate scopes in J/L, while full Fourier execution remains open. No external human specialist or journal review is documented in the available evidence; independent agent checks are distinct from external peer review.
Prior dated record, preserved verbatim:
BOUNDED COMPARISON: selected original/primary or inherited claim-level sources; worldwide priority still unassessed</t>
  </si>
  <si>
    <t>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t>
  </si>
  <si>
    <t>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t>
  </si>
  <si>
    <t>[2026-10-13 12:24:37 UTC; frozen accepted-source cutoff]
Source-blocked: recover the exact current backend package, then select a different P executor or lemma with its full paid model. The accepted superlinear baseline is complete.
Earlier dated history (preserved verbatim):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t>
  </si>
  <si>
    <t>C | supporting lemma / finite certificate / refinement</t>
  </si>
  <si>
    <t>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Full guards remain in the cited source row.</t>
  </si>
  <si>
    <t>RECOVERY | Other structured exact recognizers and q-difference evaluators</t>
  </si>
  <si>
    <t>Technical lemma or supporting specialization within Other structured exact recognizers and q-difference evaluators</t>
  </si>
  <si>
    <t>Row-specific inherited assessment: Known q-calculus/Vandermonde factorization foundation; task-specific specializations not cleared for priority.</t>
  </si>
  <si>
    <t>[2026-10-13; accepted-result cutoff 05:16:43 UTC; bounded later acceptance]
Compiler dependency only; recurrence/F096 parent unchanged. Bounded source-semantic audit COMPLETE: no concrete mismatch found on the pinned all-length arbitrary-input DFT endpoint in root-provisioned unit-cost exact-complex RAM, conditional on proof dependencies. No Lean build/kernel acceptance. Audit manifest 937b256ad983a6a23ddc024d7d2bd8f11a6d1d7b3e0ccdbd83dddb35dfd16a32.
Earlier dated history (preserved verbatim):
[2026-10-13; accepted-result cutoff 04:23:32 UTC; reviewed-results sync]
Compiler-slice result only; the separate recurrence/F096 parent scope is unchanged. Independent ACCEPT of bounded local matched comparison with corrections. Both complete pinned compiler declarations are exact-r and O(log^2 r); their upstream Lean proof was statically inspected, not independently rebuilt. Legal prior cancellation lowers local FFT calls from literal 16 to 12; candidate uses 8. Local depths are 24 log2(q)+18 versus +17, not a factor-two gain. For q=8,a=4,e=5, the prior literal layer count is 170 (not 162), and candidate 89 versus optimized prior 90. Review manifest 4e5e75b8e1fd946a3224900231e732f2768180285696c9e09cd06faba618b9f3. Named comparison complete (priority 15).
Earlier dated history (preserved verbatim):
Accepted supporting identities; exact boundaries matter.</t>
  </si>
  <si>
    <t>A compact polynomial or fixed kernel is not an O(N) application oracle. All changed child actions and terminal decoders remain charged.
No new current closure; historical limitations remain.</t>
  </si>
  <si>
    <t>ALG-PRIMITIVE-HOLONOMY</t>
  </si>
  <si>
    <t>[2026-10-13; accepted-result cutoff 05:16:43 UTC; bounded later acceptance]
Retain recurrence parent 53 and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Parent recurrence work retains priority 53 and its existing proof obligations. Compiler slice only: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Compare exact input families, all-coordinate verification and full cost ledger with Prony, rational generating functions and sparse interpolation; implementation repairs are separate.</t>
  </si>
  <si>
    <t>Original D06 source-byte provenance is recovered and closed (SHA256 e871250b94c9a5823adacee7da26bb6d4477af0758c684aa8c8ff9e34be21f89). Optimized implementation, complete production resource accounting and full-interface priority remain open.</t>
  </si>
  <si>
    <t>["F025"]</t>
  </si>
  <si>
    <t>https://github.com/AgentSlop-Si/research/blob/main/math/archive/objects/bc/bc62a95e8677464a5ecc682f5afc9a62f329a5e08c218e86f1782986b1998ab0__059_bc62a95e8677464a.inert.txt | export SHA256 bc62a95e8677464a5ecc682f5afc9a62f329a5e08c218e86f1782986b1998ab0
https://github.com/AgentSlop-Si/research/blob/main/math/archive/objects/45/4571d3e8e6f06f0ddfe0c57b78b84b2c03c77ea5f5b78643f1a7766ef201473e__4571d3e8e6f06f0d__README.md | export SHA256 4571d3e8e6f06f0ddfe0c57b78b84b2c03c77ea5f5b78643f1a7766ef201473e
https://github.com/AgentSlop-Si/research/blob/main/math/archive/objects/58/58001a15deae9625ae6b4bf9e98327fc3c6138a8e5196e2fd152ede1894193de__107_58001a15deae9625.md | export SHA256 58001a15deae9625ae6b4bf9e98327fc3c6138a8e5196e2fd152ede1894193de</t>
  </si>
  <si>
    <t>All-anchor primitive-holonomy curvature obstruction</t>
  </si>
  <si>
    <r>
      <rPr>
        <rFont val="Arial"/>
        <color rgb="FF1155CC"/>
        <sz val="10.0"/>
        <u/>
      </rPr>
      <t xml:space="preserve">novelity breakthough: NEW-03
</t>
    </r>
    <r>
      <rPr>
        <rFont val="Arial"/>
        <color rgb="FF1155CC"/>
        <sz val="10.0"/>
        <u/>
      </rPr>
      <t>New results 6</t>
    </r>
  </si>
  <si>
    <t>["Q19"]</t>
  </si>
  <si>
    <t>Audit artifact REPORT.md; SHA256 45282c36a3cdaf743be7586b0315e34c531b40cc250dc4eb9d436dbc2c94f217 Audit artifact REVIEW.md; SHA256 5caac961c8ef5120c55fa024063080e0d87b67e8cc5847387f239221cb6d3cbb Audit artifact REPORT.md; SHA256…</t>
  </si>
  <si>
    <t>For N=2^m≥4 and legal cycle G=(I−αW)^(−1) with α^N=ω^c primitive of order N, every (N−1)×(N−1) anchored exponent-curvature matrix has determinant a unit mod N and rank N−1 over F2. Fourier anchored exponent curvature is an outer product and has F2 rank one. Hence no invertible outer diagonal scalings and independent permutations make these kernels Fourier-equivalent.</t>
  </si>
  <si>
    <t>Dyadic N, primitive holonomy c coprime to N, nonzero-entry legal single-cycle kernel; exponents are in Z/NZ, F2 is the derived exponent field.</t>
  </si>
  <si>
    <t>Accepted independent Phase37 proof audit; all-anchor step uses unimodular bases of the zero-sum lattice. Independent finite controls support rather than establish the uniform theorem.</t>
  </si>
  <si>
    <t>Specific anchored determinant deduction is a possible specialized result; underlying four-entry curvature invariant is classical Haagerup-type material. No standalone novelty priority established.</t>
  </si>
  <si>
    <t>Primitive-holonomy hypothesis matters; no freely varying sum/product or all-cycle-bank exclusion. Ratios must lie in the root subgroup before exponent-parity extraction.</t>
  </si>
  <si>
    <t>Useful lemma or certification-methods appendix; weak standalone publication priority.</t>
  </si>
  <si>
    <t>[{"archive_relative_path":"master/fft_research_master_20261009/additions/0038_construction_and_source_synthesis/reviews/review_phase37/REVIEW.md","sha256":"206c0390037a3185b57049d815524ca21d52ec7cacb7bed58e080958f649fcc4","inspection":"saved theorem/audit read as inert text"},{"archive_relative_path":"master/fft_research_master_20261009/additions/0038_construction_and_source_synthesis/direct_sources/0101/THEOREM (1).md","sha256":"41e33de3d9eccd79df4ae2ff04f851eb52b0df0e584f36a3d83a08ae096b1bc4","inspection":"saved theorem/audit read as inert text"},{"archive_relative_path":"master/fft_research_master_20261009/additions/1717/phase20_audit/PHASE20_AUDIT.md","sha256":"e7413d1d591cfae89647304a88b1ca664dea9602dd86fec79a58688f346a7946","inspection":"saved theorem/audit read as inert text"}]</t>
  </si>
  <si>
    <t>5</t>
  </si>
  <si>
    <t>MINIMAX | Fourier endpoint minimax and autocorrelation-deficit rank bounds</t>
  </si>
  <si>
    <t>Specialized theorem in Fourier submatrix geometry</t>
  </si>
  <si>
    <t>[2026-10-12 01:29 UTC; Q05 classical upper attribution correction]
Dated independent attribution correction: all-finite-abelian-2-group matching upper and common cut profile are elementary consequences of the earlier TW477 Lemma12 dual-flag construction; symmetric recursion is its self-dual specialization. Remove independent upper-ordering novelty credit. N8 lower is classical via TW477 Corollary21 for all order-eight abelian groups. N&gt;=16 universal lower and worldwide full-equality priority remain unresolved. Earlier blanket statements that the noncyclic upper construction/comparison is open are superseded; accepted mathematics and historical records are retained.
Earlier dated history (preserved):
Two focused application candidates with historical priority unresolved: the all-size cyclic-dyadic independent-endpoint minimax and the separately scoped arbitrary-abelian deficit rank/gap formula. Digit reversal, the N=8 corollary, rank &gt;= rh/N, stabilizer-sensitive uncertainty and the maximum-translation-overlap statistic are established; no new invariant or spectral principle is claimed.</t>
  </si>
  <si>
    <t>[2026-10-13; full status reconciliation]
OPEN: historical attribution / primary-source comparison is the leading recorded task. The accepted scoped correctness proof is not being reopened. Unproved general sparse reconstruction is retained separately from the leading historical-priority comparison. Shared work view: NEW-06, Q17. This is not theorem equivalence.
Earlier dated history (preserved verbatim):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</si>
  <si>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accepted
Related current status (scope, not blanket theorem equivalence): Q05: Proof closed. Endpoint minimax and odd-moment bounds retained. Deficit invariant extends the block-rank/gap argument to arbitrary finite abelian groups.</t>
  </si>
  <si>
    <t>[2026-10-12 01:29 UTC; Q05 classical upper attribution correction]
Independent proof/source comparison accepts the bounded attribution correction and retains the earlier accepted equality. This is an internal independent mathematical audit, not an external human peer-review or worldwide-priority certification. Historical credit for the upper and N8 lower is resolved; larger-size universal-lower and full-priority comparison remains open.
Earlier dated history (preserved):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Earlier dated history (preserved):
[2026-10-11; independent manuscript review] ACCEPT for the exact 12-page Fourier endpoint manuscript and rendered PDF. Cyclic-dyadic minimax, boundary cases/bit-reversal attainment, separate half-square rank minimum and finite-abelian deficit rank/positive indexed approximation bounds accepted. Fresh exact controls and 12-page visual inspection passed. Final DV2008 source/comparison provenance is closed; historical priority remains unresolved. Earlier pass descriptions below are retained as history.
[Earlier record preserved below]
R2 follow-up reconciliation: P2134 primary comparisons read, including the TW470 N=8 corollary and known overlap statistic. The accepted final DV2008 passage comparison is inherited; final body/standalone artifact not recovered. No new proof audit or worldwide clearance.</t>
  </si>
  <si>
    <t>Q19: Proof closed. Phase18 curvature energy, forest-holonomy rank and full inherited commutator-spectrum arguments reconstructed and accepted.</t>
  </si>
  <si>
    <t>[2026-10-12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For N=2^m≥8 in characteristic zero, min_(ρ,σ) q(Pρ F_N Pσ^T)=N/4+1, attained by double bit reversal. r_N(k)=ceil(k/2)+r_(N/4)(floor(k/2)) for k≤N/2 with reflection; total upper-cut sum is exactly minimal at N8,16 (14,48), and bit reversal has leading asymptotic N²/6.</t>
  </si>
  <si>
    <t>Q19: Specific quantitative synthesis unresolved; classical gauge/switching and spectral mechanisms explicit.</t>
  </si>
  <si>
    <t>[2026-10-12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Earlier dated history (preserved):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Earlier dated history (preserved):
No arithmetic lower bound; finite fields not covered by positivity argument; exact all-size minimum rank sum not proved.
Q05: General deficit extension is tracked separately. Implementation: Not applicable to abstract proof</t>
  </si>
  <si>
    <t>Q19: O(E) exact-scalar diagnostic requires supplied references and paid norm certificates. Source floating-point tests do not give outward-rounded certification. Implementation: Certified finite-precision implementation pending</t>
  </si>
  <si>
    <r>
      <rPr>
        <rFont val="Arial"/>
        <color rgb="FF1155CC"/>
        <sz val="10.0"/>
        <u/>
      </rPr>
      <t xml:space="preserve">novelity breakthough: NEW-06
</t>
    </r>
    <r>
      <rPr>
        <rFont val="Arial"/>
        <color rgb="FF1155CC"/>
        <sz val="10.0"/>
        <u/>
      </rPr>
      <t>New results 9</t>
    </r>
  </si>
  <si>
    <t>proved_scoped | REVIEW-06 | Internal scoped outcome. Proof/certificate replay limits: replay_status: Integer zero-sum-lattice proof read; all 84 anchor determinants at N=2,4,8 newly checked; N=2 is an algebraic endpoint control.</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</si>
  <si>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Earlier dated history (preserved):
[2026-10-11; current remaining work] Final DV2008 source access and recovered comparison-report provenance are verified closed in the accepted manuscript review, superseding the recovery task below. Historical priority, model-matched broader literature comparison, noncyclic minimax upper construction and exact all-size minimum rank sums remain unresolved.
[Earlier record preserved below]
Recover the accepted final DV2008 comparison artifact while preserving its inherited status and distinct preprint numbering; compare higher-dimensional support/rank profiles and concentration second-moment inequalities retaining overlap data. Noncyclic upper minimax and all-size minimum rank sums remain unestablished in the project.</t>
  </si>
  <si>
    <t>accepted_scope: Every anchored exponent-curvature determinant is a unit modulo N and mod2 rank is N-1, versus Fourier rank one.
Model/guards/costs: exact_hypotheses: N=2^m&gt;=4, Hamiltonian N-cycle W, alpha!=0, alpha^N=omega^c with gcd(c,N)=1.
Entrywise nonzero Green; independent anchors/permutations and arbitrary invertible outer diagonals.
Finite-field parity use requires nonzero entries and verified Nth-root ratio membership first.
Corrections/rejected extensions: excluded_claims: Nonprimitive holonomy and internally tunable multi-branch architectures are not excluded.
Curvature exponent rank is different from coefficient-matrix or entrywise-phase rank.</t>
  </si>
  <si>
    <t>[2026-10-12 01:29 UTC; Q05 classical upper attribution correction]
Fresh primary-text bridge: Delvaux–Van Barel TW477, November2006, https://www.cs.kuleuven.be/publicaties/rapporten/tw/TW477.pdf, Lemma11 printedpp10–11/PDF12–13, Lemma12 printedp11/PDF13, Remark13 and Theorem20/Corollary21 printedpp17–18/PDF19–20. TW477 is the preprint of the2007 Kronecker-product paper, distinct from the final2008 cyclic paper https://doi.org/10.1016/j.laa.2008.04.043. Final2007 body/numbering not independently checked; TW470 numbering inherited after retrieval failure. Pernet–Storjohann arXiv1701.00396v2 Definition1 identifies the standard maximum of the two quasiseparable orders. Textual primary inspection only; no new visual-page or final2008 PDF-byte verification claim.
Earlier dated history (preserved):
DV2008: Delvaux–Van Barel, Rank-deficient submatrices of Fourier matrices | https://doi.org/10.1016/j.laa.2008.04.043
[2026-10-10 follow-up comparison; access limits in source ledger]
P2134_DV2008_FINAL: Rank-deficient submatrices of Fourier matrices | https://www.sciencedirect.com/science/article/pii/S0024379508002164
P2134_DV2006_TW470: Rank-deficient submatrices of Fourier matrices | https://www.cs.kuleuven.be/publicaties/rapporten/tw/TW470.pdf
P2134_DV2006_TW477: Rank-deficient submatrices of Kronecker products of Fourier matrices | https://www.cs.kuleuven.be/publicaties/rapporten/tw/TW477.pdf
P2134_DEWOLF2005: Lower Bounds on Matrix Rigidity via a Quantum Argument | https://homepages.cwi.nl/~rdewolf/publ/qc/qrigid.pdf
P2134_FHX2018: The shift bound for abelian codes and generalizations of the Donoho-Stark uncertainty principle | https://arxiv.org/pdf/1804.00367
P2134_SHKREDOV2024: Uncertainty for convolutions of sets | https://arxiv.org/pdf/2404.12469v1
P2134_ALAGIC_RUSSELL2008: Uncertainty Principles for Compact Groups | https://arxiv.org/pdf/math/0608702v2</t>
  </si>
  <si>
    <t>fresh_check_groups: all_anchor_integer_curvature_determinants
evidence_type: uniform_all_anchor_obstruction
Review record: research_cycle_2104/review06_algebra/PER_ID_OUTCOMES.json; SHA256 6cbe4997dcb79534c20fbdde683346448bd1f0ff1a8944b53d3cc0c5d1e7d363.
Consolidation verifies mapping and hashes; it does not rerun all packet checks. No priority claim.</t>
  </si>
  <si>
    <t>[2026-10-12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Earlier dated history (preserved):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Earlier dated history (preserved):
[2026-10-11; exact reviewed manuscript sources]
PDF: Fourier_Endpoint_Working_Manuscript.pdf; Library libfile_c83f2c614a948191bd610548e149936a; SHA256 d216f5fdbdd02ebfcfa8b17614067237edf491158c31b5041c337724e91ec408.
Review receipt: research_cycle_0010/endpoint_manuscript_review/RECEIPT.json; SHA256 6093e85fa2a337af5f8ee2f63a1d170c20054553e6e64d15ed4dd5fc571ea4ea.
Editable manuscript, exact receipt and REVIEW.md are in verified Library bundle libfile_49367504a6a481919e7b31ab67d4d1f9.
[Earlier record preserved below]
https://github.com/AgentSlop-Si/research/blob/main/math/archive/objects/31/317be720b139fdf6fa9218d6cf6a2ad5c725100c566bae39083a64ec49fa5ef6__ENDPOINT_AUDIT.md | export SHA256 317be720b139fdf6fa9218d6cf6a2ad5c725100c566bae39083a64ec49fa5ef6
Q05 current accepted scope: https://docs.google.com/spreadsheets/d/1BHaGJHkXxf_UfZdyTKF2zrWNFzIP4IvhaqFMj-83BjU/edit#gid=1877766156&amp;range=A8:V8
Follow-up novelty audit: research_cycle_2134/endpoint_priority/REPORT.md | SHA256 67abfd8e8d10776adbd9e333b0132bd311298a3c5479fd79a1741ec5be1eefeb
Primary source ledger: research_cycle_2134/endpoint_priority/PRIMARY_SOURCES.json | SHA256 516bb09b4210412baca26373a256bf094bb647ea5d5bbab4f1ea5094efa2c27f</t>
  </si>
  <si>
    <t>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t>
  </si>
  <si>
    <t>remaining_obligation: None blocks the scoped result. Wider mathematical, implementation, replay and priority boundaries are stated explicitly.
Current supplement treatment: 
Packet priority qualification: novelty_status: Classical cross-ratio invariance; exact primitive-holonomy application priority unresolved.
Historical gaps and historical current-overlay text are preserved in the consolidated ledger and A:V.</t>
  </si>
  <si>
    <t>For all-anchor primitive-holonomy curvature obstruction, compare the exact invariant and equality/metric claim with classical Fourier equivalence, switching, Gram and spectral methods; preserve unitary versus arbitrary-invertible distinctions. Preserve this boundary: Primitive-holonomy hypothesis matters; no freely varying sum/product or all-cycle-bank exclusion.</t>
  </si>
  <si>
    <t>[2026-10-12 01:29 UTC; Q05 classical upper attribution correction]
Independent proof/source comparison accepts the bounded attribution correction and retains the earlier accepted equality. This is an internal independent mathematical audit, not an external human peer-review or worldwide-priority certification. Historical credit for the upper and N8 lower is resolved; larger-size universal-lower and full-priority comparison remains open.
Earlier dated history (preserved):
[2026-10-11; publication-readiness reconciliation] The exact scoped manuscript has the independent acceptance recorded in column K; the older no-new-proof-review sentence below describes the earlier literature-comparison pass only. Bounded model-matched historical priority remains unresolved. No external human specialist or journal review is documented in the available evidence; independent agent checks are distinct from external peer review.
Prior dated record, preserved verbatim:
BOUNDED FOLLOW-UP COMPARISON: saved P2134 audit reconciled; worldwide priority unresolved. Correctness remains separately attributed; no new independent proof review.</t>
  </si>
  <si>
    <t>C | accepted refinement or closure; no separate discovery count</t>
  </si>
  <si>
    <t>Short fixed-rectangle rank/gap application with historical priority unresolved; no separate discovery count. The deficit d_H is h minus the established maximum nonzero-translation overlap rho(H). Stabilizer-sensitive uncertainty, the rank &gt;= rh/N baseline and complementary-Gram second-moment/spectral tools are classical.</t>
  </si>
  <si>
    <t>[2026-10-13; accepted-result cutoff 05:16:43 UTC; bounded later acceptance]
Comparison dependency only; preserve the general asymmetric NEW-05 theorem.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Proof closed</t>
  </si>
  <si>
    <t>[2026-10-11; independent manuscript review] The finite-abelian complex character-table deficit rank and positive indexed operator-norm approximation statements, including transpose and explicit endpoint conventions, are accepted in the 12-page endpoint manuscript. Exact fresh controls passed. This consolidates the existing scoped result without a new discovery count; worldwide priority remains unresolved.
[Earlier record preserved below]
R2 follow-up reconciliation: P2134 primary comparisons read, including the TW470 N=8 corollary and known overlap statistic. The accepted final DV2008 passage comparison is inherited; final body/standalone artifact not recovered. No new proof audit or worldwide clearance.</t>
  </si>
  <si>
    <t>Research queue 20</t>
  </si>
  <si>
    <t>["F023"]</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</si>
  <si>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[2026-10-11; current remaining work] Final DV2008 source access and recovered comparison-report provenance are verified closed in the accepted manuscript review, superseding the recovery task below. The exact deficit rank/gap application's historical priority and broader concentration/rank comparison remain open; no new invariant or spectral principle is claimed.
[Earlier record preserved below]
Recover the accepted final DV2008 comparison artifact while preserving its inherited status and distinct preprint numbering; compare higher-dimensional support/rank profiles and concentration second-moment inequalities retaining overlap data. Noncyclic upper minimax and all-size minimum rank sums remain unestablished in the project.</t>
  </si>
  <si>
    <t>DV2008: Delvaux–Van Barel, Rank-deficient submatrices of Fourier matrices | https://doi.org/10.1016/j.laa.2008.04.043
[2026-10-10 follow-up comparison; access limits in source ledger]
P2134_DEWOLF2005: Lower Bounds on Matrix Rigidity via a Quantum Argument | https://homepages.cwi.nl/~rdewolf/publ/qc/qrigid.pdf
P2134_FHX2018: The shift bound for abelian codes and generalizations of the Donoho-Stark uncertainty principle | https://arxiv.org/pdf/1804.00367
P2134_SHKREDOV2024: Uncertainty for convolutions of sets | https://arxiv.org/pdf/2404.12469v1
P2134_ALAGIC_RUSSELL2008: Uncertainty Principles for Compact Groups | https://arxiv.org/pdf/math/0608702v2</t>
  </si>
  <si>
    <t>[2026-10-11; accepted deficit manuscript section] Exact manuscript/PDF and receipt are the endpoint package linked in Q32: PDF Library libfile_c83f2c614a948191bd610548e149936a; source/review bundle libfile_49367504a6a481919e7b31ab67d4d1f9. Receipt research_cycle_0010/endpoint_manuscript_review/RECEIPT.json; SHA256 6093e85fa2a337af5f8ee2f63a1d170c20054553e6e64d15ed4dd5fc571ea4ea.
[Earlier record preserved below]
Audit artifact 317be720b139fdf6fa9218d6cf6a2ad5c725100c566bae39083a64ec49fa5ef6__ENDPOINT_AUDIT.md; SHA256 317be720b139fdf6fa9218d6cf6a2ad5c725100c566bae39083a64ec49fa5ef6
https://docs.google.com/spreadsheets/d/1BHaGJHkXxf_UfZdyTKF2zrWNFzIP4IvhaqFMj-83BjU/edit#gid=627764102&amp;range=A8:V8
Follow-up novelty audit: research_cycle_2134/endpoint_priority/REPORT.md | SHA256 67abfd8e8d10776adbd9e333b0132bd311298a3c5479fd79a1741ec5be1eefeb
Primary source ledger: research_cycle_2134/endpoint_priority/PRIMARY_SOURCES.json | SHA256 516bb09b4210412baca26373a256bf094bb647ea5d5bbab4f1ea5094efa2c27f</t>
  </si>
  <si>
    <t>https://docs.google.com/spreadsheets/d/1BHaGJHkXxf_UfZdyTKF2zrWNFzIP4IvhaqFMj-83BjU/edit#gid=627764102&amp;range=A8:V8</t>
  </si>
  <si>
    <t>BOUNDED FOLLOW-UP COMPARISON: saved P2134 audit reconciled; worldwide priority unresolved. Correctness remains separately attributed; no new independent proof review.</t>
  </si>
  <si>
    <t>[2026-10-13; accepted-result cutoff 05:16:43 UTC; bounded later acceptance]
Universal N&gt;=16 lower/full-minimax historical attribution unresolved. The matching upper and N=8 lower remain classical; missing original-byte replay is disclosed.
Earlier dated history (preserved verbatim):
C | accepted refinement or closure; no separate discovery count. Exact historical priority remains unverified; accepted proof and an unsuccessful prior-work search do not certify novelty.</t>
  </si>
  <si>
    <t>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Full guards remain in the cited source row.</t>
  </si>
  <si>
    <t>For d≡3 mod4, b=(d−1)/2, the overlap parameters at ω and ω^(−1) satisfy 1/τ+1/τ*=1 where defined; a denominator-free identity also holds.
For prime p≡3 mod4, A=(p−1)/2, at least one of J_(A+1)(y;τ), J_(A+1)(y;τ*) is squarefree when the reciprocal relation and nonzero-parameter guards hold.
Let U_b=H_b/(z+1), Γ_d=Disc(U_b)Res(z^d+1,U_b), and c_d^pair be the coefficient content of the nonzero canonical remainder Γ_d(q)Γ_d(q^(d−1)) mod Φ_d. If p∤d c_d^pair, H_((dp−1)/2)(z;ζ_dp) is squarefree.</t>
  </si>
  <si>
    <t>O | construction remains open</t>
  </si>
  <si>
    <t>Distinct paired-content invariant; ordinary derivatives, p≡3 mod4, p∤d, one good residue component suffices.</t>
  </si>
  <si>
    <t>OPEN | Open, failed or conditional construction routes</t>
  </si>
  <si>
    <t>Open problem / conditional framework</t>
  </si>
  <si>
    <t>Accepted in overlap independent audit.</t>
  </si>
  <si>
    <t>Classical differentiation equivalence.
[2026-10-10 13:10 UTC checkpoint] Bounded editorial assessment for the specifically linked continuation (Necklace Green Fourier transport): not ready as a Fourier-algorithm paper; optional auxiliary note would need separate framing. Next evidence: Uniform transport plus exact Fourier identity and charged preparation/application/transpose costs, or narrowly scoped auxiliary-note comparison. This annotation does not change correctness, construction, implementation, novelty or historical-count fields. Full comparison: math/updates/2026-10-10-1310/notes/02_publication_readiness.md.</t>
  </si>
  <si>
    <t>Conditional proof closed</t>
  </si>
  <si>
    <t>Specific reciprocal pairing/application candidate; standalone Wronskian ingredient is an exact known hook specialization.</t>
  </si>
  <si>
    <t>[2026-10-12 00:08 UTC; independently accepted Q31 fixed-sweep scalar obstruction]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Earlier dated history (preserved):
R1: exact catalogue/current statements and inherited priority notes screened; original proof and historical novelty unassessed in this pass</t>
  </si>
  <si>
    <t>p≡1 mod4 can have a zero-root obstruction; cannot assert all residue components good or apply at p|d.</t>
  </si>
  <si>
    <t>Corollary/section of ALG-RS-LOCAL, not another independent paper claim.</t>
  </si>
  <si>
    <t>[{"archive_relative_path":"master/fft_research_master_20261009/additions/0431_review_and_content_extensions/overlap_cluster_extension_0406/RESEARCH_REPORT.md","sha256":"886e05ae5a65e8d6516000f90c3821d8a54ca0812167487148b66bbb148cab79","inspection":"saved theorem/audit read as inert text"},{"archive_relative_path":"master/fft_research_master_20261009/additions/0431_review_and_content_extensions/overlap_cluster_independent_audit_0410/INDEPENDENT_AUDIT.md","sha256":"671072d1e5b6fe57feaab5c79574535fb17681d99c1007832144121384cf022b","inspection":"saved theorem/audit read as inert text"},{"archive_relative_path":"master/fft_research_master_20261009/additions/0431_review_and_content_extensions/overlap_valuation_priority_0421/PRIMARY_REDUCTIONS.md","sha256":"a82db572a9327b297579202e4482a0dd0ffdc5c7a868800643bb8bf3aa3bedcd","inspection":"saved theorem/audit read as inert text"}]</t>
  </si>
  <si>
    <t>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
[2026-10-12 00:08 UTC; independently accepted Q31 fixed-sweep scalar obstruction]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Earlier dated history (preserved):
Conditional formal-jet/Hessian reduction independently accepted: an origin-regular size-s sparse quadratic jet gives a Fourier circuit in O(s+N) work/storage.
[2026-10-10 13:00 UTC; reviewed scoped continuation] Exact least-period trace, O(N 2^c) short-orbit construction, polynomial Hessian transport, nonzero-baseline sparse Gram representation and bounded-local marking obstruction. Q31 remains constructively open; canonical characteristic dividing k gives H=0; address and Newton characteristic qualifiers retained; no inexpensive Fourier-compatible transport constructed. Exact arithmetic auxiliary acceptance does not complete Q31: its conditional proof stays closed, task stays construction-blocked, and a uniformly generated inexpensive transport satisfying P^T H P=F_N is still absent. Sparse Gram formula requires nonzero baseline; polynomial differentiation does not. The O(log N)-bit address contract requires the stated K=O(log N) schedule; Newton determinant-prefix conversion requires characteristic zero or &gt;K. Source archive SHA-256: afd7a3dc1ed24109cb57f90f714ae0242224b8d029030b5e3b450a6ed85ac183. Accepted audit: math/updates/2026-10-10-1300/notes/01_necklace_transport.md; SHA-256 89d9757a9ba3acefa166ae54f31745c1fd4beab136b834a447321985501ba293.
[2026-10-10 14:03 UTC; accepted reviews] Q01 consolidation v3 preserves this separate exact construction gate: for T=P^T H P, require T e0=1 and T S=D_omega T, with a supplied primitive N-th root and fully charged preparation/application/output. No such uniform low-work transport is constructed. Characteristic-dividing-k canonical trace and nonzero-baseline guards remain. Repeated Necklace upload adds source identity only.
[2026-10-10 15:35 UTC; accepted supplements] The explicit centered four-Green source is origin-regular and O(N)-cost, but fails the Fourier jet for every dyadic N≥1024 when all branches use one natural cycle with constant scalar gains, at Necklace horizon log2(N)+2. The accepted two-sided denominator gate is N−r≤s d Delta for P=R q(S)^−1, deg(q)=r&lt;N, q(0)≠0, q(S) invertible, H row degree Delta, and R column/row degrees s,d. A common integer quadratic chirp replaces r by (2|h|+1)r when this is &lt;N; h=0,±1,±2 are also excluded at N≥1024, and every fixed h eventually fails. Independently ordered cycles and arbitrary nonquadratic/variable-gain transports remain open. Q31 stays construction-blocked; the conditional compiler remains closed.</t>
  </si>
  <si>
    <t>[2026-10-12 00:08 UTC; independently accepted Q31 fixed-sweep scalar obstruction]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Earlier dated history (preserved):
Supply and charge an origin-regular shared formal quadratic-jet circuit. Piecewise constant/discontinuous finite-word rounding is not such a source.
Regular fast formal-jet source open</t>
  </si>
  <si>
    <t>Resolve the missing premise or construct the missing object before assessing a breakthrough claim; existing counterexamples close only their stated route.</t>
  </si>
  <si>
    <t>[2026-10-12 00:08 UTC; independently accepted Q31 fixed-sweep scalar obstruction]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Earlier dated history (preserved):
https://docs.google.com/spreadsheets/d/1BHaGJHkXxf_UfZdyTKF2zrWNFzIP4IvhaqFMj-83BjU/edit#gid=1877766156&amp;range=A34:V34</t>
  </si>
  <si>
    <t>https://docs.google.com/spreadsheets/d/1BHaGJHkXxf_UfZdyTKF2zrWNFzIP4IvhaqFMj-83BjU/edit#gid=1877766156&amp;range=A34:V34</t>
  </si>
  <si>
    <t>The central positive construction is absent. High potential information gain but low near-term tractability and no established standalone novelty. Triage from recorded evidence, 2026-10-12; not a proof or novelty probability.</t>
  </si>
  <si>
    <t>O | construction remains open. Exact historical priority remains unverified; accepted proof and an unsuccessful prior-work search do not certify novelty.</t>
  </si>
  <si>
    <t>Q02: Proof closed. Hermite disk exclusion and half-order guard removal retained. Composite residual squarefreeness remains a guard.
Q08: Proof closed. Fixed-degree full cluster singular spectrum added; constants remain degree-dependent.</t>
  </si>
  <si>
    <t>[2026-10-13 12:24:37 UTC; frozen accepted-source cutoff]
Scope selection required: supply one source beyond the fixed-sweep/same-cycle restrictions. Freeze zero-input inverse guards, information crossings and the exact Fourier/Weyl identity. Stop at a legal contract or failed premise.
Earlier dated history (preserved verbatim):
Provide one actual origin-regular Fourier-compatible scalar source outside the known fixed-sweep obstruction, charging every coefficient, derivative/readout and preparation step before any asymptotic claim.</t>
  </si>
  <si>
    <t>A nontrivial exact legal source with full Fourier compatibility and charged ledger, or a precisely scoped obstruction. Formal equivalence and rounded discontinuous circuits do not meet the premise.</t>
  </si>
  <si>
    <t>Q02: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
Q08: General spectral mechanism is classical; RS specialization priority unresolved.</t>
  </si>
  <si>
    <t>No established new theorem at the unproved/failed target level. Failed route to claimed fast/stable output, retained unranked.</t>
  </si>
  <si>
    <t>Q02: See Q29 for the broader composite extension. Implementation: Not applicable to abstract proof
Q08: Does not give a uniform growing-degree stability theorem. Implementation: Implementation pending</t>
  </si>
  <si>
    <t>Six failures include huge error and infinities; row-count helper for p in[1/4,1/2) overflows before cap because bound does not decay. These failures do not refute Gaussian padded theorem.
No new current closure; historical limitations remain.</t>
  </si>
  <si>
    <t>[2026-10-13; accepted-result cutoff 04:23:32 UTC; reviewed-results sync]
Completed selected slice 15; broader parent OPEN, no active dispatch
Earlier dated history (preserved verbatim):
[2026-10-13 00:04 UTC; current cycle]
Current next action 55/100
Earlier dated history (preserved verbatim):
Unassigned</t>
  </si>
  <si>
    <t>Compare the exact error norm and scale with sparse Fourier recovery, sampling and rank barriers; a sublinear per-bin scale need not imply meaningful relative-l2 accuracy.</t>
  </si>
  <si>
    <t>proved_scoped | REVIEW-06 | Internal scoped outcome. Proof/certificate replay limits: replay_status: Uniform proof reviewed including parity-complete correction; five cyclotomic inverse identities, ten Wronskian identities and all prime-field paired parameters at those primes freshly checked. No claim prime-field samples replace extension-field proof.</t>
  </si>
  <si>
    <t>Next cycle 5</t>
  </si>
  <si>
    <t>https://github.com/AgentSlop-Si/research/blob/main/math/archive/objects/91/912610166b4c74a0e3e77a076560f1f1ef7edf854ec6fbfd879920692d75a94e__REVIEW_REPORT.md | export SHA256 912610166b4c74a0e3e77a076560f1f1ef7edf854ec6fbfd879920692d75a94e</t>
  </si>
  <si>
    <t>accepted_scope: At least one paired J is squarefree over algebraic closure except exactly p=1 mod4 and tau=tau_prime=2, giving a triple zero. Integer cyclotomic division plus same-component guards supplies characteristic-zero target squarefreeness.
Model/guards/costs: exact_hypotheses: d=4r+3, b=(d-1)/2; integral g*v^iota+g^iota*v=v*v^iota identity.
Odd prime p, A=(p-1)/2; finite nonzero parameters with 1/tau+1/tau_prime=1.
Historical p=3 mod4 bridge: p∤d and nonzero reduced paired content not divisible by p. Current p=1 mod4 bridge also requires nonzero augmented delta=2g-v in the same residue component.
Corrections/rejected extensions: excluded_claims: Characteristic-zero disk result does not remove modular exception.
Historical five fixed bases plus isolated certificates and current six augmented bases do not establish universal content support or repeated-prime lifting.
Augmented target orders N=3 mod4 retain legal scalar-bank minimum m+1.</t>
  </si>
  <si>
    <t>fresh_check_groups: integral_inverse_parameter_identity
hermite_wronskian_and_parity_exception
evidence_type: uniform_pairing_lemma_and_conditional_ramified_bridge
Review record: research_cycle_2104/review06_algebra/PER_ID_OUTCOMES.json; SHA256 6cbe4997dcb79534c20fbdde683346448bd1f0ff1a8944b53d3cc0c5d1e7d363.
Consolidation verifies mapping and hashes; it does not rerun all packet checks. No priority claim.</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</si>
  <si>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t>
  </si>
  <si>
    <t>[2026-10-13; accepted-result cutoff 03:06 UTC; frozen successor sync]
CLOSED only for the named audited additive routed-separator comparison work item; broader family scopes and historical priority remain separate.
Earlier dated history (preserved verbatim):
[2026-10-13; scope-specific work-group correction]
OPEN: shared primary-source comparison work with F018, Q04 and TH-04 concerns the correction-compatible routed separator theorem. C05 retains its narrower earlier Green obstruction and its later separator extension as distinct scopes. This work grouping is not theorem equivalence. M-ROUTED-FIELD, M-SEPARATION and Q34 are separate scope-specific tasks.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Historical C05 and later TH-04/F018 bridge accepted; bounded attribution reconciled; priority unresolved.</t>
  </si>
  <si>
    <t>PACKET | Jet, packet, selected-output and bank-interface gates</t>
  </si>
  <si>
    <t>No established new theorem at the unproved/failed target level. Classical Schur/path combinatorics; useful route closure, no novelty rank.</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</si>
  <si>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current TH-04/F018 bridge (inherited, not a new acceptance): for complex flat unitary target, r independently routed inverse branches satisfying the marked support-lift q-separator hypothesis, row-degree-s and rank-t corrections, and diagonal delta in {0,1}, d=s+1+delta gives N&lt;=d²(qr+t)9^r+dq(3^r-1)+2(d-1). For ordinary weighted-permutation Green inverses q=2; fixed q,s,t give r=Omega(log N). Historical C05 log-log/Schur theorem is preserved below. No separate discovery count.</t>
  </si>
  <si>
    <t>[2026-10-13; accepted-result cutoff 03:06 UTC; frozen successor sync]
CLOSED named comparison COMPLETE (priority 15); distinct theorem/family scopes retained
Earlier dated history (preserved verbatim):
Unassigned</t>
  </si>
  <si>
    <t>No fast marked scalar circuit or new retained inverse supplied. Individual chart pivots may vanish despite full invertibility; z=omega explicit counterexample.
No new current closure; historical limitations remain.</t>
  </si>
  <si>
    <t>Compare classical volume, uncertainty, Schur and selected-output tools under the exact source/retained-state interface; account for normalization and information dimension.</t>
  </si>
  <si>
    <t>DV2008: Delvaux–Van Barel, Rank-deficient submatrices of Fourier matrices | https://doi.org/10.1016/j.laa.2008.04.043</t>
  </si>
  <si>
    <r>
      <rPr>
        <rFont val="Arial"/>
        <color rgb="FF1155CC"/>
        <sz val="10.0"/>
        <u/>
      </rPr>
      <t xml:space="preserve">Catalogue: C05
</t>
    </r>
    <r>
      <rPr>
        <rFont val="Arial"/>
        <color rgb="FF1155CC"/>
        <sz val="10.0"/>
        <u/>
      </rPr>
      <t>novelity breakthough: C05</t>
    </r>
  </si>
  <si>
    <t>https://github.com/AgentSlop-Si/research/blob/main/math/archive/objects/01/0104d324f31e729377993add23c845f4f008363d9ac097293ea62be24ab015c8__FREE_BOUNDARY_ESCAPE_CERTIFICATE.md | export SHA256 0104d324f31e729377993add23c845f4f008363d9ac097293ea62be24ab015c8
https://github.com/AgentSlop-Si/research/blob/main/math/archive/objects/aa/aae67ad1f4d35278c8ed495658c6873f8ddce0c336ee25d299a93ae6004f895a__MARKED_CYCLE_AND_FIRST_SCHUR_AUDIT.md | export SHA256 640b22b43d08101612de07ac33dc8f17f59eb26aebc517417f8c72f69766b78e
https://github.com/AgentSlop-Si/research/blob/main/math/archive/objects/84/8457d31fac181ef49a81b349d011831422b0a34b28eb264e3c88ce4a583b79ed__EXACT_SOURCE_FORCED_RECOVERY_AND_FREE_TERM.md | export SHA256 8457d31fac181ef49a81b349d011831422b0a34b28eb264e3c88ce4a583b79ed</t>
  </si>
  <si>
    <t>https://github.com/AgentSlop-Si/research/blob/main/math/archive/objects/f1/f155488c0657b63b2192a6a1ecd7e2264ce4c0e1051b9e084b4dee22bbbf2a07__REVIEW.md | export SHA256 4c51de8a53724bf7cd84e75259eace35ae6fe621ba24bd8a190c2952aee5c630</t>
  </si>
  <si>
    <t>2026-10-11 21:32 UTC</t>
  </si>
  <si>
    <t>remaining_obligation: None blocks the scoped result. Wider mathematical, implementation, replay and priority boundaries are stated explicitly.
Current supplement treatment: 
Packet priority qualification: novelty_status: Quasi-Laguerre standalone discriminant and hook-Wronskian congruence have exact classical antecedents; paired application/combination priority unresolved.
Historical gaps and historical current-overlay text are preserved in the consolidated ledger and A:V.</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</si>
  <si>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Term count≠runtime. No products/shared evaluator bound; fixed positive-error tolerance does not automatically force logarithmic r. Independent routing and bare-cycle multiplicity were already covered. Q04: Finite-stage certificate reconstruction is separate Q33. Implementation:…</t>
  </si>
  <si>
    <t>[2026-10-13; accepted-result cutoff 03:06 UTC; frozen successor sync]
CLOSED only for the named audited additive routed-separator comparison work item; broader family scopes and historical priority remain separate.
Earlier dated history (preserved verbatim):
[2026-10-13; scope-specific work-group correction]
OPEN: shared primary-source comparison work with C05, Q04 and TH-04 concerns the correction-compatible routed separator theorem. The accepted bounded-separator inverse-sum scope is unchanged. This work grouping is not theorem equivalence; the exact-field count, ordered specialization and F4 certificate have separate tasks.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</si>
  <si>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Related current status (scope, not blanket theorem equivalence): Q04: Proof closed. Accepted 9^r separator cutoff retained. New autocorrelation-deficit theorem adds asymmetric arbitrary-abelian block bounds and legal p-coprime trimming.</t>
  </si>
  <si>
    <t>FINITE_CERT | Finite Green factorization and elimination certificates</t>
  </si>
  <si>
    <t>Technical theorem / finite certificate</t>
  </si>
  <si>
    <r>
      <rPr>
        <rFont val="Arial"/>
        <color rgb="FF1155CC"/>
        <sz val="10.0"/>
        <u/>
      </rPr>
      <t xml:space="preserve">Catalogue: F018
</t>
    </r>
    <r>
      <rPr>
        <rFont val="Arial"/>
        <color rgb="FF1155CC"/>
        <sz val="10.0"/>
        <u/>
      </rPr>
      <t xml:space="preserve">novelity breakthough: F018
</t>
    </r>
    <r>
      <rPr>
        <rFont val="Arial"/>
        <color rgb="FF1155CC"/>
        <sz val="10.0"/>
        <u/>
      </rPr>
      <t>Theorem register 26</t>
    </r>
  </si>
  <si>
    <t>Row-specific inherited assessment: Classical diagonal-equivalence/Segre/Macaulay machinery; specialized test-design repair and finite certificate may be useful but priority unconfirmed.</t>
  </si>
  <si>
    <t>Source theorem and validation read directly. Necessity, anchored spurious-root argument, homogeneous full-rank implication and mapping coverage count verified as elementary algebra. No independent reconstruction of new seven-kernel data, valid reductions, all finite certificate ranks or exhaustive logs in this catalogue. Source-labeled independent verification is not an externally independent saved audit. Older Phase38 acceptance does not certify changed Phase39 family.
Related current status (scope, not blanket theorem equivalence): Q26: Proof closed. Original Phase39 N4/N8/N16 finite seven-Green exclusion closed: N16 complete cubic enumeration of 10,483,200 mappings per prime independently accepted; no quartic exhaustion or all-N extension.</t>
  </si>
  <si>
    <t>PDF: Routed_Inverse_Sums_Working_Manuscript.pdf; Library libfile_2bd30357dd608191b5c2579c2b094857; SHA256 675dad8ee5669e8be510d9be4e4e6473c092c722fe2d3a1fa03457cd41af3554. Review receipt: research_cycle_0010/routed_manuscript_review/RECEIPT.json;…</t>
  </si>
  <si>
    <t>[2026-10-12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Earlier dated history (preserved):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Earlier dated history (preserved):
Let B(x)=x0G2+x1G3+x2G6 and T=A^(−1)F_NC^(−1). Two target rows and four target columns mapped to middle rows/columns give homogeneous quadratics q_ab=T0a T1b B1ca B0cb−T0b T1a B1cb B0ca. Every exact mask/permutation factorization forces every q_ab=0.
Two anchor-column linear forms in three homogeneous variables always have a common projective zero; every all-anchor q vanishes there. Thus an anchored-only bivariate homogeneous rank certificate cannot succeed.
For four minors (01,02,03,12), degree-three coefficient matrix K3 is 12×10; rank10 implies no nonzero projective common root. For three minors (01,02,13), degree-four K4 is18×15; rank15 gives the same exclusion. This follows because all degree-three/four monomials would vanish at a common root.
Source reports that its fixed seven-Green family has full K3 for all mappings at N4,8,16 in two primes; full K4 exhaustive only N4,8. Its claimed finite exact conclusion is all complex λ,μ and all two masks/permutations excluded at N4,8,16. N32,64,128,256 and N16 K4 are sampled only.</t>
  </si>
  <si>
    <t>[2026-10-12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Earlier dated history (preserved):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Earlier dated history (preserved):
Rank deficiency never constructs a Fourier factorization. Source generic unrestricted-pencil nonvanishing cannot establish all N in constrained Green family. No exhaustive claim beyond listed sizes. At N4 there are six Hamiltonian cycle orders total, so seven kernels do not have seven distinct orders.
Q26: Larger sizes and broader graph/coupling families remain unclassified; Q27 target-fiber construction is separate. Implementation: Both N16 cubic enumeration records independently reviewed; min rank10, no alternative minor, row mask1023. N16 quartics and N32 remain sampled only.</t>
  </si>
  <si>
    <t>Match precisely the topology, size, gauges and field; establish a reusable theorem increment before proposing a standalone novelty claim.</t>
  </si>
  <si>
    <t>CURRENT: The Delvaux–Van Barel 2008 final-body comparison is already complete; the earlier first-line full-text blocker below is historical. Remaining work is the exact scoped extension/priority question and Q33’s specifically outstanding finite replay or…</t>
  </si>
  <si>
    <t>Accepted 9^r separator cutoff retained. New autocorrelation-deficit theorem adds asymmetric arbitrary-abelian block bounds and legal p-coprime trimming. Reviewed update: Matrix proof retained; final Delvaux comparison closes source blocker and demotes bit reversal and N8…</t>
  </si>
  <si>
    <t>["F022"]</t>
  </si>
  <si>
    <t>[2026-10-12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Earlier dated history (preserved):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Earlier dated history (preserved):
[2026-10-11; Q21–Q26 source-binding reconciliation] Q26 remains proof-closed only for the fixed Phase39 N4/N8/N16 scope. SP01 SHA256 77438470cc0a4e248881f63d68a702f473fd765309170c25f159d8deb248a56c: S01–S03 ACCEPT. SP12 SHA256 a4205d74030c7c86d8a16fee6fd6f3cb36cbeb2c66b7022709b58960de23185d: supplement_v4 N01–N03 ACCEPT; these explicitly supersede historical S17 PENDING for N16 cubic enumeration. N04–N05 remain OPEN only for larger/different architectures, N16 quartic exhaustion, practical/production and priority extensions. The reviewer independently enumerated all 10,483,200 mappings per prime. This reconciliation performs no new enumeration. Exact source archive: Library libfile_c587a06594ac8191b9479f3c402f42db, Research-review-supplement-2026-10-10-v2-delivery.zip; v4 ledger SHA256 0e4d1376d34da588dad8ad1532bd2544e63de3329b0ee8e668fe3bc44a6f9fa3. Phase38 remains separate. Coverage packet: Library libfile_f9aec9d415088191af5ee5500674980e v0; SHA256 e59edef73ba992623ab10aa047b21f57bd2f7631cdc6cebfa92a7be176e6b398. Exact readback and 27 manifest payloads verified.
Prior dated record, preserved verbatim:
https://github.com/AgentSlop-Si/research/blob/main/math/archive/objects/df/dfad32c3ce3aadcdf04e535aee662de005cc274e25ad718133d9975f23de6908__THEOREM.md | export SHA256 dfad32c3ce3aadcdf04e535aee662de005cc274e25ad718133d9975f23de6908
https://github.com/AgentSlop-Si/research/blob/main/math/archive/objects/ae/ae8e1e33b3b687c63d43671b0c8fe4e79a80ef82037b5bc83e13d629c6d92e84__VALIDATION.md | export SHA256 e38b33fc645a97bbac45649742225509d75b8527ad793a8508d5b81d9abfdf21
https://github.com/AgentSlop-Si/research/blob/main/math/archive/objects/9d/9d901b4894dd5afc8871d323d0bd17ea72f7c1cf6686284d1ed9dd7c10895b06__PRIOR_ART.md | export SHA256 9d901b4894dd5afc8871d323d0bd17ea72f7c1cf6686284d1ed9dd7c10895b06
Q26 current accepted scope: https://docs.google.com/spreadsheets/d/1BHaGJHkXxf_UfZdyTKF2zrWNFzIP4IvhaqFMj-83BjU/edit#gid=1877766156&amp;range=A29:V29</t>
  </si>
  <si>
    <r>
      <rPr>
        <rFont val="Arial"/>
        <color rgb="FF1155CC"/>
        <sz val="10.0"/>
        <u/>
      </rPr>
      <t xml:space="preserve">Fusion list 6
</t>
    </r>
    <r>
      <rPr>
        <rFont val="Arial"/>
        <color rgb="FF1155CC"/>
        <sz val="10.0"/>
        <u/>
      </rPr>
      <t xml:space="preserve">Theorem register 6
</t>
    </r>
    <r>
      <rPr>
        <rFont val="Arial"/>
        <color rgb="FF1155CC"/>
        <sz val="10.0"/>
        <u/>
      </rPr>
      <t>Source comparisons 4</t>
    </r>
  </si>
  <si>
    <t>Accepted result at cited scope; recorded follow-up open</t>
  </si>
  <si>
    <t>Resolve the exact remaining routed-separator/moment comparison, or select one explicitly outstanding Q33 finite replay or uniform-conditioning/all-length construction gate. Preserve the already completed Delvaux–Van Barel final-body comparison and each original endpoint/field restriction.</t>
  </si>
  <si>
    <t>An exact scoped predecessor mapping, a source-bound finite replay, or a stated obstruction for the selected task; no undirected repeat of the completed literature read.</t>
  </si>
  <si>
    <t>[2026-10-13; accepted-result cutoff 03:06 UTC; frozen successor sync]
No active task remains at the named M-ROUTED-FIELD exact-field theorem/source stage. Preserve the accepted field/root/additive grammar and the explicit classical-to-Fourier dependency map. Historical priority of the combined inequality remains unresolved; reopen only for a concrete same-scope defect or a named new predecessor with a specific clause. No recurring generic novelty search or unrequested extension is queued.
Earlier dated history (preserved verbatim):
Weaker complex asymptotic than separation/A; not obsolete because fields and sparse-correction scope differ. No products/approximation/runtime inference. No new current closure; historical limitations remain. Next comparison: Compare the exact branch-specific common-rectangle…</t>
  </si>
  <si>
    <t>Separated bases d∈{5,9,13,17,21,25}: H_((dp−1)/2)(z;ζ_dp) is squarefree for every odd prime p∤d. c_d^sep equals 5, 3^8, 13^4, 17^6, 3^11·7^9, 5^17 respectively.
Overlap bases d∈{3,7,11,15,19}: squarefreeness for every prime p≡3 mod4 with p∤d. Paired contents are 1, 7², 11^5, 3^12·5^9, 19^11 respectively.
Existing individually accepted certificates supply N=25,169 for the initial separated p≡1 mod4 families, and N=9,45,49,121,361 for all excluded p|d cases in the five overlap p≡3 mod4 families. The new separated bases alone do not supply N=289,63,147,125.</t>
  </si>
  <si>
    <t>Infinite prime-index families are proved by uniform theorem plus finite fixed-base inputs. The eleven parameterizations can overlap; not eleven independent discoveries.</t>
  </si>
  <si>
    <t>[2026-10-13; accepted-result cutoff 03:06 UTC; frozen successor sync]
CLOSED only for M-ROUTED-FIELD own audited exact-field theorem/source frontier; distinct sibling scopes remain separate.
Earlier dated history (preserved verbatim):
[2026-10-13; scope-specific work-group correction]
OPEN: distinct scope-specific comparison for the field-general exact projective-column count N&lt;=r(r+1)^r, with its own correction formula and guards. Do not count this as the C05/F018/Q04/TH-04 separator-comparison task or as the M-SEPARATION ordered result. Accepted mathematics and existing score are unchanged.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</si>
  <si>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[2026-10-13; accepted-result cutoff 03:06 UTC; frozen successor sync]
CLOSED exact-field theorem/source stage COMPLETE (priority 15); accepted theorem and historical-priority qualification preserved
Earlier dated history (preserved verbatim):
Unassigned</t>
  </si>
  <si>
    <t>New within project; external novelty unresolved and inherited classical zero theory still needs complete comparison.</t>
  </si>
  <si>
    <t>No all odd composites, arbitrary prime powers, or all 5r². Congruence and p∤d guards cannot be silently dropped.</t>
  </si>
  <si>
    <r>
      <rPr>
        <rFont val="Arial"/>
        <color rgb="FF1155CC"/>
        <sz val="10.0"/>
        <u/>
      </rPr>
      <t xml:space="preserve">Catalogue: M-ROUTED-FIELD
</t>
    </r>
    <r>
      <rPr>
        <rFont val="Arial"/>
        <color rgb="FF1155CC"/>
        <sz val="10.0"/>
        <u/>
      </rPr>
      <t>novelity breakthough: M-ROUTED-FIELD</t>
    </r>
  </si>
  <si>
    <t>Substantial consequences within the same local-discriminant manuscript; finite arrays belong in supporting data.</t>
  </si>
  <si>
    <t>https://github.com/AgentSlop-Si/research/blob/main/math/archive/objects/7a/7a060b6147f4b715356c87f12440fab280ccbc9c7d473309ddb92035e41fa07c__SEALED_PROOF.md | export SHA256 7a060b6147f4b715356c87f12440fab280ccbc9c7d473309ddb92035e41fa07c…</t>
  </si>
  <si>
    <t>[{"archive_relative_path":"master/fft_research_master_20261009/additions/0400_review_and_infinite_families/ramified_chirp_independent_audit_0352/INDEPENDENT_AUDIT.md","sha256":"f093175f18d1941a99a605a5d816b1db31e5b2c4161ee7df4bf29291ff8eff3c","inspection":"saved theorem/audit read as inert text"},{"archive_relative_path":"master/fft_research_master_20261009/additions/0431_review_and_content_extensions/overlap_cluster_independent_audit_0410/INDEPENDENT_AUDIT.md","sha256":"671072d1e5b6fe57feaab5c79574535fb17681d99c1007832144121384cf022b","inspection":"saved theorem/audit read as inert text"},{"archive_relative_path":"master/fft_research_master_20261009/additions/0431_review_and_content_extensions/content_extension_independent_audit_0420/INDEPENDENT_AUDIT.md","sha256":"10afa7335e19e155419b47b7549623d5d76ceb5db8a1cba4c2f045f4a2d46590","inspection":"saved theorem/audit read as inert text"}]</t>
  </si>
  <si>
    <t>Guarded RS-specific arithmetic application candidate; historical priority unresolved. The local coefficient order and selection of one good residue component are the specialized input; cyclotomic ramification and the minimum-to-floor conversion are classical. No repeated-prime or unramified-support theorem follows.</t>
  </si>
  <si>
    <t>Accepted independent content audit; proof supplies lower valuation at every upper prime and equality at one explicitly selected good upper prime.
Related current status (scope, not blanket theorem equivalence): Q03: Proof closed. Common-prime content carry and guarded odd legal-bank minima retained.</t>
  </si>
  <si>
    <t>R2 follow-up reconciliation: P2109 equation-level comparisons and normalization controls read. Final Sawa–Uchida Theorem 3.6 is distinguished from arXiv-v1 Theorem 4.8; ordinary and q-difference discriminants remain distinct. LS87 comparison is inherited, with original scan not freshly read; no new proof audit.</t>
  </si>
  <si>
    <t>Define c_d^sep as content of nonzero rem_(Φ_d)(D_((d−1)/2)(q)Res_z(z^d+1,H_((d−1)/2)(z;q))), with c_1^sep=1. If s&gt;0, s≡1 mod4, p≡1 mod4 prime, c_s^sep≠0 and p∤s c_s^sep, then c_(sp)^sep≠0 and v_p(c_(sp)^sep)=floor(3s(p−1)/8). In particular v_ℓ(c_ℓ^sep)=floor(3(ℓ−1)/8) for primes ℓ≡1 mod4.</t>
  </si>
  <si>
    <t>Rational coefficient content, hence minimum valuation over all primes above p, not a norm. Whole integer cyclotomic division precedes reduction.</t>
  </si>
  <si>
    <t>No repeated-p ramification, p≡3 mod4 analogue, or determination of unramified prime support.
Q03: Keep common-good-component and no repeated-prime assumptions. Implementation: Implementation pending</t>
  </si>
  <si>
    <t>Recover the missing Lubinsky–Saff bibliography page 360 and Zhedanov 1997 through authorized copies, then trace exact fixed-root moving-variable ordinary-discriminant results. Compare the complex-parameter disk and inverse-pair application separately; their priority is not cleared.</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</si>
  <si>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
[2026-10-10 follow-up comparison; access limits in source ledger]
P2109_Sharifi: Algebraic Number Theory, Chapter 3 | https://math.ucla.edu/~sharifi/notes/algnum-ch03.html
LubinskySaff1987: Convergence of Padé approximants of partial theta functions and the Rogers–Szegő polynomials | https://doi.org/10.1007/BF01890574
P2109_SU19final: Discriminants of classical quasi-orthogonal polynomials with application to Diophantine equations | https://www.jstage.jst.go.jp/article/jmath/71/3/71_831/_pdf</t>
  </si>
  <si>
    <t>[2026-10-13; accepted-result cutoff 03:48:30 UTC; bounded later-stage sync]
No active task remains at the named M-SEPARATION ordered theorem/source stage. Preserve its exact independent-order, additive and complex-norm/prime guards. Historical priority remains unresolved; reopen only for a concrete same-scope defect or a named predecessor with a specific matching clause. No generic novelty search or product/circuit extension is queued.
Earlier dated history (preserved verbatim):
[2026-10-13; accepted-result cutoff 03:06 UTC; frozen successor sync]
The accepted independent-order theorem is retained at its own scope: common rectangle m=floor(N/2^d), rank budgetR, complex norm floor max(0,m/N-R/m), and separate prime-Fourier m&lt;=R conclusion. Preserve d independent row/column order pairs, zero masks, m=0 and classical full-spark guards. A separate bounded original-scope closure/source audit is now assigned and in progress, checking the actual independent-order common-rectangle and norm proof. Its result is pending; no new theorem or closure is accepted in this synchronization. Its2^d ordered selection is distinct from the9^r separator model. Historical priority is unresolved; do not queue a repeated generic novelty search.
Earlier dated history (preserved verbatim):
No term-to-runtime conversion or product extension; not new GIRS theory; publication priority unresolved. No new current closure; historical limitations remain. Next comparison: Match the complete independent-routing, weighted-separator and sparse/low-rank correction contract…</t>
  </si>
  <si>
    <t>New Q03 exact H02 bridge/source correspondence review; historical R11 receipt remains ID-attributed. Source bindings and full controls accompany the report. Library libfile_587ed4d60230819186346e02887b1be4 v0, Q02_Q07_Coverage_and_Q03_Content_Carry_Binding_2026-10-11.zip; SHA256 cd49f24bb8e6956f4ad90f2ba11570665eda587692855e3d3b0ba1dcfa668d2c. Exact Library readback and 22 manifest payloads verified.
Prior dated record, preserved verbatim:
https://github.com/AgentSlop-Si/research/blob/main/math/archive/objects/18/1803504c44766f8545a587a7d6f487d5fa13f2a8a01984e95d4c8dc421f1511e__RESEARCH_REPORT.md | export SHA256 1803504c44766f8545a587a7d6f487d5fa13f2a8a01984e95d4c8dc421f1511e
https://github.com/AgentSlop-Si/research/blob/main/math/archive/objects/10/10afa7335e19e155419b47b7549623d5d76ceb5db8a1cba4c2f045f4a2d46590__INDEPENDENT_AUDIT.md | export SHA256 10afa7335e19e155419b47b7549623d5d76ceb5db8a1cba4c2f045f4a2d46590
https://github.com/AgentSlop-Si/research/blob/main/math/archive/objects/fe/febe207594ae34bd304a3c3baacba7e58c24b550cd39716b9188af44e6d20ab5__DECISION_MEMO.md | export SHA256 febe207594ae34bd304a3c3baacba7e58c24b550cd39716b9188af44e6d20ab5
Q03 current accepted scope: https://docs.google.com/spreadsheets/d/1BHaGJHkXxf_UfZdyTKF2zrWNFzIP4IvhaqFMj-83BjU/edit#gid=1877766156&amp;range=A6:V6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</si>
  <si>
    <t>[2026-10-13; accepted-result cutoff 03:48:30 UTC; bounded later-stage sync]
CLOSED only for M-SEPARATION own audited ordered rectangle/norm frontier; all distinct sibling scopes remain separate.
Earlier dated history (preserved verbatim):
[2026-10-13; accepted-result cutoff 03:06 UTC; frozen successor sync]
OPEN: assigned original-scope closure/source audit in progress. The inherited independent-order/norm theorem remains accepted; no new theorem or closure is inferred. Distinct from the completed additive comparison.
Earlier dated history (preserved verbatim):
[2026-10-13; scope-specific work-group correction]
OPEN: distinct scope-specific comparison for the independent-order common-rectangle/rank-sum theorem and its stated complex norm/prime-Fourier consequences. Do not merge this older ordered specialization into the later routed-separator comparison or field-general exact count. Accepted mathematics and score are unchanged.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</si>
  <si>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proved_scoped | REVIEW-03 | Internal scoped outcome. Proof/certificate replay limits: verification: All six separated and all six augmented constants rebuilt; twelve s23 fields agree against author/review JSON and Bezout dot product verified. Prior 18-field independent review and isolated target certificates not claimed rerun in full.
Source identity/access boundary: 
Documented sanitized exports: f093175f18d1941a99a605a5d816b1db31e5b2c4161ee7df4bf29291ff8eff3c. Original-byte gaps remain preserved.</t>
  </si>
  <si>
    <t>[2026-10-13; accepted-result cutoff 03:48:30 UTC; bounded later-stage sync]
CLOSED ordered theorem/source stage COMPLETE (priority 15); accepted mathematics and historical priority qualification preserved
Earlier dated history (preserved verbatim):
[2026-10-13; accepted-result cutoff 03:06 UTC; frozen successor sync]
Independent-order closure/source audit pending; historical 59 not active rank
Earlier dated history (preserved verbatim):
Unassigned</t>
  </si>
  <si>
    <r>
      <rPr>
        <rFont val="Arial"/>
        <color rgb="FF1155CC"/>
        <sz val="10.0"/>
        <u/>
      </rPr>
      <t xml:space="preserve">Catalogue: M-SEPARATION
</t>
    </r>
    <r>
      <rPr>
        <rFont val="Arial"/>
        <color rgb="FF1155CC"/>
        <sz val="10.0"/>
        <u/>
      </rPr>
      <t>novelity breakthough: M-SEPARATION</t>
    </r>
  </si>
  <si>
    <t>accepted_exact_scope: Historical eleven: six separated bases {5,9,13,17,21,25}, odd p not dividing s, with separate 25/169 certificates for original p=1 mod4 family statements; five overlap bases {3,7,11,15,19}, p=3 mod4, p not dividing s bridge plus separate 9/45/49/121/361 certificates. Current augmented six bases {3,7,11,15,19,23}, p=1 mod4, p not dividing s, with only s=15,p=5 excluded inside that congruence class. Target root is every primitive characteristic-zero root.
Model/guards/costs: historical_model_preserved_subject_to_current_scope: Infinite prime-index families are proved by uniform theorem plus finite fixed-base inputs. The eleven parameterizations can overlap; not eleven independent discoveries.
Corrections/rejected extensions: rejected_or_not_established: Do not merge eleven historical families with six augmented bases
No general repeated-prime theorem from finite exceptions
No smaller-bank improvement for augmented N=3 mod4 families
No new p=3 mod4 base23 family is promoted by this review</t>
  </si>
  <si>
    <t>verification: All six separated and all six augmented constants rebuilt; twelve s23 fields agree against author/review JSON and Bezout dot product verified. Prior 18-field independent review and isolated target certificates not claimed rerun in full.
Review record: research_cycle_2056/review03_rs_boundaries/PER_ID_OUTCOMES.json; SHA256 9490095085ba359ea20bf1a3b31bca49f8a99dc0ada3e1299908bdc95640d996.
Consolidation verifies mapping and hashes; it does not rerun all packet checks. No priority claim.</t>
  </si>
  <si>
    <t>https://github.com/AgentSlop-Si/research/blob/main/math/archive/objects/96/96180a3a24015afd614364e65a915c5c507da566b4727b20d3800c55b6b790de__THEOREM_2_.md | export SHA256 96180a3a24015afd614364e65a915c5c507da566b4727b20d3800c55b6b790de…</t>
  </si>
  <si>
    <t>remaining_lemma_or_blocker: None for stated scoped families; arbitrary-base simultaneous support, residual simplicity and repeated-prime lifting remain distinct open extensions.
Current supplement treatment: 
Packet priority qualification: No priority assessment or upgrade in this consolidation.
Historical gaps and historical current-overlay text are preserved in the consolidated ledger and A:V.</t>
  </si>
  <si>
    <t>M-TREE-WITNESS</t>
  </si>
  <si>
    <t>Clean specific application candidate; terminal minimum/floor step and cyclotomic ramification classical.</t>
  </si>
  <si>
    <t>Does not prove reverse containment/proper-superset relation, optimal SSS/HSS storage, or fixed-tolerance numerical rank. Not resolution of a published TQS open question. Q04: Finite-stage certificate reconstruction is separate Q33. Implementation: Not applicable to abstract…</t>
  </si>
  <si>
    <t>Uniformly conditioned tree rank-separation witness</t>
  </si>
  <si>
    <t>accepted Related current status (scope, not blanket theorem equivalence): Q04: Proof closed. Accepted 9^r separator cutoff retained. New autocorrelation-deficit theorem adds asymmetric arbitrary-abelian block bounds and legal p-coprime trimming.</t>
  </si>
  <si>
    <r>
      <rPr>
        <rFont val="Arial"/>
        <color rgb="FF1155CC"/>
        <sz val="10.0"/>
        <u/>
      </rPr>
      <t xml:space="preserve">Catalogue: M-TREE-WITNESS
</t>
    </r>
    <r>
      <rPr>
        <rFont val="Arial"/>
        <color rgb="FF1155CC"/>
        <sz val="10.0"/>
        <u/>
      </rPr>
      <t>novelity breakthough: M-TREE-WITNESS</t>
    </r>
  </si>
  <si>
    <t>https://github.com/AgentSlop-Si/research/blob/main/math/archive/objects/4d/4d66a0e697458f18016e7d6b54eb479b2213bdf11da061e7742977986821fbe9__PROOF_AUDIT.md | export SHA256 97fceb6ebf4227c2e426a9771f413e01871b8d26bc63b01e945b69c34326a29b…</t>
  </si>
  <si>
    <t>Row-specific inherited assessment: New within project; external novelty unresolved and inherited classical zero theory still needs complete comparison.</t>
  </si>
  <si>
    <t>Compare the uniformly conditioned tree rank-separation witness and branch-specific separator/correction interface with exact GIRS/TQS and frame-matrix statements. Retain the same field, independent-routing and half-component hypotheses. The correction-compatible author manuscript is already recovered; only its original short receipt remains an export-identity qualification.</t>
  </si>
  <si>
    <t>An exact theorem/hypothesis mapping or qualified nonmatch/access blocker; no claim of optimal storage, fixed-tolerance numerical rank or resolution of a published TQS problem.</t>
  </si>
  <si>
    <t>No all odd composites, arbitrary prime powers, or all 5r². Congruence and p∤d guards cannot be silently dropped.
No new current closure; historical limitations remain.</t>
  </si>
  <si>
    <t>Compare exact local ordinary-discriminant leading terms and valuation formulas, not static factorization, against Lubinsky–Saff, root-of-unity q-polynomial literature and citations of the quasi-orthogonal discriminant papers.</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</si>
  <si>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Finite-stage certificate reconstruction is separate Q33. Final Delvaux–Van Barel 2008 comparison complete. no matching inverse sum separator theorem in DV2008 final; worldwide unresolved. Classical overlap: Flat unitary/support uncertainty background: Theorem 1 and Lemma 2,…</t>
  </si>
  <si>
    <t>https://github.com/AgentSlop-Si/research/blob/main/math/archive/objects/f0/f093175f18d1941a99a605a5d816b1db31e5b2c4161ee7df4bf29291ff8eff3c__INDEPENDENT_AUDIT.md | export SHA256 4b86b3078bbdf644a3317e67449a974c356e8b2dd8a9f66a393df71341d3e8d9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https://github.com/AgentSlop-Si/research/blob/main/math/archive/objects/10/10afa7335e19e155419b47b7549623d5d76ceb5db8a1cba4c2f045f4a2d46590__INDEPENDENT_AUDIT.md | export SHA256 10afa7335e19e155419b47b7549623d5d76ceb5db8a1cba4c2f045f4a2d46590</t>
  </si>
  <si>
    <t>[2026-10-13; accepted-result cutoff 03:06 UTC; frozen successor sync]
CLOSED only for the named audited additive routed-separator comparison work item; broader family scopes and historical priority remain separate.
Earlier dated history (preserved verbatim):
[2026-10-13; scope-specific work-group correction]
OPEN: shared comparison-work view for C05/F018/TH-04, limited to the routed separator/correction theorem. Keep the distinct M-ROUTED-FIELD exact-field count, M-SEPARATION ordered specialization and Q34 F4 certificate outside this group. Existing proof and score are unchanged.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</si>
  <si>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9^r separator cutoff retained. New autocorrelation-deficit theorem adds asymmetric arbitrary-abelian block bounds and legal p-coprime trimming. [2026-10-10 14:03 UTC; accepted reviews] Phase42 ordinary weighted Hamiltonian Green inverse sums with independent monomial…</t>
  </si>
  <si>
    <t>["FUS-02"]</t>
  </si>
  <si>
    <t>Research queue 7</t>
  </si>
  <si>
    <t>["Q03"]</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</si>
  <si>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result at cited scope; recorded follow-up open</t>
  </si>
  <si>
    <t>[2026-10-13; accepted-result cutoff 03:06 UTC; frozen successor sync]
Classical nullity/frame-contraction/compatible rank-structure components are attributed. The simultaneous unrelated-branch common-rectangle and correction synthesis is unmatched only in the bounded inspected primary set. Historical worldwide priority is unresolved; no independent fundamental principle or new canonical discovery is claimed.
Earlier dated history (preserved verbatim):
No separate worldwide/model-matched novelty clearance. Preserve the original source attribution; the priority score does not establish originality.</t>
  </si>
  <si>
    <t>Accepted independent content audit; proof supplies lower valuation at every upper prime and equality at one explicitly selected good upper prime.</t>
  </si>
  <si>
    <t>[2026-10-13; accepted-result cutoff 03:48:30 UTC; bounded later-stage sync]
BLOCKED_SOURCE gate 22: resume only when the exact original NF06 certificate SHA-256 635966b5451f325c50293ca17a58045b7f24b7b54e7ec60eddcb76a489a4c725 and source-bound reviewer checker/receipt bytes, preferably the original review archive, are available. Then cold-replay the full guarded interval validation. No further broad recovery scan without a new exact locator. The distinct coefficient/root preparation and finite-bit executor with complete costs remains open, unranked and unselected.
Earlier dated history (preserved verbatim):
[2026-10-13; accepted-result cutoff 03:06 UTC; frozen successor sync]
Q34 owns NF06/Phase41: preserve the independently accepted four-route full negative-sign unnormalizedF4 existence certificate with routes0123,0132,0213,0231, nonzero complex-noncollinear scalar coefficients and outer invertible diagonals only. The next frontier must be selected within this source model: minimumq, another declared route/size, or paid coefficient/finite-bit/stability implementation. The F018 inverse-rank/GIRS/TQS separator comparison is not a Q34 task. No new frontier or numeric replacement priority is selected by this synchronization.
Earlier dated history (preserved verbatim):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t>
  </si>
  <si>
    <t>No repeated-p ramification, p≡3 mod4 analogue, or determination of unramified prime support.</t>
  </si>
  <si>
    <t>Good arithmetic corollary in ALG-RS-LOCAL, not a claimed new general ramification theory.</t>
  </si>
  <si>
    <t>[{"archive_relative_path":"master/fft_research_master_20261009/additions/0431_review_and_content_extensions/ramified_content_extension_0404/RESEARCH_REPORT.md","sha256":"1803504c44766f8545a587a7d6f487d5fa13f2a8a01984e95d4c8dc421f1511e","inspection":"saved theorem/audit read as inert text"},{"archive_relative_path":"master/fft_research_master_20261009/additions/0431_review_and_content_extensions/content_extension_independent_audit_0420/INDEPENDENT_AUDIT.md","sha256":"10afa7335e19e155419b47b7549623d5d76ceb5db8a1cba4c2f045f4a2d46590","inspection":"saved theorem/audit read as inert text"},{"archive_relative_path":"master/fft_research_master_20261009/additions/0431_review_and_content_extensions/overlap_valuation_priority_0421/DECISION_MEMO.md","sha256":"febe207594ae34bd304a3c3baacba7e58c24b550cd39716b9188af44e6d20ab5","inspection":"saved theorem/audit read as inert text"}]</t>
  </si>
  <si>
    <t>RS inverse-parameter/common-good-component application candidate; historical priority unresolved. The standalone gap-two Hermite discriminant and hook congruence are exact classical reductions. The later all-odd-prime comparison retains its unique p≡1 mod4, tau=tau_prime=2 triple-zero exception; the historical p≡3 mod4 theorem text below is preserved.</t>
  </si>
  <si>
    <t>[2026-10-13; accepted-result cutoff 03:48:30 UTC; bounded later-stage sync]
TO RESEARCH: exact-source replay gate BLOCKED_SOURCE22; historical bounded existence COMPLETE (priority 15); preparation frontier separate
Earlier dated history (preserved verbatim):
[2026-10-13; accepted-result cutoff 03:06 UTC; frozen successor sync]
OPEN frontier selection: minimumq/declared new route or paid implementation within NF06/Phase41. Four-routeF4 existence is accepted; no routed-separator comparison applies.
Earlier dated history (preserved verbatim):
[2026-10-13; scope-specific work-group correction]
OPEN: distinct NF06/Phase41 four-route F4 certificate workflow. Its accepted exact F4 Banach certificate, broader synthesis/route/size/cost work and historical-priority question remain separately scoped. This is not the routed-separator comparison task. Preserve the concrete remaining scope in this row’s C cell; no proof or score change is made here.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t>
  </si>
  <si>
    <t>Accepted in overlap independent audit.
Related current status (scope, not blanket theorem equivalence): Q02: Proof closed. Hermite disk exclusion and half-order guard removal retained. Composite residual squarefreeness remains a guard.
Q08: Proof closed. Fixed-degree full cluster singular spectrum added; constants remain degree-dependent.</t>
  </si>
  <si>
    <t>[2026-10-13; accepted-result cutoff 03:48:30 UTC; bounded later-stage sync]
Historical pinned acceptance of bounded N=4 four-route full negative-sign unnormalized F4 existence is preserved: routes 0123,0132,0213,0231, nonzero complex-noncollinear scalar coefficients and outer invertible diagonals. Current full interval-root replay is BLOCKED_SOURCE and has not been recertified. Fresh exact route, derivative, calibration-implication and cached-cost controls are separate. Audit manifest ca3c6b1877f602ef1c6bba8f265046d402c6d8bb5d8ba08f2b3cdac18fc8ecb9. Historical existence stage COMPLETE (priority 15); absent root proof remains absent.
Earlier dated history (preserved verbatim):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t>
  </si>
  <si>
    <t>[2026-10-13; accepted-result cutoff 03:48:30 UTC; bounded later-stage sync]
BLOCKED_SOURCE22, dispatch inactive; historical existence COMPLETE (priority 15)
Earlier dated history (preserved verbatim):
[2026-10-13; accepted-result cutoff 03:06 UTC; frozen successor sync]
NF06/Phase41 four-routeF4; next target unselected
Earlier dated history (preserved verbatim):
Unassigned</t>
  </si>
  <si>
    <t>p≡1 mod4 can have a zero-root obstruction; cannot assert all residue components good or apply at p|d.
Q02: See Q29 for the broader composite extension. Implementation: Not applicable to abstract proof
Q08: Does not give a uniform growing-degree stability theorem. Implementation: Implementation pending</t>
  </si>
  <si>
    <r>
      <rPr>
        <rFont val="Arial"/>
        <color rgb="FF1155CC"/>
        <sz val="10.0"/>
        <u/>
      </rPr>
      <t xml:space="preserve">novelity breakthough: Q34
</t>
    </r>
    <r>
      <rPr>
        <rFont val="Arial"/>
        <color rgb="FF1155CC"/>
        <sz val="10.0"/>
        <u/>
      </rPr>
      <t xml:space="preserve">Incoming queue 4
</t>
    </r>
    <r>
      <rPr>
        <rFont val="Arial"/>
        <color rgb="FF1155CC"/>
        <sz val="10.0"/>
        <u/>
      </rPr>
      <t>Research queue 37</t>
    </r>
  </si>
  <si>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
[2026-10-10 follow-up comparison; access limits in source ledger]
SawaUchida2018: Discriminants of classical quasi-orthogonal polynomials, with combinatorial and number-theoretic applications | https://arxiv.org/pdf/1802.00605v1
P2109_SU19final: Discriminants of classical quasi-orthogonal polynomials with application to Diophantine equations | https://www.jstage.jst.go.jp/article/jmath/71/3/71_831/_pdf
P2109_GGM16: Durfee rectangles and pseudo-Wronskian equivalences for Hermite polynomials | https://arxiv.org/pdf/1612.05514
Grosu2020: The irreducibility of some Wronskian Hermite polynomials | https://arxiv.org/pdf/2007.00065v1</t>
  </si>
  <si>
    <t>[2026-10-11; fresh bounded Q03 source-binding review] Exact H02 Theorem 4 SHA256 32420b974fe980350a45021097b88259ba9219f81e1dadcf4d4a8094bd611f61 is directly checked against the original integral-quotient proof 1803504c44766f8545a587a7d6f487d5fa13f2a8a01984e95d4c8dc421f1511e and independent audit 10afa7335e19e155419b47b7549623d5d76ceb5db8a1cba4c2f045f4a2d46590. Both quotient minima occur at the same good upper prime; reduced-coordinate floors give the stated 0/1 carry. Formula and scope unchanged. Original R11 body hash remains unrecovered; this new direct binding does not fabricate that history. General unramified support, repeated-prime and paired/augmented valuations remain open.
Prior dated record, preserved verbatim:
Q03: Proof closed. Common-prime content carry and guarded odd legal-bank minima retained.</t>
  </si>
  <si>
    <t>Q03: Lubinsky–Saff Theorem 3.2 directly supplies the chirp Hankel determinant, shifted RS annihilator and forced-diagonal product after explicit maps. Retain only specified legal-node/resonance/minimum and guarded content/carry applications for further priority review.</t>
  </si>
  <si>
    <t>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t>
  </si>
  <si>
    <t>Q03: Keep common-good-component and no repeated-prime assumptions. Implementation: Implementation pending</t>
  </si>
  <si>
    <t>proved_scoped | REVIEW-03 | Internal scoped outcome. Proof/certificate replay limits: verification: Complete integral-division, all-upper-prime lower-bound and one-equality-prime proof audited. Fresh prime controls 5,13,17 and exact nonadditive 17-adic contents pass.</t>
  </si>
  <si>
    <t>accepted_exact_scope: For positive s=1 mod4, prime p=1 mod4, nonzero separated c_s and p not dividing s c_s: c_(sp) nonzero and v_p(c_(sp))=floor(3s(p-1)/8). Prime specialization s=1 gives floor(3(ell-1)/8) for primes ell=1 mod4.
Model/guards/costs: historical_model_preserved_subject_to_current_scope: Rational coefficient content, hence minimum valuation over all primes above p, not a norm. Whole integer cyclotomic division precedes reduction.
Corrections/rejected extensions: rejected_or_not_established: Not a formula for paired or augmented contents
Not a formula for opposite p parity
No statement for p dividing s
Does not exclude extra unramified content primes
Cannot use one prime valuation or a norm in place of a global minimum</t>
  </si>
  <si>
    <t>verification: Complete integral-division, all-upper-prime lower-bound and one-equality-prime proof audited. Fresh prime controls 5,13,17 and exact nonadditive 17-adic contents pass.
Review record: research_cycle_2056/review03_rs_boundaries/PER_ID_OUTCOMES.json; SHA256 9490095085ba359ea20bf1a3b31bca49f8a99dc0ada3e1299908bdc95640d996.
Consolidation verifies mapping and hashes; it does not rerun all packet checks. No priority claim.</t>
  </si>
  <si>
    <t>remaining_lemma_or_blocker: None within hypotheses. Extensions require unramified support and/or new opposite-parity/repeated-prime local analysis.
Current supplement treatment: 
Packet priority qualification: No priority assessment or upgrade in this consolidation.
Historical gaps and historical current-overlay text are preserved in the consolidated ledger and A:V.</t>
  </si>
  <si>
    <t>[2026-10-13 12:24:37 UTC; frozen accepted-source cutoff]
Scope selection required: choose one unmatched or cross-conductor macro with legal directions and a complete all-row/mass/cost certificate. Reject hidden inverse q-transforms or omitted residual, LOW or readout work.
Earlier dated history (preserved verbatim):
A genuine uniform linear-overhead macro still needs all-row normal-form identities, paid residuals/gauges, legal roots and both required chart directions, explicit full readout, principal/LOW/Haar work and total child dimension&lt;=N with largest child&lt;=K sqrt(N). The displayed A inverse costs two paid q-transforms plus O(q), not O(q). No faster transform, general source impossibility, numerical stability or priority follows. Preserve prior classical N64 HIGH witness, schedule-specific continuation obstruction and the HR, not H(R−1), direct-reference addition correction.</t>
  </si>
  <si>
    <t>[2026-10-13; full status reconciliation]
OPEN: a new proof or positive construction remains. Earlier accepted scoped theorems remain complete.
Earlier dated history (preserved verbatim):
Accepted restricted obstruction and explicit escape; the full positive SRCR::joint-macro gate remains OPEN. N64 alone does not fix or contradict every allowed source child-size constant K. The volume theorem excludes enlarged persistent state/readout and unbounded-gain operations. Local absolute-input perturbation amplification is accepted, but the power-of-two magnitude has a one-bit normalized mantissa with compact exponent; ordinary integer length is not a universal floating-mantissa or bit-cost lower bound.</t>
  </si>
  <si>
    <t>Independent bounded ACCEPT: the matched noncommuting N64 two-jump words satisfy A T6 B=T6 exactly; the surviving eta^17 off-block entry falsifies the specified F8 direct-sum F8 target. Matched cancellation extends to any finite matched jump list, but does not cover unmatched/cross-conductor constructions. Classical determinant-volume reasoning gives Omega(N log N) nonrecursive work only for square fixed-H persistent-state macros with uniformly bounded positive determinant gain per paid operation. A source-legal r=1/q inverse solve has O(q) scalar work and q log2 q volume gain, escaping that premise.</t>
  </si>
  <si>
    <t>CROSS review</t>
  </si>
  <si>
    <t>Incoming queue 20</t>
  </si>
  <si>
    <t>ALG-MONOMIAL-CENTRALIZER</t>
  </si>
  <si>
    <t>Independent review ZIP SHA256 f6ec611b14f42c32febd90372c590f3f06282658cacb083db63ee50d73c04daa; VERDICT.txt 204460f2bdb8bb07d597b5bfc9cfb944f20c796b9c2861499251558044cc169e; candidate 3b2782eb1bcc1892f86593e1b8dcec7807dea27b916c88ec741843d3347b41b2. Fresh 56 Green cases, 6,656 conjugacy entries, 112 eliminated determinants, 112 solver vectors, 28 inverse columns, 1,025 mass/boundary checks and all 256 N64 entries pass. Reversed inverse order changes all 256 entries; 30 commutator entries are nonzero. The r=1/q solve uses 2q−4 signal multiplications and q subtractions, plus paid phase/root preparation. Exact inverse entry has magnitude m q^m and local absolute guard requirement p&gt;=b+log2(m)+m log2(q), not a universal fused/relative-error claim. Classical Morgenstern DOI10.1145/321752.321761 credit retained; only its abstract/bibliography, not full proof, was available. Independent cold replay passes; original/candidate programs stayed inert.</t>
  </si>
  <si>
    <t>Monomial centralizer of the Fourier matrix</t>
  </si>
  <si>
    <t>https://github.com/AgentSlop-Si/research/blob/main/math/archive/objects/88/886e05ae5a65e8d6516000f90c3821d8a54ca0812167487148b66bbb148cab79__RESEARCH_REPORT.md | export SHA256 886e05ae5a65e8d6516000f90c3821d8a54ca0812167487148b66bbb148cab79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https://github.com/AgentSlop-Si/research/blob/main/math/archive/objects/a8/a82db572a9327b297579202e4482a0dd0ffdc5c7a868800643bb8bf3aa3bedcd__PRIMARY_REDUCTIONS.md | export SHA256 a82db572a9327b297579202e4482a0dd0ffdc5c7a868800643bb8bf3aa3bedcd
Q02 current accepted scope: https://docs.google.com/spreadsheets/d/1BHaGJHkXxf_UfZdyTKF2zrWNFzIP4IvhaqFMj-83BjU/edit#gid=1877766156&amp;range=A5:V5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</si>
  <si>
    <t>Over C, or a field containing a primitive Nth root ω, a monomial Qe_j=a_j e_τ(j), a_j≠0, commutes with F_N exactly when τ(j)=uj+b mod N, u is a unit with u²=1, 2b=0 and b²=0 mod N, and a_j=a_0ω^(ubj). For odd N, b=0; for even N the extra b=N/2 is permitted exactly if 4|N.</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</si>
  <si>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t>
  </si>
  <si>
    <t>Monomial elements of the commutant only; not the full Fourier commutant or arbitrary matrices.</t>
  </si>
  <si>
    <t>Theorem16.1 independently accepted after direct all-N congruence proof; exhaustive small controls support but do not replace proof. Catalogue read saved proof audit as inert text.</t>
  </si>
  <si>
    <t>[2026-10-13; accepted-result cutoff 05:16:43 UTC; bounded later acceptance]
OPEN: universal-lower attribution; bounded TW477 comparison COMPLETE
Earlier dated history (preserved verbatim):
[2026-10-13; full status reconciliation]
OPEN: historical attribution / primary-source comparison is the leading recorded task. The accepted scoped correctness proof is not being reopened. Shared work view: NEW-05, Q05, C02, TH-05. This is not theorem equivalence.
Earlier dated history (preserved verbatim):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t>
  </si>
  <si>
    <t>Specific classification/application not externally cleared; closely related classical Fourier/Weyl symmetries. No prior-art completeness claim.</t>
  </si>
  <si>
    <t>Does not rule out unrelated gauges or arbitrary interstage routing. The common-gauge architecture consequences and finite F4 escape certificate are in matrix catalogue.</t>
  </si>
  <si>
    <t>Supporting structural lemma, unranked unless a precise novelty comparison shows independent significance.</t>
  </si>
  <si>
    <t>[{"archive_relative_path":"master/fft_research_master_20261009/additions/0155_material_coverage_and_new_results/reviews/review_hero0_phase16_gauge_curvature/REVIEW.md","sha256":"6b83dab44ee74f9cd3c905a2b16b78d38a208a7ed5efffcc4430428e098cd88a","inspection":"saved independent theorem audit"}]</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</si>
  <si>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t>
  </si>
  <si>
    <t>[2026-10-13; accepted-result cutoff 05:16:43 UTC; bounded later acceptance]
Parent OPEN 52; bounded TW477 comparison COMPLETE 15
Earlier dated history (preserved verbatim):
Unassigned</t>
  </si>
  <si>
    <r>
      <rPr>
        <rFont val="Arial"/>
        <color rgb="FF1155CC"/>
        <sz val="10.0"/>
        <u/>
      </rPr>
      <t xml:space="preserve">Catalogue: C02
</t>
    </r>
    <r>
      <rPr>
        <rFont val="Arial"/>
        <color rgb="FF1155CC"/>
        <sz val="10.0"/>
        <u/>
      </rPr>
      <t xml:space="preserve">novelity breakthough: C02
</t>
    </r>
    <r>
      <rPr>
        <rFont val="Arial"/>
        <color rgb="FF1155CC"/>
        <sz val="10.0"/>
        <u/>
      </rPr>
      <t>Theorem register 23</t>
    </r>
  </si>
  <si>
    <t>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t>
  </si>
  <si>
    <t>Scoped exact-rank application with unresolved priority. Forest linear rank-width/pathwidth and tree inverse representations are established; the independent-order witness and conditioning qualification are the comparison target. No new TQS framework, optimal storage or numerical-rank theorem.</t>
  </si>
  <si>
    <t>accepted
Related current status (scope, not blanket theorem equivalence): Q04: Proof closed. Accepted 9^r separator cutoff retained. New autocorrelation-deficit theorem adds asymmetric arbitrary-abelian block bounds and legal p-coprime trimming.</t>
  </si>
  <si>
    <t>For perfect binary tree height h, N=2^(h+1)−1, Q=I−P, floor((h+1)/4)≤sr(Q^−1)=sr(Q)≤h over every field. Lift is subcubic tree, q2. Q_(h,α)=I−αP preserves exact ranks; over C,0&lt;α&lt;1/sqrt2 gives κ₂≤(1+αsqrt2)/(1−αsqrt2), and α1/2 yields3+2sqrt2&lt;6.</t>
  </si>
  <si>
    <t>accepted_scope: FQ=QF iff tau(j)=uj+b, u a unit, u²=1, 2b=b²=0, a_j=a0 omega^(ubj).
Model/guards/costs: essential_assumptions: Primitive Nth root in coefficient field
Monomial Q with all weights nonzero
This is the monomial commutant only
charged_cost_scope: Proof/classification only; field representation, gauge and occurrence costs remain explicit.
Corrections/rejected extensions: rejected_or_open_extensions: Not full dense commutant
No free unrelated gauge or routing insertion
No unrestricted runtime lower bound</t>
  </si>
  <si>
    <t>sr minimizes both cut orientations over independent row and column permutations; numerical-rank tolerance not included.</t>
  </si>
  <si>
    <t>Does not prove reverse containment/proper-superset relation, optimal SSS/HSS storage, or fixed-tolerance numerical rank. Not resolution of a published TQS open question.
Q04: Finite-stage certificate reconstruction is separate Q33. Implementation: Not applicable to abstract proof</t>
  </si>
  <si>
    <t>fresh_verification: 5,912 permutations at N2 through N7; exact modular-exponent equations
proof_kind: uniform algebraic theorem
Review record: research_cycle_2110/review07_weyl/PER_ID_OUTCOMES.json; SHA256 7e95bad2515c24c67d2e7474abafd54f6e980173123b8a5d9cd65707fa968bce.
Consolidation verifies mapping and hashes; it does not rerun all packet checks. No priority claim.</t>
  </si>
  <si>
    <t>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</si>
  <si>
    <t>C07</t>
  </si>
  <si>
    <t>rejected_or_open_extensions: Not full dense commutant
No free unrelated gauge or routing insertion
No unrestricted runtime lower bound
Current supplement treatment: 
Packet priority qualification: No priority assessment or upgrade in this consolidation.
Historical gaps and historical current-overlay text are preserved in the consolidated ledger and A:V.</t>
  </si>
  <si>
    <t>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
[2026-10-10 follow-up comparison; access limits in source ledger]
P2126_TQS2025: Tree Quasi-Separable Matrices A Simultaneous Generalization of Sequentially and Hierarchically Semiseparable Representations | https://repository.tudelft.nl/file/File_6b7549c8-222e-4316-8ac4-a113d7d4da1e
P2126_FOREST: Linear Rank-Width and Linear Clique-Width of Trees | https://perso.isima.fr/~makante/articles/kanteA13.pdf</t>
  </si>
  <si>
    <t>Passing cuts not sufficient; singular endpoint exact rank requires supported-coordinate deletion; no linear-time optimizer or full evaluator. Q05: General deficit extension is tracked separately. Implementation: Not applicable to abstract proof Next comparison: Compare the…</t>
  </si>
  <si>
    <t>https://github.com/AgentSlop-Si/research/blob/main/math/archive/objects/4d/4d66a0e697458f18016e7d6b54eb479b2213bdf11da061e7742977986821fbe9__PROOF_AUDIT.md | export SHA256 97fceb6ebf4227c2e426a9771f413e01871b8d26bc63b01e945b69c34326a29b
https://github.com/AgentSlop-Si/research/blob/main/math/archive/objects/02/0286fa16a796d30ee18f0cd3126a0439e45156d26f6b8ad181fbd72d2b4136ea__CONDITIONING_AUDIT.md | export SHA256 0286fa16a796d30ee18f0cd3126a0439e45156d26f6b8ad181fbd72d2b4136ea
Q04 current accepted scope: https://docs.google.com/spreadsheets/d/1BHaGJHkXxf_UfZdyTKF2zrWNFzIP4IvhaqFMj-83BjU/edit#gid=1877766156&amp;range=A7:V7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</si>
  <si>
    <t>Two-sided rectangle rank oracle</t>
  </si>
  <si>
    <t>accepted Related current status (scope, not blanket theorem equivalence): Q05: Proof closed. Endpoint minimax and odd-moment bounds retained. Deficit invariant extends the block-rank/gap argument to arbitrary finite abelian groups.</t>
  </si>
  <si>
    <r>
      <rPr>
        <rFont val="Arial"/>
        <color rgb="FF1155CC"/>
        <sz val="10.0"/>
        <u/>
      </rPr>
      <t xml:space="preserve">Catalogue: C07
</t>
    </r>
    <r>
      <rPr>
        <rFont val="Arial"/>
        <color rgb="FF1155CC"/>
        <sz val="10.0"/>
        <u/>
      </rPr>
      <t>novelity breakthough: C07</t>
    </r>
  </si>
  <si>
    <t>For monomial centralizer of the fourier matrix, compare the exact invariant and equality/metric claim with classical Fourier equivalence, switching, Gram and spectral methods; preserve unitary versus arbitrary-invertible distinctions. Preserve this boundary: Does not rule out unrelated gauges or arbitrary interstage routing.</t>
  </si>
  <si>
    <t>https://github.com/AgentSlop-Si/research/blob/main/math/archive/objects/55/55c47aaa4673fa4c6d77575ab758a0a27ebd3cfd70d1a5df07648a5a56e180e7__REVIEW.md | export SHA256 2a92fbdd13bf4ecdd9c26654dabb9bec8b147640ab4891ea1a503df2183fa4f7 Q05 current…</t>
  </si>
  <si>
    <t>For two-sided rectangle rank oracle, compare the all-size extremum and arbitrary-abelian deficit formula with quantitative uncertainty/rank literature, beyond Delvaux–Van Barel Theorem 9. Preserve this boundary: Passing cuts not sufficient; singular endpoint exact rank requires supported-coordinate deletion; no linear-time optimizer or full evaluator.</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</si>
  <si>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No improved universal separator exponent or unrestricted Fourier lower bound. Next comparison: Final DV2008 source access and recovered comparison-report provenance are verified closed in the accepted manuscript review, superseding the recovery task below. The exact deficit…</t>
  </si>
  <si>
    <t>[2026-10-13; accepted-result cutoff 05:16:43 UTC; bounded later acceptance]
OPEN: universal-lower attribution; bounded TW477 comparison COMPLETE
Earlier dated history (preserved verbatim):
[2026-10-13; full status reconciliation]
OPEN: historical attribution / primary-source comparison is the leading recorded task. The accepted scoped correctness proof is not being reopened. Shared work view: NEW-05, Q05, C02, TH-05. This is not theorem equivalence.
Earlier dated history (preserved verbatim):
Accepted result at cited scope; recorded follow-up open</t>
  </si>
  <si>
    <r>
      <rPr>
        <rFont val="Arial"/>
        <color rgb="FF1155CC"/>
        <sz val="10.0"/>
        <u/>
      </rPr>
      <t xml:space="preserve">novelity breakthough: NEW-05
</t>
    </r>
    <r>
      <rPr>
        <rFont val="Arial"/>
        <color rgb="FF1155CC"/>
        <sz val="10.0"/>
        <u/>
      </rPr>
      <t>New results 8</t>
    </r>
  </si>
  <si>
    <t>ALG-WEIL-TENSOR</t>
  </si>
  <si>
    <t>Exact manuscript/PDF and receipt are the endpoint package linked in Q32: PDF Library libfile_c83f2c614a948191bd610548e149936a; source/review bundle libfile_49367504a6a481919e7b31ab67d4d1f9. Receipt…</t>
  </si>
  <si>
    <t>["F127"]</t>
  </si>
  <si>
    <t>Tensor-Weil rank hierarchy and cyclic exclusion</t>
  </si>
  <si>
    <t>["Q18"]</t>
  </si>
  <si>
    <t>accepted
Related current status (scope, not blanket theorem equivalence): Q05: Proof closed. Endpoint minimax and odd-moment bounds retained. Deficit invariant extends the block-rank/gap argument to arbitrary finite abelian groups.</t>
  </si>
  <si>
    <t>For odd p, S=[[A,B],[C,D]]∈Sp(2n,F_p), source asserts S∈P_- w_r P_- iff r=rank B, hence ρ(S)=M1(F_p^(⊗r)⊗I_(p^(n−r)))M2 projectively and every row/column has exactly p^r nonzeros.
Directly checked implication: B(ST)=A(S)B(T)+B(S)D(T) gives rank B(ST)≤rank B(S)+rank B(T), so a word reaching full tensor Fourier has sum stage ranks≥n.
Conditional on standard parabolic normal form, every dense field-Weil operator has all cross-ratios in μ_p, whereas cyclic F_(p^n), n&gt;1, has a cross-ratio of order p^n. Thus they are not monomially equivalent. Nondegenerate extension-field trace Fourier is tensor Fourier after a linear column permutation.</t>
  </si>
  <si>
    <t>rank K^−1[A,B]=|A|+|B|−N+rank K[B^c,A^c]; for legal cyclic Green denominator complementary support paths permit O(N) matching oracle. Moving interfaces bound rank(AB)[R,C] by rank B[S,C]+rank A[R,S^c]. Two-stage objective is submodular. N64 witness improves fixed budget34 to moving budget4 versus target rank16, yielding operator error≥1.</t>
  </si>
  <si>
    <t>Supports/routes/masks explicitly tracked; one oracle/certificate linear, optimization polynomial via known methods.</t>
  </si>
  <si>
    <t>Passing cuts not sufficient; singular endpoint exact rank requires supported-coordinate deletion; no linear-time optimizer or full evaluator.
Q05: General deficit extension is tracked separately. Implementation: Not applicable to abstract proof</t>
  </si>
  <si>
    <t>Compare the all-size extremum and arbitrary-abelian deficit formula with quantitative uncertainty/rank literature, beyond Delvaux–Van Barel Theorem 9.</t>
  </si>
  <si>
    <t>Finite-field symplectic Weil representation, p odd, tensor space dimension p^n; cyclic and tensor Fourier are distinct.</t>
  </si>
  <si>
    <t>New source v24 read directly. Matrix-rank inequality, cross-ratio argument and bilinear trace relabeling checked as elementary implications. Full Siegel-parabolic normal form is quoted standard theory in source, not independently proved/audited here; exact representation conventions, all finite certificate arrays and code behavior not reverified. Source test logs remain source assertions. Formerly missing RESEARCH.md and checkpoint hashes are now byte-matched, closing availability only. All 19 formerly referenced v24 manifest entries now resolve byte-exactly, including the previously missing 13; this closes availability only.</t>
  </si>
  <si>
    <t>https://github.com/AgentSlop-Si/research/blob/main/math/archive/objects/55/55c47aaa4673fa4c6d77575ab758a0a27ebd3cfd70d1a5df07648a5a56e180e7__REVIEW.md | export SHA256 2a92fbdd13bf4ecdd9c26654dabb9bec8b147640ab4891ea1a503df2183fa4f7
Q05 current accepted scope: https://docs.google.com/spreadsheets/d/1BHaGJHkXxf_UfZdyTKF2zrWNFzIP4IvhaqFMj-83BjU/edit#gid=1877766156&amp;range=A8:V8</t>
  </si>
  <si>
    <t>Predominantly standard Weil/parabolic and character-table mathematics; combined computational explanation could be useful but independent novelty not established.</t>
  </si>
  <si>
    <t>No unrestricted shared-DAG Ω(N log N) conclusion. Arbitrary symplectic chirp/permutation preparation can exceed O(N). Source-claimed exhaustive Sp(4,3) counts were not rerun.</t>
  </si>
  <si>
    <t>Unranked known-theory application/pending full proof normalization and precise theorem-level attribution, not automatically promoted by source-generated independent_results.json.</t>
  </si>
  <si>
    <t>[{"archive_relative_path":"library_delta_extracted/fft_tensor_weil_rank_v24/fft_tensor_weil_rank_v24/RESEARCH.md","sha256":"25a586e19ad8303a1cea4fe1201af65bad94ada041a271bc87b4ad1151923267","inspection":"newly restored source text read directly; source self-tests not executed"},{"archive_relative_path":"library_delta_extracted/fft_tensor_weil_rank_v24/fft_tensor_weil_rank_v24/PRIOR_ART_AUDIT.md","sha256":"b9914d39e311ee715bfecfd365c50d226004eab0642efc35ceb0dae8ea9561a3","inspection":"newly restored source text read directly; source self-tests not executed"},{"archive_relative_path":"library_delta_extracted/fft_tensor_weil_rank_v24/fft_tensor_weil_rank_v24/CHAIN_CHECKPOINT_2026-10-10_v24.md","sha256":"6ee556c7be5c30ccc55edec78d11d88035aa9538af7cce7ba712c6b21a0d2973","inspection":"newly restored source text read directly; source self-tests not executed"}]</t>
  </si>
  <si>
    <t>[2026-10-11 22:05 UTC; independently accepted bounded Weil convention/API]
Independent ACCEPT of fresh bounded tensor convention/covariance/support/Bruhat API controls. All27 symmetric2x2 shears over F3 have full Heisenberg covariance; recorded tensor words and nonsymmetric-B dense cells are reconstructed. The additive-versus-cyclic NF-01 fixture is retained; U(E)=F^-1 C_(-E) F.
Earlier dated history (preserved):
Q18: Proof closed. Corrected v26 theorem: exact row support |im B|, dense kernel, valuation profile and scoped Weil-word exclusions. Printed upper-shear sign is rejected and repaired.</t>
  </si>
  <si>
    <t>Research queue 8</t>
  </si>
  <si>
    <t>Q18: Tadej's Fourier-table classification subsumes the additive-versus-cyclic obstruction. Exact support/cost synthesis priority unresolved.</t>
  </si>
  <si>
    <t>[2026-10-11 22:05 UTC; independently accepted bounded Weil convention/API]
The historical51,840-element Sp(4,3) suite remains unrun and is not revalidated by these bounded controls. Structural rank budgets are not arithmetic lower bounds. Arbitrary mixed-architecture propagation, numerical production, preparation/bit costs and historical novelty remain separate.
Earlier dated history (preserved):
Q18: Correct source U(E) association to F⁻¹ C_(-E) F before claiming a coherent supplied implementation. Source suite was not executed. Implementation: Source sign correction and numerical implementation pending</t>
  </si>
  <si>
    <t>accepted_scope: Odd-prime field Weil operators have partial-tensor rank normal form and p^rank(B) row/column support; dense cells exclude cyclic F_(p^n), n&gt;1, by cross-ratio root order.
Model/guards/costs: essential_assumptions: p odd prime, n&gt;=1
Genuine Weil representation on F_p^n with coherent covariance
External monomial equivalence only; no arbitrary inserted non-Weil factors
charged_cost_scope: r p N butterfly count for chosen schedule; phase, coordinate, dense matrix and root preparation separately charged.
Corrections/rejected extensions: current_scope_reconciliation: Q18 corrected proof recovered and pinned; support derived directly from covariance.
rejected_or_open_extensions: No cyclic/additive-group identification
No unrestricted shared-DAG lower bound
Historical 51,840 enumeration not rerun</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</si>
  <si>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t>
  </si>
  <si>
    <t>[2026-10-13; accepted-result cutoff 05:16:43 UTC; bounded later acceptance]
Universal N&gt;=16 lower/full-minimax historical attribution unresolved. The matching upper and N=8 lower remain classical; missing original-byte replay is disclosed.
Earlier dated history (preserved verbatim):
No separate worldwide/model-matched novelty clearance. Preserve the original source attribution; the priority score does not establish originality.</t>
  </si>
  <si>
    <t>fresh_verification: 36 exact dimension-nine words; support and dense p-torsion; cyclic order-nine countercontrol
proof_kind: uniform theorem using standard symplectic/Weil framework
Review record: research_cycle_2110/review07_weyl/PER_ID_OUTCOMES.json; SHA256 7e95bad2515c24c67d2e7474abafd54f6e980173123b8a5d9cd65707fa968bce.
Consolidation verifies mapping and hashes; it does not rerun all packet checks. No priority claim.</t>
  </si>
  <si>
    <t>ALG-017</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</si>
  <si>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rejected_or_open_extensions: No cyclic/additive-group identification
No unrestricted shared-DAG lower bound
Historical 51,840 enumeration not rerun
Current supplement treatment: 
Packet priority qualification: No priority assessment or upgrade in this consolidation.
Historical gaps and historical current-overlay text are preserved in the consolidated ledger and A:V.</t>
  </si>
  <si>
    <t>[2026-10-13 14:29:35 UTC; accepted-source cutoff]
Source/task mismatch: the four-orientation scroll/Waring comparison is not bound to ALG-017. Select a q-calculus/q-Pascal comparator for H(qz)=(1-z)H(z)+z^N/N and the two-orbit spectrum, with a paid cold/online ledger. Preserve the supplied primitive 2Nth root and boundary term; fresh input still pays ordinary transforms.
Earlier dated history (preserved verbatim):
Additional 2Nth root is supplied, not extracted free from q. Fresh input still pays ordinary transforms. Boundary term cannot be omitted. No new current closure; historical limitations remain. Next comparison: Test a simultaneous count-preserving equivalence of all four…</t>
  </si>
  <si>
    <t>Linear q-kernel spectrum preparation</t>
  </si>
  <si>
    <t xml:space="preserve">N even, exact order N root, alpha beta delta nonzero, strict integer cutoff a+b&lt;N. Separable-representation rank, not arithmetic runtime.
</t>
  </si>
  <si>
    <t>Accepted finite-boundary identity and constructive preparation.</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</si>
  <si>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Test a simultaneous count-preserving equivalence of all four weighted orientations to known rational-normal-scroll/simultaneous Waring models; compare the specific Fourier kernel envelope and axis-minor identity.</t>
  </si>
  <si>
    <r>
      <rPr>
        <rFont val="Arial"/>
        <color rgb="FF1155CC"/>
        <sz val="10.0"/>
        <u/>
      </rPr>
      <t xml:space="preserve">Catalogue: ALG-017
</t>
    </r>
    <r>
      <rPr>
        <rFont val="Arial"/>
        <color rgb="FF1155CC"/>
        <sz val="10.0"/>
        <u/>
      </rPr>
      <t>novelity breakthough: ALG-017</t>
    </r>
  </si>
  <si>
    <t>Audit artifact PRIORITY_UPDATE.md; SHA256 3daef14867fabe12205feb24d9fa72573799fb0654fc3dad61f4827b67d45eb0
https://docs.google.com/spreadsheets/d/1BHaGJHkXxf_UfZdyTKF2zrWNFzIP4IvhaqFMj-83BjU/edit#gid=1877766156&amp;range=A48:V48</t>
  </si>
  <si>
    <t>https://docs.google.com/spreadsheets/d/1BHaGJHkXxf_UfZdyTKF2zrWNFzIP4IvhaqFMj-83BjU/edit#gid=1877766156&amp;range=A48:V48</t>
  </si>
  <si>
    <t>https://github.com/AgentSlop-Si/research/blob/main/math/archive/objects/9c/9c80e17183dc11eb2f1c23d1ad7b8025cc58b564e23467cf1ad128f5f6713eaa__9c80e17183dc11eb2f1c23d1ad7b8025cc58b564e23467cf1ad128f5f6713eaa__README.md | export SHA256…</t>
  </si>
  <si>
    <t>[2026-10-13 14:29:35 UTC; accepted-source cutoff]
Source/task mismatch: the four-orientation scroll/Waring comparison is not bound to ALG-017. Select a q-calculus/q-Pascal comparator for H(qz)=(1-z)H(z)+z^N/N and the two-orbit spectrum, with a paid cold/online ledger. Preserve the supplied primitive 2Nth root and boundary term; fresh input still pays ordinary transforms.
Earlier dated history (preserved verbatim):
For linear q-kernel spectrum preparation, test a simultaneous count-preserving equivalence of all four weighted orientations to known rational-normal-scroll/simultaneous Waring models; compare the specific Fourier kernel envelope and axis-minor identity. Preserve this boundary: Additional 2Nth root is supplied, not extracted free from q.</t>
  </si>
  <si>
    <t>ALG-078</t>
  </si>
  <si>
    <t>The historical51,840-element Sp(4,3) suite remains unrun and is not revalidated by these bounded controls. Structural rank budgets are not arithmetic lower bounds. Arbitrary mixed-architecture propagation, numerical production, preparation/bit costs and historical novelty remain separate.</t>
  </si>
  <si>
    <t>Input kernel identity is not a free arbitrary-input solve: a(z)/a(eta z) may not exist, and a(z)=z counterexample. Grid zero multipliers save only O(M) products; common-anchor/growing-radix exclusions remain interface-specific. Exponential orbit conditioning affects finite…</t>
  </si>
  <si>
    <t>Joint universal-orbit and compiled q-grid application</t>
  </si>
  <si>
    <t>[2026-10-13; full status reconciliation]
OPEN: historical attribution / primary-source comparison is the leading recorded task. The accepted scoped correctness proof is not being reopened.
Earlier dated history (preserved verbatim):
Orbit identities and kernel preparation reviewed; cheaper raw-input application and stability remain open</t>
  </si>
  <si>
    <t>Independent reviews accept identities, linear preparation improvement and application accounting.</t>
  </si>
  <si>
    <r>
      <rPr>
        <rFont val="Arial"/>
        <color rgb="FF1155CC"/>
        <sz val="10.0"/>
        <u/>
      </rPr>
      <t xml:space="preserve">Catalogue: ALG-078
</t>
    </r>
    <r>
      <rPr>
        <rFont val="Arial"/>
        <color rgb="FF1155CC"/>
        <sz val="10.0"/>
        <u/>
      </rPr>
      <t>novelity breakthough: ALG-078</t>
    </r>
  </si>
  <si>
    <t>https://github.com/AgentSlop-Si/research/blob/main/math/archive/objects/e8/e8e4702ce7987f295573f6deb6a97a6822980433d6b56c9126d8067d8fb4fba2__e8e4702ce7987f295573__JOINT_ORBIT_REPORT.md | export SHA256…</t>
  </si>
  <si>
    <t>No new full Fourier speedup; coefficients are Fourier-equivalent and weight action uses classical convolution.
Exact field with supported primitive roots and valid Green denominator; auxiliary weight matvec is not full Weyl synthesis.</t>
  </si>
  <si>
    <t>For joint universal-orbit and compiled q-grid application, test a simultaneous count-preserving equivalence of all four weighted orientations to known rational-normal-scroll/simultaneous Waring models; compare the specific Fourier kernel envelope and axis-minor identity. Preserve this boundary: Input kernel identity is not a free arbitrary-input solve: a(z)/a(eta z) may not exist, and a(z)=z counterexample.</t>
  </si>
  <si>
    <t>Audit artifact PRIORITY_UPDATE.md; SHA256 3daef14867fabe12205feb24d9fa72573799fb0654fc3dad61f4827b67d45eb0
https://docs.google.com/spreadsheets/d/1BHaGJHkXxf_UfZdyTKF2zrWNFzIP4IvhaqFMj-83BjU/edit#gid=1877766156&amp;range=A45:V45</t>
  </si>
  <si>
    <t>https://docs.google.com/spreadsheets/d/1BHaGJHkXxf_UfZdyTKF2zrWNFzIP4IvhaqFMj-83BjU/edit#gid=1877766156&amp;range=A45:V45</t>
  </si>
  <si>
    <t>[2026-10-13; full status reconciliation]
CLOSED: the accepted named scope is complete. No concrete unfinished task at that same scope is recorded; broader work and novelty remain separate.
Earlier dated history (preserved verbatim):
Accepted result at cited scope; recorded follow-up open</t>
  </si>
  <si>
    <t>[2026-10-13; full status reconciliation]
Named scope CLOSED using existing recorded independent acceptance / exclusion; this reconciliation is not a new full proof audit. independently_accepted
Earlier dated history (preserved verbatim):
independently_accepted The weight matrix has rank N for N=2 modulo 4 and N-1 for N=0 modulo 4 over every field satisfying the exact-order root and nonzero chart hypotheses.</t>
  </si>
  <si>
    <t>[2026-10-13; full status reconciliation]
Completed named scope; priority 15/100
Earlier dated history (preserved verbatim):
Unassigned</t>
  </si>
  <si>
    <t>ALG-WEIL-LOCAL</t>
  </si>
  <si>
    <r>
      <rPr>
        <rFont val="Arial"/>
        <color rgb="FF1155CC"/>
        <sz val="10.0"/>
        <u/>
      </rPr>
      <t xml:space="preserve">novelity breakthough: H17-PHASE20-EVEN-RANK-20261010
</t>
    </r>
    <r>
      <rPr>
        <rFont val="Arial"/>
        <color rgb="FF1155CC"/>
        <sz val="10.0"/>
        <u/>
      </rPr>
      <t xml:space="preserve">Incoming queue 15
</t>
    </r>
    <r>
      <rPr>
        <rFont val="Arial"/>
        <color rgb="FF1155CC"/>
        <sz val="10.0"/>
        <u/>
      </rPr>
      <t>Research queue 48</t>
    </r>
  </si>
  <si>
    <t>["F128"]</t>
  </si>
  <si>
    <t>Local-ring Weil valuation blocks and subgroup obstruction</t>
  </si>
  <si>
    <t>Exact source binding: Research queue L48; exported note SHA256 7e6761dd5f3fd5fc9f48efa1f02e0fb142aae7849dd2e42ac4975534a42200e9; final source-coverage packet libfile_f76e200c4eec8191b344b1156d5d8922 v0.</t>
  </si>
  <si>
    <t xml:space="preserve">Specified signed phase-weighted additive grammar. Generic lemma fixes beta=1 and requires nonzero/distinct/nonsingular assumptions. No positive-characteristic classification, runtime improvement or priority claim.
</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</si>
  <si>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Test a simultaneous count-preserving equivalence of all four weighted orientations to known rational-normal-scroll/simultaneous Waring models; compare the specific Fourier kernel envelope and axis-minor identity.</t>
  </si>
  <si>
    <t>Audit artifact PRIORITY_UPDATE.md; SHA256 3daef14867fabe12205feb24d9fa72573799fb0654fc3dad61f4827b67d45eb0
https://docs.google.com/spreadsheets/d/1BHaGJHkXxf_UfZdyTKF2zrWNFzIP4IvhaqFMj-83BjU/edit#gid=1877766156&amp;range=A49:V49</t>
  </si>
  <si>
    <t>https://docs.google.com/spreadsheets/d/1BHaGJHkXxf_UfZdyTKF2zrWNFzIP4IvhaqFMj-83BjU/edit#gid=1877766156&amp;range=A49:V49</t>
  </si>
  <si>
    <t>For R=Z/p^kZ, odd p, q=p^k, consider explicit K_b(x,y)=q^(−1)sum_z ζ_q^(bz²/2+(y−x)z). For b=p^v u, 0≤v&lt;k, K_b vanishes unless x≡y mod p^v. Each residue block is a nonzero scalar times diagonal chirps surrounding cyclic F_(p^(k−v)); rows/columns have exactly p^(k−v) nonzeros and one block cross-ratio has exact order p^(k−v). b=0 gives identity.
Directly checked: Γ_t={S∈SL2(R):p^t|b(S)} is a subgroup since b(ST)=a(S)b(T)+b(S)d(T) and b(S^(−1))=−b(S). W has unit b, so any factorization of W includes a factor with unit b.
Source general-element factorization: if b nonunit, a is unit and S=L(c/a)D(a)U(b/a); if b unit, S=L(d/b)D(−b)W L(a/b). Direct 2×2 multiplication verifies both. With a consistently normalized Weil representation, the unit-b factor is already full-Fourier-equivalent.</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</si>
  <si>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No new full Fourier speedup; coefficients are Fourier-equivalent and weight action uses classical convolution. [2026-10-10 12:40 UTC; reviewed scoped update] HERO17 Phase21 sparse q-defect union: O(N) kernel spectrum and O((k+1)N) raw sparse-defect complete padded transform for…</t>
  </si>
  <si>
    <t>One-dimensional ring-Weil stages, p odd, faithful additive character; only monomial factors permitted by this representation.</t>
  </si>
  <si>
    <t>[2026-10-13; full status reconciliation]
CLOSED: the accepted named scope is complete. No concrete unfinished task at that same scope is recorded; broader work and novelty remain separate.
Earlier dated history (preserved verbatim):
Scoped proof accepted with corrections; recorded follow-up open</t>
  </si>
  <si>
    <t>[2026-10-13; full status reconciliation]
Named scope CLOSED using existing recorded independent acceptance / exclusion; this reconciliation is not a new full proof audit. independent_scoped_acceptance_with_cost_and_implementation_corrections
Earlier dated history (preserved verbatim):
independent_scoped_acceptance_with_cost_and_implementation_corrections All-length coefficient identities and even parity blocks, odd full-rank first-chart weights and convolution contraction are valid. Even-chart extension has rank N except rank N-1 when N=0 mod4.</t>
  </si>
  <si>
    <t>New source v25 read directly. Orbit cancellation, reduction/completing-square kernel, nonzero odd Gauss sum via standard |G|²=q′ argument, displayed 2×2 factorizations and subgroup implication checked directly. Full abstract representation-to-kernel identification needs sign repair: printed W^(−1)L(b)W=U(−b), so simultaneous ρ(W)=F,ρ(L(b))=C_b,ρ(U(b))=F^(−1)C_bF is inconsistent as written; replace C_b by C_(−b) or change conventions. Valuation/block/support conclusions survive b→−b. No independent full certificate/code audit here.</t>
  </si>
  <si>
    <t>Classical finite-ring Weil and degenerate Gauss-sum ingredients; specialized computational grouping not externally cleared.</t>
  </si>
  <si>
    <t>The old no-five-bank-construction limitation is superseded: the separately accepted N5-SIGNED-FIVE-BANK result proves exact minimum five in this grammar. No larger-N minimum, positive-characteristic or runtime conclusion.</t>
  </si>
  <si>
    <r>
      <rPr>
        <rFont val="Arial"/>
        <color rgb="FF1155CC"/>
        <sz val="10.0"/>
        <u/>
      </rPr>
      <t xml:space="preserve">novelity breakthough: H17-PHASE20-GAUSS-HANKEL
</t>
    </r>
    <r>
      <rPr>
        <rFont val="Arial"/>
        <color rgb="FF1155CC"/>
        <sz val="10.0"/>
        <u/>
      </rPr>
      <t xml:space="preserve">Incoming queue 12
</t>
    </r>
    <r>
      <rPr>
        <rFont val="Arial"/>
        <color rgb="FF1155CC"/>
        <sz val="10.0"/>
        <u/>
      </rPr>
      <t>Research queue 45</t>
    </r>
  </si>
  <si>
    <t>No general arithmetic lower bound, practical speedup, p=2 assertion, or full group double-coset classification. Θ_p(q(k−v)) describes chosen partial-core radix schedule; add O(q) monomial work. It does not force arbitrary evaluators to pay that cost.</t>
  </si>
  <si>
    <t>Audit artifact PRIORITY_UPDATE.md; SHA256 3daef14867fabe12205feb24d9fa72573799fb0654fc3dad61f4827b67d45eb0
https://docs.google.com/spreadsheets/d/1BHaGJHkXxf_UfZdyTKF2zrWNFzIP4IvhaqFMj-83BjU/edit#gid=1877766156&amp;range=A44:V44</t>
  </si>
  <si>
    <t>Unranked source-checked supporting classification; normalize group/operator signs and obtain independent review and exact prior-art comparison before stronger claims.</t>
  </si>
  <si>
    <t>https://docs.google.com/spreadsheets/d/1BHaGJHkXxf_UfZdyTKF2zrWNFzIP4IvhaqFMj-83BjU/edit#gid=1877766156&amp;range=A44:V44</t>
  </si>
  <si>
    <t>[{"archive_relative_path":"library_delta_extracted/fft_local_ring_weil_v25/fft_local_ring_weil_v25/RESEARCH.md","sha256":"36a9e3ffe024621eaec00a746526a19e2d12fbbd289bf087c86810c4d3c0caa8","inspection":"newly restored source text read directly; source self-tests not executed"},{"archive_relative_path":"library_delta_extracted/fft_local_ring_weil_v25/fft_local_ring_weil_v25/PRIOR_ART_AUDIT.md","sha256":"2c289af43194929a7308196a1f8ca4cd4a97e56b00e977ca5852a323fa34b8f9","inspection":"newly restored source text read directly; source self-tests not executed"},{"archive_relative_path":"library_delta_extracted/fft_local_ring_weil_v25/fft_local_ring_weil_v25/CHAIN_CHECKPOINT_2026-10-10_v25.md","sha256":"ba59028a517b2be5e776231867d00222694860e718ed1852c4beb5d224443fb4","inspection":"newly restored source text read directly; source self-tests not executed"}]</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</si>
  <si>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Existential span≠cheap synthesis; Weyl endpoints/long stride/products escape. Original odd equal-half product-rank lemma false (N3 counterexample), repaired theorem accepted. No new current closure; historical limitations remain. Next comparison: Test a simultaneous…</t>
  </si>
  <si>
    <t>[2026-10-12 12:16 UTC; independently accepted bounded matched p32 algorithmic comparator]
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
Earlier dated history (preserved):
[2026-10-11 22:23 UTC; independently accepted bounded native qualification]
Independent ACCEPT of the bounded hook-free versioned C API q32_f60_eval_v1 and GCC14.2 Linux x86_64 qualification for positive normalized F60, p32, exact dyadic input and norm&lt;=65,536. Inherited error bound is ||output−U60 input||2&lt;(28R+22)/2^32. The accepted arithmetic is unchanged. Fixture erratum:1,801 admitted entries represent1,800 unique vectors; immutable candidate bytes are preserved.
Earlier dated history (preserved):
Proof closed</t>
  </si>
  <si>
    <t>[2026-10-13; accepted-result cutoff 05:16:43 UTC; bounded later acceptance]
TO RESEARCH: broader signed-bank parent; N5 all-field COMPLETE 15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implementation, costing, integration or a stronger extension remains; the earlier accepted scoped result is retained. Shared work view: M-MAGNETIC-SPAN, NEW-17, NEXT-MAGNETIC-SIGNED, Q35. This is not theorem equivalence.
Earlier dated history (preserved verbatim):
Accepted result at cited scope; recorded follow-up open</t>
  </si>
  <si>
    <t>[2026-10-11 22:05 UTC; independently accepted bounded Weil convention/API]
Independent ACCEPT of the fresh bounded negative-chirp local-ring API, valuation blocks and identity handling. All77 recorded scalar valuation cases plus every q49 scalar are independently reconstructed; q9 mixed tensor/congruence, primitive block ratio exponent and wrong-sign regression pass. U(E)=F^-1 C_(-E) F; b=0 is the identity case.
Earlier dated history (preserved):
Q18: Proof closed. Corrected v26 theorem: exact row support |im B|, dense kernel, valuation profile and scoped Weil-word exclusions. Printed upper-shear sign is rejected and repaired.</t>
  </si>
  <si>
    <t>[2026-10-12 12:16 UTC; independently accepted bounded matched p32 algorithmic comparator]
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
Earlier dated history (preserved):
[2026-10-11 22:23 UTC; independently accepted bounded native qualification]
Independent bounded exact-byte API/compiler review and clean rebuild, separate arithmetic/ABI/overlap/adversarial/concurrency controls. Accept only the pinned GCC14.2 platform slice. Documentation erratum is explicit:1,801 entries,1,800 unique vectors; no change to candidate seal.
Earlier dated history (preserved):
R2: latest accepted statement and detailed prior claim-level comparison inspected; selected primary Padé source reopened</t>
  </si>
  <si>
    <t>[2026-10-13; accepted-result cutoff 05:16:43 UTC; bounded later acceptance]
Parent OPEN 56 unselected; N5 all-field COMPLETE 15
Earlier dated history (preserved verbatim):
[2026-10-13; accepted-result cutoff 03:06 UTC; frozen successor sync]
OPEN (priority 56) distinct signed-bank frontier; N5/F11/q3 COMPLETE (priority 15)
Earlier dated history (preserved verbatim):
Unassigned</t>
  </si>
  <si>
    <t>[2026-10-12 12:16 UTC; independently accepted bounded matched p32 algorithmic comparator]
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
Earlier dated history (preserved):
Accepted F60 characteristic-zero factorization, fixed graph count and norm/coefficient-error route. Generic-field assertion of exactly 17 setup products is rejected by the F61 specialization.</t>
  </si>
  <si>
    <r>
      <rPr>
        <rFont val="Arial"/>
        <color rgb="FF1155CC"/>
        <sz val="10.0"/>
        <u/>
      </rPr>
      <t xml:space="preserve">Catalogue: M-MAGNETIC-SPAN
</t>
    </r>
    <r>
      <rPr>
        <rFont val="Arial"/>
        <color rgb="FF1155CC"/>
        <sz val="10.0"/>
        <u/>
      </rPr>
      <t>novelity breakthough: M-MAGNETIC-SPAN</t>
    </r>
  </si>
  <si>
    <t>[2026-10-11 22:05 UTC; independently accepted bounded Weil convention/API]
Untouched historical v25 still has the positive-chirp/sign-label defect; patching it is a separate pinned implementation task. Original exhaustive SL2/subgroup suites remain unrun. General symmetric congruence diagonalization, numerical production, preparation/bit costs and novelty are not certified.
Earlier dated history (preserved):
Q18: Correct source U(E) association to F⁻¹ C_(-E) F before claiming a coherent supplied implementation. Source suite was not executed. Implementation: Source sign correction and numerical implementation pending</t>
  </si>
  <si>
    <t>[2026-10-12 12:16 UTC; independently accepted bounded matched p32 algorithmic comparator]
The bounded certified known-algorithm comparator sub-obligation is complete. Full Q32 native qualification stays progressed/open for other compilers/hardware, production callers, exact-build black-box/production-library guarantees where required, deployment and physical resources. No FFTW production qualification, practical speedup, best-possible FFT, general-N asymptotic or historical-priority claim. Fixed native admission, all outputs and setup remain paid; stronger mathematical error does not establish runtime superiority. Qualified build scope: rebuilt GCC14.2 Linux x86_64 LP64 little endian. Exact120-integer input/2^32, sum of squares&lt;=2^96 and component cap2^48; output remains p32. Whole-call PFA ledger has576 widened product expressions including scaling/admission versus reference516, with different rounding/addition schedules. The isolated352 versus396 transform count is not a matched full-cost comparison. Counts are source expressions, not machine instructions. PFA array/plan payload4168 bytes and reference16768 exclude scalar/ABI/runtime overhead. Timing rankings vary with preparation/compilation boundary; no hard stack/RSS or portable exact primitive-bit count is supplied.
Earlier dated history (preserved):
[2026-10-11 22:23 UTC; independently accepted bounded native qualification]
Keep full Q32::native-qualification OPEN. A certified optimized-FFT comparison over all admitted inputs at the same target/accuracy, other compiler/hardware/deployment targets, production caller integration and physical-resource guarantees remain open. No practical speedup: process-cold ordering changes across noisy runs. Input quantization, relative error, other lengths/precisions/radii, alternate sign/normalization and outer fusion remain outside scope.
Earlier dated history (preserved):
Repair universal setup-count assertion, certify graph-wise internal rounding and actual coefficient preparation, then benchmark the full charged implementation.
Fixed kernel algebra closed; no growing-radix construction or global optimum established.</t>
  </si>
  <si>
    <t>Test a simultaneous count-preserving equivalence of all four weighted orientations to known rational-normal-scroll/simultaneous Waring models; compare the specific Fourier kernel envelope and axis-minor identity.</t>
  </si>
  <si>
    <t>accepted_scope: For odd q=p^k, valuation v of scalar b gives p^v cyclic blocks of length p^(k-v); Gamma_t subgroup excludes words made entirely of nonunit-b cells from W.
Model/guards/costs: essential_assumptions: p odd
Faithful additive character and coherent position convention
b=0 identity treated separately
Fixed one-dimensional ring-Weil factor grammar
charged_cost_scope: Theta_p(q(k-v)) is selected radix upper schedule plus O(q) monomial work, not evaluator lower bound.
Corrections/rejected extensions: current_scope_reconciliation: Correct U(b) formula F^-1 C_(-b) F; implementation correction remains open.
rejected_or_open_extensions: Printed F^-1 C_b F association to U(b) rejected
No p=2 transfer
Valuation not asserted to classify all group double cosets
Arbitrary digit routing outside grammar</t>
  </si>
  <si>
    <t>fresh_verification: 64 shears, 34,620 exact kernel/completed-square entries at q3,9,25,27; sign counterexample
proof_kind: uniform theorem with required sign repair
Review record: research_cycle_2110/review07_weyl/PER_ID_OUTCOMES.json; SHA256 7e95bad2515c24c67d2e7474abafd54f6e980173123b8a5d9cd65707fa968bce.
Consolidation verifies mapping and hashes; it does not rerun all packet checks. No priority claim.</t>
  </si>
  <si>
    <t>[2026-10-12 12:16 UTC; independently accepted bounded matched p32 algorithmic comparator]
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
Earlier dated history (preserved):
[2026-10-11 22:23 UTC; independently accepted bounded native qualification]
Independent review ZIP SHA256 d82a59cdc55cef06701779a6f02acdb6bb4aafd9ff3bd7520d3f6458f484f452; report0efc16698960219f7d9e03e6e73a9f1d045ae62429e0bb2f2e7841c8314d50b8; candidate ZIP560bad5c8b4624a7bed40f1b416c1bb40618e33da76d33b23890d43d72e6afd1; source044d5f5b5a81bd94fb08a4b58c8189506d0ae99372d3ba35f310acca13278753.108,775 API calls reproduced across8 profiles;1,801 entries/1,800 unique. Independent1,608-unique-vector fixture,150,596 additional adversarial calls, exact width induction, ASan/UBSan and bounded TSan controls pass. Combined fixture union3,397 unique. Original historical uploads not executed; no theorem, discovery, rank or priority promotion.
Earlier dated history (preserved):
Audit artifact PRIORITY_UPDATE.md; SHA256 3daef14867fabe12205feb24d9fa72573799fb0654fc3dad61f4827b67d45eb0
https://docs.google.com/spreadsheets/d/1BHaGJHkXxf_UfZdyTKF2zrWNFzIP4IvhaqFMj-83BjU/edit#gid=1877766156&amp;range=A35:V35</t>
  </si>
  <si>
    <t>https://docs.google.com/spreadsheets/d/1BHaGJHkXxf_UfZdyTKF2zrWNFzIP4IvhaqFMj-83BjU/edit#gid=1877766156&amp;range=A35:V35</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</si>
  <si>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rejected_or_open_extensions: Printed F^-1 C_b F association to U(b) rejected
No p=2 transfer
Valuation not asserted to classify all group double cosets
Arbitrary digit routing outside grammar
Current supplement treatment: 
Packet priority qualification: No priority assessment or upgrade in this consolidation.
Historical gaps and historical current-overlay text are preserved in the consolidated ledger and A:V.</t>
  </si>
  <si>
    <t>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Full guards remain in the cited source row.</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</si>
  <si>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Specified signed phase-weighted additive grammar. Generic lemma fixes beta=1 and requires nonzero/distinct/nonsingular assumptions. No positive-characteristic classification, runtime improvement or priority claim. [2026-10-10 12:20 UTC; updated status] Parent source family:…</t>
  </si>
  <si>
    <t>The bounded certified known-algorithm comparator sub-obligation is complete. Full Q32 native qualification stays progressed/open for other compilers/hardware, production callers, exact-build black-box/production-library guarantees where required, deployment and physical resources. No FFTW production qualification, practical speedup, best-possible FFT, general-N asymptotic or historical-priority claim. Fixed native admission, all outputs and setup remain paid; stronger mathematical error does not establish runtime superiority.</t>
  </si>
  <si>
    <t>ALG-002</t>
  </si>
  <si>
    <t>Aggregate-budget fiber recognition</t>
  </si>
  <si>
    <t>[2026-10-13; full status reconciliation]
Named scope CLOSED using existing recorded independent acceptance / exclusion; this reconciliation is not a new full proof audit. independently_accepted
Earlier dated history (preserved verbatim):
independently_accepted Five explicit legal banks over Q(q) realize negative Fourier at N=5. Together with the accepted support gate and four-bank exclusion, the exact minimum is five in characteristic zero.</t>
  </si>
  <si>
    <t>Row-specific inherited assessment: Project-relative growing aggregate improvement, priority unresolved.</t>
  </si>
  <si>
    <t>Accepted; distinct extension, not same as per-fiber cap.
Related current status (scope, not blanket theorem equivalence): Q14: Proof closed. Original F015 cap and aggregate theorems freshly reread and independently accepted with fresh exact controls and all guarded Green-domain assumptions.</t>
  </si>
  <si>
    <t>Accept exactly sum_t r_t&lt;=K0. Light-recognizer failure certifies r_t&gt;B and triggers a paid full M-transform, B=min(M/2,max(1,ceil(K0/Q)) log2 M).</t>
  </si>
  <si>
    <t>Untouched historical v25 still has the positive-chirp/sign-label defect; patching it is a separate pinned implementation task. Original exhaustive SL2/subgroup suites remain unrun. General symmetric congruence diagonalization, numerical production, preparation/bit costs and novelty are not certified.</t>
  </si>
  <si>
    <r>
      <rPr>
        <rFont val="Arial"/>
        <color rgb="FF1155CC"/>
        <sz val="10.0"/>
        <u/>
      </rPr>
      <t xml:space="preserve">novelity breakthough: N5-SIGNED-FIVE-BANK-20261010
</t>
    </r>
    <r>
      <rPr>
        <rFont val="Arial"/>
        <color rgb="FF1155CC"/>
        <sz val="10.0"/>
        <u/>
      </rPr>
      <t xml:space="preserve">Incoming queue 16
</t>
    </r>
    <r>
      <rPr>
        <rFont val="Arial"/>
        <color rgb="FF1155CC"/>
        <sz val="10.0"/>
        <u/>
      </rPr>
      <t>Research queue 49</t>
    </r>
  </si>
  <si>
    <t>Earlier O(N) aggregate algorithm can be better when K0=O(Q). Not all inputs, no free heavy-fiber transforms or future-budget charging.
Q14: Resolve exact intermediate-fiber and rejection-interface priority; any bounded-word implementation requires its own complete contract. Implementation: Fresh exact controls independently reviewed; bit complexity, numerical stability and production validation remain separate.</t>
  </si>
  <si>
    <t>Compare model-matched raw-vector sparse interpolation and pruned transforms at intermediate fiber budgets, including all negative-instance work and supplied-root costs.</t>
  </si>
  <si>
    <t>Exact source binding: Research queue L49; exported note SHA256 6c2bad325439d67f601ad7ec203941d8c35b99c0509fb1645f2dcae093162e38; final source-coverage packet libfile_f76e200c4eec8191b344b1156d5d8922 v0.</t>
  </si>
  <si>
    <t>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Q14 current accepted scope: https://docs.google.com/spreadsheets/d/1BHaGJHkXxf_UfZdyTKF2zrWNFzIP4IvhaqFMj-83BjU/edit#gid=1877766156&amp;range=A17:V17</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</si>
  <si>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No five-bank construction, exact larger minimum, positive-characteristic theorem or runtime consequence. [2026-10-10 12:20 UTC; superseding scoped update, N5-SIGNED-FIVE-BANK-20261010] At N=5, exact minimum five is now independently accepted in characteristic zero within the…</t>
  </si>
  <si>
    <t>[2026-10-13; full status reconciliation]
Named scope CLOSED using existing recorded independent acceptance / exclusion; this reconciliation is not a new full proof audit. independently_accepted
Earlier dated history (preserved verbatim):
independently_accepted Every characteristic-zero field containing a primitive fifth root excludes four legal signed magnetic banks with arbitrary phase weights; the independent-sector relaxation is also excluded. N=5 therefore requires at least five banks.</t>
  </si>
  <si>
    <t>ALG-EVEN-PRONY-EXTRA-POLE</t>
  </si>
  <si>
    <r>
      <rPr>
        <rFont val="Arial"/>
        <color rgb="FF1155CC"/>
        <sz val="10.0"/>
        <u/>
      </rPr>
      <t xml:space="preserve">novelity breakthough: N5-SIGNED-FOUR-BANK-20261010
</t>
    </r>
    <r>
      <rPr>
        <rFont val="Arial"/>
        <color rgb="FF1155CC"/>
        <sz val="10.0"/>
        <u/>
      </rPr>
      <t xml:space="preserve">Incoming queue 11
</t>
    </r>
    <r>
      <rPr>
        <rFont val="Arial"/>
        <color rgb="FF1155CC"/>
        <sz val="10.0"/>
        <u/>
      </rPr>
      <t>Research queue 44</t>
    </r>
  </si>
  <si>
    <t>["F143"]</t>
  </si>
  <si>
    <t>Uniform one-extra-pole even-cycle Prony construction</t>
  </si>
  <si>
    <t>["FUS-06"]</t>
  </si>
  <si>
    <t>["Q20"]</t>
  </si>
  <si>
    <t>Project-relative growing aggregate improvement, priority unresolved.</t>
  </si>
  <si>
    <t>For every even N=2h≥4, the chirp moments c_m=q^(m(m−1)/2), 0≤m&lt;N, admit ≤h+1 distinct nonzero exponential nodes avoiding α^N=−1, while the common-Weyl pole lower bound is h. With monic consecutive moment polynomials P_h,P_(h−1), B_t=zP_h+tP_(h−1) has a legal choice among integers t=1,...,4h: ≤2h−1 repeated-root parameters plus ≤2h forbidden-node parameters cannot cover the 4h choices. Thus h≤Qmin≤h+1 in the fixed T^N=−I common-Weyl grammar.</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</si>
  <si>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Nodes may need a splitting extension. No K-only attainment, optimality, fast root construction or scalar FFT improvement. A bank contains N branches; generic-amplitude circuit bounds do not apply automatically to special Fourier amplitudes. Next comparison: Resolve whether a…</t>
  </si>
  <si>
    <t>Characteristic-zero even N, common Weyl shift T with T^N=−I; nodes may lie in algebraic closure, zero residues omitted. Distinct from odd-cycle scalar bank exact minima.</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</si>
  <si>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SCREENED ONLY: exact statement/status checked; external historical novelty unassessed for this row in this pass</t>
  </si>
  <si>
    <t>Saved self-contained extension proof read directly. Coprimality via nonsingular moment recurrence, nonzero degree-(2h−1) Wronskian with leading coefficient2, finite bad-parameter count and moment propagation check out as algebraic implications. Saved fresh finite controls were not rerun; no separate full independent audit specifically for this extension located in this pass.</t>
  </si>
  <si>
    <t>Classical formal-orthogonal/Prony pencil method applied to legal Weyl nodes; no general novelty claim.</t>
  </si>
  <si>
    <t>[2026-10-13 12:24:37 UTC; frozen accepted-source cutoff]
Scope selection required: choose one new primary theorem to compare with Section 9. Map raw input, total K0, full output, roots, negative instances and the final heavy fiber. Stop at a match, nonmatch or access blocker.
Earlier dated history (preserved verbatim):
For aggregate-budget fiber recognition, compare model-matched raw-vector sparse interpolation and pruned transforms at intermediate fiber budgets, including all negative-instance work and supplied-root costs. Preserve this boundary: Earlier O(N) aggregate algorithm can be better when K0=O(Q).</t>
  </si>
  <si>
    <t>Does not settle uniform h-pole optimum or claim t=1 always works. Requires paid pole selection/root/residue preparation; independently applying h+1 N-length solves is quadratic.</t>
  </si>
  <si>
    <t>ALG-081</t>
  </si>
  <si>
    <t>Supporting constructive lemma, unranked.</t>
  </si>
  <si>
    <r>
      <rPr>
        <rFont val="Arial"/>
        <color rgb="FF1155CC"/>
        <sz val="10.0"/>
        <u/>
      </rPr>
      <t xml:space="preserve">novelity breakthough: NEW-17
</t>
    </r>
    <r>
      <rPr>
        <rFont val="Arial"/>
        <color rgb="FF1155CC"/>
        <sz val="10.0"/>
        <u/>
      </rPr>
      <t xml:space="preserve">New results 20
</t>
    </r>
    <r>
      <rPr>
        <rFont val="Arial"/>
        <color rgb="FF1155CC"/>
        <sz val="10.0"/>
        <u/>
      </rPr>
      <t>Source comparisons 22</t>
    </r>
  </si>
  <si>
    <t>Original aggregate-fiber linear theorem</t>
  </si>
  <si>
    <t>[{"archive_relative_path":"master/fft_research_master_20261009/additions/1742/prony_extension/PROOF_OR_OBSTRUCTION.md","sha256":"d6f5ac8d0cbd7f48cf928139dd60d275c79ad7b566d3c772795bb91d0d3a4861","inspection":"saved self-contained theorem/proof read as inert text"}]</t>
  </si>
  <si>
    <t>Row-specific inherited assessment: Classical sparse recovery with precise budget accounting; supporting parameter regime.</t>
  </si>
  <si>
    <t>Independent audit accepts all-input recognition cost and accepted-class output.
Related current status (scope, not blanket theorem equivalence): Q14: Proof closed. Original F015 cap and aggregate theorems freshly reread and independently accepted with fresh exact controls and all guarded Green-domain assumptions.</t>
  </si>
  <si>
    <t>Audit artifact PRIORITY_UPDATE.md; SHA256 3daef14867fabe12205feb24d9fa72573799fb0654fc3dad61f4827b67d45eb0 https://docs.google.com/spreadsheets/d/1BHaGJHkXxf_UfZdyTKF2zrWNFzIP4IvhaqFMj-83BjU/edit#gid=627764102&amp;range=A20:V20 Follow-up novelty audit:…</t>
  </si>
  <si>
    <t>N=QM, total fiber modes&lt;=K0: complete exact raw recognition/rejection and full DFT O(N+MK0+QK0+K0²); K0=O(Q),Q²&lt;=N gives O(N).</t>
  </si>
  <si>
    <t>Exact supplied-root field, characteristic not dividing N.</t>
  </si>
  <si>
    <t>No generic dense-input speedup; growing-budget theorem in ALG-002 is separate, not uniformly better. Full input read contract requires explicit scan before early rejection.
Q14: Resolve exact intermediate-fiber and rejection-interface priority; any bounded-word implementation requires its own complete contract. Implementation: Fresh exact controls independently reviewed; bit complexity, numerical stability and production validation remain separate.</t>
  </si>
  <si>
    <t>accepted_paper_scope_with_review_reference</t>
  </si>
  <si>
    <t>https://github.com/AgentSlop-Si/research/blob/main/math/archive/objects/ea/eaabc7dbe9c22a5cf737850f1a9a39cc06136ce9fd8de44564128f5c5b841b33__REVIEW.md | export SHA256 eaabc7dbe9c22a5cf737850f1a9a39cc06136ce9fd8de44564128f5c5b841b33
https://github.com/AgentSlop-Si/research/blob/main/math/archive/objects/74/74ac282177706f10ccffc0b8f47d7c6f77db8565e19a854a26941de0ea611341__F015-prior-dyadic-comparator.md | export SHA256 74ac282177706f10ccffc0b8f47d7c6f77db8565e19a854a26941de0ea611341
Q14 current accepted scope: https://docs.google.com/spreadsheets/d/1BHaGJHkXxf_UfZdyTKF2zrWNFzIP4IvhaqFMj-83BjU/edit#gid=1877766156&amp;range=A17:V17</t>
  </si>
  <si>
    <t>research_cycle_0958/algebra/PROOF_CLOSURE.md</t>
  </si>
  <si>
    <t>research_cycle_0958/review/review_ledger.json</t>
  </si>
  <si>
    <t>["R16"]</t>
  </si>
  <si>
    <t>[2026-10-12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Q20 h+1 existence remains accepted. Separate NF-03 follow-on independently accepted: every even N=2h&gt;=4 has legal pencil B_N=zP_h+2^(10N^3+2)P_(h-1), h+1 distinct nonzero nodes avoiding alpha^N=-1, explicit separation/nonpole/residue bounds, exhaustive preparation 2^[O(p+N^7)] bit work, and a paid exact-rational relative-error query contract. This is a refinement of the existing family, with no added discovery count.</t>
  </si>
  <si>
    <t>Scoped legal-node/resonance application built on classical moment/Prony machinery. The explicit NF-03 parameter and paid bit contract are accepted refinements; external historical priority has not been cleared. Neither existence nor the new quantitative envelope proves h-pole optimality.</t>
  </si>
  <si>
    <t>Classical sparse recovery with precise budget accounting; supporting parameter regime.</t>
  </si>
  <si>
    <t>[2026-10-12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The explicit family has unscaled moment condition number kappa_2&gt;=2^(2N^4). Separate bank application costs O(N^2) exact-rational scalar operations; preparation is exponential. No practical growing-degree stability, production implementation, h-pole optimum, universal t=1, or FFT speedup is established. Next: Find a substantially better-conditioned explicit legal even-length family and practical certified preparation. Keep exact h-pole optimality and universal t=1 open; the explicit-family proof review is already complete.</t>
  </si>
  <si>
    <t>accepted_scope: Every even N=2h&gt;=4 has h&lt;=Qmin&lt;=h+1 legal ordinary nodes for the chirp moments/common-T Green expansion.
Model/guards/costs: essential_assumptions: Characteristic zero, primitive Nth root
Algebraic closure/paid extension permitted
Distinct nonzero nodes avoid alpha^N=-1
Fixed T^N=-I with independent powers
charged_cost_scope: Roots, residues, extensions and selection charged; independent h+1 length-N solves are quadratic.
Corrections/rejected extensions: current_scope_reconciliation: R16 final proof pin f6412a2c… recovered; lower fixed-grammar Hankel argument explicit.
rejected_or_open_extensions: No uniform h-pole optimum
No universal t=1
No P_h squarefreeness from consecutive coprimality
No numerical stability claim</t>
  </si>
  <si>
    <t>[2026-10-13; full status reconciliation]
OPEN: implementation, costing, integration or a stronger extension remains; the earlier accepted scoped result is retained.
Earlier dated history (preserved verbatim):
Qualified build scope: rebuilt GCC14.2 Linux x86_64 LP64 little endian. Exact120-integer input/2^32, sum of squares&lt;=2^96 and component cap2^48; output remains p32. Whole-call PFA ledger has576 widened product expressions including scaling/admission versus reference516, with different rounding/addition schedules. The isolated352 versus396 transform count is not a matched full-cost comparison. Counts are source expressions, not machine instructions. PFA array/plan payload4168 bytes and reference16768 exclude scalar/ABI/runtime overhead. Timing rankings vary with preparation/compilation boundary; no hard stack/RSS or portable exact primitive-bit count is supplied.</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</si>
  <si>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fresh_verification: 19 even sizes N4 through N40: Hankel, consecutive coprimality, legal parameter and recurrence controls
proof_kind: uniform constructive-existence theorem
Review record: research_cycle_2110/review07_weyl/PER_ID_OUTCOMES.json; SHA256 7e95bad2515c24c67d2e7474abafd54f6e980173123b8a5d9cd65707fa968bce.
Consolidation verifies mapping and hashes; it does not rerun all packet checks. No priority claim.</t>
  </si>
  <si>
    <t>rejected_or_open_extensions: No uniform h-pole optimum
No universal t=1
No P_h squarefreeness from consecutive coprimality
No numerical stability claim
Current supplement treatment: 
Packet priority qualification: No priority assessment or upgrade in this consolidation.
Historical gaps and historical current-overlay text are preserved in the consolidated ledger and A:V.</t>
  </si>
  <si>
    <t>For original aggregate-fiber linear theorem, compare model-matched raw-vector sparse interpolation and pruned transforms at intermediate fiber budgets, including all negative-instance work and supplied-root costs. Preserve this boundary: No generic dense-input speedup; growing-budget theorem in ALG-002 is separate, not uniformly better.</t>
  </si>
  <si>
    <t>Row-specific inherited assessment: Classical formal-orthogonal/Prony pencil method applied to legal Weyl nodes; no general novelty claim.</t>
  </si>
  <si>
    <t>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t>
  </si>
  <si>
    <r>
      <rPr>
        <rFont val="Arial"/>
        <color rgb="FF1155CC"/>
        <sz val="10.0"/>
        <u/>
      </rPr>
      <t xml:space="preserve">novelity breakthough: Q32
</t>
    </r>
    <r>
      <rPr>
        <rFont val="Arial"/>
        <color rgb="FF1155CC"/>
        <sz val="10.0"/>
        <u/>
      </rPr>
      <t>Research queue 35</t>
    </r>
  </si>
  <si>
    <t>Q20 h+1 existence remains accepted. Separate NF-03 follow-on independently accepted: every even N=2h&gt;=4 has legal pencil B_N=zP_h+2^(10N^3+2)P_(h-1), h+1 distinct nonzero nodes avoiding alpha^N=-1, explicit separation/nonpole/residue bounds, exhaustive preparation 2^[O(p+N^7)] bit work, and a paid exact-rational relative-error query contract. This is a refinement of the existing family, with no added discovery count.</t>
  </si>
  <si>
    <t>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</si>
  <si>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Source-bound reconciliation of the independent all-even NF-03 review. The reviewer accepted the pinned proof and independently checked 35 successful and four bad modular reductions, five additional lengths, 88,556 exact target entries, norm polynomials through N=10, and bounded certificate mechanics. The exhaustive root grid and production executor were not run. No fresh proof replay or external novelty survey in this reconciliation.</t>
  </si>
  <si>
    <t>[2026-10-12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For every even N=2h≥4, the chirp moments c_m=q^(m(m−1)/2), 0≤m&lt;N, admit ≤h+1 distinct nonzero exponential nodes avoiding α^N=−1, while the common-Weyl pole lower bound is h. With monic consecutive moment polynomials P_h,P_(h−1), B_t=zP_h+tP_(h−1) has a legal choice among integers t=1,...,4h: ≤2h−1 repeated-root parameters plus ≤2h forbidden-node parameters cannot cover the 4h choices. Thus h≤Qmin≤h+1 in the fixed T^N=−I common-Weyl grammar.
Separate accepted explicit-family refinement: t_N=2^(10N^3+2), with the quantitative/preparation/query scope in J63 and limitations in N63.</t>
  </si>
  <si>
    <t>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t>
  </si>
  <si>
    <t>2026-10-11 22:23 UTC</t>
  </si>
  <si>
    <t>[2026-10-12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The explicit family has unscaled moment condition number kappa_2&gt;=2^(2N^4). Separate bank application costs O(N^2) exact-rational scalar operations; preparation is exponential. No practical growing-degree stability, production implementation, h-pole optimum, universal t=1, or FFT speedup is established.</t>
  </si>
  <si>
    <t>Compare the exact legal-node and quantitative-preparation contract with q-moment/Padé antecedents. The immediate constructive gate is a better-conditioned explicit family with practical certified preparation; do not repeat the completed NF-03 proof review.</t>
  </si>
  <si>
    <t>LubinskySaff1987: Lubinsky–Saff, Convergence of Padé approximants of partial theta functions and the Rogers–Szegő polynomials (1987) | https://doi.org/10.1007/BF01890574
RosenkildeStorjohann2016: Rosenkilde–Storjohann, Algorithms for Simultaneous Padé Approximations | https://cs.uwaterloo.ca/~astorjoh/issac16.pdf</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</si>
  <si>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https://github.com/AgentSlop-Si/research/blob/main/math/archive/objects/d6/d6f5ac8d0cbd7f48cf928139dd60d275c79ad7b566d3c772795bb91d0d3a4861__d6f5ac8d0cbd7f48cf92__PROOF_OR_OBSTRUCTION.md | export SHA256 d6f5ac8d0cbd7f48cf928139dd60d275c79ad7b566d3c772795bb91d0d3a4861
Q20 current accepted scope: https://docs.google.com/spreadsheets/d/1BHaGJHkXxf_UfZdyTKF2zrWNFzIP4IvhaqFMj-83BjU/edit#gid=1877766156&amp;range=A23:V23
Accepted NF-03 proof SHA256 ad435354eceb014f2e28cedc6563181505076fdc1ef9421eba14bb546e06ff2f; independent review Library libfile_61fd519436948191a369c3fcfb4a1354 v0, archive SHA256 e4cebaf2346153c8ef991fb65f46aa9379575d1631186f04a33766d865d02fef. Current accepted result: Research queue E23:F23 and L23; Fusion list C14:F14.</t>
  </si>
  <si>
    <t>[2026-10-13; accepted-result cutoff 05:16:43 UTC; bounded later acceptance]
TO RESEARCH: broader signed-bank parent; N5 all-field COMPLETE 15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implementation, costing, integration or a stronger extension remains; the earlier accepted scoped result is retained. Shared work view: M-MAGNETIC-SPAN, NEW-17, NEXT-MAGNETIC-SIGNED, Q35. This is not theorem equivalence.
Earlier dated history (preserved verbatim):
Proof closed at cited scope; recorded follow-up open</t>
  </si>
  <si>
    <t>["C04"]</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</si>
  <si>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Scoped independent review complete; corrected claims, rejections and open limits retained. Q35; reviews I06, I07, I08, I09, I10, I11, I28, I29. Average of K magnetic resolvents with an exact O(N) executor.</t>
  </si>
  <si>
    <r>
      <rPr>
        <rFont val="Arial"/>
        <color rgb="FF1155CC"/>
        <sz val="10.0"/>
        <u/>
      </rPr>
      <t xml:space="preserve">novelity breakthough: Q35
</t>
    </r>
    <r>
      <rPr>
        <rFont val="Arial"/>
        <color rgb="FF1155CC"/>
        <sz val="10.0"/>
        <u/>
      </rPr>
      <t xml:space="preserve">Incoming queue 5
</t>
    </r>
    <r>
      <rPr>
        <rFont val="Arial"/>
        <color rgb="FF1155CC"/>
        <sz val="10.0"/>
        <u/>
      </rPr>
      <t>Research queue 38</t>
    </r>
  </si>
  <si>
    <t>["Q12"]</t>
  </si>
  <si>
    <t>For F_N=S3 P2 S2 P1 S1 with q(S_i)≤r_i, arbitrary internal permutations and one affine-coprime Fourier endpoint (other arbitrary), 2r1+r2+r3≥c log N−2; transposition gives r1+r2+2r3≥c log N−2. Prime complex full spark permits both endpoints arbitrary.</t>
  </si>
  <si>
    <t>ALG-028</t>
  </si>
  <si>
    <t>Three quasiseparable stages; algebraic rank bounds in splitting fields; discrepancy of integer layouts. One-affine endpoint condition except prime complex case.</t>
  </si>
  <si>
    <t>Exact intermediate alphabet grows. A bottom-leaf-only table leaves Theta(N log(N/K)); polynomial binary tables force K=O(log N). Q01: Final finite-word proof and eager numerical implementation are different milestones. Implementation: Implementation pending Next comparison:…</t>
  </si>
  <si>
    <t>Quantized stage-template Fourier tabulation</t>
  </si>
  <si>
    <t>Not arbitrary-depth or two arbitrary non-affine composite endpoints; no explicit universal cutoff from existential c; not runtime lower bound.</t>
  </si>
  <si>
    <t>Permutation-discrepancy and low-rank-factorization priority comparison; keep prime and composite endpoint scopes separate.</t>
  </si>
  <si>
    <t>[{"archive_relative_path":"master/fft_research_master_20261009/additions/2156_2159/review_three_stage/THREE_STAGE_REVIEW.md","sha256":"6bdca3c2ff5d7149933b972c46cd60a05715efac7e4a8f0c8e199795e137a787","inspection":"Theorem and/or accepted audit read as inert text in this pass; no supplied program executed, imported, compiled or AST-parsed."},{"archive_relative_path":"master/fft_research_master_20261009/additions/2213_ongoing/PRIME_ENDPOINT_COROLLARY.md","sha256":"d67ccabd0a8a820f689e5cb3cb5d9e316d0c3f45aa4f7a297454b3128bc4970e","inspection":"Theorem and/or accepted audit read as inert text in this pass; no supplied program executed, imported, compiled or AST-parsed."}]</t>
  </si>
  <si>
    <t>[2026-10-13; full status reconciliation]
OPEN: historical attribution / primary-source comparison is the leading recorded task. The accepted scoped correctness proof is not being reopened.
Earlier dated history (preserved verbatim):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t>
  </si>
  <si>
    <t>EXTERNAL PRIORITY UNRESOLVED. Independent mathematical and bit-contract acceptance of the NF-03 refinement is recorded in J/K/Q; it is not external peer review or novelty clearance. No new model-matched novelty survey was completed in this reconciliation.</t>
  </si>
  <si>
    <t>[2026-10-11;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t>
  </si>
  <si>
    <r>
      <rPr>
        <rFont val="Arial"/>
        <color rgb="FF1155CC"/>
        <sz val="10.0"/>
        <u/>
      </rPr>
      <t xml:space="preserve">Catalogue: ALG-028
</t>
    </r>
    <r>
      <rPr>
        <rFont val="Arial"/>
        <color rgb="FF1155CC"/>
        <sz val="10.0"/>
        <u/>
      </rPr>
      <t>novelity breakthough: ALG-028</t>
    </r>
  </si>
  <si>
    <t>Q12: Proof closed. C04 three-stage discrepancy proof reconstructed with endpoint restrictions explicit.</t>
  </si>
  <si>
    <t>https://github.com/AgentSlop-Si/research/blob/main/math/archive/objects/85/8512b7be7d104174d737abd279fae61b0a9d3f49b8610376a01fb4096520bfcf__005_8512b7be7d104174.md | export SHA256 8512b7be7d104174d737abd279fae61b0a9d3f49b8610376a01fb4096520bfcf…</t>
  </si>
  <si>
    <t>Recorded known mechanism, attributed input or engineering result; no standalone discovery opportunity is established. Cap: Recorded known/attributed mechanism or engineering input; no separate novel active target specified in this triage. Triage from recorded evidence, 2026-10-12; not a proof or novelty probability.</t>
  </si>
  <si>
    <t>Q12: Final Delvaux–Van Barel 2008 comparison complete. rank discrepancy bridge distinct relative to DV2008 final; worldwide unresolved. Classical overlap: Prime arbitrary-minor full spark is classical Theorem 4, pp.1592-1593.
Exact source comparison: PRIMARY-FOURIER. Classical overlap: Prime arbitrary-minor full spark is classical Theorem 4, pp.1592-1593. Retained: Specified three-stage rank-to-window-discrepancy inequalities. Remaining: One affine endpoint for composite N; arbitrary endpoints only in complex prime variant. No arbitrary-depth/composite-both-arbitrary/approximation result.</t>
  </si>
  <si>
    <t>For quantized stage-template fourier tabulation, derive a full same-model comparison with bit-packed FFT and word-RAM multiplication results, especially Chan et al. Appendix B: input representation, precision, norm, preparation and output costs must all match. Preserve this boundary: Exact intermediate alphabet grows.</t>
  </si>
  <si>
    <t>[2026-10-13; full status reconciliation]
Named scope CLOSED using existing recorded independent acceptance / exclusion; this reconciliation is not a new full proof audit. Proof closed
Earlier dated history (preserved verbatim):
Proof closed</t>
  </si>
  <si>
    <t>ALG-055</t>
  </si>
  <si>
    <t>Q12: Final proof keeps one affine endpoint, or complex prime length for two arbitrary endpoints. No arbitrary-depth/approximate extension. Implementation: Not applicable to abstract proof</t>
  </si>
  <si>
    <t>Charge whole target; do not add isolated-stage ranks or multiply independent branch/gate lower bounds. No unrestricted N log N lower bound.
No new general full Fourier construction.</t>
  </si>
  <si>
    <t>GFC4 Green/four-layer/partial-Fourier bank compiler not constructed. External OpenAI exact-register algorithm is prior work and its own model, not automatically this stable primitive. Q01: Final finite-word proof and eager numerical implementation are different milestones.…</t>
  </si>
  <si>
    <t>Conditional conditioned macro-FFT and mass-contraction compiler</t>
  </si>
  <si>
    <t xml:space="preserve">
https://docs.google.com/spreadsheets/d/1BHaGJHkXxf_UfZdyTKF2zrWNFzIP4IvhaqFMj-83BjU/edit#gid=1877766156&amp;range=A40:V40</t>
  </si>
  <si>
    <t>proved_scoped | REVIEW-07 | Internal scoped outcome. Proof/certificate replay limits: accepted_dependency_status: Matching relevant proof/review bodies read; exact source pins and receipt bindings recorded. Historical exhaustive computations not silently promoted to fresh runs.
Source identity/access boundary: 
Documented sanitized exports: 6bdca3c2ff5d7149933b972c46cd60a05715efac7e4a8f0c8e199795e137a787. Original-byte gaps remain preserved.</t>
  </si>
  <si>
    <t>[2026-10-13; full status reconciliation]
OPEN: a new proof or positive construction remains. Earlier accepted scoped theorems remain complete.
Earlier dated history (preserved verbatim):
Accepted result at cited scope; recorded follow-up open</t>
  </si>
  <si>
    <t>https://docs.google.com/spreadsheets/d/1BHaGJHkXxf_UfZdyTKF2zrWNFzIP4IvhaqFMj-83BjU/edit#gid=1877766156&amp;range=A40:V40</t>
  </si>
  <si>
    <t>Conditional compiler and recurrence analysis accepted; missing non-Fourier local primitive/constructor is not supplied. Related Q01 acceptance does not close every conditional premise.</t>
  </si>
  <si>
    <r>
      <rPr>
        <rFont val="Arial"/>
        <color rgb="FF1155CC"/>
        <sz val="10.0"/>
        <u/>
      </rPr>
      <t xml:space="preserve">Catalogue: ALG-055
</t>
    </r>
    <r>
      <rPr>
        <rFont val="Arial"/>
        <color rgb="FF1155CC"/>
        <sz val="10.0"/>
        <u/>
      </rPr>
      <t>novelity breakthough: ALG-055</t>
    </r>
  </si>
  <si>
    <t>accepted_scope: Specified three-stage quasiseparable factorization forces both weighted stage-rank sums &gt;=c log N-2.
Model/guards/costs: essential_assumptions: Exactly S3 P2 S2 P1 S1
At least one affine-coprime Fourier endpoint for general N; other arbitrary
Complex prime full-spark variant permits both arbitrary endpoints
Nonzero diagonal endpoint scaling
Stage cut ranks in displayed coordinate order
charged_cost_scope: Stage rank is not operation cost; finite compatibility system is not efficient synthesis.
Corrections/rejected extensions: current_scope_reconciliation: Full current C04 proof reread; historical export identity flagged rather than silently normalized.
rejected_or_open_extensions: No arbitrary-depth theorem
No two-arbitrary composite endpoint extension
No finite-field full-spark transfer
No approximate-target extension without singular-value estimates</t>
  </si>
  <si>
    <t>ALG-006</t>
  </si>
  <si>
    <t>fresh_verification: 7,896 exact window/threshold and 1,092 cyclic-average controls; Schmidt and prime full-spark primary statements checked
proof_kind: uniform algebraic reduction plus classical discrepancy theorem
Review record: research_cycle_2110/review07_weyl/PER_ID_OUTCOMES.json; SHA256 7e95bad2515c24c67d2e7474abafd54f6e980173123b8a5d9cd65707fa968bce.
Consolidation verifies mapping and hashes; it does not rerun all packet checks. No priority claim.</t>
  </si>
  <si>
    <t>https://github.com/AgentSlop-Si/research/blob/main/math/archive/objects/c0/c07cf114f28272884ba7be0d1687f349886f3f6a25d0aa3032a6a00404b3a132__c07cf114f2827288__PROVED_CONDITIONING_TRADEOFF.md | export SHA256…</t>
  </si>
  <si>
    <t>rejected_or_open_extensions: No arbitrary-depth theorem
No two-arbitrary composite endpoint extension
No finite-field full-spark transfer
No approximate-target extension without singular-value estimates
Current supplement treatment: 
Packet priority qualification: No priority assessment or upgrade in this consolidation.
Historical gaps and historical current-overlay text are preserved in the consolidated ledger and A:V.</t>
  </si>
  <si>
    <t>Shear, Newton, orbit-union and confluent recognition</t>
  </si>
  <si>
    <t>Specialized algorithm / technical lemma</t>
  </si>
  <si>
    <t>Row-specific inherited assessment: Restricted algorithm extension, external comparison incomplete.</t>
  </si>
  <si>
    <t>Accepted under explicit pilot/identifiability promises; confluent bridge is design with controls.
Related current status (scope, not blanket theorem equivalence): Q07: Proof closed. Raw short-mode recognition strengthened on dyadic grids to O(N log(t+2)+t²). Application remains O(Nr).</t>
  </si>
  <si>
    <t>ALG-077</t>
  </si>
  <si>
    <t>Unknown shear/scale Newton recognition, fixed exact-g orbit union via channel traces, and Green sparse innovations are sound after full validation. Confluent extension recovers fixed total order D with a clean nondegenerate 2D-row pilot.</t>
  </si>
  <si>
    <t>For three-stage discrepancy obstruction, compare the exact grammar and endpoint freedoms with uncertainty, quasiseparable, displacement and graph-induced rank results; scope-specific novelty remains unassessed. Preserve this boundary: Not arbitrary-depth or two arbitrary non-affine composite endpoints; no explicit universal cutoff from existential c; not runtime lower bound.</t>
  </si>
  <si>
    <t>Original full-row error contract insufficient for separately rounded summaries. Higher expansion rank does not evade information rank. All-length padded outputs require correct interpolation and normalization. Q01: Final finite-word proof and eager numerical implementation are…</t>
  </si>
  <si>
    <t>Exact-g is not at-most-g. Repeated shifts, zero component spectra and dirty/degenerate pilots can reject legitimate wider families. Shipped dispatcher does not call all new branches.
Q07: Exact field with supplied primitive roots and complete rejection verification. Implementation: Implementation pending</t>
  </si>
  <si>
    <t>All-length Chebyshev/Bessel and rational-Taylor lifts</t>
  </si>
  <si>
    <t>Compare exact input families, all-coordinate verification and full cost ledger with Prony, rational generating functions and sparse interpolation; implementation repairs are separate.</t>
  </si>
  <si>
    <t>https://github.com/AgentSlop-Si/research/blob/main/math/archive/objects/2d/2d2a67a3ec1f72c32ac39b54ce853048a195e0b90ddf2543fd8d5f83c34794ae__2d2a67a3ec1f72c32ac39b54ce853048a195e0b90ddf2543fd8d5f83c34794ae__INTEGRATED_RESULTS.md | export SHA256 2d2a67a3ec1f72c32ac39b54ce853048a195e0b90ddf2543fd8d5f83c34794ae
https://github.com/AgentSlop-Si/research/blob/main/math/archive/objects/55/5597a056be038290dc763c846dab8a1e4a3e280a2b7b1d606c45d911b14e8ac3__5597a056be038290dc763c846dab8a1e4a3e280a2b7b1d606c45d911b14e8ac3__AUDIT_REPORT.md | export SHA256 3afa700a1a41727de21925e34509e2c62630478c9ecce436f5e0f06c9ea967d9
https://github.com/AgentSlop-Si/research/blob/main/math/archive/objects/5f/5f31ce4af2eba202f66ce217c07feafdcf038d4d96bb557c53c3a4c7f2f686a4__5f31ce4af2eba202f66ce217c07feafdcf038d4d96bb557c53c3a4c7f2f686a4__CONFLUENT_FUSION.md | export SHA256 5f31ce4af2eba202f66ce217c07feafdcf038d4d96bb557c53c3a4c7f2f686a4
Q07 current accepted scope: https://docs.google.com/spreadsheets/d/1BHaGJHkXxf_UfZdyTKF2zrWNFzIP4IvhaqFMj-83BjU/edit#gid=1877766156&amp;range=A10:V10</t>
  </si>
  <si>
    <r>
      <rPr>
        <rFont val="Arial"/>
        <color rgb="FF1155CC"/>
        <sz val="10.0"/>
        <u/>
      </rPr>
      <t xml:space="preserve">Catalogue: ALG-077
</t>
    </r>
    <r>
      <rPr>
        <rFont val="Arial"/>
        <color rgb="FF1155CC"/>
        <sz val="10.0"/>
        <u/>
      </rPr>
      <t>novelity breakthough: ALG-077</t>
    </r>
  </si>
  <si>
    <t>https://github.com/AgentSlop-Si/research/blob/main/math/archive/objects/29/29d7a474e8ccded269595078cbe44f1557f78b5ab4891a92d7ded8eecd390f25__29d7a474e8ccded26959__V11_AUDIT.md | export SHA256…</t>
  </si>
  <si>
    <t>For all-length chebyshev/bessel and rational-taylor lifts, derive a full same-model comparison with bit-packed FFT and word-RAM multiplication results, especially Chan et al. Appendix B: input representation, precision, norm, preparation and output costs must all match. Preserve this boundary: Original full-row error contract insufficient for separately rounded summaries.</t>
  </si>
  <si>
    <t>ALG-080</t>
  </si>
  <si>
    <t>No finite-field transfer of magnitude lower bounds, no unrestricted arithmetic lower bound, no reason arbitrary growing-arity Fourier gate costs one scalar operation. Q06: Need a concrete non-Fourier family with paid envelopes and scaled-template budget. Implementation:…</t>
  </si>
  <si>
    <t>["F019"]</t>
  </si>
  <si>
    <t>High-arity and nonunitary gate tolls</t>
  </si>
  <si>
    <t>Independent audit accepts scoped classical tolls and field counts. Related current status (scope, not blanket theorem equivalence): Q06: Proof closed. Macro compiler retained; paid dyadic prefix balancing added in S1.</t>
  </si>
  <si>
    <t>Restricted algorithm extension, external comparison incomplete.</t>
  </si>
  <si>
    <r>
      <rPr>
        <rFont val="Arial"/>
        <color rgb="FF1155CC"/>
        <sz val="10.0"/>
        <u/>
      </rPr>
      <t xml:space="preserve">Catalogue: ALG-080
</t>
    </r>
    <r>
      <rPr>
        <rFont val="Arial"/>
        <color rgb="FF1155CC"/>
        <sz val="10.0"/>
        <u/>
      </rPr>
      <t>novelity breakthough: ALG-080</t>
    </r>
  </si>
  <si>
    <t>[2026-10-13 12:24:37 UTC; frozen accepted-source cutoff]
Scope selection required: choose one primary repeated-pole/Prony theorem and one branch, preferably fixed-order confluence. Compare multiplicities, pilots, roots, rejection, full output and all order-dependent work.
Earlier dated history (preserved verbatim):
For shear, newton, orbit-union and confluent recognition, compare exact input families, all-coordinate verification and full cost ledger with Prony, rational generating functions and sparse interpolation; implementation repairs are separate. Preserve this boundary: Exact-g is not at-most-g.</t>
  </si>
  <si>
    <t>ALG-007</t>
  </si>
  <si>
    <t>Raw sparse global-phase support recognition</t>
  </si>
  <si>
    <t>[2026-10-11; independent bounded acceptance of STR-Q3 declared-cap refusal] Related implementation evidence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t>
  </si>
  <si>
    <t>Row-specific inherited assessment: Distinct restricted class from fiber/Hankel promises; novelty unresolved.</t>
  </si>
  <si>
    <t>Accepted structured path with full checks.</t>
  </si>
  <si>
    <t>For Q=KM even,K&gt;=M&gt;=2, fixed unit chirp/shift and supplied compatible roots, discover active phase support r; exactly validate raw input and emit all Q Fourier outputs.</t>
  </si>
  <si>
    <t>For high-arity and nonunitary gate tolls, write an explicit hypothesis map for any proposed comparison: normalization, scalar versus growing-word operations, gate arity, live coordinates/workspace, every-prefix conditioning, input encoding, preparation and output charges. If an assumption fails, record the mismatch instead of inferring a lower bound. Preserve this boundary: No finite-field transfer of magnitude lower bounds, no unrestricted arithmetic lower bound, no reason arbitrary growing-arity Fourier gate costs one scalar operation.</t>
  </si>
  <si>
    <t>Eligible factorization, roots, chirp choice and inversion must be charged. No arbitrary-length free padding; fixed support can still have maximal ordinary Hankel rank.
No new current closure; historical limitations remain.</t>
  </si>
  <si>
    <t>https://github.com/AgentSlop-Si/research/blob/main/math/archive/objects/2d/2d2a67a3ec1f72c32ac39b54ce853048a195e0b90ddf2543fd8d5f83c34794ae__2d2a67a3ec1f72c32ac39b54ce853048a195e0b90ddf2543fd8d5f83c34794ae__INTEGRATED_RESULTS.md | export SHA256 2d2a67a3ec1f72c32ac39b54ce853048a195e0b90ddf2543fd8d5f83c34794ae
https://github.com/AgentSlop-Si/research/blob/main/math/archive/objects/f8/f8a630d61c469188c1c33a1e5fcd57b0cc39ea251fff78aba08b2cc7c7e29f3a__f8a630d61c469188c1c33a1e5fcd57b0cc39ea251fff78aba08b2cc7c7e29f3a__PHASE6_SPARSE_SUPPORT_AUDIT.md | export SHA256 65a7d9cdc728cf62725bd03344b814bf8e1f37b9dec04b52ebfcfe083b6bfc6d</t>
  </si>
  <si>
    <t>Does not prove reverse containment/proper-superset relation, optimal SSS/HSS storage, or fixed-tolerance numerical rank. Not resolution of a published TQS open question.</t>
  </si>
  <si>
    <t>For wrapper target t=2, unchanged backend T=t+10=12 first satisfies the new sufficient packing guard at v=704 (minimum target N=2^701+1), versus v=6400 for the original guard. At v=704 the exact response/helper count is 2^352+2^218+2^176+2^130 model words. No successful build…</t>
  </si>
  <si>
    <t>Norm-certified finite-word tabulated FFT</t>
  </si>
  <si>
    <t>[2026-10-13; full status reconciliation]
OPEN: implementation, costing, integration or a stronger extension remains; the earlier accepted scoped result is retained. Shared work view: Q01, F132, PACK-01, TH-01. This is not theorem equivalence.
Earlier dated history (preserved verbatim):
[2026-10-12 00:22 UTC; bounded F132 primary-source model comparison]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t>
  </si>
  <si>
    <t>[{"archive_relative_path":"addendum/new_research_addendum_20261010/source_packages/tree_rank_separation_audit_0548/PROOF_AUDIT.md","sha256":"4d66a0e697458f18016e7d6b54eb479b2213bdf11da061e7742977986821fbe9","inspection":"Theorem and/or accepted audit read as inert text in this pass; no supplied program executed, imported, compiled or AST-parsed."},{"archive_relative_path":"addendum/new_research_addendum_20261010/source_packages/tree_rank_separation_audit_0548/CONDITIONING_AUDIT.md","sha256":"0286fa16a796d30ee18f0cd3126a0439e45156d26f6b8ad181fbd72d2b4136ea","inspection":"Theorem and/or accepted audit read as inert text in this pass; no supplied program executed, imported, compiled or AST-parsed."}]</t>
  </si>
  <si>
    <r>
      <rPr>
        <rFont val="Arial"/>
        <color rgb="FF1155CC"/>
        <sz val="10.0"/>
        <u/>
      </rPr>
      <t xml:space="preserve">Catalogue: F132
</t>
    </r>
    <r>
      <rPr>
        <rFont val="Arial"/>
        <color rgb="FF1155CC"/>
        <sz val="10.0"/>
        <u/>
      </rPr>
      <t xml:space="preserve">novelity breakthough: F132
</t>
    </r>
    <r>
      <rPr>
        <rFont val="Arial"/>
        <color rgb="FF1155CC"/>
        <sz val="10.0"/>
        <u/>
      </rPr>
      <t>Theorem register 24</t>
    </r>
  </si>
  <si>
    <t>[2026-10-12 00:22 UTC; bounded F132 primary-source model comparison]
[2026-10-12; bounded F132 same-model comparison; independently accepted bounded source/model comparison]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Final review Library libfile_0a2136563f10819195b4121e9d2ca434 v0, Q01_Two_Lane_Guard_Independent_Review_2026-10-11.zip, SHA256 e67ba541d3aea27c5672d2631fbde69cce602278a60c145609503c3b16eebade; review body…</t>
  </si>
  <si>
    <t>Q04: Final Delvaux–Van Barel 2008 comparison complete. no matching inverse sum separator theorem in DV2008 final; worldwide unresolved. Classical overlap: Flat unitary/support uncertainty background: Theorem 1 and Lemma 2, pp.1588-1589.</t>
  </si>
  <si>
    <t>Distinct restricted class from fiber/Hankel promises; novelty unresolved.</t>
  </si>
  <si>
    <t>[2026-10-13 12:24:37 UTC; frozen accepted-source cutoff]
Scope selection required: choose one common-support sparse-interpolation theorem. Compare support discovery and the full Green output bank, rejection, supplied factors/roots and paid fallback. Preserve the raw-input grammar.
Earlier dated history (preserved verbatim):
For raw sparse global-phase support recognition, compare exact input families, all-coordinate verification and full cost ledger with Prony, rational generating functions and sparse interpolation; implementation repairs are separate. Preserve this boundary: Eligible factorization, roots, chirp choice and inversion must be charged.</t>
  </si>
  <si>
    <t>proved_scoped | REVIEW-08 | Internal scoped outcome. Proof/certificate replay limits: replay_status: uniform_proof_rederived_classical_graph_premise_inspected_fresh_exact_controls_passed
Source identity/access boundary: 
Documented sanitized exports: 4d66a0e697458f18016e7d6b54eb479b2213bdf11da061e7742977986821fbe9. Original-byte gaps remain preserved.</t>
  </si>
  <si>
    <t>ALG-008</t>
  </si>
  <si>
    <t>accepted_scope: Binary-tree Q=I-P has floor((h+1)/4)&lt;=sr(Q^-1)=sr(Q)&lt;=h over every field; nonzero alpha preserves all exact ranks and alpha1/2 gives complex kappa&lt;=3+2sqrt2&lt;6 uniformly.
Model/guards/costs: field_and_grammar: Exact rank statements over every field; conditioning over C with 0&lt;alpha&lt;1/sqrt2. Independent row and column orders and both rectangle orientations. h0 treated separately.
Corrections/rejected extensions: rejected_or_unestablished: No reverse class containment/proper-superset inference
No fixed-tolerance numerical-rank bound
No optimal SSS/HSS storage or published TQS problem resolution</t>
  </si>
  <si>
    <t>Q30 component only; all other FUS-01 components retain their accepted statements and outstanding obligations.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Q01 feasible certified full execution, Q16 finite-word sparse-engine contract, and Q32 broader production qualification/matched-accuracy optimized-FFT comparison remain separate.</t>
  </si>
  <si>
    <t>Blind sparse inverse discovery</t>
  </si>
  <si>
    <t>Row-specific inherited assessment: Potential structured-recognition lemma; Prony/annihilating filters classical.</t>
  </si>
  <si>
    <t>fresh_checks: 2,232 paired cut ranks over GF2/GF3/GF101
3,432 exact N7 prefix-pair optimization states
Exact parent matrix PP* diagonal identity
proof_basis: Complementary nullity with swapped independent orders, forest matching ranks, interleaved layout, forest linear-rank-width/pathwidth theorem, binary-tree path-removal recurrence, direct diagonal similarity and singular-value estimates.
Review record: research_cycle_2111/review08_separators/PER_ID_OUTCOMES.json; SHA256 77becd6e804712be7e69180f762d4c2a8505f319ccb4771692edc628ab460d38.
Consolidation verifies mapping and hashes; it does not rerun all packet checks. No priority claim.</t>
  </si>
  <si>
    <t>Accepted Phase19 advance; stored controls include exhaustive GF(17)^4.</t>
  </si>
  <si>
    <t>If an unknown circular polynomial C with &lt;=s taps satisfies C(S)r=e0, recover C, check every cyclic equation and compute every Fourier value; 1&lt;=s&lt;=N/2. Unknown fixed-binomial products driven by one impulse are included without factorization.</t>
  </si>
  <si>
    <t>[2026-10-13; full status reconciliation]
OPEN: implementation, costing, integration or a stronger extension remains; the earlier accepted scoped result is retained.
Earlier dated history (preserved verbatim):
Q30 component only; all other FUS-01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</si>
  <si>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remaining_obligations: Current Q04 separator/deficit closures remain distinct attached results, not equivalent statements of tree row
Current supplement treatment: supplemental_sources: supplements/FOURIER_DEFICIT_SEPARATOR_FUSION.md
supplements/CORE_THEOREMS_SECOND_AUDIT.md
Packet priority qualification: No priority assessment or upgrade in this consolidation.
Historical gaps and historical current-overlay text are preserved in the consolidated ledger and A:V.</t>
  </si>
  <si>
    <t>Delay orientation is not unique. Rejection fallback needs compatible root/backend. Source operation proxies omit projective subtractions and scans; fixed caps essential for all-input worst-case envelope.
No new current closure; historical limitations remain.</t>
  </si>
  <si>
    <t>https://github.com/AgentSlop-Si/research/blob/main/math/archive/objects/0b/0b5f8d5db244d83483cf91eecf0d3520feb7f35182469a07cd1f02d872342e53__INTEGRATED_RESULTS.md | export SHA256 0b5f8d5db244d83483cf91eecf0d3520feb7f35182469a07cd1f02d872342e53</t>
  </si>
  <si>
    <t>Q30 component only; all other FUS-01 components retain their accepted statements and outstanding obligations.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</si>
  <si>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r>
      <rPr>
        <rFont val="Arial"/>
        <color rgb="FF1155CC"/>
        <sz val="10.0"/>
        <u/>
      </rPr>
      <t xml:space="preserve">Fusion list 4
</t>
    </r>
    <r>
      <rPr>
        <rFont val="Arial"/>
        <color rgb="FF1155CC"/>
        <sz val="10.0"/>
        <u/>
      </rPr>
      <t xml:space="preserve">Theorem register 4
</t>
    </r>
    <r>
      <rPr>
        <rFont val="Arial"/>
        <color rgb="FF1155CC"/>
        <sz val="10.0"/>
        <u/>
      </rPr>
      <t>Prior work 20</t>
    </r>
  </si>
  <si>
    <t>Q30 component only; all other FUS-01 components retain their accepted statements and outstanding obligations.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t>
  </si>
  <si>
    <t>Q30 component only; all other FUS-01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Full guards remain in the cited source row.</t>
  </si>
  <si>
    <t>Potential structured-recognition lemma; Prony/annihilating filters classical.</t>
  </si>
  <si>
    <t>[2026-10-13 12:24:37 UTC; frozen accepted-source cutoff]
Scope selection required: compare Phase 19 Theorem C with one exact primary Prony/interpolation theorem. Include reciprocal probes, root enumeration without discrete logs, full cyclic certification and O(Ns+s^3) work.
Earlier dated history (preserved verbatim):
For blind sparse inverse discovery, compare exact input families, all-coordinate verification and full cost ledger with Prony, rational generating functions and sparse interpolation; implementation repairs are separate. Preserve this boundary: Delay orientation is not unique.</t>
  </si>
  <si>
    <t>Author libfile_58ee12185a688191ae62e3da82c98b1e, SHA256 bb54486fffa5e47d01ca29054c8a834fc1075196c570e77a87df5f97e4d2f83e. Independent ACCEPT libfile_ac86a61a4a7c819197c3f9ae972d9b97, SHA256 d9f56b3056bc23d71bf5a8715d942d47938dc984e3d2e0bf53aa0b80a630d9c6. First sufficient m=2…</t>
  </si>
  <si>
    <t>ALG-009</t>
  </si>
  <si>
    <t>[2026-10-13; full status reconciliation]
OPEN: implementation, costing, integration or a stronger extension remains; the earlier accepted scoped result is retained. Shared work view: FUS-04, FUS-12, STR-Q3, TH-06. This is not theorem equivalence.
Earlier dated history (preserved verbatim):
Accepted result at cited scope; recorded follow-up open</t>
  </si>
  <si>
    <t>Unknown shifted two-defect recognition</t>
  </si>
  <si>
    <t>Row-specific inherited assessment: Restricted extension; priority not evaluated.</t>
  </si>
  <si>
    <t>Macro compiler retained; paid dyadic prefix balancing added in S1. Reviewed update: Accepted conditional inverse transfer, corrected full-chirp bounded-word sup-norm preparation, exact-field boundary recurrence and root-specific singularity countercontrols. General bounded-word…</t>
  </si>
  <si>
    <t>[2026-10-11 14:20 UTC; legacy resonance boundary reconciled]
Fresh scoped audit confirms the exact resonance boundary and revalidates the existing legacy over-rejection; no new algorithm or discovery. This is safe rejection of valid inputs by the legacy gate, not evidence of incorrect accepted output.
Prior dated record, preserved verbatim:
Theorem conditional on nondegeneracy; actual source overly rejects valid noncoprime cases.</t>
  </si>
  <si>
    <t>["C07"]</t>
  </si>
  <si>
    <t>[2026-10-11 14:20 UTC; legacy resonance boundary reconciled]
Exact source/historical-audit binding and freshly written resonance proof/controls completed: 36,246 exact pole cases plus GF73/GF97 minimal-length controls. Legacy, later bypass and unrelated HERO17 routes are distinguished. No source modification, production patch, full current-dispatcher re-audit or external novelty review.
Prior dated record, preserved verbatim:
R1: exact catalogue statement, proof/status qualifiers and current related overlays screened; full proof and model-matched external novelty unassessed for this row in this pass</t>
  </si>
  <si>
    <r>
      <rPr>
        <rFont val="Arial"/>
        <color rgb="FF1155CC"/>
        <sz val="10.0"/>
        <u/>
      </rPr>
      <t xml:space="preserve">Fusion list 7
</t>
    </r>
    <r>
      <rPr>
        <rFont val="Arial"/>
        <color rgb="FF1155CC"/>
        <sz val="10.0"/>
        <u/>
      </rPr>
      <t>Theorem register 7</t>
    </r>
  </si>
  <si>
    <t>Certain unknown shifted two-defect models are recovered under nonzero resultant, linear specialized gcd and all-sample defect certificate; resultant degree &lt;=45.</t>
  </si>
  <si>
    <t>[2026-10-11 14:20 UTC; legacy resonance boundary reconciled]
Legacy Hero1 Phase20 discover_resultant over-rejects noncoprime zero-pole inputs; its exact gate SHA-256 4a1c07d1d6933a399871655eef547451fe8cb24fd026ab70b733b45bda9d8038 is preserved unchanged in Phase24. With g=gcd(N,delta), reject for the declared at-most-one-pole policy exactly when g&gt;1 and alpha^(N/g)=1. Fresh minimal-length N8/GF97 control has omega=alpha=33, delta=2, r=(49,49,65,65,11,11,72,72), nonzero resultant T(2)=48, linear gcd A-33 and no poles. This is safe over-rejection in a valid engine/fallback domain, not incorrect accepted output. Later Hero1 compressed/short-probe paths bypass the predicate; the separate HERO17 Phase23 seed-budget fix does not repair this API. No production patch or complete current-dispatcher re-audit is claimed. Preserve the original N&gt;=8, root, fallback-engine and separate cost hypotheses.
Prior dated record, preserved verbatim:
True resonance is alpha^(N/gcd(N,delta))=1, not alpha^N=1. Corrected N8/GF97 counterexample accepted independently; source remains unchanged. Hybrid needs N&gt;=8; proxies omit root rebuilding.
No new current closure; historical limitations remain.</t>
  </si>
  <si>
    <t>[2026-10-11 14:20 UTC; legacy resonance boundary reconciled]
Final scoped resonance audit: Library libfile_85664528bc708191b26c472ce4c0a95b v0, ALG009_Resonance_Boundary_Audit_2026-10-11.zip; SHA256 a1ffd1d484c43b952aadd5d35b91c9fcac72d49ff1cfa5ac560feda61f5fdd44. Exact Library roundtrip and all 27 manifest entries verified. Report SHA256 6b2292a9094f5566d5ffeaaf0f6ad40aa2f701e5fcea2e536cfa7d36bd1bc210; controls c8b9bdc19e799bf6010d3213c11691be3c2d3a0c0fcc24b8351e2f9ad256e606; results 70c5ac60c49db563c720ffb416164be5a00967640f950a8335a13f1942c97f5b. Recovered historical Hero1 audit 4e6b45aeab8f22872d9cb6ea37cb74b2c06b55492ac53c8fa1991ac7d60678e9 and its source seal are matched. Unrelated Green/Weyl Phase20 and HERO17 seed-budget materials are not substituted for this binding.
Prior dated record, preserved verbatim:
https://github.com/AgentSlop-Si/research/blob/main/math/archive/objects/25/25714db4a29fb0d86f50cd18d252904482c68088ae45c3b91f9d38dd8efc77aa__INTEGRATED_RESULTS.md | export SHA256 25714db4a29fb0d86f50cd18d252904482c68088ae45c3b91f9d38dd8efc77aa</t>
  </si>
  <si>
    <t>[2026-10-11; independent bounded acceptance of STR-Q3 declared-cap refusal] Q06 component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t>
  </si>
  <si>
    <t>Investigate a feasible theorem-precision packed execution with explicit resource caps and complete numerical/output costs. Retain the accepted 3–4–5 non-Fourier construction and completed declared-cap eager refusal; coarse diagnostic tables do not implement the theorem-precision instance. Keep the regular-fast-jet and broader production gates separate.</t>
  </si>
  <si>
    <t>A source-bound successful theorem-precision execution with all required error/resource certificates, or a precise new resource/contract blocker. Do not repeat the completed family-existence or refusal milestones.</t>
  </si>
  <si>
    <t>Implementation pending; Classical Pythagorean corollary. Q09: Rounded subtraction alone is not an energy certificate. Q14: Resolve exact intermediate-fiber and rejection-interface priority; any bounded-word implementation requires its own complete contract. Rounded subtraction…</t>
  </si>
  <si>
    <t>Exact periodic residual-energy gate permits certified omission of the residual. Reviewed update: Original F015 cap and aggregate theorems freshly reread and independently accepted with fresh exact controls and all guarded Green-domain assumptions.</t>
  </si>
  <si>
    <t>Passing cuts not sufficient; singular endpoint exact rank requires supported-coordinate deletion; no linear-time optimizer or full evaluator.</t>
  </si>
  <si>
    <r>
      <rPr>
        <rFont val="Arial"/>
        <color rgb="FF1155CC"/>
        <sz val="10.0"/>
        <u/>
      </rPr>
      <t xml:space="preserve">Fusion list 10
</t>
    </r>
    <r>
      <rPr>
        <rFont val="Arial"/>
        <color rgb="FF1155CC"/>
        <sz val="10.0"/>
        <u/>
      </rPr>
      <t>Theorem register 10</t>
    </r>
  </si>
  <si>
    <t>[{"archive_relative_path":"master/fft_research_master_20261009/additions/0038_construction_and_source_synthesis/reviews/review_two_sided_green/REVIEW.md","sha256":"55c47aaa4673fa4c6d77575ab758a0a27ebd3cfd70d1a5df07648a5a56e180e7","inspection":"Theorem and/or accepted audit read as inert text in this pass; no supplied program executed, imported, compiled or AST-parsed."}]</t>
  </si>
  <si>
    <t>Specify a certified residual-energy calculation for choosing transform/table precision, then verify its rounding enclosure and the complete intermediate-fiber input/rejection contract. Rounded subtraction alone is not an energy certificate; the Pythagorean implication remains classical.</t>
  </si>
  <si>
    <t>A source-bound outward error/energy certificate and complete paid decision ledger, or a precise numerical/interface blocker.</t>
  </si>
  <si>
    <t>Restricted extension; priority not evaluated.</t>
  </si>
  <si>
    <t>Not applicable to abstract proof; Classical finite-set interpolation mechanism; verification gate. Q10: No runtime lower bound for a specified implementation class. Q31: Supply and charge an origin-regular shared formal quadratic-jet circuit. Piecewise constant/discontinuous…</t>
  </si>
  <si>
    <t>[2026-10-13 12:24:37 UTC; frozen accepted-source cutoff]
Scope selection required: choose one sparse-rational theorem for an unknown binomial denominator and at-most-two-term numerator. Separate eight-probe uniqueness from raw acceptance, genericity, roots and exact pole repair.
Earlier dated history (preserved verbatim):
Compare shifted two-defect recognition with model-matched Prony/sparse interpolation under full-coordinate verification. Keep the legacy noncoprime over-rejection separate: its at-most-one-pole policy rejects exactly when g=gcd(N,delta)&gt;1 and alpha^(N/g)=1. Any implementation repair needs a separate pinned patch and paid root/fallback audit.</t>
  </si>
  <si>
    <t>[2026-10-13; full status reconciliation]
OPEN: a new proof or positive construction remains. Earlier accepted scoped theorems remain complete.
Earlier dated history (preserved verbatim):
Proof closed at cited scope; recorded follow-up open</t>
  </si>
  <si>
    <t>An exact prior-theorem mapping or qualified nonmatch; a source-level patch is not accepted without independent full-output and rejection controls. Preserve N&gt;=8 and the stated field/root guards.</t>
  </si>
  <si>
    <t>ALG-010</t>
  </si>
  <si>
    <t>First-order q-linear cold evaluator</t>
  </si>
  <si>
    <r>
      <rPr>
        <rFont val="Arial"/>
        <color rgb="FF1155CC"/>
        <sz val="10.0"/>
        <u/>
      </rPr>
      <t xml:space="preserve">Fusion list 11
</t>
    </r>
    <r>
      <rPr>
        <rFont val="Arial"/>
        <color rgb="FF1155CC"/>
        <sz val="10.0"/>
        <u/>
      </rPr>
      <t>Theorem register 11</t>
    </r>
  </si>
  <si>
    <t>Row-specific inherited assessment: Useful coherent algorithm; q-difference/Fourier intertwining ingredients classical. Novelty unresolved.</t>
  </si>
  <si>
    <t>Q05: Proof closed. Endpoint minimax and odd-moment bounds retained. Deficit invariant extends the block-rank/gap argument to arbitrary finite abelian groups.</t>
  </si>
  <si>
    <t>Accepted identities and restricted all-input recognizer.</t>
  </si>
  <si>
    <t>Dyadic N&gt;=4; accept exactly existence of a nonzero (p0,p1,r0,r1) with (p0+p1 q^i)x_i+(r0+r1 q^i)x_(i+1)=0 for all i&lt;N-1. All N exact Fourier outputs; singular target nullity &lt;=1 resolved by paid input-coordinate constraint.</t>
  </si>
  <si>
    <t>Q05: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t>
  </si>
  <si>
    <t>Not generic dense inputs; exact zero tests are essential; no universal numerical recognition or bit bound.
No new current closure; historical limitations remain.</t>
  </si>
  <si>
    <t>Q05: General deficit extension is tracked separately. Implementation: Not applicable to abstract proof</t>
  </si>
  <si>
    <t>https://github.com/AgentSlop-Si/research/blob/main/math/archive/objects/95/952f1d290c9b71058687de0c663a58ec7883b0465edf12cf72496e1fcce7b2d6__952f1d290c9b7105__README.md | export SHA256 952f1d290c9b71058687de0c663a58ec7883b0465edf12cf72496e1fcce7b2d6
https://github.com/AgentSlop-Si/research/blob/main/math/archive/objects/7c/7ce2a4690ba68ede92d38300639922bccecb5ac2819eee14c8cb3636b2ab8743__7ce2a4690ba68ede__INDEPENDENT_REVIEW.md | export SHA256 7ce2a4690ba68ede92d38300639922bccecb5ac2819eee14c8cb3636b2ab8743</t>
  </si>
  <si>
    <t>Fix an origin-regular shared scalar source and test the norm/Weyl verification interface with all information crossings charged. Preserve the finite-set interpolation counterexample and Q31 fixed-sweep obstruction; a discontinuous or nonlinear finite-sample witness is not a valid quadratic-jet source.</t>
  </si>
  <si>
    <t>An actual origin-regular source with a complete coefficient/derivative/readout ledger, or a precise counterexample/obstruction in the declared model.</t>
  </si>
  <si>
    <t>proved_scoped | REVIEW-08 | Internal scoped outcome. Proof/certificate replay limits: replay_status: uniform_proof_rederived_fresh_generic_exact_controls_passed_N64_witness_not_replayed
Source identity/access boundary: 
Documented sanitized exports: 55c47aaa4673fa4c6d77575ab758a0a27ebd3cfd70d1a5df07648a5a56e180e7. Original-byte gaps remain preserved.</t>
  </si>
  <si>
    <t>accepted_scope: Exact inverse rectangle matching oracle with mapped independent endpoints; moving-interface product budgets; submodular two-stage search objective; coset singular spectrum. Current deficit/minimax overlays preserved with separate scope.
Model/guards/costs: field_and_grammar: Exact oracle over stipulated fields. Exact unchanged-set endpoint rank requires nonsingular masks; singular masks require coordinate deletion. Complex normalization and positivity for spectrum/gaps/deficit.
Corrections/rejected extensions: rejected_or_unestablished: No O(N) global interface optimizer
Passing every capacity test does not synthesize phases
No finite-field norm conclusion from modular ranks</t>
  </si>
  <si>
    <t>Scaled template multiplicity and exact/directed energy certification remain charged. Next comparison: Derive a full same-model comparison with bit-packed FFT and word-RAM multiplication results, especially Chan et al. Appendix B: input representation, precision, norm,…</t>
  </si>
  <si>
    <t>[2026-10-13; full status reconciliation]
OPEN: historical attribution / primary-source comparison is the leading recorded task. The accepted scoped correctness proof is not being reopened.
Earlier dated history (preserved verbatim):
[2026-10-12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Accepted result at cited scope; recorded follow-up open</t>
  </si>
  <si>
    <r>
      <rPr>
        <rFont val="Arial"/>
        <color rgb="FF1155CC"/>
        <sz val="10.0"/>
        <u/>
      </rPr>
      <t xml:space="preserve">novelity breakthough: NEW-08
</t>
    </r>
    <r>
      <rPr>
        <rFont val="Arial"/>
        <color rgb="FF1155CC"/>
        <sz val="10.0"/>
        <u/>
      </rPr>
      <t>New results 11</t>
    </r>
  </si>
  <si>
    <t>fresh_checks: 1,125 inverse rectangles
256 product-interface bounds
16,384 submodularity inequalities
94 coset exact ranks
proof_basis: Complementary nullity; forest unique perfect matching; intact-cycle guards; product interface split; matroid submodularity; character repetition spectrum; complementary Gram fourth moment for deficit extension.
Review record: research_cycle_2111/review08_separators/PER_ID_OUTCOMES.json; SHA256 77becd6e804712be7e69180f762d4c2a8505f319ccb4771692edc628ab460d38.
Consolidation verifies mapping and hashes; it does not rerun all packet checks. No priority claim.</t>
  </si>
  <si>
    <t>remaining_obligations: Historical source-specific N64 four-branch witness not freshly reconstructed; retained historical reviewed evidence
Current Q05 wider endpoint/deficit closures remain separately scoped
Current supplement treatment: supplemental_sources: supplements/FOURIER_DEFICIT_SEPARATOR_FUSION.md
supplements/FINAL_THEOREMS.md
supplements/CORE_THEOREMS_SECOND_AUDIT.md
Packet priority qualification: No priority assessment or upgrade in this consolidation.
Historical gaps and historical current-overlay text are preserved in the consolidated ledger and A:V.</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</si>
  <si>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Audit artifact live_tables_plain.json; SHA256 3b6ab866140a319cefd7822aa0653b781a56d1276856a812997a565fed7e0bf8 https://docs.google.com/spreadsheets/d/1BHaGJHkXxf_UfZdyTKF2zrWNFzIP4IvhaqFMj-83BjU/edit#gid=627764102&amp;range=A11:V11</t>
  </si>
  <si>
    <t>For the paid-balancing/residual-omission supplement, obtain and compare the Fredriksson–Grabowski2013 journal-extension body, a specifically identified earlier numerical-table theorem, or a fully charged same-runtime reduction. Match roots, representation/range, precision/error, word operations, preparation, output and fallback. Preserve this supplement’s own theorem scope and the already completed bounded Chan comparison.</t>
  </si>
  <si>
    <t>Useful coherent algorithm; q-difference/Fourier intertwining ingredients classical. Novelty unresolved.</t>
  </si>
  <si>
    <t>An exact primary-source complete-contract map or a specific source/access/hypothesis mismatch. Do not import every F132 clause, repeat completed comparison work, or infer worldwide priority or performance.</t>
  </si>
  <si>
    <t>Does not remove input-state/key precision or interpolation-table barriers. Next comparison: Derive a full same-model comparison with bit-packed FFT and word-RAM multiplication results, especially Chan et al. Appendix B: input representation, precision, norm, preparation and…</t>
  </si>
  <si>
    <t>[2026-10-13 12:24:37 UTC; frozen accepted-source cutoff]
Scope selection required: choose one finite q-difference theorem for the same degree-one family. Compare unknown coefficient discovery, cyclic boundary, singular input constraint and the full-output cost ledger.
Earlier dated history (preserved verbatim):
For first-order q-linear cold evaluator, compare exact input families, all-coordinate verification and full cost ledger with Prony, rational generating functions and sparse interpolation; implementation repairs are separate. Preserve this boundary: Not generic dense inputs; exact zero tests are essential; no universal numerical recognition or bit bound.</t>
  </si>
  <si>
    <t>ALG-011</t>
  </si>
  <si>
    <t>Cold sparse recurrence-defect discovery</t>
  </si>
  <si>
    <r>
      <rPr>
        <rFont val="Arial"/>
        <color rgb="FF1155CC"/>
        <sz val="10.0"/>
        <u/>
      </rPr>
      <t xml:space="preserve">novelity breakthough: NEW-13
</t>
    </r>
    <r>
      <rPr>
        <rFont val="Arial"/>
        <color rgb="FF1155CC"/>
        <sz val="10.0"/>
        <u/>
      </rPr>
      <t>New results 16</t>
    </r>
  </si>
  <si>
    <t>Row-specific inherited assessment: Structured fast path based on classical majority/recurrence identities.</t>
  </si>
  <si>
    <t>Accepted extended theorem; earlier detector is retained as superseded restricted scope.</t>
  </si>
  <si>
    <t>For declared E/J intertwining, accept sparse input &lt;=2s or existence of lambda with &lt;=s residual coordinates. Exact majority ratio discovery plus all-coordinate residual check; later direct recurrence removes lambda=0 and lambda^N=1 exclusions.</t>
  </si>
  <si>
    <t>No acceleration for arbitrary dense residual; sparse contribution cost paid. Singular case needs actual input side information and correct eigenindex.
No new current closure; historical limitations remain.</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</si>
  <si>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Audit artifact live_tables_plain.json; SHA256 3b6ab866140a319cefd7822aa0653b781a56d1276856a812997a565fed7e0bf8 https://docs.google.com/spreadsheets/d/1BHaGJHkXxf_UfZdyTKF2zrWNFzIP4IvhaqFMj-83BjU/edit#gid=627764102&amp;range=A16:V16</t>
  </si>
  <si>
    <t>For guarded full-circle twiddle preparation, obtain and compare the Fredriksson–Grabowski2013 journal-extension body, a specifically identified earlier numerical-table theorem, or a fully charged same-runtime reduction. Match root generation, represented inputs, range, precision/error, word primitives, setup, output and fallback. The bounded Chan comparison is already complete.</t>
  </si>
  <si>
    <t>https://github.com/AgentSlop-Si/research/blob/main/math/archive/objects/5a/5a1a90472e1661763d2132869ad5a3e44c8da53c8bd5e9bf7b248e793afd6c6a__5a1a90472e166176__README.md | export SHA256 5a1a90472e1661763d2132869ad5a3e44c8da53c8bd5e9bf7b248e793afd6c6a
https://github.com/AgentSlop-Si/research/blob/main/math/archive/objects/63/6327eecfbf3a796a7718842113a37c036bdbe4aeb1ef69acc882c49207252f0d__6327eecfbf3a796a7718842113a37c036bdbe4aeb1ef69acc882c49207252f0d__DETECTOR_PROOF.md | export SHA256 6327eecfbf3a796a7718842113a37c036bdbe4aeb1ef69acc882c49207252f0d
https://github.com/AgentSlop-Si/research/blob/main/math/archive/objects/81/81e45277c8b66bd342b62023110dddd7b959c89a8e9b40e6ab9f1c3e515538a1__81e45277c8b66bd342b62023110dddd7b959c89a8e9b40e6ab9f1c3e515538a1__DETECTOR_INDEPENDENT_REVIEW.md | export SHA256 81e45277c8b66bd342b62023110dddd7b959c89a8e9b40e6ab9f1c3e515538a1
https://github.com/AgentSlop-Si/research/blob/main/math/archive/objects/4b/4bc10d7fc62da781ba7f22d84d646e485d5b57bfd7d019461618ebb21352dae2__4bc10d7fc62da781__INDEPENDENT_REVIEW.md | export SHA256 4bc10d7fc62da781ba7f22d84d646e485d5b57bfd7d019461618ebb21352dae2</t>
  </si>
  <si>
    <t>An exact source-bound theorem/contract map or a precise missing-body or hypothesis blocker. Preserve the separate input-key precision and interpolation-table obligations; no inherited F132 theorem upgrade or priority clearance.</t>
  </si>
  <si>
    <t>Growing Theta(log N)-bit multiplication/division words; approximation to represented inputs. t=Theta(log N) restores O(N log N). No exact-complex/bit-complexity breakthrough or validated production speedup; table/setup/rounding obligations remain explicit. Next comparison:…</t>
  </si>
  <si>
    <t>C11</t>
  </si>
  <si>
    <t>["C11"]</t>
  </si>
  <si>
    <t>Sparse-inverse and low-rank product gates</t>
  </si>
  <si>
    <r>
      <rPr>
        <rFont val="Arial"/>
        <color rgb="FF1155CC"/>
        <sz val="10.0"/>
        <u/>
      </rPr>
      <t xml:space="preserve">novelity breakthough: NEW-14
</t>
    </r>
    <r>
      <rPr>
        <rFont val="Arial"/>
        <color rgb="FF1155CC"/>
        <sz val="10.0"/>
        <u/>
      </rPr>
      <t>New results 17</t>
    </r>
  </si>
  <si>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Audit artifact live_tables_plain.json; SHA256 3b6ab866140a319cefd7822aa0653b781a56d1276856a812997a565fed7e0bf8 https://docs.google.com/spreadsheets/d/1BHaGJHkXxf_UfZdyTKF2zrWNFzIP4IvhaqFMj-83BjU/edit#gid=627764102&amp;range=A17:V17 Follow-up novelty…</t>
  </si>
  <si>
    <t>For the packed Fourier microkernel, compare the outstanding Fredriksson–Grabowski2013 journal extension or a specific earlier complete numerical-table theorem with the represented-input relative-error contract. Charge growing-word multiplication/division, roots, range, precision, setup, movement, output and fallback. Keep the completed bounded Chan comparison and source attribution.</t>
  </si>
  <si>
    <t>A complete same-runtime hypothesis/cost mapping or a precise source/contract mismatch. Preserve t=Theta(log N) giving O(N log N); no exact-complex, bit-complexity or production-speed claim.</t>
  </si>
  <si>
    <t>If F=ΠH_i, invertible H_i=G_i+R_i, rankR_i≤r_i and G_i^−1 column sparsity≤s_i, then s(r+1)²≥N for r=Σr_i,s=Πs_i; prime complex variant(s+1)(r+1)≥p+1. Row-sparse rigidity also yields rank(F−S)≥floor(N/(s+1)), not N−s.</t>
  </si>
  <si>
    <t>Structured fast path based on classical majority/recurrence identities.</t>
  </si>
  <si>
    <t>Restricted inverse-sparsity/low-rank corrections; cost consequences need explicit fully materialized executor.</t>
  </si>
  <si>
    <t>Implement accepted dense/chirp packed backends with certified coefficients and actual bounded-word arithmetic, including normalization and full output traffic. Composed correctness/error validation and honest performance profile, or a precise blocker.</t>
  </si>
  <si>
    <t>[2026-10-13 12:24:37 UTC; frozen accepted-source cutoff]
Scope selection required: choose one recurrence-defect theorem covering unknown scalar shift and singular reconstruction. Use the extended zero/root-shift theorem, raw certification and missing-coordinate recovery.
Earlier dated history (preserved verbatim):
For cold sparse recurrence-defect discovery, compare exact input families, all-coordinate verification and full cost ledger with Prony, rational generating functions and sparse interpolation; implementation repairs are separate. Preserve this boundary: No acceleration for arbitrary dense residual; sparse contribution cost paid.</t>
  </si>
  <si>
    <t>[2026-10-13; full status reconciliation]
OPEN: implementation, costing, integration or a stronger extension remains; the earlier accepted scoped result is retained. Shared work view: Q01, F132, PACK-01, TH-01. This is not theorem equivalence.
Earlier dated history (preserved verbatim):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t>
  </si>
  <si>
    <t>ALG-013</t>
  </si>
  <si>
    <t>No universal FFT lower bound; finite-field additive uncertainty not imported from prime complex case; dense structured repairs remain possible.</t>
  </si>
  <si>
    <t>Raw binary-index tensor certificate and full evaluator</t>
  </si>
  <si>
    <t>Row-specific inherited assessment: Standard tensor/product structure with explicit full certificate; novelty unresolved.</t>
  </si>
  <si>
    <t>Accepted restricted recognition and evaluation.</t>
  </si>
  <si>
    <t>N=2^d, x_j=c product_l a_l(j_l). Nonzero pivot and bit-neighbor ratios recover factors; complete regeneration ensures exact acceptance.</t>
  </si>
  <si>
    <t>[{"archive_relative_path":"master/fft_research_master_20261009/additions/0038_construction_and_source_synthesis/reviews/review_hero17_phase12/PHASE12_AUDIT.md","sha256":"de519608a7ea065ea1278805d3b987ae9aa4a2b6001aa5a4202c135bc3e8ec9a","inspection":"Theorem and/or accepted audit read as inert text in this pass; no supplied program executed, imported, compiled or AST-parsed."},{"archive_relative_path":"master/fft_research_master_20261009/additions/0431_review_and_content_extensions/green_geometry_source_review_0430/PROOF_AND_SCOPE.md","sha256":"6ea159cd569aeef97f36ef243b12c2de0ad44d8e821d94f214f08eb12367b27b","inspection":"Theorem and/or accepted audit read as inert text in this pass; no supplied program executed, imported, compiled or AST-parsed."}]</t>
  </si>
  <si>
    <t>Next cycle 9</t>
  </si>
  <si>
    <t>Only d+1 parameters, not generic dense data. Pivot must be a unit in a residue ring; rejection requires paid external fallback.
No new current closure; historical limitations remain.</t>
  </si>
  <si>
    <t>https://github.com/AgentSlop-Si/research/blob/main/math/archive/objects/a5/a5bbf86f5f9382be2ed2133fd98e5c6580ee727736b6325c803500c4b9318c02__a5bbf86f5f9382be__README.md | export SHA256 a5bbf86f5f9382be2ed2133fd98e5c6580ee727736b6325c803500c4b9318c02
https://github.com/AgentSlop-Si/research/blob/main/math/archive/objects/cf/cf54fbd60faec959aedb9996d9eb2dbbbee96305d43d1f3ec960b0e8edb460c6__cf54fbd60faec959__INDEPENDENT_REVIEW.md | export SHA256 cf54fbd60faec959aedb9996d9eb2dbbbee96305d43d1f3ec960b0e8edb460c6</t>
  </si>
  <si>
    <t>proved_scoped | REVIEW-08 | Internal scoped outcome. Proof/certificate replay limits: replay_status: uniform_proof_rederived_fresh_exact_boundary_controls_passed
Source identity/access boundary: 
Documented sanitized exports: de519608a7ea065ea1278805d3b987ae9aa4a2b6001aa5a4202c135bc3e8ec9a. Original-byte gaps remain preserved.</t>
  </si>
  <si>
    <t>accepted_scope: Invertible low-rank-corrected sparse-inverse products satisfy complex support uncertainty gates; consecutive-row sparse rigidity holds over any exact splitting field. Historical execution-cost correction retained.
Model/guards/costs: field_and_grammar: Complex product inequality s(r+1)^2&gt;=N; complex prime additive inequality (s+1)(r+1)&gt;=p+1. Arbitrary exact-field row-sparse bound floor(N/(s+1)). Invertible square base/stage factors required.
Corrections/rejected extensions: rejected_or_unestablished: No transfer of complex prime additive uncertainty to all splitting fields
No rank(F-S)&gt;=N-s strengthening
No universal per-layer work charge or unrestricted FFT lower bound
Unshared variable exponentiation is not a linear field schedule</t>
  </si>
  <si>
    <t>[2026-10-13; full status reconciliation]
OPEN: implementation, costing, integration or a stronger extension remains; the earlier accepted scoped result is retained. Shared work view: Q01, F132, PACK-01, TH-01. This is not theorem equivalence.
Earlier dated history (preserved verbatim):
[2026-10-12 00:22 UTC; bounded F132 primary-source model comparison]
F132 source/model comparison component only; Q01 accepted resource-refusal result and broader executor-open state are unchanged.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t>
  </si>
  <si>
    <t>fresh_checks: 320 row-sparse perturbation controls
Exact GF8 primitive-order7 support3/output4 counterexample
proof_basis: Stage inverse-difference identity, ordered product telescoping, multiplicative column support, kernel vector and complex uncertainty; separate Vandermonde proof for row-sparse rigidity.
Review record: research_cycle_2111/review08_separators/PER_ID_OUTCOMES.json; SHA256 77becd6e804712be7e69180f762d4c2a8505f319ccb4771692edc628ab460d38.
Consolidation verifies mapping and hashes; it does not rerun all packet checks. No priority claim.</t>
  </si>
  <si>
    <t>remaining_obligations: None for stated representation inequalities; primitive setup and bit/numerical costs remain separate
Current supplement treatment: 
Packet priority qualification: No priority assessment or upgrade in this consolidation.
Historical gaps and historical current-overlay text are preserved in the consolidated ledger and A:V.</t>
  </si>
  <si>
    <t>Research queue 4</t>
  </si>
  <si>
    <t>For sparse-inverse and low-rank product gates, compare the exact grammar and endpoint freedoms with uncertainty, quasiseparable, displacement and graph-induced rank results; scope-specific novelty remains unassessed. Preserve this boundary: No universal FFT lower bound; finite-field additive uncertainty not imported from prime complex case; dense structured repairs remain possible.</t>
  </si>
  <si>
    <t>[2026-10-12 00:22 UTC; bounded F132 primary-source model comparison]
F132 source/model comparison component only; Q01 accepted resource-refusal result and broader executor-open state are unchanged. [2026-10-12; bounded F132 same-model comparison; independently accepted bounded source/model comparison]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Final review Library libfile_0a2136563f10819195b4121e9d2ca434 v0, Q01_Two_Lane_Guard_Independent_Review_2026-10-11.zip, SHA256 e67ba541d3aea27c5672d2631fbde69cce602278a60c145609503c3b16eebade; review body…</t>
  </si>
  <si>
    <t>Standard tensor/product structure with explicit full certificate; novelty unresolved.</t>
  </si>
  <si>
    <t>F132 source/model comparison component only; Q01 accepted resource-refusal result and broader executor-open state are unchanged.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Full guards remain in the cited source row.</t>
  </si>
  <si>
    <t>[2026-10-13 12:24:37 UTC; frozen accepted-source cutoff]
Scope selection required: choose one separable-tensor evaluation theorem. Map raw rank-one certification, all-output suffix reuse, principal-root/ring-unit guards and cold cost. Keep numerical certification separate.
Earlier dated history (preserved verbatim):
For raw binary-index tensor certificate and full evaluator, compare exact input families, all-coordinate verification and full cost ledger with Prony, rational generating functions and sparse interpolation; implementation repairs are separate. Preserve this boundary: Only d+1 parameters, not generic dense data.</t>
  </si>
  <si>
    <t>The former missing-family milestone is now met for the STR-Q3 bounded fixed-error growing-word tensor construction; see Next cycle row6 and its final review. General production execution and the separate regular-fast-jet construction remain open.</t>
  </si>
  <si>
    <t>ALG-015</t>
  </si>
  <si>
    <t>Ordered noncommuting affine-cycle filter fusion</t>
  </si>
  <si>
    <t>SCOPED TEMPLATE-BUDGET CONSTRUCTION INDEPENDENTLY ACCEPTED. Fixed-error growing-word 3–4–5 non-Fourier tensor family has charged coefficients, prefix envelopes, table budget, word keys and output traffic under the reviewed contract. The bounded stopping condition is met. No…</t>
  </si>
  <si>
    <t>Research queue 9</t>
  </si>
  <si>
    <t>Row-specific inherited assessment: Project-relative witness enlarges chosen constituent fast paths, not every possible single filter.</t>
  </si>
  <si>
    <t>Accepted exact restricted composition.</t>
  </si>
  <si>
    <t>With supplied invertible chain of d affine-cycle filters, r pooled parameters and verified s-defect final residual, reverse-order target solves compute exact Fx.</t>
  </si>
  <si>
    <t>M-TWO-STAGE</t>
  </si>
  <si>
    <t>Parameters supplied; singular factors rejected. Family dimension &lt;=r+s for specified rational parameterization, so fixed r+s&lt;N cannot cover generic complex inputs.
No new current closure; historical limitations remain.</t>
  </si>
  <si>
    <t>[2026-10-11;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t>
  </si>
  <si>
    <t>["F043"]</t>
  </si>
  <si>
    <t>Boundary-window two-stage exclusion</t>
  </si>
  <si>
    <t>https://github.com/AgentSlop-Si/research/blob/main/math/archive/objects/83/837c563f27047531043692615f6cdfa3d59b395cff17446e60d10e6d7c261cd1__837c563f27047531043692615f6cdfa3d59b395cff17446e60d10e6d7c261cd1__README.md | export SHA256 837c563f27047531043692615f6cdfa3d59b395cff17446e60d10e6d7c261cd1
https://github.com/AgentSlop-Si/research/blob/main/math/archive/objects/0d/0d838ebbcc7268a3a95dd6d7ac971c42b41c4bbab8c7d44b44ea3477239657ae__0d838ebbcc7268a3a95dd6d7ac971c42b41c4bbab8c7d44b44ea3477239657ae__INDEPENDENT_REVIEW.md | export SHA256 0d838ebbcc7268a3a95dd6d7ac971c42b41c4bbab8c7d44b44ea3477239657ae
https://github.com/AgentSlop-Si/research/blob/main/math/archive/objects/9b/9b6d9bfeedec91ed214308b29537b3da2e07bdb64930ad2a8b028f64ae66bc1c__9b6d9bfeedec91ed214308b29537b3da2e07bdb64930ad2a8b028f64ae66bc1c__FUSION_GATE.md | export SHA256 9b6d9bfeedec91ed214308b29537b3da2e07bdb64930ad2a8b028f64ae66bc1c</t>
  </si>
  <si>
    <t>For T=S2 P S1, R=r1+r2 and relevant two boundary target blocks full rank W=floor(N/2), N≤4R+1. Two order1 stages fail N≥10 with one affine-coprime Fourier endpoint; prime complex N≥11 permits arbitrary endpoints.</t>
  </si>
  <si>
    <t>Full quasiseparable class including singular stages/zero transitions; one internal arbitrary permutation.</t>
  </si>
  <si>
    <t>No existence below threshold; no general algorithm bound or arbitrary composite endpoint claim.</t>
  </si>
  <si>
    <t>[2026-10-13; full status reconciliation]
OPEN: implementation, costing, integration or a stronger extension remains; the earlier accepted scoped result is retained. Shared work view: Q09, STR-Q4. This is not theorem equivalence.
Earlier dated history (preserved verbatim):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t>
  </si>
  <si>
    <t>[{"archive_relative_path":"master/fft_research_master_20261009/additions/2213_ongoing/review_two_green_v17/TWO_STAGE_BOUNDARY_EXTENSION.md","sha256":"cf9e2bc60d238b28e518d2177a7de6063d46023367cd069fc42a4b0aefb43e4b","inspection":"Theorem and/or accepted audit read as inert text in this pass; no supplied program executed, imported, compiled or AST-parsed."},{"archive_relative_path":"master/fft_research_master_20261009/additions/2213_ongoing/review_two_green_v17/V17_AUDIT.md","sha256":"10eb3c3e045af351c2c6c2a7d68fbc47f6da13180ff3f48d99a2c623d8600e80","inspection":"Theorem and/or accepted audit read as inert text in this pass; no supplied program executed, imported, compiled or AST-parsed."}]</t>
  </si>
  <si>
    <t>Project-relative witness enlarges chosen constituent fast paths, not every possible single filter.</t>
  </si>
  <si>
    <t>[2026-10-13 12:24:37 UTC; frozen accepted-source cutoff]
Scope selection required: choose one noncommuting operator/filter-cascade theorem. Map reverse solve order, shared preparation, singular exclusion, full validation and paid fallback. Keep the surrogate obstruction closed.
Earlier dated history (preserved verbatim):
For ordered noncommuting affine-cycle filter fusion, compare exact input families, all-coordinate verification and full cost ledger with Prony, rational generating functions and sparse interpolation; implementation repairs are separate. Preserve this boundary: Parameters supplied; singular factors rejected.</t>
  </si>
  <si>
    <t>ALG-025</t>
  </si>
  <si>
    <t>Fully charged fixed-error packed approximate outputs</t>
  </si>
  <si>
    <t>Row-specific inherited assessment: Potential scoped evaluator contribution; sampling/Maurey, lookup/Four-Russians and finite-alphabet methods known. Priority unresolved.</t>
  </si>
  <si>
    <t>Constructive proof completed by audit; whole asymptotic evaluator not benchmarked, only components executed historically.</t>
  </si>
  <si>
    <t>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t>
  </si>
  <si>
    <t>Bounded integer/common-scale complex input, signed mass L=sum(|Re x|+|Im x|), fixed epsilon,c: all N explicit unitary outputs satisfy linfty error&lt;=epsilon L/sqrt N except N^−c. Two-table transpose proof and simpler guarded-addition route are separate valid implementations/designs.</t>
  </si>
  <si>
    <t>Uniform randomized word RAM, w=K log N bits, polynomially bounded integer/common-scale inputs, fixed accuracy/failure exponent. No arbitrary-real or giant-word oracle.</t>
  </si>
  <si>
    <t>Research queue 12</t>
  </si>
  <si>
    <t>Possibly enormous threshold/constants. Not arbitrary floating exponent range, exact output, per-bin relative error, vanishing epsilon without reanalysis, or stable full FFT.
No new current closure; historical limitations remain.</t>
  </si>
  <si>
    <t>proved_scoped | REVIEW-09 | Internal scoped outcome. Proof/certificate replay limits: source_bound_evidence: The source v17 1,800 rectangles/72 sandwich controls and older generic cross-product enumeration were proof-read, not replayed.
inherited_code_executed: False
Source identity/access boundary: 
Documented sanitized exports: 10eb3c3e045af351c2c6c2a7d68fbc47f6da13180ff3f48d99a2c623d8600e80. Original-byte gaps remain preserved.</t>
  </si>
  <si>
    <t>https://github.com/AgentSlop-Si/research/blob/main/math/archive/objects/68/6891a88ccd8a8d632ebceeaf5001b116fc7c49f8dcc4871ecb385d71b21588fc__008_6891a88ccd8a8d63.inert.txt | export SHA256 6891a88ccd8a8d632ebceeaf5001b116fc7c49f8dcc4871ecb385d71b21588fc
https://github.com/AgentSlop-Si/research/blob/main/math/archive/objects/3e/3eaf065bf9e0da2cfd558fbfe74dc3f6bd822d13029d2cf0912efa8cdd05125c__027_3eaf065bf9e0da2c.md | export SHA256 3eaf065bf9e0da2cfd558fbfe74dc3f6bd822d13029d2cf0912efa8cdd05125c
https://github.com/AgentSlop-Si/research/blob/main/math/archive/objects/e6/e60223800f3c2eeff3b351ecc562a474d15c259003d5546abdbfb8c6f22d446a__005_e60223800f3c2eef.inert.txt | export SHA256 1357ca9d03e25299dcf49fd10f08f2ccb64833f8bf16b3c8b86fb5252c381859
https://github.com/AgentSlop-Si/research/blob/main/math/archive/objects/10/10b1c62ff6dbeb7145cfc9cbd38535a9f3f426cfb22a185111755ec4d4812e64__006_10b1c62ff6dbeb71.inert.txt | export SHA256 10b1c62ff6dbeb7145cfc9cbd38535a9f3f426cfb22a185111755ec4d4812e64</t>
  </si>
  <si>
    <t>accepted_scope: For T=S2 P S1, with upper/lower contiguous cut orders at most r2,r1 in the two declared natural layouts, R=r1+r2 and W=floor(N/2), simultaneous full rank W on the two specified boundary blocks forces N&lt;=4R+1. Thus two order-one stages cannot represent Fourier at N&gt;=10 when either Fourier endpoint is affine-coprime; over C at prime N&gt;=11 both endpoint permutations may be arbitrary. Invertible diagonal endpoint gauges are allowed.
Model/guards/costs: historical_model_preserved_subject_to_current_scope: Full quasiseparable class including singular stages/zero transitions; one internal arbitrary permutation.
Corrections/rejected extensions: rejected_extensions: No feasible construction is proved for N&lt;=9.
No unrestricted arithmetic lower bound, arbitrary composite two-sided endpoint full spark, or automatically sparse mismatch witness follows.</t>
  </si>
  <si>
    <t>proof_revalidation: Split a boundary block into the S1 exterior term (rank &lt;=r1), S2 exterior term (rank &lt;=r2), and interior routed term (rank &lt;= overlap). The two disjoint boundary input windows have routed overlaps with the output prefix summing to &lt;=W. One is &lt;=floor(W/2), giving ceil(W/2)&lt;=R. Consecutive Fourier exponents give the required Vandermonde rank; arbitrary two-sided endpoint permutations at prime complex length instead use classical full spark. The earlier v17 zero-rectangle proof and its fixed-point branch are sound, but the stronger boundary result subsumes its two-stage threshold.
fresh_verification: 240 exact modular boundary-block rank checks using independently generated transition-generator stages, including zeros/singular/order-zero branches.
Both N10 endpoint Fourier blocks have exact rank 5 over F241.
checks: checks/FRESH_RANK_CONTROLS.json#M-TWO-STAGE
branch_and_gauge_audit: No inverse of a stage or principal block, no nonzero generator minor, and no genericity are used. Singular stages, zero transitions, order-zero stages and arbitrary internal permutation are retained. Diagonal gauges must be invertible to preserve target rank; an exact dense Fourier representation cannot have a zero external row/column anyway.
Review record: research_cycle_2113/review09_layouts/PER_ID_OUTCOMES.json; SHA256 ba735868bf0ae1771e53477f36d400908c492a3c79251d6c400bf573846554b1.
Consolidation verifies mapping and hashes; it does not rerun all packet checks. No priority claim.</t>
  </si>
  <si>
    <t>remaining_obligations: None for the stated boundary theorem. An all-layout/composite-endpoint extension would need a target-block rank argument.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</si>
  <si>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t>
  </si>
  <si>
    <t>2026-10-11 21:29 UTC</t>
  </si>
  <si>
    <t>For boundary-window two-stage exclusion, compare the exact grammar and endpoint freedoms with uncertainty, quasiseparable, displacement and graph-induced rank results; scope-specific novelty remains unassessed. Preserve this boundary: No existence below threshold; no general algorithm bound or arbitrary composite endpoint claim.</t>
  </si>
  <si>
    <t>Potential scoped evaluator contribution; sampling/Maurey, lookup/Four-Russians and finite-alphabet methods known. Priority unresolved.</t>
  </si>
  <si>
    <t>Practical certified implementation/eager table validation and model-matched priority comparison remain separate open work; no scalar/general FFT improvement.</t>
  </si>
  <si>
    <t>[2026-10-13; full status reconciliation]
OPEN: implementation, costing, integration or a stronger extension remains; the earlier accepted scoped result is retained. Shared work view: FUS-04, FUS-12, STR-Q3, TH-06. This is not theorem equivalence.
Earlier dated history (preserved verbatim):
Bounded stage completed; distinct follow-up remains</t>
  </si>
  <si>
    <t>[2026-10-13 12:24:37 UTC; frozen accepted-source cutoff]
Scope selection required: choose one new primary evaluation theorem for fixed-error, all-output approximation with paid common-scale setup. Full Reif text is a possible bounded target. Do not repeat completed broad surveys.
Earlier dated history (preserved verbatim):
For fully charged fixed-error packed approximate outputs, compare the exact error norm and scale with sparse Fourier recovery, sampling and rank barriers; a sublinear per-bin scale need not imply meaningful relative-l2 accuracy. Preserve this boundary: Possibly enormous threshold/constants.</t>
  </si>
  <si>
    <t>Non-Fourier3–4–5 tensor template-budget proof independently accepted; first sufficient m=2 threshold N=2^180.</t>
  </si>
  <si>
    <t>Next cycle 6</t>
  </si>
  <si>
    <t>ALG-026</t>
  </si>
  <si>
    <t>Shrinking-error packed finite-word evaluator</t>
  </si>
  <si>
    <t>Row-specific inherited assessment: Potential first tradeoff/evaluator contribution; second point is dominated on dyadic lengths by sampling plus pruning O(N loglog N). External priority unresolved.</t>
  </si>
  <si>
    <t>Accepted qualified theorem; full asymptotic evaluator remains design, prototype is toy/components.</t>
  </si>
  <si>
    <t>Bounded/common-scale inputs, M=sum(|Re x|+|Im x|), fixed c,C,gamma: all N unitary outputs in O(N) word work with error O(loglog N/sqrt(log N))M/sqrt N and failure &lt;=N^-c. Second parameter point has O(N log N/loglog N) work and error O((loglog N)^(3/2)/log N)M/sqrt N.</t>
  </si>
  <si>
    <t>Uniform randomized O(log N)-word RAM; polynomial bounded integer/common-scale input. Arbitrary separate floating exponents require additional proof.</t>
  </si>
  <si>
    <t>Weak coordinatewise mass scale can permit all-zero answers for diffuse random signs. No vanishing relative l2 error. Saturation lower bound is only this full packed-row evaluator, not all approximation algorithms.
No new current closure; historical limitations remain.</t>
  </si>
  <si>
    <t>https://github.com/AgentSlop-Si/research/blob/main/math/archive/objects/b9/b9de2b6602d025e05c70c4b3a66cbdae61f9338b85b577689b20d89bb4e97974__034_b9de2b6602d025e0.inert.txt | export SHA256 b9de2b6602d025e05c70c4b3a66cbdae61f9338b85b577689b20d89bb4e97974
https://github.com/AgentSlop-Si/research/blob/main/math/archive/objects/81/81a7f7f897f957f132786755c18a01e5d4b3d223904066bdc753fb3f6d7a1ee0__93_81a7f7f897f957f1.md | export SHA256 81a7f7f897f957f132786755c18a01e5d4b3d223904066bdc753fb3f6d7a1ee0
https://github.com/AgentSlop-Si/research/blob/main/math/archive/objects/a0/a0e3977ae295e4617f0328576b91af7b387c6f1598e60222feab91bf8a2b6a29__050_a0e3977ae295e461.inert.txt | export SHA256 a0e3977ae295e4617f0328576b91af7b387c6f1598e60222feab91bf8a2b6a29
https://github.com/AgentSlop-Si/research/blob/main/math/archive/objects/9a/9accbb2afcac597ede871a5ea5a5bb5c62ab34ed3c165a7e53fc57ace755fd9f__068_9accbb2afcac597e.inert.txt | export SHA256 d417adb28b882acb3df0e2c0bbf45d5fd92de42e55389d6158954d72075c4a45</t>
  </si>
  <si>
    <t>M-AFFINE-STEP</t>
  </si>
  <si>
    <t>[2026-10-13; source cutoff 10:52 UTC; newly recovered-source proposal]
OPEN: general matching upper 53; restricted two-read theorem accepted
Earlier dated history (preserved verbatim):
[2026-10-13; full status reconciliation]
OPEN: a new proof or positive construction remains. Earlier accepted scoped theorems remain complete.
Earlier dated history (preserved verbatim):
Restricted one-read and independently correct masked-block quadratic optima are independently accepted. The general sparse-endpoint matching upper stays OPEN; no new canonical result count or ranking.</t>
  </si>
  <si>
    <t>["F085"]</t>
  </si>
  <si>
    <t>Simultaneous affine-step Green product obstruction</t>
  </si>
  <si>
    <t>[2026-10-13 12:24:37 UTC; frozen accepted-source cutoff]
The accepted at-most-two-fixed-reads bound is a restricted-model corollary of earlier short-bicycle machinery plus the audited Fourier-window reductions. The explicit subdivision bridge recovers the 4 ceil(log2 L)+6 constant; the independent comparison does not supply a new unrestricted Fourier lower bound.
Earlier dated history (preserved verbatim):
[2026-10-13; source cutoff 10:52 UTC; newly recovered-source proposal]
Fresh independent ACCEPT for arbitrary distinct L Fourier rows, 1&lt;=L&lt;=N, over any field with an exact-order-N root: in F=R(I-D S_M)^(-1)C with arbitrary finite M, product(d_t)!=1 and at most two fixed reads per output, A=nnz(C) &gt;= max(N,ceil(N ceil(L/2)/min(L,4 ceil(log2 L)+6))). Thus the square case needs Omega(N^2/log N) scalar injections. Zero weights, padding and two-read cancellation are allowed. The exact accepted theorem is a new source-bound candidate, not recovery of missing earlier bytes.
Earlier dated history (preserved verbatim):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t>
  </si>
  <si>
    <t>Potential first tradeoff/evaluator contribution; second point is dominated on dyadic lengths by sampling plus pruning O(N loglog N). External priority unresolved.</t>
  </si>
  <si>
    <r>
      <rPr>
        <rFont val="Arial"/>
        <color rgb="FF1155CC"/>
        <sz val="10.0"/>
        <u/>
      </rPr>
      <t xml:space="preserve">novelity breakthough: SPARSE-PREFIX-20261010
</t>
    </r>
    <r>
      <rPr>
        <rFont val="Arial"/>
        <color rgb="FF1155CC"/>
        <sz val="10.0"/>
        <u/>
      </rPr>
      <t xml:space="preserve">Incoming queue 9
</t>
    </r>
    <r>
      <rPr>
        <rFont val="Arial"/>
        <color rgb="FF1155CC"/>
        <sz val="10.0"/>
        <u/>
      </rPr>
      <t>Research queue 42</t>
    </r>
  </si>
  <si>
    <t>[2026-10-13 12:24:37 UTC; frozen accepted-source cutoff]
Scope selection required: choose a new primary comparison for the first paid linear shrinking-error point, or the unrestricted-length sampling/NUFFT gate. Freeze output, error, representation and setup; no silent padding.
Earlier dated history (preserved verbatim):
For shrinking-error packed finite-word evaluator, compare the exact error norm and scale with sparse Fourier recovery, sampling and rank barriers; a sublinear per-bin scale need not imply meaningful relative-l2 accuracy. Preserve this boundary: Weak coordinatewise mass scale can permit all-zero answers for diffuse random signs.</t>
  </si>
  <si>
    <t>For dyadic N, products/sums of Green branches with≤d step magnitudes and≤b exceptional edges per occurrence, affine intermediate routing and arbitrary diagonals, total occurrences Q=Ω(logN/loglogN). Holds also fixed complex operator error ε&lt;1/sqrt2. Certified common balanced character-cut rank≤T floor((N−1)/r)+Σfloor(b_q/2), r=floor((N−1)^(1/s)).</t>
  </si>
  <si>
    <t>ALG-029</t>
  </si>
  <si>
    <t>Deterministic energy-pruned transform</t>
  </si>
  <si>
    <t>Occurrence-counted expression tree, bounded transformed step complexity, no free DAG reuse; complex approximation comparison.</t>
  </si>
  <si>
    <t>[2026-10-13 12:24:37 UTC; frozen accepted-source cutoff]
TWO-READ-PRIOR: libfile_3f56e911af848191af680974b703b65a; report SHA-256 e92cb6ad959820cb9d3a5c1ff14c270f4edb5bc2ef475deea1d7153edf06ca59
Earlier dated history (preserved verbatim):
[2026-10-13; source cutoff 10:52 UTC; newly recovered-source proposal]
SPARSE_TWO_READ: sources/SPARSE_TWO_READ/REVIEW.md; SHA-256 4cc6437e07efc011a465d518119607b737a6428285b863c8165420a8e9c66b2c
Earlier dated history (preserved verbatim):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t>
  </si>
  <si>
    <t>Row-specific inherited assessment: Standard pruning/energy ideas assembled into scoped proof; novelty unresolved.</t>
  </si>
  <si>
    <t>Accepted approximation theorem. Prototype has unproved finite-precision decisions.</t>
  </si>
  <si>
    <t>Ideal unitary DIF traversal returns exact coefficients above epsilon||x||2 and zeros below, i.e. exact hard-thresholded normalized spectrum.</t>
  </si>
  <si>
    <t>Dyadic ideal arithmetic, adaptive branch-energy tests.</t>
  </si>
  <si>
    <t>Coarse scale may output all zeros on diffuse spectra. Naive binary64 norms underflow/overflow; no robust arbitrary-input NumPy advantage established.
No new current closure; historical limitations remain.</t>
  </si>
  <si>
    <t>Arbitrary non-affine routing escapes; term count not scalar work; exact strict-cut implementation correction retained.</t>
  </si>
  <si>
    <t>https://github.com/AgentSlop-Si/research/blob/main/math/archive/objects/ab/aba79ba13dfbd987ade52504bafede5be61c39f40d4164c79aa6f17954a7c868__aba79ba13dfbd987__PROOF.md | export SHA256 aba79ba13dfbd987ade52504bafede5be61c39f40d4164c79aa6f17954a7c868
https://github.com/AgentSlop-Si/research/blob/main/math/archive/objects/89/89c6226655a827385b534073d5c3651c09ee7711c8ab0934bc1a0cba01577bfd__89c6226655a82738__IMPLEMENTATION.md | export SHA256 89c6226655a827385b534073d5c3651c09ee7711c8ab0934bc1a0cba01577bfd
https://github.com/AgentSlop-Si/research/blob/main/math/archive/objects/77/77a7434d2090cc1fc9ace8d70706f2579cc51ddfb2e2e75fb16667f98e4d1d34__77a7434d2090cc1f__README.md | export SHA256 77a7434d2090cc1fc9ace8d70706f2579cc51ddfb2e2e75fb16667f98e4d1d34</t>
  </si>
  <si>
    <t>[{"archive_relative_path":"master/fft_research_master_20261009/additions/1930_phase26/PHASE26_AUDIT.md","sha256":"7a182b9a8073acd8ee16dfb711407de35ea04adff07a32f806e7b8d8bfb1195c","inspection":"Theorem and/or accepted audit read as inert text in this pass; no supplied program executed, imported, compiled or AST-parsed."}]</t>
  </si>
  <si>
    <t>Standard pruning/energy ideas assembled into scoped proof; novelty unresolved.</t>
  </si>
  <si>
    <t>proved_scoped | REVIEW-09 | Internal scoped outcome. Proof/certificate replay limits: source_bound_evidence: The source N256 weighted rank 38, very-large symbolic budget thresholds, detailed affine conjugation examples and historical numerical SVD controls were read, not freshly replayed.
inherited_code_executed: False
Source identity/access boundary: 
Documented sanitized exports: 7a182b9a8073acd8ee16dfb711407de35ea04adff07a32f806e7b8d8bfb1195c. Original-byte gaps remain preserved.</t>
  </si>
  <si>
    <t>[2026-10-13 14:29:35 UTC; accepted-source cutoff]
The selected Bringmann v2 Theorem 4 comparison is accepted as a qualified nonmatch with conditional separated-head overlap. Exact thresholding has squared error &lt;= sigma_k^2+k theta^2; it does not give a fixed-threshold uniform relative-tail guarantee or a same-cost robust substitution.
Earlier dated history (preserved verbatim):
Accepted at its explicitly guarded scope in the recorded internal review; this ranking adds no proof or replay acceptance.</t>
  </si>
  <si>
    <t>[2026-10-13 14:29:35 UTC; accepted-source cutoff]
Parent OPEN, priority 42. Select a distinct source/interface comparison or certify the noise-scale, small-k and zero-tail branches with phase, rounding and full output costs. Do not repeat the completed selected-theorem comparison or the separate STR-Q5 result.
Earlier dated history (preserved verbatim):
For deterministic energy-pruned transform, compare the exact error norm and scale with sparse Fourier recovery, sampling and rank barriers; a sublinear per-bin scale need not imply meaningful relative-l2 accuracy. Preserve this boundary: Coarse scale may output all zeros on diffuse spectra.</t>
  </si>
  <si>
    <t>[2026-10-13 14:29:35 UTC; accepted-source cutoff]
Keep exact-threshold output distinct from relative best-k recovery, dense I/O from sparse queries, and deterministic from randomized guarantees. No certified robust executable, practical speed advantage or worldwide-priority clearance.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</si>
  <si>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accepted_scope: For dyadic N&gt;=8, occurrence-counted sums/products of diagonally gauged Hamiltonian Green terms with bounded transformed signed-step magnitudes and exceptional edges, affine interstage routing, and explicitly charged Q occurrences, a common balanced character cut has rank &lt;= min(N/2,T floor((N-1)/r)+sum floor(b_q/2)), r=floor((N-1)^(1/s)). Fixed d,b force Q=Omega(log N/log log N), also for fixed complex operator error epsilon&lt;1/sqrt(2).
Model/guards/costs: historical_model_preserved_subject_to_current_scope: Occurrence-counted expression tree, bounded transformed step complexity, no free DAG reuse; complex approximation comparison.
Corrections/rejected extensions: rejected_extensions: Not a scalar-work bound or a DAG/shared-state reuse theorem.
Non-affine interstage routing, non-Hamiltonian permutations with two-cycles, growing d/b, and epsilon tending to 1/sqrt(2) are outside the stated uniform conclusion.</t>
  </si>
  <si>
    <t>ALG-048</t>
  </si>
  <si>
    <t>Bounded-norm and low-rank Green-stage budgets</t>
  </si>
  <si>
    <t>MATRIX_CUT | Fourier cut, displacement and routed-stage restrictions</t>
  </si>
  <si>
    <t>Specialized theorem or technical lemma</t>
  </si>
  <si>
    <t>Row-specific inherited assessment: Standard induced-norm/low-rank reasoning, useful restricted exclusion.</t>
  </si>
  <si>
    <t>Accepted model-specific norm arguments.</t>
  </si>
  <si>
    <t>proof_revalidation: Integer pigeonhole boxes give 0&lt;h&lt;N and strict r|ha|_centered&lt;N. Dyadicity makes the character semicircle balanced even for nonunit h. A Hamiltonian cycle cannot use both directions of an undirected edge; equal incoming/outgoing counts yield the strengthened sum-of-shifts plus floor(b_q/2) bound. The complementary inverse-block rank identity, rank subadditivity for products, and affine conjugation establish the common cut. The final normalized Fourier block has squared Frobenius norm N/4 and operator norm &lt;=1, giving the exact and approximate rank requirements. The finite-length conclusion retains the exceptional-edge disjunction before taking fixed-parameter asymptotics.
fresh_verification: 5,332 exact translation-crossing identities and 500 strict integer pigeonhole controls at N4..64.
All 5,040 Hamiltonian N8 cycles, seven characters and 16 step subsets: 564,480 crossing-budget checks, including empty step sets.
Reconfirmed N16 strides [1,2,8], h=1 fails the strict r|t|&lt;N predicate; N6,h2 produces an unbalanced 4:2 split.
checks: checks/FRESH_RANK_CONTROLS.json#M-AFFINE-STEP
branch_and_gauge_audit: Zero cycle weights are allowed if each full Green denominator is invertible. Stage sums and the final candidate need not be invertible. The empty step set s=0 and d=0 are separate, with all edges exceptional; Q=0 gives a monomial obstruction. Nonunit h and antipodal shifts are retained. All strides must be transformed before choosing the cut. Arbitrary final diagonal scalings can lower rank, but approximation is always measured against the fixed normalized Fourier matrix, not a freely rescaled target.
Review record: research_cycle_2113/review09_layouts/PER_ID_OUTCOMES.json; SHA256 ba735868bf0ae1771e53477f36d400908c492a3c79251d6c400bf573846554b1.
Consolidation verifies mapping and hashes; it does not rerun all packet checks. No priority claim.</t>
  </si>
  <si>
    <t>Fixed-degree fixed-strength Cayley stages have bounded induced p-norm for some p&lt;2, while ||F||p&gt;=N^(1/p−1/2), forcing Omega(log N) stages. For Green stages kappa1&lt;=7 and B rank-one edits, 7^t(B+1)²&gt;=N.</t>
  </si>
  <si>
    <t>Complex unitary monomial endpoints; bounded-strength/conditioning restrictions explicit.</t>
  </si>
  <si>
    <t>Growing strength, arbitrary magnitude diagonals, changed primitives or fused execution escape. No universal Fourier lower bound.
No new current closure; historical limitations remain.</t>
  </si>
  <si>
    <t>Compare the exact grammar and endpoint freedoms with uncertainty, quasiseparable, displacement and graph-induced rank results; scope-specific novelty remains unassessed.</t>
  </si>
  <si>
    <t>remaining_obligations: None for the qualified theorem. The historical floating-tolerance witness and large-bridge finite-length wording repairs must remain in any implementation reuse.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</si>
  <si>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https://github.com/AgentSlop-Si/research/blob/main/math/archive/objects/c0/c0f726bac9b539db9eb642a223584e7cbc5345597dd76cba0d498b25357465d3__012_c0f726bac9b539db.md | export SHA256 c0f726bac9b539db9eb642a223584e7cbc5345597dd76cba0d498b25357465d3
https://github.com/AgentSlop-Si/research/blob/main/math/archive/objects/a2/a225972f7ad1fc75050588293f2b7a7c5b9670e208c7c1b6a63fcdc27a20420a__045_a225972f7ad1fc75.inert.txt | export SHA256 a225972f7ad1fc75050588293f2b7a7c5b9670e208c7c1b6a63fcdc27a20420a</t>
  </si>
  <si>
    <t>For simultaneous affine-step green product obstruction, compare the exact grammar and endpoint freedoms with uncertainty, quasiseparable, displacement and graph-induced rank results; scope-specific novelty remains unassessed. Preserve this boundary: Arbitrary non-affine routing escapes; term count not scalar work; exact strict-cut implementation correction retained.</t>
  </si>
  <si>
    <t>[2026-10-13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t>
  </si>
  <si>
    <t>Standard induced-norm/low-rank reasoning, useful restricted exclusion.</t>
  </si>
  <si>
    <t>For bounded-norm and low-rank green-stage budgets, compare the exact grammar and endpoint freedoms with uncertainty, quasiseparable, displacement and graph-induced rank results; scope-specific novelty remains unassessed. Preserve this boundary: Growing strength, arbitrary magnitude diagonals, changed primitives or fused execution escape.</t>
  </si>
  <si>
    <t>ALG-049</t>
  </si>
  <si>
    <t>Forward and opposite-sign Green-cycle spectral gates</t>
  </si>
  <si>
    <t>Row-specific inherited assessment: Supporting scoped classification, not generic lower bound.</t>
  </si>
  <si>
    <t>Accepted classification/spectral argument with N=2 exception.</t>
  </si>
  <si>
    <t>K=(2I−M)(I−M)^−1 with unit weighted full cycle M^N=−I has squared singulars 2+1/(4sin²(theta/2)). Two forward stages impossible scalar-unitary for dyadic N&gt;=8; t forward stages require (4/3)^t&gt;=N/(pi sqrt(5/2)). Opposite-sign scalar-unitary pair for N&gt;=3 is cancellation or explicit all-pass V; ||V||1&lt;2 forces &gt;log_4 N individually unitary pair blocks.</t>
  </si>
  <si>
    <t>M-PARITY-DEPTH</t>
  </si>
  <si>
    <t>Complex unit-modulus full cycles; exact arithmetic realization separately.</t>
  </si>
  <si>
    <t>Long mixed words need not decompose into locally unitary pairs. Arbitrary gains, global cancellation or fusion beyond grammar not excluded. Literal one fixed commuting operator cannot be flat at any depth; broader phase-rotated case has its separate short-word gate.
No new current closure; historical limitations remain.</t>
  </si>
  <si>
    <t>["F047"]</t>
  </si>
  <si>
    <t>Parity Fourier ranks and affine scan depth</t>
  </si>
  <si>
    <t>https://github.com/AgentSlop-Si/research/blob/main/math/archive/objects/aa/aa82845b36e8cc426ff17b5991d2efdf4d58ccd3dbcdfcd759a23d4b6c08710b__004_aa82845b36e8cc42.md | export SHA256 aa82845b36e8cc426ff17b5991d2efdf4d58ccd3dbcdfcd759a23d4b6c08710b
https://github.com/AgentSlop-Si/research/blob/main/math/archive/objects/83/835aed3aa27f776bfd5dbd59e54b097486be3070ce4946bb15ec2874284f7d18__065_835aed3aa27f776b.inert.txt | export SHA256 835aed3aa27f776bfd5dbd59e54b097486be3070ce4946bb15ec2874284f7d18
https://github.com/AgentSlop-Si/research/blob/main/math/archive/objects/a5/a5c04a070bc64a35ce4cf1bae0ac3038718cabde7b902bb11533c5a631640b76__104_a5c04a070bc64a35.md | export SHA256 a5c04a070bc64a35ce4cf1bae0ac3038718cabde7b902bb11533c5a631640b76
https://github.com/AgentSlop-Si/research/blob/main/math/archive/objects/61/61e336a53621c85f6663161aa3496650758a10613d56b31f5c676cd4b1591f6a__95_61e336a53621c85f.md | export SHA256 61e336a53621c85f6663161aa3496650758a10613d56b31f5c676cd4b1591f6a</t>
  </si>
  <si>
    <t>N2^k, parity halfsets with mask highest bits u,v have exact complex Fourier rank N/4 if u+v≤k−2 and N/2 otherwise. For quasiseparable orders r_j and GF2-affine internal routing, quotas q_j≥1 with Σr_j2^−q_j≤1/4 force Σq_j≥k; uniform r gives k≤t ceil(log₂(4rt)).</t>
  </si>
  <si>
    <t>Complex rank; arbitrary external invertible monomials permitted by flat-unitary bound; GF2-affine internals essential.</t>
  </si>
  <si>
    <t>Supporting scoped classification, not generic lower bound.</t>
  </si>
  <si>
    <t>[2026-10-13 14:29:35 UTC; accepted-source cutoff]
At N=8, the all-effective-Q(i) mixed three-stage determinant obstruction and its 5,928-word exact sample are accepted. A separate radical-field review accepts exactly six specified negative words. These are distinct scopes; arbitrary complex phases remain open.
Earlier dated history (preserved verbatim):
Accepted at its explicitly guarded scope in the recorded internal review; this ranking adds no proof or replay acceptance.</t>
  </si>
  <si>
    <t>No arbitrary nonlinear routing theorem; source uniform capacity helper missing r weight for r&gt;1, saved r1 witnesses unaffected.</t>
  </si>
  <si>
    <t>[2026-10-13 14:29:35 UTC; accepted-source cutoff]
Parent OPEN, priority 42. Freeze one genuinely new arbitrary-phase triple or longer changing-cycle word, with legal full cycles, effective separators and exact scalar-unitarity/Fourier tests. Do not redispatch the Q(i) subclass or six radical words.
Earlier dated history (preserved verbatim):
For forward and opposite-sign green-cycle spectral gates, compare the exact grammar and endpoint freedoms with uncertainty, quasiseparable, displacement and graph-induced rank results; scope-specific novelty remains unassessed. Preserve this boundary: Long mixed words need not decompose into locally unitary pairs.</t>
  </si>
  <si>
    <t>[2026-10-13 14:29:35 UTC; accepted-source cutoff]
The radical field contains the required Gram scalar, so the Q(i) valuation proof does not extend field-wide. No arbitrary-phase exclusion, general FFT lower bound, uncharged phase synthesis, numerical implementation or speed claim.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</si>
  <si>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ALG-050</t>
  </si>
  <si>
    <t>[{"archive_relative_path":"master/fft_research_master_20261009/additions/0037_exact_seed_and_gates/review_parity_affine/INDEPENDENT_REVIEW.md","sha256":"2c404af4bf89fda64f06d04b2151b2885e87bd5d1ce4ee4c756027e74cf350ae","inspection":"Theorem and/or accepted audit read as inert text in this pass; no supplied program executed, imported, compiled or AST-parsed."}]</t>
  </si>
  <si>
    <t>Whole-word rational degree and scan-broadcast gates</t>
  </si>
  <si>
    <t>Row-specific inherited assessment: Classical quasiseparable/rank propagation tools; sharper project model boundaries.</t>
  </si>
  <si>
    <t>Accepted scoped whole-word and routed sequential-state obstructions.</t>
  </si>
  <si>
    <t>Quasiseparable rank h and rational total degree d give rank&lt;=hd, so Fourier monomial-ended representation needs hd&gt;=floor(N²/4)/N. For t invertible one-way scans with arbitrary shuffles and broadcast rank B, (2B+1)2^(t−1)+B&gt;=N; B=0 requires t&gt;=1+ceil(log2 N).</t>
  </si>
  <si>
    <t>Changing geometry/nonlocal auxiliary ports or uncharged retained transcripts escape the rational model. Full-array pass charging required for time conclusions.
No new current closure; historical limitations remain.</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</si>
  <si>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[2026-10-13; accepted-result cutoff 03:06 UTC; frozen successor sync]
OPEN: deterministic locate/recover routing and remaining guards; the root/bucket/phase numerical stage is independently COMPLETE (priority 15).
Earlier dated history (preserved verbatim):
[2026-10-13; full status reconciliation]
OPEN: actual negative_root/phase totality and source-bound arithmetic composition. SS21 adapter and uniform cold-window numerical-totality stages are COMPLETE15. Parent and entropy/recovery premises stay separate.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t>
  </si>
  <si>
    <t>https://github.com/AgentSlop-Si/research/blob/main/math/archive/objects/a4/a4dcf5c622230ed614612fe214e8e5c274be773c8494b49cd77d9d5aed9732d8__a4dcf5c622230ed61461__PROOF.md | export SHA256 a4dcf5c622230ed614612fe214e8e5c274be773c8494b49cd77d9d5aed9732d8
https://github.com/AgentSlop-Si/research/blob/main/math/archive/objects/e9/e97269eb8788d5949019e4e809c78e31e868b7a34bb0bbee90c0eaa9dc60fad4__53_e97269eb8788d594.md | export SHA256 e97269eb8788d5949019e4e809c78e31e868b7a34bb0bbee90c0eaa9dc60fad4</t>
  </si>
  <si>
    <t>proved_scoped | REVIEW-09 | Internal scoped outcome. Proof/certificate replay limits: source_bound_evidence: The 250 historical mixer trials, all large saved nullspace witnesses and full N512/N1024 eliminations were not rerun.
The Osgood-Siripuram-Wu universal-sampling theorem remains an attributed imported characteristic-zero dependency, not freshly re-proved by modular tests.
inherited_code_executed: False</t>
  </si>
  <si>
    <t>accepted_scope: For complex dyadic Fourier and nonzero parity masks with highest bits u,v, the half-block rank is N/4 when u+v&lt;=k-2 and N/2 otherwise. GF(2)-affine interstage routing between quasiseparable stages of orders r_j obeys the quota obstruction: q_j&gt;=1 and sum r_j 2^(-q_j)&lt;=1/4 require sum q_j&gt;=k. Uniform r&gt;=1 gives k&lt;=t ceil(log2(4rt)). Arbitrary invertible external monomials are permitted for the coarse depth bound.
Model/guards/costs: historical_model_preserved_subject_to_current_scope: Complex rank; arbitrary external invertible monomials permitted by flat-unitary bound; GF2-affine internals essential.
Corrections/rejected extensions: rejected_extensions: No finite-field universal-sampling theorem is inferred.
No arbitrary nonlinear routing exclusion or NlogN arithmetic lower bound follows; finite test survival is not a Fourier coefficient construction.</t>
  </si>
  <si>
    <t>proof_revalidation: A parity halfset is periodic modulo h=2^(u+1), with representatives forming a complete residue system modulo h/2. The imported prime-power universal-sampling criterion makes that representative set universal over C. Fourier transforms along period repetitions split the matrix by row residues and give the exact ranks. Pullback by affine binary maps makes the low-bit conditions homogeneous linear constraints. Fewer than k constraints leave a nonzero mask whose weighted moving-boundary capacity is strictly below N/4. A flat-unitary Frobenius/operator-norm inequality gives this lower rank for any balanced endpoint subsets, independently of the exact parity formula.
fresh_verification: 2,584 exact modular parity-block ranks over F12289 and F65537: all mask pairs and all four signs through N16, sampled pairs at N32,N64.
Exact deficient-pair counts at k2..6. Reconfirmed the r=2 reporting correction: boundaries [31,31] mean capacity 124, not 62.
Reproduced the universal-set specialization ranks 7 mod12289 and 8 mod65537.
checks: checks/FRESH_RANK_CONTROLS.json#M-PARITY-DEPTH
branch_and_gauge_audit: Affine translations can flip parity signs without changing boundaries. The stages may be singular and transition generators may vanish. All-zero orders are handled directly as a monomial/diagonal-only obstruction, rather than relying on a strict inequality from sum r_j&gt;0. Only internal binary-affine transport supports the nullspace construction. External nonzero diagonal gauges preserve block rank.
Review record: research_cycle_2113/review09_layouts/PER_ID_OUTCOMES.json; SHA256 ba735868bf0ae1771e53477f36d400908c492a3c79251d6c400bf573846554b1.
Consolidation verifies mapping and hashes; it does not rerun all packet checks. No priority claim.</t>
  </si>
  <si>
    <t>remaining_obligations: None for the qualified rank/depth result. Preserve the r-weight correction in any uniform witness ledger.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</si>
  <si>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Classical quasiseparable/rank propagation tools; sharper project model boundaries.</t>
  </si>
  <si>
    <t>For whole-word rational degree and scan-broadcast gates, compare the exact grammar and endpoint freedoms with uncertainty, quasiseparable, displacement and graph-induced rank results; scope-specific novelty remains unassessed. Preserve this boundary: Changing geometry/nonlocal auxiliary ports or uncharged retained transcripts escape the rational model.</t>
  </si>
  <si>
    <t>ALG-060</t>
  </si>
  <si>
    <t>Green-union sparse-inverse and low-rank gate</t>
  </si>
  <si>
    <t>Row-specific inherited assessment: Classical uncertainty and telescoping ranks; project-specific architecture gate.</t>
  </si>
  <si>
    <t>Independent audit accepts theorem; uploaded modulation implementation has repeated-power Theta(Nlog N) flaw, repaired with running table.</t>
  </si>
  <si>
    <t>For parity fourier ranks and affine scan depth, compare the exact grammar and endpoint freedoms with uncertainty, quasiseparable, displacement and graph-induced rank results; scope-specific novelty remains unassessed. Preserve this boundary: No arbitrary nonlinear routing theorem; source uniform capacity helper missing r weight for r&gt;1, saved r1 witnesses unaffected.</t>
  </si>
  <si>
    <t>If F=product(G_i+R_i), every G_i/factor invertible, rankR_i&lt;=r_i and colsp(G_i^-1)&lt;=s_i, put r=sum r_i,s=product s_i: s(r+1)²&gt;=N; complex prime N: (s+1)(r+1)&gt;=N+1.</t>
  </si>
  <si>
    <t>Complex Fourier uncertainty; finite-field transfer only where requisite uncertainty theorem holds.</t>
  </si>
  <si>
    <t>Branch sums, shared evaluators and high-support inverses outside. Dense/full-rank/full-commutator does not establish hardness. Orbit fusion computes a different stride Green operator, not DFT.
No new current closure; historical limitations remain.</t>
  </si>
  <si>
    <t>https://github.com/AgentSlop-Si/research/blob/main/math/archive/objects/de/de519608a7ea065ea1278805d3b987ae9aa4a2b6001aa5a4202c135bc3e8ec9a__PHASE12_AUDIT.md | export SHA256 c5c98e059939b604241ff8063bec71abbf94137bb866c2beb7a7fea1b9e804fe</t>
  </si>
  <si>
    <t>M-CHORD</t>
  </si>
  <si>
    <t>["F027"]</t>
  </si>
  <si>
    <t>[2026-10-13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t>
  </si>
  <si>
    <t>Classical uncertainty and telescoping ranks; project-specific architecture gate.</t>
  </si>
  <si>
    <t>[2026-10-13; source cutoff 10:52 UTC; newly recovered-source proposal]
Parent OPEN 60; accepted mathematical layers; executable certification separate
Earlier dated history (preserved verbatim):
[2026-10-13; accepted-result cutoff 05:16:43 UTC; bounded later acceptance]
Parent OPEN 60; fixed-N COMPLETE 15; v1 rejected; v2 pending
Earlier dated history (preserved verbatim):
[2026-10-13; accepted-result cutoff 04:23:32 UTC; reviewed-results sync]
OPEN 60: entropy/abort bridge; conditional transport COMPLETE 15
Earlier dated history (preserved verbatim):
[2026-10-13; accepted-result cutoff 03:48:30 UTC; bounded later-stage sync]
OPEN (priority 60) conditional output bridge review; routing COMPLETE (priority 15)
Earlier dated history (preserved verbatim):
[2026-10-13; accepted-result cutoff 03:06 UTC; frozen successor sync]
OPEN (priority 60) deterministic routing/guard validation; numerical stages COMPLETE (priority 15)
Earlier dated history (preserved verbatim):
Unassigned</t>
  </si>
  <si>
    <t>Next cycle 4</t>
  </si>
  <si>
    <t>Chord-rigidity sparse-sandwich bound</t>
  </si>
  <si>
    <t>For green-union sparse-inverse and low-rank gate, compare the exact grammar and endpoint freedoms with uncertainty, quasiseparable, displacement and graph-induced rank results; scope-specific novelty remains unassessed. Preserve this boundary: Branch sums, shared evaluators and high-support inverses outside.</t>
  </si>
  <si>
    <t>ALG-062</t>
  </si>
  <si>
    <t>Delta-Graph and spectral Newton-union recognition</t>
  </si>
  <si>
    <t>Row-specific inherited assessment: Strict project-family enlargement; classical finite differences/Prony and summation. Novelty unresolved.</t>
  </si>
  <si>
    <t>[2026-10-11 22:31 UTC; independently accepted bounded Newton/reset dispatcher]
Independent ACCEPT closes ALG-062::bounded-dispatch only for the fresh finite raw Newton/reset replacement API. Nine default configurations, optimal largest-cost reset selection, raw-rederived membership/certificates and all-coordinate exact negative-sign DFT output are verified. Ineligible skips and failed attempts are charged; exact direct fallback is paid separately after prior work. Invalid input cannot become successful fallback; exhausted budget returns no output/nonmembership claim. Legacy source is not migrated or repaired.
Earlier dated history (preserved):
[2026-10-11; fresh dispatcher audit] Accepted selected-factor/fixed-order Newton theorem and optimal reset-union repair preserved. Exact legacy dispatcher SHA256 9ead317ff265ff502b59b610d23cc5f6d77517d304834013e5f34e978ef97f2d calls only tensor/fiber/coset and returns None; no fallback. Fresh N=16, p=17, omega=3 witness x=[1,2,3,4,2,2,2,2,3,3,3,3,4,4,4,4] has zero order-2 Newton events yet every legacy r=2 branch rejects. This verifies an existing integration limitation, not a new theorem failure.
Prior dated record, preserved verbatim:
Independent audit accepts theorem and independently repaired reset-union completeness.</t>
  </si>
  <si>
    <t>Over C, primitive-affine three-frequency profiles and Hamiltonian right cycle imply adjacent-row union support≥n−2, locally sharp for every odd n≥5. Hence nnz≥ceil(n(n−2)/2); scalar-polynomial bridge degree L must satisfy4^(L+1)≥1+(n−2)/6.</t>
  </si>
  <si>
    <t>[2026-10-11 22:31 UTC; independently accepted bounded Newton/reset dispatcher]
Independent exact-byte bounded-reference review with separately authored full-output, membership, reset-optimality, trust and ledger controls, plus distinct author cold replay. No legacy-program, broader family, numerical/physical-resource or priority acceptance.
Earlier dated history (preserved):
[2026-10-11] Fresh source-pinned static call-path audit and independent exact model: one complete dispatcher exclusion witness, 544 Newton identity cases/6952 bins, 7736 optimal-reset comparisons; later shear and Phase33 routes reconciled. Uploaded programs unrun. External historical novelty remains unassessed in this audit.
Prior dated record, preserved verbatim:
R1: exact catalogue statement, proof/status qualifiers and current related overlays screened; full proof and model-matched external novelty unassessed for this row in this pass</t>
  </si>
  <si>
    <t>Complex odd roots; external extended-line incidence theorem; fixed sparse sandwich/bridge grammar.</t>
  </si>
  <si>
    <t>Selected N=QM, fixed order d: first d fibers arbitrary, sum spectral supports of dth differences &lt;=R. Exact raw recognizer accepts promised inputs and returns all N outputs via finite Newton tails. Complete reset-union repair drops largest B−1 transition support costs.</t>
  </si>
  <si>
    <t>conditional: matrix deductions accepted given stated published odd-polygon incidence theorem</t>
  </si>
  <si>
    <t>[2026-10-11 22:31 UTC; independently accepted bounded Newton/reset dispatcher]
Canonical built-in raw residue list/tuple;1&lt;=N&lt;=256, prime N&lt;p&lt;=65537 with N dividing p−1; verified primitive Nth root; at most16 exact configurations, d&lt;=4, B&lt;=4, R&lt;=256. Public raw_dispatch only. Exact field/scalar-inverse work plus conservative prepaid logical-word administration; no physical/bit/RSS/time certificate.
Earlier dated history (preserved):
Exact field arithmetic with supplied suitable primitive roots; exact equality and inversions charged as declared, O(log N)-bit indexing. Root/field discovery, bit complexity, numerical stability and hardware speed are separate unless explicitly proved.</t>
  </si>
  <si>
    <t>[2026-10-11 22:31 UTC; independently accepted bounded Newton/reset dispatcher]
Broader historical dispatcher/caller migration and tensor/fiber/chirp/shear wiring remain open, as do growing lists/orders, stable numerical execution and physical-memory/bit/runtime/production contracts. The accepted finite logical-field/word API does not provide a generic FFT advantage or historical novelty. ALG-004, ALG-006 and ALG-079 are not closed or recertified by this result; unchanged legacy omissions remain valid.
Earlier dated history (preserved):
[2026-10-11; remaining interface obligation] Wire an explicitly bounded public split/order/budget list to raw-input validators, use the already accepted optimal reset rule, skip ineligible configurations, and charge all failed attempts. A total wrapper adds the separately proved fallback cost after rejection. Later shear package keeps identical legacy code; Phase33 Newton interpolation is a different two-chirp API. No universal O(N) transform or new novelty conclusion.
Prior dated record, preserved verbatim:
Shipped greedy multi-anchor misses N=16 witness; fixed divisor/order misses other valid splits. Uploaded fused dispatcher never invokes new branches; certificate helpers trust metadata. No generic-input transform theorem.
No new current closure; historical limitations remain.</t>
  </si>
  <si>
    <t>Near-full bound false over finite fields (F19,N9 counterexample); polynomial-degree obstruction not arbitrary fast solve; arbitrary non-affine composite triples outside scope.</t>
  </si>
  <si>
    <t>[2026-10-11 22:31 UTC; independently accepted bounded Newton/reset dispatcher]
Independent ZIP SHA256 aa77ecf5dfc7face4e3c6fb823527f380386b734f0e15ec7c8ee479ca846b6b6; candidate4769c9676a6f8f6821303bee45bb1a53c648e80ec701aa27612b18ee8297d75f; implementation0d034d38b51c7d73df717dc8399d95af3a0d8a645a3e706b2cfa2643c093714c. Fresh independent12,280 full-output vectors/126,591 coordinates,14,397 raw-membership calls,9,277 brute-subset reset comparisons,3 saved regressions,99 malformed-input controls,138 adversarial certificate cases and1,027 budget boundaries.23 candidate/38 review payloads verified,9 historical source files matched. Fresh author cold suite replayed separately; historical supplied programs inert.
Earlier dated history (preserved):
[2026-10-11; independently verified dispatcher-scope audit] Library libfile_f41de0c342588191a0aa24c3398d1271 v0, ALG062_Dispatcher_Completeness_Audit_2026-10-11.zip; SHA256 4b57ae4714b3b7dca5124dae3de1aae2b092979917cced8c8383cfbb7c1d3245. Exact Library readback and 116 manifest payloads verified. Source/review bindings, fresh exact exclusion witness and paid-interface obligations are included. Historical source locators remain below.
Prior dated record, preserved verbatim:
https://github.com/AgentSlop-Si/research/blob/main/math/archive/objects/9b/9b13cd8d8d85a643f6d5c14f639896762653347fcb19032e3353b41cb6a06346__AUDIT_REPORT.md | export SHA256 9b13cd8d8d85a643f6d5c14f639896762653347fcb19032e3353b41cb6a06346
https://github.com/AgentSlop-Si/research/blob/main/math/archive/objects/09/0937060734bbc52e96d6b053c718148be0c630085d64f610b6990e081e1cec5e__README.md | export SHA256 0937060734bbc52e96d6b053c718148be0c630085d64f610b6990e081e1cec5e
https://github.com/AgentSlop-Si/research/blob/main/math/archive/objects/8d/8df9202020852e937d8a681d25355da22fe928aeddedbcb86c74777b677c46ae__RESEARCH.md | export SHA256 8df9202020852e937d8a681d25355da22fe928aeddedbcb86c74777b677c46ae</t>
  </si>
  <si>
    <t>[{"archive_relative_path":"master/fft_research_master_20261009/additions/0038_construction_and_source_synthesis/reviews/review_chord_rigidity/REVIEW.md","sha256":"2706ae6387c93f0280b129d9ae4333972f8ab21322fd83bdfc251c9a28b8de56","inspection":"Theorem and/or accepted audit read as inert text in this pass; no supplied program executed, imported, compiled or AST-parsed."}]</t>
  </si>
  <si>
    <t>proved_scoped | REVIEW-09 | Internal scoped outcome. Proof/certificate replay limits: source_bound_evidence: The published Rigby/Sidorenko extended-line incidence dependency is retained explicitly as in the assigned review; this run does not claim a new proof or a primary-source re-verification of that classification.
Historical all-odd local sharpness controls and prime hybrid examples were proof-read, not replayed.
inherited_code_executed: False
dependency_status: conditional_on_published_odd_polygon_extended_line_incidence
Source identity/access boundary: 
Documented sanitized exports: 2706ae6387c93f0280b129d9ae4333972f8ab21322fd83bdfc251c9a28b8de56. Original-byte gaps remain preserved.</t>
  </si>
  <si>
    <t>[2026-10-11 23:18 UTC; independently accepted primary-incidence dependency only]
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
Earlier dated history (preserved):
accepted_scope: Conditional on the stated published extended-line incidence theorem for odd regular complex polygons, primitive-affine three-frequency profiles with Hamiltonian right routing have adjacent-row support union &gt;=n-2, locally sharp for odd n&gt;=5. The global all-strong-profile density is ceil(n(n-2)/2), with the source prime hybrid refinement. The stipulated scalar-polynomial bridge requires 4^(L+1)&gt;=1+(n-2)/6.
Model/guards/costs: historical_model_preserved_subject_to_current_scope: Complex odd roots; external extended-line incidence theorem; fixed sparse sandwich/bridge grammar.
Corrections/rejected extensions: rejected_extensions: The near-full bound is false over arbitrary finite fields, even with valid Fourier roots and nonsingular Green denominators.
No arbitrary non-affine composite-profile extension, general fast-solve obstruction or two-layer impossibility follows.</t>
  </si>
  <si>
    <t>Strict project-family enlargement; classical finite differences/Prony and summation. Novelty unresolved.</t>
  </si>
  <si>
    <t>[2026-10-13 14:29:35 UTC; accepted-source cutoff]
Scoped independent acceptances: Q16-BUCKETS, Q16-DECODER, Q16-BRIDGE. Exact review/archive pins are preserved in the 14:29:35 UTC proposal source index. libfile_8b14fe3af66c8191a7655fe97a804534 libfile_f8402eb2d654819188dae3ce26db7d3e libfile_a220d4fc59508191887fde75e178457c
Earlier dated history (preserved verbatim):
[2026-10-13 12:24:37 UTC; frozen accepted-source cutoff]
Q16-EDITION: libfile_a6613a31b8e88191a96e6db6b3cb3cb0; archive SHA-256 abc583f6731cf252e7a3223493e1b4df452c0868463a6afac2cf5472311a788b
Q16-EDITION-REVIEW: libfile_81fde655801481919d0cb56be92f9c6c; archive SHA-256 dee91201ce36572b432da5267374829b46d1f2a3bbfcfa1b172d787923a19857
Q16-WINDOW-V2: libfile_9c669121d8e881918106839b5d88659f; archive SHA-256 61470f1629aac492006a6a30f4de339db8953157dda68c5f79f81af74876504a
Accepted v2 production source SHA-256 e29741e71c276c156d708f1d9dce6d60ff9d3d2c34a6045b03630c46506dac59; R1/C1 only.
Earlier dated history (preserved verbatim):
[2026-10-13;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full status reconciliation]
Accepted cold-window review seal f7a5699374c1c2950fcfa69b4afecc80443f6fe6d87c6dc9c9f7af6bbae48789; 47 payloads. SS21 adapter seal 8a570f40f4cdac0ef800196f357be25fddada4ced079ba1cf551a9a169c75e45.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</si>
  <si>
    <t>Broader historical dispatcher/caller migration and tensor/fiber/chirp/shear wiring remain open, as do growing lists/orders, stable numerical execution and physical-memory/bit/runtime/production contracts. The accepted finite logical-field/word API does not provide a generic FFT advantage or historical novelty. ALG-004, ALG-006 and ALG-079 are not closed or recertified by this result; unchanged legacy omissions remain valid.</t>
  </si>
  <si>
    <t>[2026-10-11 23:18 UTC; independently accepted primary-incidence dependency only]
2026-10-11 independent dependency review: primary text extraction independently retrieved and matched across all 161 body lines; no PDF bytes or visual facsimile claimed. Eleven exact symbolic identities pass, including complete real-line equivalence and guarded cyclotomic squaring. Rank-two/Vandermonde, zero-column, finite/nonvertex and Hamiltonian pair-use branches checked. Full F19,n9 A·F9·B reconstruction retains joint zeros [5,7,8], support union 6&lt;7 and both determinants/inverse guards 1. Tao arXiv:math/0308286v6 Lemma 1.3, p. 3, proof pp. 3–4 pins the unchanged prime hybrid. Original uploaded and candidate programs remained inert. Independent acceptance ZIP SHA256 cd78fd30958d58759f32f1255eaa188a36d96a931032511b2d52a2bec442a816. Primary access is complete PDF text extraction only; no PDF-byte possession/digest or visual facsimile inspection is claimed.
Earlier dated history (preserved):
proof_revalidation: The determinant of h(t)=(1-at,t(1-bt)) is (u-t)[1-b(t+u)+abtu]. Two dependent root pairs force a=conjugate(1/b) and hence chord-line concurrence. Rank two on every three distinct parameter columns prevents three nonzero columns in one proportionality class. The imported odd-polygon extended-line theorem therefore limits cancellation pairs to two. A Hamiltonian cycle uses each unordered pair at most once. The zero-column exception permits at most one cancellation. Summing local union bounds gives density; row-degree 3 outer sums and degree-4 bridge powers give 9 sum_{r=0}^L 4^r per row and the stated degree inequality.
fresh_verification: Symbolically re-expanded the two-column determinant identity.
Reconstructed the full F19,N9 counterexample with root 4, weights and Hamiltonian right cycle from the report: jointly zero columns [5,7,8], union support 6&lt;7, and both inverse guards 1.
checks: checks/FRESH_RANK_CONTROLS.json#M-CHORD
checks/FRESH_ORBIT_ROUTING.json#branch_controls
branch_and_gauge_audit: b=0 gives pairwise independence. A zero h(t0) forces a=b=t0^-1 and leaves all other columns pairwise independent. Zero edge weights are allowed. Primitive-affine step must be coprime; endpoint gauges are nonsingular. The geometric step is complex and uses the complete extended-line result, not merely interior diagonal intersections.
Review record: research_cycle_2113/review09_layouts/PER_ID_OUTCOMES.json; SHA256 ba735868bf0ae1771e53477f36d400908c492a3c79251d6c400bf573846554b1.
Consolidation verifies mapping and hashes; it does not rerun all packet checks. No priority claim.</t>
  </si>
  <si>
    <t>ALG-063</t>
  </si>
  <si>
    <t>All-parameter nearby-permutation geometric transform</t>
  </si>
  <si>
    <t>[2026-10-11 23:18 UTC; independently accepted primary-incidence dependency only]
2026-10-11: Close only M-CHORD::primary-incidence-dependency as independently ACCEPTED. Remaining editorial action: apply the Heineken citation, explicit complete-line proof extension, n=5 endpoint case and Tao locator to the publication manuscript. Historical conditional text remains preserved. Worldwide priority remains unresolved; no finite-field/nonaffine-composite extension, unrestricted fast-solve obstruction or two-layer impossibility is accepted. Independent acceptance ZIP SHA256 cd78fd30958d58759f32f1255eaa188a36d96a931032511b2d52a2bec442a816. Primary access is complete PDF text extraction only; no PDF-byte possession/digest or visual facsimile inspection is claimed.
Earlier dated history (preserved):
remaining_obligations: The external incidence theorem remains a named dependency. A self-contained publication treatment would need an adequate primary statement/proof and precise attribution.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</si>
  <si>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Row-specific inherited assessment: Classical sparse differences/Woodbury, useful precise singular-case repair.</t>
  </si>
  <si>
    <t>Independent positive repair accepted; source nonsingular Woodbury bound becomes O(N(s+1)²+s³).</t>
  </si>
  <si>
    <t>For supplied permutation order and x_order[t]=z^t with s changed successor edges, twisted difference has support &lt;=2s+1 (&lt;=2s at z^N=1). Fourier covariance recovers regular bins and directly computes at most one resonant bin. Woodbury correction determinant is identically one when nonsingular.</t>
  </si>
  <si>
    <t>Uploaded z^N=1 branch excludes valid inputs; unpermuted-character shortcut invalid after arbitrary permutation. Zero-defect source repeated exponentiation is Theta(Nlog N), repaired by hoisting.
No new current closure; historical limitations remain.</t>
  </si>
  <si>
    <t>https://github.com/AgentSlop-Si/research/blob/main/math/archive/objects/28/289facfec75c2b6fdd651a2f16b85bc2e992b26a479c1e9370bdf10fb0f313ce__289facfec75c2b6fdd65__WOODBURY_AUDIT.md | export SHA256 289facfec75c2b6fdd651a2f16b85bc2e992b26a479c1e9370bdf10fb0f313ce</t>
  </si>
  <si>
    <t>Independent ACCEPT closes only M-CHORD::primary-incidence-dependency. Remaining editorial action: apply the Heineken citation, complete-line proof extension, n=5 six-endpoint case and Tao locator to manuscript Section0, TheoremA Step5 and references. Historical/worldwide priority stays unresolved. Preserve complex odd n&gt;=5, primitive-affine step coprime to n, nonsingular monomial endpoints and Hamiltonian right routing. Near-full bound remains false over finite fields; arbitrary nonaffine composite profiles, general fast solves and full two-layer impossibility remain outside scope. Original n−2 local bound, local sharpness, density, prime hybrid and restricted scalar-polynomial bound are unchanged. Independent acceptance ZIP SHA256 cd78fd30958d58759f32f1255eaa188a36d96a931032511b2d52a2bec442a816. Full guards remain in the cited source row.</t>
  </si>
  <si>
    <t>Classical sparse differences/Woodbury, useful precise singular-case repair.</t>
  </si>
  <si>
    <t>M-FCUT</t>
  </si>
  <si>
    <t>For all-parameter nearby-permutation geometric transform, compare exact input families, all-coordinate verification and full cost ledger with Prony, rational generating functions and sparse interpolation; implementation repairs are separate. Preserve this boundary: Uploaded z^N=1 branch excludes valid inputs; unpermuted-character shortcut invalid after arbitrary permutation.</t>
  </si>
  <si>
    <t>["F026"]</t>
  </si>
  <si>
    <t>ALG-064</t>
  </si>
  <si>
    <t>Root-free rank-two and real-Fourier Green queries</t>
  </si>
  <si>
    <t>Fourier-cycle sparse-sandwich density</t>
  </si>
  <si>
    <t>Row-specific inherited assessment: Classical resolvents/linear recurrences and Hankel counts; restricted exact executor.</t>
  </si>
  <si>
    <t>Independent audit accepts identities and broader root-free recurrence extension.
Related current status (scope, not blanket theorem equivalence): Q07: Proof closed. Raw short-mode recognition strengthened on dyadic grids to O(N log(t+2)+t²). Application remains O(Nr).</t>
  </si>
  <si>
    <t>Every raw vector satisfying a fixed-coefficient recurrence of order &lt;=2 can be recognized and fully transformed in O(N), including repeated and irreducible roots; at most two singular bins computed directly. Original geometric/difference fast path accepts exactly N(N−1)+4 binary words for supported N&gt;=8.</t>
  </si>
  <si>
    <t>Leading Hankel rank alone insufficient; late impulse counterexample. Binary coverage exponentially small. Full recurrence class broader than uploaded distinct split-node detector.
Q07: Exact field with supplied primitive roots and complete rejection verification. Implementation: Implementation pending</t>
  </si>
  <si>
    <t>https://github.com/AgentSlop-Si/research/blob/main/math/archive/objects/c0/c074b19dd40f6a50a5a4a3b91b0e447824f47e90206032d4c88dc8673a723817__13_PHASE23_AUDIT.md | export SHA256 c074b19dd40f6a50a5a4a3b91b0e447824f47e90206032d4c88dc8673a723817
https://github.com/AgentSlop-Si/research/blob/main/math/archive/objects/d3/d32912d6f37d714b429fd21f1faaff1457f75c53a87ce91288ab3abe0073180b__THEOREM.md | export SHA256 d32912d6f37d714b429fd21f1faaff1457f75c53a87ce91288ab3abe0073180b
Q07 current accepted scope: https://docs.google.com/spreadsheets/d/1BHaGJHkXxf_UfZdyTKF2zrWNFzIP4IvhaqFMj-83BjU/edit#gid=1877766156&amp;range=A10:V10</t>
  </si>
  <si>
    <t>At prime p≥3, arbitrary Hamiltonian cycles and complex weights with invertible monomial endpoints give every adjacent-row support union≥ceil(p/2), hence nnz≥ceil(p ceil(p/2)/2). Denominator invertibility unnecessary for density. Primitive-affine triples extend local argument to composite lengths.</t>
  </si>
  <si>
    <t>Sparse sandwich density; prime complex full-spark or explicitly primitive-stride triples.</t>
  </si>
  <si>
    <t>Dense center can be fast; no quadratic work lower bound; arbitrary composite non-affine triples not covered.</t>
  </si>
  <si>
    <t>[{"archive_relative_path":"master/fft_research_master_20261009/additions/2213_ongoing/review_fcut/FCUT_AUDIT.md","sha256":"688ee118a6fc3855176ccedf78ff6663307af84d70b10ecaae51ed9c4aa154b2","inspection":"Theorem and/or accepted audit read as inert text in this pass; no supplied program executed, imported, compiled or AST-parsed."}]</t>
  </si>
  <si>
    <t>Next cycle 7</t>
  </si>
  <si>
    <t>Classical resolvents/linear recurrences and Hankel counts; restricted exact executor.</t>
  </si>
  <si>
    <t>For root-free rank-two and real-fourier green queries, compare exact input families, all-coordinate verification and full cost ledger with Prony, rational generating functions and sparse interpolation; implementation repairs are separate. Preserve this boundary: Leading Hankel rank alone insufficient; late impulse counterexample.</t>
  </si>
  <si>
    <t>ALG-076</t>
  </si>
  <si>
    <t>Frequency-shift sketches, nonlinear median and energy adaptation</t>
  </si>
  <si>
    <t>Row-specific inherited assessment: Random sketch/linear rank methods known; useful exact comparison.</t>
  </si>
  <si>
    <t>Accepted variance/minimax and scoped measurement barrier; earlier approximate precursor.</t>
  </si>
  <si>
    <t>N=KM one unbiased row costs O(Nlog M+Klog K+N), per-bin variance (M−1)||x||²/N. For any unbiased random input-independent rank&lt;=k linear estimator of a unitary, worst-direction expected full squared error &gt;=N/k−1; this row attains equality at k=K.</t>
  </si>
  <si>
    <t>Ideal complex arithmetic and explicitly independent random states; nonlinear median outside linear minimax proof.</t>
  </si>
  <si>
    <t>Deficient fixed linear measurements cannot recover all continuous inputs; stronger almost-everywhere inputwise statement needs measurability. Does not apply to input-adaptive raw reads or finite discrete sets.
No new current closure; historical limitations remain.</t>
  </si>
  <si>
    <t>https://github.com/AgentSlop-Si/research/blob/main/math/archive/objects/4c/4cab10dbc7da7b202dc3a243685b432d1a5d2a1148ea3ff931259fe29e20d850__165_4cab10dbc7da7b20.md | export SHA256 4cab10dbc7da7b202dc3a243685b432d1a5d2a1148ea3ff931259fe29e20d850
https://github.com/AgentSlop-Si/research/blob/main/math/archive/objects/2a/2a29e1c3fdd965e32ecf3c609f798e19bd2168a0ac927e857b34671067d19cf2__166_2a29e1c3fdd965e3.md | export SHA256 2a29e1c3fdd965e32ecf3c609f798e19bd2168a0ac927e857b34671067d19cf2
https://github.com/AgentSlop-Si/research/blob/main/math/archive/objects/0e/0e029e7ee61acd4b2ec9404259face106eb660e166338c286cf72296b2c9e2ed__0e029e7ee61acd4b2ec9404259face106eb660e166338c286cf72296b2c9e2ed__FUSION_THEOREMS.md | export SHA256 0e029e7ee61acd4b2ec9404259face106eb660e166338c286cf72296b2c9e2ed</t>
  </si>
  <si>
    <t>proved_scoped | REVIEW-09 | Internal scoped outcome. Proof/certificate replay limits: source_bound_evidence: The classical prime Fourier full-minor theorem is an imported accepted dependency. Historical larger exact sandwich enumerations are not claimed as new executions.
inherited_code_executed: False
Source identity/access boundary: 
Documented sanitized exports: 688ee118a6fc3855176ccedf78ff6663307af84d70b10ecaae51ed9c4aa154b2. Original-byte gaps remain preserved.</t>
  </si>
  <si>
    <t>ALG-047</t>
  </si>
  <si>
    <t>accepted_scope: At complex prime p&gt;=3, for arbitrary Hamiltonian alpha,beta and complex weights, the specified Fourier sparse sandwich with nonsingular monomial endpoints has every adjacent-alpha row-pair union &gt;=ceil(p/2), so nnz&gt;=ceil(p ceil(p/2)/2). Denominator invertibility is unnecessary. Composite lengths are covered when the moved three-frequency profiles are primitive-affine.
Model/guards/costs: historical_model_preserved_subject_to_current_scope: Sparse sandwich density; prime complex full-spark or explicitly primitive-stride triples.
Corrections/rejected extensions: rejected_extensions: Density is not a quadratic-work lower bound: a dense center may have a compact fast evaluator.
The prime &gt;=11 two-resolvent consequence is already subsumed by earlier additive/separator obstructions; no new unrestricted Fourier conclusion is licensed.</t>
  </si>
  <si>
    <t>No general arithmetic lower bound; only specified two-line factors. No new current closure; historical limitations remain. Next comparison: Compare exact common-generator-pair tensor separation rank with finite quantum-torus and restricted resolvent decomposition literature,…</t>
  </si>
  <si>
    <t>Two-line Weyl product and Fourier-hard factor</t>
  </si>
  <si>
    <t>proof_revalidation: The adjacent-row coefficient matrix on three distinct frequencies has rank two, including zero weights. Prime Fourier full spark makes every three-column restriction rank two. Mark the output columns where the row pair has nonzero support and cut the incoming cycle edges there. If there are m&gt;0 marks, the Hamiltonian cycle splits into m directed paths; cancellation propagation, using multiplication only, bounds each path length by two. If m=0, propagation around the full cycle gives rank at most one and contradicts the same premise. Thus m&gt;=ceil(p/2), and summing adjacent pairs counts each row twice. The q-column generalization has path length &lt;=q-1.
fresh_verification: 15 exact characteristic-zero cyclotomic sandwich controls at p3,5,7,11,13, with independent endpoint permutations/scales and random/zero/singular-all-one denominator branches.
Recomputed the p11 witness polynomial -2z^2+z^4-z^7+2z^9; its degree is 9, preserving the known wording correction.
checks: checks/FRESH_RANK_CONTROLS.json#M-FCUT
branch_and_gauge_audit: No division by a cycle weight or inversion of either sandwich denominator occurs. Singular all-one denominators, zero edge weights and all-zero edge vectors are permitted. Invertible monomial endpoint factors preserve the local three-column premise. General composite non-affine triples require a separate target-minor check.
Review record: research_cycle_2113/review09_layouts/PER_ID_OUTCOMES.json; SHA256 ba735868bf0ae1771e53477f36d400908c492a3c79251d6c400bf573846554b1.
Consolidation verifies mapping and hashes; it does not rerun all packet checks. No priority claim.</t>
  </si>
  <si>
    <t>remaining_obligations: None for the stated density theorem.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</si>
  <si>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[2026-10-13; full status reconciliation]
OPEN: historical attribution / primary-source comparison is the leading recorded task. The accepted scoped correctness proof is not being reopened.
Earlier dated history (preserved verbatim):
Ordered two-line Weyl scope reviewed; general multiline and shared-evaluator questions remain open</t>
  </si>
  <si>
    <t>Independent review accepts corrected phase/sign conventions.</t>
  </si>
  <si>
    <r>
      <rPr>
        <rFont val="Arial"/>
        <color rgb="FF1155CC"/>
        <sz val="10.0"/>
        <u/>
      </rPr>
      <t xml:space="preserve">Catalogue: ALG-047
</t>
    </r>
    <r>
      <rPr>
        <rFont val="Arial"/>
        <color rgb="FF1155CC"/>
        <sz val="10.0"/>
        <u/>
      </rPr>
      <t>novelity breakthough: ALG-047</t>
    </r>
  </si>
  <si>
    <t>https://github.com/AgentSlop-Si/research/blob/main/math/archive/objects/48/48aa7789ccad0f2c0bcadb36adc63345438e39e076c8bcf8582eaad60803a1b5__INDEPENDENT_REVIEW.md | export SHA256 48aa7789ccad0f2c0bcadb36adc63345438e39e076c8bcf8582eaad60803a1b5</t>
  </si>
  <si>
    <t>Random sketch/linear rank methods known; useful exact comparison.</t>
  </si>
  <si>
    <t>For fourier-cycle sparse-sandwich density, compare the exact grammar and endpoint freedoms with uncertainty, quasiseparable, displacement and graph-induced rank results; scope-specific novelty remains unassessed. Preserve this boundary: Dense center can be fast; no quadratic work lower bound; arbitrary composite non-affine triples not covered.</t>
  </si>
  <si>
    <t>For two-line weyl product and fourier-hard factor, compare exact common-generator-pair tensor separation rank with finite quantum-torus and restricted resolvent decomposition literature, preserving endpoint restrictions. Preserve this boundary: No general arithmetic lower bound; only specified two-line factors.</t>
  </si>
  <si>
    <t>For frequency-shift sketches, nonlinear median and energy adaptation, compare the exact error norm and scale with sparse Fourier recovery, sampling and rank barriers; a sublinear per-bin scale need not imply meaningful relative-l2 accuracy. Preserve this boundary: Deficient fixed linear measurements cannot recover all continuous inputs; stronger almost-everywhere inputwise statement needs measurability.</t>
  </si>
  <si>
    <t>GAUGE | Gauge, curvature, phase and symmetry restrictions</t>
  </si>
  <si>
    <t>Row-specific inherited assessment: Specific classification/application not externally cleared; closely related classical Fourier/Weyl symmetries. No prior-art completeness claim.</t>
  </si>
  <si>
    <t>Does not rule out unrelated gauges or arbitrary interstage routing. The common-gauge architecture consequences and finite F4 escape certificate are in matrix catalogue.
No new current closure; historical limitations remain.</t>
  </si>
  <si>
    <t>Compare the exact invariant and equality/metric claim with classical Fourier equivalence, switching, Gram and spectral methods; preserve unitary versus arbitrary-invertible distinctions.</t>
  </si>
  <si>
    <t>https://github.com/AgentSlop-Si/research/blob/main/math/archive/objects/6b/6b83dab44ee74f9cd3c905a2b16b78d38a208a7ed5efffcc4430428e098cd88a__REVIEW.md | export SHA256 6b83dab44ee74f9cd3c905a2b16b78d38a208a7ed5efffcc4430428e098cd88a</t>
  </si>
  <si>
    <t>[2026-10-13; accepted-result cutoff 05:16:43 UTC; bounded later acceptance]
TO RESEARCH: broader attribution; named F014 review COMPLETE 15
Earlier dated history (preserved verbatim):
[2026-10-13; full status reconciliation]
OPEN: historical attribution / primary-source comparison is the leading recorded task. The accepted scoped correctness proof is not being reopened. Shared work view: F014, NEW-02, Q15. This is not theorem equivalence.
Earlier dated history (preserved verbatim):
Accepted restricted theorem; bounded primary comparison complete; exact priority unresolved.</t>
  </si>
  <si>
    <t>M-NONLINEAR-ROUTING</t>
  </si>
  <si>
    <t>[2026-10-13; accepted-result cutoff 05:16:43 UTC; bounded later acceptance]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t>
  </si>
  <si>
    <t>[2026-10-13; accepted-result cutoff 05:16:43 UTC; bounded later acceptance]
Comparison COMPLETE 15 inactive; broader attribution OPEN
Earlier dated history (preserved verbatim):
Unassigned</t>
  </si>
  <si>
    <t>["F051","F052"]</t>
  </si>
  <si>
    <t>Moving-set and nonlinear-routing gates</t>
  </si>
  <si>
    <r>
      <rPr>
        <rFont val="Arial"/>
        <color rgb="FF1155CC"/>
        <sz val="10.0"/>
        <u/>
      </rPr>
      <t xml:space="preserve">Catalogue: F014
</t>
    </r>
    <r>
      <rPr>
        <rFont val="Arial"/>
        <color rgb="FF1155CC"/>
        <sz val="10.0"/>
        <u/>
      </rPr>
      <t xml:space="preserve">novelity breakthough: F014
</t>
    </r>
    <r>
      <rPr>
        <rFont val="Arial"/>
        <color rgb="FF1155CC"/>
        <sz val="10.0"/>
        <u/>
      </rPr>
      <t>Theorem register 30</t>
    </r>
  </si>
  <si>
    <t>https://github.com/AgentSlop-Si/research/blob/main/math/archive/objects/f6/f600c061b00911e10d500ee29c375e7052553ae4d91c9fbfafb7be85e7b7c5b2__PHASE13_AUDIT.md | export SHA256 99f8e9b0745d6d8462a2ad6b2da1bf1d3af5b06f12b14725737c5b1a109b8285…</t>
  </si>
  <si>
    <t>Periodic full-spark input columns C={e+hj} give rank F_N[R,C]=Σρ min(nρ,m). Arbitrary transported sets obey rank product[A_t^c,A_1]≤Σr_j d(A_j). Routing edits add≤Σrank(P_j−A_j); permutation edit rank=N−number of relative cycles. Modified N256 has rank128&gt;capacity124; pinned N2048/N4096 two-Toffoli variants fail.</t>
  </si>
  <si>
    <t>Specified quasiseparable stage layouts; periodic/full-spark oracle columns; exact field rank vs complex universal sampling distinguished.</t>
  </si>
  <si>
    <t>Original N256 still survives these tests; no arbitrary nonlinear-routing exclusion; high permutation edit rank can have O(N) execution.</t>
  </si>
  <si>
    <t>Row-specific inherited assessment: Specific anchored determinant deduction is a possible specialized result; underlying four-entry curvature invariant is classical Haagerup-type material. No standalone novelty priority established.</t>
  </si>
  <si>
    <t>Accepted independent Phase37 proof audit; all-anchor step uses unimodular bases of the zero-sum lattice. Independent finite controls support rather than establish the uniform theorem.
Related current status (scope, not blanket theorem equivalence): Q19: Proof closed. Phase18 curvature energy, forest-holonomy rank and full inherited commutator-spectrum arguments reconstructed and accepted.</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</si>
  <si>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Related shared F014 primary-comparison work: the matched multivariate evaluation-atom/Hankel antecedent comparison is pending independent review at this cutoff. Preserve this row’s own accepted theorem and broader obligations. The delta=0 quadratic lower-bound candidate belongs to the separately scoped F014 branch and is unaccepted; no worldwide novelty or parent closure is inferred.
Earlier dated history (preserved verbatim):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t>
  </si>
  <si>
    <t>[{"archive_relative_path":"master/fft_research_master_20261009/additions/0038_construction_and_source_synthesis/reviews/review_nonlinear_rank_gate/INDEPENDENT_REVIEW.md","sha256":"441844b80ac427aa2b3c40b7f1c5a1f031af01a11a8978aafb0af006c821720f","inspection":"Theorem and/or accepted audit read as inert text in this pass; no supplied program executed, imported, compiled or AST-parsed."}]</t>
  </si>
  <si>
    <t>Primitive-holonomy hypothesis matters; no freely varying sum/product or all-cycle-bank exclusion. Ratios must lie in the root subgroup before exponent-parity extraction.
Q19: O(E) exact-scalar diagnostic requires supplied references and paid norm certificates. Source floating-point tests do not give outward-rounded certification. Implementation: Certified finite-precision implementation pending</t>
  </si>
  <si>
    <t>[2026-10-13; accepted-result cutoff 05:16:43 UTC; bounded later acceptance]
Related F014 result; this row's own theorem remains unchanged.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t>
  </si>
  <si>
    <r>
      <rPr>
        <rFont val="Arial"/>
        <color rgb="FF1155CC"/>
        <sz val="10.0"/>
        <u/>
      </rPr>
      <t xml:space="preserve">novelity breakthough: NEW-02
</t>
    </r>
    <r>
      <rPr>
        <rFont val="Arial"/>
        <color rgb="FF1155CC"/>
        <sz val="10.0"/>
        <u/>
      </rPr>
      <t>New results 5</t>
    </r>
  </si>
  <si>
    <t>https://docs.google.com/spreadsheets/d/1BHaGJHkXxf_UfZdyTKF2zrWNFzIP4IvhaqFMj-83BjU/edit#gid=627764102&amp;range=A5:V5</t>
  </si>
  <si>
    <t>[2026-10-13; accepted-result cutoff 05:16:43 UTC; bounded later acceptance]
The shared bounded primary comparison and separately reviewed F014 delta-zero strengthening are complete. Preserve the historical per-ID scores (F014 53, NEW-02 34, Q15 37) and each row's original theorem. Broader historical attribution is unresolved and no new parent task is selected. Current priority 15/100 applies to completed shared F014 comparison/review stage only; it is not a novelty probability.
Earlier dated history (preserved verbatim):
Recorded supporting or finite refinement; retain it and resolve only the specified remaining obligation. Triage from recorded evidence, 2026-10-12; not a proof or novelty probability.</t>
  </si>
  <si>
    <t>https://github.com/AgentSlop-Si/research/blob/main/math/archive/objects/20/206c0390037a3185b57049d815524ca21d52ec7cacb7bed58e080958f649fcc4__REVIEW.md | export SHA256 206c0390037a3185b57049d815524ca21d52ec7cacb7bed58e080958f649fcc4
https://github.com/AgentSlop-Si/research/blob/main/math/archive/objects/41/41e33de3d9eccd79df4ae2ff04f851eb52b0df0e584f36a3d83a08ae096b1bc4__THEOREM_1_.md | export SHA256 41e33de3d9eccd79df4ae2ff04f851eb52b0df0e584f36a3d83a08ae096b1bc4
https://github.com/AgentSlop-Si/research/blob/main/math/archive/objects/e7/e7413d1d591cfae89647304a88b1ca664dea9602dd86fec79a58688f346a7946__e7413d1d591cfae89647__PHASE20_AUDIT.md | export SHA256 e7413d1d591cfae89647304a88b1ca664dea9602dd86fec79a58688f346a7946
Q19 current accepted scope: https://docs.google.com/spreadsheets/d/1BHaGJHkXxf_UfZdyTKF2zrWNFzIP4IvhaqFMj-83BjU/edit#gid=1877766156&amp;range=A22:V22</t>
  </si>
  <si>
    <t>[2026-10-13; accepted-result cutoff 05:16:43 UTC; bounded later acceptance]
Related F014 result; this row's own theorem remains unchanged.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Proof closed</t>
  </si>
  <si>
    <t>[2026-10-13; accepted-result cutoff 05:16:43 UTC; bounded later acceptance]
HKM matches the evaluation-atom ingredient; the inspected source does not settle historical attribution of the assembled finite-Weyl/gcd theorem. No worldwide novelty or new canonical-discovery count.
Earlier dated history (preserved verbatim):
C | accepted refinement or closure; no separate discovery count. Exact historical priority remains unverified; accepted proof and an unsuccessful prior-work search do not certify novelty.</t>
  </si>
  <si>
    <t>proved_scoped | REVIEW-09 | Internal scoped outcome. Proof/certificate replay limits: source_bound_evidence: No fresh maxflow, complete 504-single-edit enumeration or all historical mixer trials.
N2048: 1024&gt;390+512=902. N4096: 2048&gt;887+1024=1911. Their source proof and recorded basis-witness scope are retained, without claiming fresh regeneration here.
inherited_code_executed: False</t>
  </si>
  <si>
    <t>accepted_scope: Periodic columns C={e+hj} with an explicitly full-spark h-point representative set E have arbitrary-output Fourier rank sum_rho min(n_rho,|E|). Arbitrarily transported sets through quasiseparable stages obey rank M[A_t^c,A_1]&lt;=sum r_j d(A_j). Shuffle replacement adds at most sum rank(P_j-A_j), with permutation edit rank N minus the number of relative cycles. The pinned five-Toffoli N256 layout is excluded at rank 128 versus capacity 124; the stated N2048/N4096 two-edit bounds remain scoped to their pinned baselines.
Model/guards/costs: historical_model_preserved_subject_to_current_scope: Specified quasiseparable stage layouts; periodic/full-spark oracle columns; exact field rank vs complex universal sampling distinguished.
Corrections/rejected extensions: rejected_extensions: The unmodified N256 layout remains unexcluded by these tests, without any coefficient solution.
No universal nonlinear routing obstruction, uniform two-Toffoli corollary, or theorem for sums of differently ordered Green banks follows.</t>
  </si>
  <si>
    <t>proof_revalidation: Fourier change along period repetitions block-diagonalizes by output residue class, giving the oracle under its full-spark premise. Each membership boundary contributes one quasiseparable rectangle. Exact transport through shuffles and product telescoping sum those crossing capacities without assuming affinity. A second telescoping argument handles permutation edits. For I-Q, the kernel is one constant vector per cycle over every field, including characteristic two, proving N-c(Q). The coarse robust all-size bound uses balanced target blocks and remains a restricted low-edit theorem.
fresh_verification: 500 modular periodic-parity-input/arbitrary-output rank controls; 780 direct permutation-edit rank checks across F2,F17,F65537; 90 fresh four-stage arbitrary-shuffle moving-boundary controls.
Regenerated the saved N256 basis-column maps as data. For input mask112, baseline [11,53,43,60] becomes [11,53,43,17]; successive last-stage boundary sequence [31,25,23,21,17], Fourier residue counts [64,64], rank 128&gt;capacity 124. The final shuffle differs from its inferred affine map at 160 inputs.
checks: checks/FRESH_RANK_CONTROLS.json#M-NONLINEAR-ROUTING
checks/FRESH_ORBIT_ROUTING.json#M-NONLINEAR-ROUTING_pinned_N256
branch_and_gauge_audit: No stage invertibility, nonzero transition or generic coefficient chart is required. Controlled-NOT gates have edit rank N/2^(m+1); rank is not a routing-work measure. The perturbation result compares the same endpoint sets to the unedited pinned baseline. The exact complex oracle is not an arbitrary finite-field full-spark claim.
Review record: research_cycle_2113/review09_layouts/PER_ID_OUTCOMES.json; SHA256 ba735868bf0ae1771e53477f36d400908c492a3c79251d6c400bf573846554b1.
Consolidation verifies mapping and hashes; it does not rerun all packet checks. No priority claim.</t>
  </si>
  <si>
    <t>remaining_obligations: None for these necessary gates. Coefficient feasibility of layouts surviving them remains open and is not a task in this review.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</si>
  <si>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Research queue 18</t>
  </si>
  <si>
    <t>For moving-set and nonlinear-routing gates, compare the exact grammar and endpoint freedoms with uncertainty, quasiseparable, displacement and graph-induced rank results; scope-specific novelty remains unassessed. Preserve this boundary: Original N256 still survives these tests; no arbitrary nonlinear-routing exclusion; high permutation edit rank can have O(N) execution.</t>
  </si>
  <si>
    <t>[2026-10-13; accepted-result cutoff 05:16:43 UTC; bounded later acceptance]
The shared bounded primary comparison and separately reviewed F014 delta-zero strengthening are complete. Preserve the historical per-ID scores (F014 53, NEW-02 34, Q15 37) and each row's original theorem. Broader historical attribution is unresolved and no new parent task is selected. Current priority 15/100 applies to completed shared F014 comparison/review stage only; it is not a novelty probability.
Earlier dated history (preserved verbatim):
Workflow/intake triage only; scope comes from its current source row and is not an independent theorem assessment. Triage from recorded evidence, 2026-10-12; not a proof or novelty probability.</t>
  </si>
  <si>
    <t>[2026-10-13; accepted-result cutoff 05:16:43 UTC; bounded later acceptance]
Related F014 result; this row's own theorem remains unchanged.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Accepted restricted theorem; bounded primary comparison complete; exact priority unresolved.</t>
  </si>
  <si>
    <t>[2026-10-13; accepted-result cutoff 05:16:43 UTC; bounded later acceptance]
HKM matches the evaluation-atom ingredient; the inspected source does not settle historical attribution of the assembled finite-Weyl/gcd theorem. No worldwide novelty or new canonical-discovery count.
Earlier dated history (preserved verbatim):
No separate worldwide/model-matched novelty clearance. Preserve the original source attribution; the priority score does not establish originality.</t>
  </si>
  <si>
    <t>WEIL | Classical Weyl/Weil normal forms and calibrated interfaces</t>
  </si>
  <si>
    <t>Known framework / technical specialization</t>
  </si>
  <si>
    <t>Row-specific inherited assessment: Classical finite-ring Weil and degenerate Gauss-sum ingredients; specialized computational grouping not externally cleared.</t>
  </si>
  <si>
    <t>[2026-10-11 22:05 UTC; independently accepted bounded Weil convention/API]
Independent ACCEPT of the fresh bounded negative-chirp local-ring API, valuation blocks and identity handling. All77 recorded scalar valuation cases plus every q49 scalar are independently reconstructed; q9 mixed tensor/congruence, primitive block ratio exponent and wrong-sign regression pass. U(E)=F^-1 C_(-E) F; b=0 is the identity case.
Earlier dated history (preserved):
New source v25 read directly. Orbit cancellation, reduction/completing-square kernel, nonzero odd Gauss sum via standard |G|²=q′ argument, displayed 2×2 factorizations and subgroup implication checked directly. Full abstract representation-to-kernel identification needs sign repair: printed W^(−1)L(b)W=U(−b), so simultaneous ρ(W)=F,ρ(L(b))=C_b,ρ(U(b))=F^(−1)C_bF is inconsistent as written; replace C_b by C_(−b) or change conventions. Valuation/block/support conclusions survive b→−b. No independent full certificate/code audit here.
Related current status (scope, not blanket theorem equivalence): Q18: Proof closed. Corrected v26 theorem: exact row support |im B|, dense kernel, valuation profile and scoped Weil-word exclusions. Printed upper-shear sign is rejected and repaired.</t>
  </si>
  <si>
    <t>[2026-10-11 22:05 UTC; independently accepted bounded Weil convention/API]
Fresh bounded local-ring convention/API accepted; historical v25 sign defect remains in its untouched source.
Earlier dated history (preserved):
R1: exact catalogue statement, proof/status qualifiers and current related overlays screened; full proof and model-matched external novelty unassessed for this row in this pass</t>
  </si>
  <si>
    <t>[2026-10-13 12:24:37 UTC; frozen accepted-source cutoff]
Scope selection required: choose one new primary theorem to compare with Section 9. Map raw input, total K0, full output, roots, negative instances and the final heavy fiber. Stop at a match, nonmatch or access blocker.
Earlier dated history (preserved verbatim):
Earlier O(N) aggregate algorithm can be better when K0=O(Q). Not all inputs, no free heavy-fiber transforms or future-budget charging. Q14: Resolve exact intermediate-fiber and rejection-interface priority; any bounded-word implementation requires its own complete contract.…</t>
  </si>
  <si>
    <t>M-FIXED-BITREV</t>
  </si>
  <si>
    <t>[2026-10-11 22:05 UTC; independently accepted bounded Weil convention/API]
Untouched historical v25 still has the positive-chirp/sign-label defect; patching it is a separate pinned implementation task. Original exhaustive SL2/subgroup suites remain unrun. General symmetric congruence diagonalization, numerical production, preparation/bit costs and novelty are not certified.
Earlier dated history (preserved):
No general arithmetic lower bound, practical speedup, p=2 assertion, or full group double-coset classification. Θ_p(q(k−v)) describes chosen partial-core radix schedule; add O(q) monomial work. It does not force arbitrary evaluators to pay that cost.
Q18: Correct source U(E) association to F⁻¹ C_(-E) F before claiming a coherent supplied implementation. Source suite was not executed. Implementation: Source sign correction and numerical implementation pending</t>
  </si>
  <si>
    <t>["F044"]</t>
  </si>
  <si>
    <t>Attribute Heisenberg/Weil/Bruhat and character-table theory; isolate only a precise extra interface, degeneracy or cost theorem for any further novelty search.</t>
  </si>
  <si>
    <t>Repeated-bit-reversal finite and uniform cut obstructions</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</si>
  <si>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https://github.com/AgentSlop-Si/research/blob/main/math/archive/objects/36/36a9e3ffe024621eaec00a746526a19e2d12fbbd289bf087c86810c4d3c0caa8__RESEARCH_20261010-015356_.md | export SHA256 36a9e3ffe024621eaec00a746526a19e2d12fbbd289bf087c86810c4d3c0caa8
https://github.com/AgentSlop-Si/research/blob/main/math/archive/objects/2c/2c289af43194929a7308196a1f8ca4cd4a97e56b00e977ca5852a323fa34b8f9__PRIOR_ART_AUDIT.md | export SHA256 2c289af43194929a7308196a1f8ca4cd4a97e56b00e977ca5852a323fa34b8f9
https://github.com/AgentSlop-Si/research/blob/main/math/archive/objects/ba/ba59028a517b2be5e776231867d00222694860e718ed1852c4beb5d224443fb4__CHAIN_CHECKPOINT_2026-10-10_v25.md | export SHA256 ba59028a517b2be5e776231867d00222694860e718ed1852c4beb5d224443fb4
Q18 current accepted scope: https://docs.google.com/spreadsheets/d/1BHaGJHkXxf_UfZdyTKF2zrWNFzIP4IvhaqFMj-83BjU/edit#gid=1877766156&amp;range=A21:V21</t>
  </si>
  <si>
    <t>[2026-10-11;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t>
  </si>
  <si>
    <r>
      <rPr>
        <rFont val="Arial"/>
        <color rgb="FF1155CC"/>
        <sz val="10.0"/>
        <u/>
      </rPr>
      <t xml:space="preserve">Catalogue: ALG-002
</t>
    </r>
    <r>
      <rPr>
        <rFont val="Arial"/>
        <color rgb="FF1155CC"/>
        <sz val="10.0"/>
        <u/>
      </rPr>
      <t>novelity breakthough: ALG-002</t>
    </r>
  </si>
  <si>
    <t>Three order1 stages: source uniform cut for N=32m≥64 has13m-square full-rank Fourier block but12m+1 wires. Four stages at N2048: rank683 versus cut676. General repeated-layout growth results retained in source lineage.</t>
  </si>
  <si>
    <t>Fixed scalar scan graph/layout and declared state dimensions; coefficients arbitrary within graph.</t>
  </si>
  <si>
    <t>https://github.com/AgentSlop-Si/research/blob/main/math/archive/objects/a5/a5c0da63f7761f91c26cf7662afb0ba5f7874f330db36791addde9bf6c58f045__F015-original-theory.md | export SHA256 a5c0da63f7761f91c26cf7662afb0ba5f7874f330db36791addde9bf6c58f045…</t>
  </si>
  <si>
    <t>No universal four-stage exclusion; missing communication/state not represented by graph outside theorem.</t>
  </si>
  <si>
    <t>ALG-004</t>
  </si>
  <si>
    <t>Default N=12 divisor choice misses an eligible alternate Q=2 fiber. Completeness of one chosen recognizer is not coverage of every possible split. Fixed-rank and growing-r ledgers differ. No new current closure; historical limitations remain. Next comparison: Compare…</t>
  </si>
  <si>
    <t>Balanced CRT tensor and original fiber recognizers</t>
  </si>
  <si>
    <t>[{"archive_relative_path":"master/fft_research_master_20261009/additions/2213_ongoing/three_stage/approved_bitrev64_source_milestone/AUDIT.md","sha256":"1f799362ab1098fa06df6a7f07e5b9439ae258e052eec96363004dc92001e87d","inspection":"Theorem and/or accepted audit read as inert text in this pass; no supplied program executed, imported, compiled or AST-parsed."},{"archive_relative_path":"master/fft_research_master_20261009/additions/0431_review_and_content_extensions/green_geometry_source_review_0430/PROOF_AND_SCOPE.md","sha256":"6ea159cd569aeef97f36ef243b12c2de0ad44d8e821d94f214f08eb12367b27b","inspection":"Theorem and/or accepted audit read as inert text in this pass; no supplied program executed, imported, compiled or AST-parsed."}]</t>
  </si>
  <si>
    <t>Accepted structured statements; proposed improved dispatcher is design rather than uploaded functionality.</t>
  </si>
  <si>
    <r>
      <rPr>
        <rFont val="Arial"/>
        <color rgb="FF1155CC"/>
        <sz val="10.0"/>
        <u/>
      </rPr>
      <t xml:space="preserve">Catalogue: ALG-004
</t>
    </r>
    <r>
      <rPr>
        <rFont val="Arial"/>
        <color rgb="FF1155CC"/>
        <sz val="10.0"/>
        <u/>
      </rPr>
      <t>novelity breakthough: ALG-004</t>
    </r>
  </si>
  <si>
    <t>Row-specific inherited assessment: Predominantly standard Weil/parabolic and character-table mathematics; combined computational explanation could be useful but independent novelty not established.</t>
  </si>
  <si>
    <t>[2026-10-11 22:05 UTC; independently accepted bounded Weil convention/API]
Independent ACCEPT of fresh bounded tensor convention/covariance/support/Bruhat API controls. All27 symmetric2x2 shears over F3 have full Heisenberg covariance; recorded tensor words and nonsymmetric-B dense cells are reconstructed. The additive-versus-cyclic NF-01 fixture is retained; U(E)=F^-1 C_(-E) F.
Earlier dated history (preserved):
New source v24 read directly. Matrix-rank inequality, cross-ratio argument and bilinear trace relabeling checked as elementary implications. Full Siegel-parabolic normal form is quoted standard theory in source, not independently proved/audited here; exact representation conventions, all finite certificate arrays and code behavior not reverified. Source test logs remain source assertions. Formerly missing RESEARCH.md and checkpoint hashes are now byte-matched, closing availability only. All 19 formerly referenced v24 manifest entries now resolve byte-exactly, including the previously missing 13; this closes availability only.
Related current status (scope, not blanket theorem equivalence): Q18: Proof closed. Corrected v26 theorem: exact row support |im B|, dense kernel, valuation profile and scoped Weil-word exclusions. Printed upper-shear sign is rejected and repaired.</t>
  </si>
  <si>
    <t>[2026-10-11 22:05 UTC; independently accepted bounded Weil convention/API]
Fresh bounded tensor API accepted; historical exhaustive tensor-group suite and production remain unvalidated.
Earlier dated history (preserved):
R1: exact catalogue statement, proof/status qualifiers and current related overlays screened; full proof and model-matched external novelty unassessed for this row in this pass</t>
  </si>
  <si>
    <t>https://github.com/AgentSlop-Si/research/blob/main/math/archive/objects/89/891bba5e67070cf392348ac68abfb62783aec01031c0089f85b50fa1717bcce7__INTEGRATED_RESULTS.md | export SHA256 891bba5e67070cf392348ac68abfb62783aec01031c0089f85b50fa1717bcce7…</t>
  </si>
  <si>
    <t>For balanced crt tensor and original fiber recognizers, compare model-matched raw-vector sparse interpolation and pruned transforms at intermediate fiber budgets, including all negative-instance work and supplied-root costs. Preserve this boundary: Default N=12 divisor choice misses an eligible alternate Q=2 fiber.</t>
  </si>
  <si>
    <t>[2026-10-11 22:05 UTC; independently accepted bounded Weil convention/API]
The historical51,840-element Sp(4,3) suite remains unrun and is not revalidated by these bounded controls. Structural rank budgets are not arithmetic lower bounds. Arbitrary mixed-architecture propagation, numerical production, preparation/bit costs and historical novelty remain separate.
Earlier dated history (preserved):
No unrestricted shared-DAG Ω(N log N) conclusion. Arbitrary symplectic chirp/permutation preparation can exceed O(N). Source-claimed exhaustive Sp(4,3) counts were not rerun.
Q18: Correct source U(E) association to F⁻¹ C_(-E) F before claiming a coherent supplied implementation. Source suite was not executed. Implementation: Source sign correction and numerical implementation pending</t>
  </si>
  <si>
    <t>ALG-005</t>
  </si>
  <si>
    <t>Cancellation/revival can have E&gt;&gt;S; certificate-only public helpers trust input. Rank fallback was independently designed, not attributed to uploaded implementation. No unrestricted convolution/integer-product improvement. No new current closure; historical limitations remain.…</t>
  </si>
  <si>
    <t>Graph-union structured convolution and low-rank escape</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</si>
  <si>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https://github.com/AgentSlop-Si/research/blob/main/math/archive/objects/25/25a586e19ad8303a1cea4fe1201af65bad94ada041a271bc87b4ad1151923267__RESEARCH_20261010-013256_.md | export SHA256 25a586e19ad8303a1cea4fe1201af65bad94ada041a271bc87b4ad1151923267
https://github.com/AgentSlop-Si/research/blob/main/math/archive/objects/b9/b9914d39e311ee715bfecfd365c50d226004eab0642efc35ceb0dae8ea9561a3__PRIOR_ART_AUDIT.md | export SHA256 b9914d39e311ee715bfecfd365c50d226004eab0642efc35ceb0dae8ea9561a3
https://github.com/AgentSlop-Si/research/blob/main/math/archive/objects/6e/6ee556c7be5c30ccc55edec78d11d88035aa9538af7cce7ba712c6b21a0d2973__CHAIN_CHECKPOINT_2026-10-10_v24.md | export SHA256 6ee556c7be5c30ccc55edec78d11d88035aa9538af7cce7ba712c6b21a0d2973
Q18 current accepted scope: https://docs.google.com/spreadsheets/d/1BHaGJHkXxf_UfZdyTKF2zrWNFzIP4IvhaqFMj-83BjU/edit#gid=1877766156&amp;range=A21:V21</t>
  </si>
  <si>
    <t>proved_scoped | REVIEW-09 | Internal scoped outcome. Proof/certificate replay limits: source_bound_evidence: Older saved N64/N128 determinant values and maxflow optimality claims were not rerun. Optimality is unnecessary for the upper-bound separator.
General later repeated-layout growth statements belong to separate source lineage/rows and are not additionally certified by this packet.
inherited_code_executed: False</t>
  </si>
  <si>
    <t>Accepted, including rank-one family violating every fixed state-budget threshold.</t>
  </si>
  <si>
    <r>
      <rPr>
        <rFont val="Arial"/>
        <color rgb="FF1155CC"/>
        <sz val="10.0"/>
        <u/>
      </rPr>
      <t xml:space="preserve">Catalogue: ALG-005
</t>
    </r>
    <r>
      <rPr>
        <rFont val="Arial"/>
        <color rgb="FF1155CC"/>
        <sz val="10.0"/>
        <u/>
      </rPr>
      <t>novelity breakthough: ALG-005</t>
    </r>
  </si>
  <si>
    <t>accepted_scope: For the represented three-stage order-one scalar scan graph with repeated bit reversal, every dyadic N=32m&gt;=64 has a selected full-rank 13m Fourier block separated by 12m+1 scalar vertices. At N2048, the supplied four-stage repeated-bit-reversal graph has Fourier rank 683 versus an explicit cut 676. These are fixed-layout, declared-state-dimension obstructions.
Model/guards/costs: historical_model_preserved_subject_to_current_scope: Fixed scalar scan graph/layout and declared state dimensions; coefficients arbitrary within graph.
Corrections/rejected extensions: rejected_extensions: No arbitrary-layout four-stage exclusion or general FFT arithmetic lower bound.
N32 equality in this cut does not establish feasibility; the explicit N2048 witness is finite, while only the stated N=32m three-stage family is uniform here.</t>
  </si>
  <si>
    <t>proof_revalidation: The uniform cut confines stage1 support to the first 13m inputs, stage2 support to residues0..20 in every 32-block, and stage3 support below 19m. Its count is 1+3m+m+(m-1)+7m+1=12m+1. Bit reversal reverses the high-five-bit/block decomposition exactly. At m=1 the ranks tie; at m&gt;=2 the cut is deficient. Prefix Fourier exponents and distinct root nodes give Vandermonde full rank. For the four-stage N2048 certificate, scalar-state reachability gives a rank upper bound676, while the stored endpoint sets define a 683-square Vandermonde matrix.
fresh_verification: A new topological forward/backward scan-state propagation verifier, distinct from the inherited BFS code, checks exact reachable supports and the empty-cut control at N32,64,128,256,512,1024,2048,4096,8192.
Rechecks all 676 supplied N2048 cut vertices and both endpoint sets; recomputes determinant 24105 mod65537 with omega=3^32 of exact order2048.
checks: checks/FRESH_FINITE_CERTIFICATES.json#M-FIXED-BITREV
branch_and_gauge_audit: Boolean dependency propagation permits every coefficient assignment within the represented graph, including zero transitions and singular stages. It does not assume generic nonzero edges. The rank bound uses actual scalar states and no additional unrepresented communication. Arbitrary non-affine outer endpoint permutations at composite N are not presumed to preserve Vandermonde full rank; appropriate affine-coprime endpoints are valid.
Review record: research_cycle_2113/review09_layouts/PER_ID_OUTCOMES.json; SHA256 ba735868bf0ae1771e53477f36d400908c492a3c79251d6c400bf573846554b1.
Consolidation verifies mapping and hashes; it does not rerun all packet checks. No priority claim.</t>
  </si>
  <si>
    <t>For graph-union structured convolution and low-rank escape, compare model-matched raw-vector sparse interpolation and pruned transforms at intermediate fiber budgets, including all negative-instance work and supplied-root costs. Preserve this boundary: Cancellation/revival can have E&gt;&gt;S; certificate-only public helpers trust input.</t>
  </si>
  <si>
    <t>remaining_obligations: None for these represented-graph obstructions.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</si>
  <si>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No generic dense-input speedup; growing-budget theorem in ALG-002 is separate, not uniformly better. Full input read contract requires explicit scan before early rejection. Q14: Resolve exact intermediate-fiber and rejection-interface priority; any bounded-word implementation…</t>
  </si>
  <si>
    <t>For repeated-bit-reversal finite and uniform cut obstructions, compare the exact grammar and endpoint freedoms with uncertainty, quasiseparable, displacement and graph-induced rank results; scope-specific novelty remains unassessed. Preserve this boundary: No universal four-stage exclusion; missing communication/state not represented by graph outside theorem.</t>
  </si>
  <si>
    <t>accepted
Related current status (scope, not blanket theorem equivalence): Q12: Proof closed. C04 three-stage discrepancy proof reconstructed with endpoint restrictions explicit.</t>
  </si>
  <si>
    <r>
      <rPr>
        <rFont val="Arial"/>
        <color rgb="FF1155CC"/>
        <sz val="10.0"/>
        <u/>
      </rPr>
      <t xml:space="preserve">Catalogue: ALG-081
</t>
    </r>
    <r>
      <rPr>
        <rFont val="Arial"/>
        <color rgb="FF1155CC"/>
        <sz val="10.0"/>
        <u/>
      </rPr>
      <t>novelity breakthough: ALG-081</t>
    </r>
  </si>
  <si>
    <t>Not arbitrary-depth or two arbitrary non-affine composite endpoints; no explicit universal cutoff from existential c; not runtime lower bound.
Q12: Final proof keeps one affine endpoint, or complex prime length for two arbitrary endpoints. No arbitrary-depth/approximate extension. Implementation: Not applicable to abstract proof</t>
  </si>
  <si>
    <t>M-NILPOTENT-FOLD</t>
  </si>
  <si>
    <t>https://github.com/AgentSlop-Si/research/blob/main/math/archive/objects/ea/eaabc7dbe9c22a5cf737850f1a9a39cc06136ce9fd8de44564128f5c5b841b33__REVIEW.md | export SHA256 eaabc7dbe9c22a5cf737850f1a9a39cc06136ce9fd8de44564128f5c5b841b33…</t>
  </si>
  <si>
    <t>https://github.com/AgentSlop-Si/research/blob/main/math/archive/objects/6b/6bdca3c2ff5d7149933b972c46cd60a05715efac7e4a8f0c8e199795e137a787__6bdca3c2ff5d7149933b972c46cd60a05715efac7e4a8f0c8e199795e137a787__THREE_STAGE_REVIEW.md | export SHA256 439b44eb4fd2e88fdbbb2776a3867ddb42cf78090d83881939378ae8d991b7da
https://github.com/AgentSlop-Si/research/blob/main/math/archive/objects/d6/d67ccabd0a8a820f689e5cb3cb5d9e316d0c3f45aa4f7a297454b3128bc4970e__PRIME_ENDPOINT_COROLLARY.md | export SHA256 d67ccabd0a8a820f689e5cb3cb5d9e316d0c3f45aa4f7a297454b3128bc4970e
Q12 current accepted scope: https://docs.google.com/spreadsheets/d/1BHaGJHkXxf_UfZdyTKF2zrWNFzIP4IvhaqFMj-83BjU/edit#gid=1877766156&amp;range=A15:V15</t>
  </si>
  <si>
    <t>["F077","F078"]</t>
  </si>
  <si>
    <t>All-scalar Fourier folding obstruction</t>
  </si>
  <si>
    <t>[2026-10-13; accepted-result cutoff 05:16:43 UTC; bounded later acceptance]
F015 comparison COMPLETE 15, inactive. Sharper complete exact solver or certified advice/construction remains the existing Q14/STR-Q5 gate with unchanged scores. Reopen only for a specific named solver and full finite-parameter domination proof charging preparation, ingestion, validation, residual work and storage.
Earlier dated history (preserved verbatim):
Structured family only. Ordinary fallback restores O(N log N) worst case. Green solver requires every local diagonal and closure denominator nonzero, stronger than invertibility alone. Largest independently counted profile: 7,516,160 vs 7,340,032 operations (2.4% more), no…</t>
  </si>
  <si>
    <t>[2026-10-13; accepted-result cutoff 05:16:43 UTC; bounded later acceptance]
TO RESEARCH: broader parent; bounded F015 comparison COMPLETE 15
Earlier dated history (preserved verbatim):
[2026-10-13;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</si>
  <si>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For specified four-to-one rectangular/square fold Q and compatible roots, QF_(4N)−γF_NQ has full row rankN for everyγ over splitting fields char∤4N. A selected minor equals det(F_N)(−γ)^N using nilpotence;γ0 handled separately. Proper active bank gives layer-defect rank sum≥N−b|J|.</t>
  </si>
  <si>
    <t>Exact specified fold, bank position and scalar-copy layers; arbitrary scalar normalization included.</t>
  </si>
  <si>
    <t>Genuine four-fiber mixing/changed banks outside model; rank defect easily generated in O(N), not cost lower bound.</t>
  </si>
  <si>
    <t>[{"archive_relative_path":"master/fft_research_master_20261009/additions/2351_constructive_gates/review_nilpotent_fold_addendum/INDEPENDENT_REVIEW.md","sha256":"e997688eac279b14aa64e64f7bc55998f778169d3e32e5f885aab60e07e319f3","inspection":"Theorem and/or accepted audit read as inert text in this pass; no supplied program executed, imported, compiled or AST-parsed."}]</t>
  </si>
  <si>
    <t>[2026-10-13; accepted-result cutoff 05:16:43 UTC; bounded later acceptance]
Independent ACCEPT of the bounded exact arbitrary-amplitude raw-grid solver-contract comparison and cold cost ledger. Original F015 supplied-root cap/aggregate theorem and conservative exact-complex D_M comparator are unchanged. Named comparison COMPLETE 15. Review manifest 5bd41500fa05a326c93eeafc037dc23c0b85c8bdbf8e4ea440de94ea32300721.
Earlier dated history (preserved verbatim):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t>
  </si>
  <si>
    <t>[2026-10-13; accepted-result cutoff 05:16:43 UTC; bounded later acceptance]
Comparison COMPLETE 15 inactive; broader parent OPEN
Earlier dated history (preserved verbatim):
Unassigned</t>
  </si>
  <si>
    <t>No universal FFT lower bound; finite-field additive uncertainty not imported from prime complex case; dense structured repairs remain possible.
No new current closure; historical limitations remain.</t>
  </si>
  <si>
    <r>
      <rPr>
        <rFont val="Arial"/>
        <color rgb="FF1155CC"/>
        <sz val="10.0"/>
        <u/>
      </rPr>
      <t xml:space="preserve">Catalogue: F015
</t>
    </r>
    <r>
      <rPr>
        <rFont val="Arial"/>
        <color rgb="FF1155CC"/>
        <sz val="10.0"/>
        <u/>
      </rPr>
      <t xml:space="preserve">novelity breakthough: F015
</t>
    </r>
    <r>
      <rPr>
        <rFont val="Arial"/>
        <color rgb="FF1155CC"/>
        <sz val="10.0"/>
        <u/>
      </rPr>
      <t>Theorem register 29</t>
    </r>
  </si>
  <si>
    <t>https://github.com/AgentSlop-Si/research/blob/main/math/archive/objects/de/de519608a7ea065ea1278805d3b987ae9aa4a2b6001aa5a4202c135bc3e8ec9a__PHASE12_AUDIT.md | export SHA256 c5c98e059939b604241ff8063bec71abbf94137bb866c2beb7a7fea1b9e804fe
https://github.com/AgentSlop-Si/research/blob/main/math/archive/objects/6e/6ea159cd569aeef97f36ef243b12c2de0ad44d8e821d94f214f08eb12367b27b__PROOF_AND_SCOPE.md | export SHA256 6ea159cd569aeef97f36ef243b12c2de0ad44d8e821d94f214f08eb12367b27b</t>
  </si>
  <si>
    <t>proved_scoped | REVIEW-10 | Internal scoped outcome. Proof/certificate replay limits: source_program_execution: False</t>
  </si>
  <si>
    <t>accepted_scope: All-scalar full-row-rank fold defect and quantitative layer-descent defect budget in the specified fold/bank model.
Model/guards/costs: model_and_guards: b power of two, a=b or 2b; compatible primitive 4N and N roots; char does not divide 4N; specified projection and bank placement.
exceptional_and_singular_branches: gamma=0 handled by rank(QF), b=1 by K=0; proper active bank essential; changed bank normalization requires new discrepancy bound.
finite_vs_uniform: Fresh finite controls corroborate the report proof; they do not independently establish an all-length theorem or fast evaluator.
Corrections/rejected extensions: rejected_overclaims: Genuine fiber mixing and changed layouts are outside the copying obstruction; linear rank defect is not superlinear work.</t>
  </si>
  <si>
    <t>fresh_checks: checks/CHECK_RESULTS.json#M-NILPOTENT-FOLD
Review record: research_cycle_2113/review10_feedback/PER_ID_OUTCOMES.json; SHA256 a134b97c9383dde6876cc986d5cef5eafbd77ffe9c878f33906236721680504e.
Consolidation verifies mapping and hashes; it does not rerun all packet checks. No priority claim.</t>
  </si>
  <si>
    <t>remaining_obligation: Construct genuinely mixing compatible coefficients, not merely scalar-copied layers.
construction_status: open_not_supplied_by_accepted_scope
Current supplement treatment: 
Packet priority qualification: novelty_claim: none
Historical gaps and historical current-overlay text are preserved in the consolidated ledger and A:V.</t>
  </si>
  <si>
    <t>Resolve exact intermediate-fiber and rejection-interface priority; any bounded-word implementation requires its own complete contract. [2026-10-11 17:20 UTC; reviewed cross-tab reconciliation] BOUNDED PRIOR-INTERFACE COMPARISON COMPLETE. Original near-quadratic Bringmann…</t>
  </si>
  <si>
    <t>For all-scalar fourier folding obstruction, compare the exact grammar and endpoint freedoms with uncertainty, quasiseparable, displacement and graph-induced rank results; scope-specific novelty remains unassessed. Preserve this boundary: Genuine four-fiber mixing/changed banks outside model; rank defect easily generated in O(N), not cost lower bound.</t>
  </si>
  <si>
    <t>Arbitrary non-affine routing escapes; term count not scalar work; exact strict-cut implementation correction retained.
No new current closure; historical limitations remain.</t>
  </si>
  <si>
    <t>https://github.com/AgentSlop-Si/research/blob/main/math/archive/objects/7a/7a182b9a8073acd8ee16dfb711407de35ea04adff07a32f806e7b8d8bfb1195c__PHASE26_AUDIT.md | export SHA256 c96ca40bf737883b3a5d6287a3a48d39c8a05919140c93890afa25ff3eead94d</t>
  </si>
  <si>
    <t>M-MGG-CAPACITY</t>
  </si>
  <si>
    <t>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</si>
  <si>
    <t>["F077"]</t>
  </si>
  <si>
    <t>Research queue 17</t>
  </si>
  <si>
    <t>Hamiltonian expander capacity escape</t>
  </si>
  <si>
    <t>Select a genuinely new growing-fiber interface beyond the accepted dense N=15 nondivisor implementation, or resolve the remaining exact intermediate-fiber/rejection prior-interface comparison. Charge all raw reads, attempted fibers, local denominator and closure guards, refusals and fallback. Fast arbitrary-length/windowed HIKP binning and finite-word stability remain separate; do not repeat the closed N15 milestone.</t>
  </si>
  <si>
    <t>An independently checked complete interface/cost mapping or a precise new refusal, source or numerical blocker. Dense exact-field N15 success does not certify a fast randomized engine or production executor.</t>
  </si>
  <si>
    <t>Direct arbitrary-length binning, finite-word HIKP engine, original sharper uniform preparation and full interface priority remain open.</t>
  </si>
  <si>
    <t>Every dyadic N≥2^17 admits8 O(N)-enumerable Hamiltonian cycles with three-copy aggregate incoming capacity&gt;N/2 on every balanced common subset. Hierarchical exact edit count multiplies by4; margins768·4^ℓ and15360·4^ℓ for certified seeds.</t>
  </si>
  <si>
    <t>M-CHIRP-NECESSARY</t>
  </si>
  <si>
    <t>[2026-10-13; full status reconciliation]
OPEN: implementation, costing, integration or a stronger extension remains; the earlier accepted scoped result is retained.
Earlier dated history (preserved verbatim):
Bounded stage completed; distinct follow-up remains</t>
  </si>
  <si>
    <t>Forced chirp inverse-support and nonlinear N13 gates</t>
  </si>
  <si>
    <t>MGG square/rectangular quotient and splicing; common-subset complementary edge counts only.</t>
  </si>
  <si>
    <t>For odd N and legal chirp denominator, B^−1 has a full row, so a product of L monomial-ended cyclic Greens needs2^L≥N. Complementary cut ranks equal Fourier inverse cut ranks; natural half-cut rankfloor(N/2), forcing mean circular displacement≥(N−1)/(2r) for r diagonal-ended occurrences. Specific noncommuting N13 orders have a division-free4×4 coefficient determinant60131 mod65521≠0, excluding every weight and singular endpoint mask in those fixed orders.</t>
  </si>
  <si>
    <t>Primitive-root fields with char not dividing2N and legal1+NG; N13 lift complex, fixed cycle pair.</t>
  </si>
  <si>
    <t>No arbitrary paired-Green impossibility; finite-field diagonal density can fail; cuts require charged routing; no DAG runtime conclusion.
No new current closure; historical limitations remain.</t>
  </si>
  <si>
    <t>No moving-interface separator sufficiency, actual rank attainment, phase coefficients, compatible full Fourier lift or cost advantage.</t>
  </si>
  <si>
    <t>https://github.com/AgentSlop-Si/research/blob/main/math/archive/objects/3c/3cd89f289ca42ef779bfd4955dd4bfc54a76623a2d0ed11be1c633358d0b8fb0__REVIEW.md | export SHA256 3cd89f289ca42ef779bfd4955dd4bfc54a76623a2d0ed11be1c633358d0b8fb0
https://github.com/AgentSlop-Si/research/blob/main/math/archive/objects/e5/e578c16b6e311fa9b4922b0942f5d0a6b00aafbea26d478d513b79b61aeebbfa__REVIEW.md | export SHA256 e578c16b6e311fa9b4922b0942f5d0a6b00aafbea26d478d513b79b61aeebbfa</t>
  </si>
  <si>
    <t>[{"archive_relative_path":"master/fft_research_master_20261009/additions/2351_constructive_gates/review_nonlinear_cycle_bank/INDEPENDENT_REVIEW.md","sha256":"2cc9d1ad7e707dc7fe6a8494411730c19496a454fb83d03bbeb65775b8905cd9","inspection":"Theorem and/or accepted audit read as inert text in this pass; no supplied program executed, imported, compiled or AST-parsed."},{"archive_relative_path":"master/fft_research_master_20261009/additions/2351_constructive_gates/review_nilpotent_fold_addendum/INDEPENDENT_REVIEW.md","sha256":"e997688eac279b14aa64e64f7bc55998f778169d3e32e5f885aab60e07e319f3","inspection":"Theorem and/or accepted audit read as inert text in this pass; no supplied program executed, imported, compiled or AST-parsed."}]</t>
  </si>
  <si>
    <t>Next cycle 8</t>
  </si>
  <si>
    <t>libfile_3e6100d5e41c81918760fd96ebb06103; SHA256 1d1fb981a71d5af0687090534295af812d758dab736acf5fe910c914e83ec48e.</t>
  </si>
  <si>
    <t>accepted_scope: Eight O(N)-enumerable Hamiltonian orders for every dyadic N&gt;=2^17 pass balanced common-subset capacity; exact hierarchical edit recurrence sharpens margins.
Model/guards/costs: model_and_guards: Classical labeled MGG spectral premise; loops/multiplicities retained; deterministic splices; declared hierarchy seeds/zero-tail invariant.
exceptional_and_singular_branches: Threshold sufficient, not optimal; small sizes not declared impossible; rational margins 768*4^ell and 15360*4^ell kept.
finite_vs_uniform: Fresh finite controls corroborate the report proof; they do not independently establish an all-length theorem or fast evaluator.
Corrections/rejected extensions: rejected_overclaims: Potential capacity is not actual rank attainment, coefficient realizability or moving-interface separator sufficiency. O(N) word enumeration is not O(N) bits.</t>
  </si>
  <si>
    <t>fresh_checks: checks/CHECK_RESULTS.json#M-MGG-CAPACITY
Review record: research_cycle_2113/review10_feedback/PER_ID_OUTCOMES.json; SHA256 a134b97c9383dde6876cc986d5cef5eafbd77ffe9c878f33906236721680504e.
Consolidation verifies mapping and hashes; it does not rerun all packet checks. No priority claim.</t>
  </si>
  <si>
    <t>remaining_obligation: Fourier coefficients, fully compatible lift and cost advantage are not supplied.
construction_status: open_not_supplied_by_accepted_scope
Current supplement treatment: 
Packet priority qualification: novelty_claim: none
Historical gaps and historical current-overlay text are preserved in the consolidated ledger and A:V.</t>
  </si>
  <si>
    <t>For forced chirp inverse-support and nonlinear n13 gates, compare the exact grammar and endpoint freedoms with uncertainty, quasiseparable, displacement and graph-induced rank results; scope-specific novelty remains unassessed. Preserve this boundary: No arbitrary paired-Green impossibility; finite-field diagonal density can fail; cuts require charged routing; no DAG runtime conclusion.</t>
  </si>
  <si>
    <t>[2026-10-13; full status reconciliation]
OPEN: implementation, costing, integration or a stronger extension remains; the earlier accepted scoped result is retained.
Earlier dated history (preserved verbatim):
NF-03 quantitative follow-on within this existing family; prior extra-pole existence and h&lt;=Qmin&lt;=h+1 bounds are unchanged. New compact rational family and same-coordinate exponential condition envelope independently accepted, with a paid whole-bank rational Karatsuba query and separate bit ledger. Useful practical conditioning/preparation and the broader NF-03 gate stay OPEN.</t>
  </si>
  <si>
    <t>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t>
  </si>
  <si>
    <t>For hamiltonian expander capacity escape, compare the exact grammar and endpoint freedoms with uncertainty, quasiseparable, displacement and graph-induced rank results; scope-specific novelty remains unassessed. Preserve this boundary: No moving-interface separator sufficiency, actual rank attainment, phase coefficients, compatible full Fourier lift or cost advantage.</t>
  </si>
  <si>
    <t>[2026-10-11 23:18 UTC; independently accepted primary-incidence dependency only]
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
Earlier dated history (preserved):
conditional: matrix deductions accepted given stated published odd-polygon incidence theorem</t>
  </si>
  <si>
    <r>
      <rPr>
        <rFont val="Arial"/>
        <color rgb="FF1155CC"/>
        <sz val="10.0"/>
        <u/>
      </rPr>
      <t xml:space="preserve">Catalogue: ALG-EVEN-PRONY-EXTRA-POLE
</t>
    </r>
    <r>
      <rPr>
        <rFont val="Arial"/>
        <color rgb="FF1155CC"/>
        <sz val="10.0"/>
        <u/>
      </rPr>
      <t xml:space="preserve">novelity breakthough: ALG-EVEN-PRONY-EXTRA-POLE
</t>
    </r>
    <r>
      <rPr>
        <rFont val="Arial"/>
        <color rgb="FF1155CC"/>
        <sz val="10.0"/>
        <u/>
      </rPr>
      <t>Source comparisons 21</t>
    </r>
  </si>
  <si>
    <t>[2026-10-11 23:18 UTC; independently accepted primary-incidence dependency only]
Independent ACCEPT closes only M-CHORD::primary-incidence-dependency. Remaining editorial action: apply the Heineken citation, complete-line proof extension, n=5 six-endpoint case and Tao locator to manuscript Section0, TheoremA Step5 and references. Historical/worldwide priority stays unresolved. Preserve complex odd n&gt;=5, primitive-affine step coprime to n, nonsingular monomial endpoints and Hamiltonian right routing. Near-full bound remains false over finite fields; arbitrary nonaffine composite profiles, general fast solves and full two-layer impossibility remain outside scope. Original n−2 local bound, local sharpness, density, prime hybrid and restricted scalar-polynomial bound are unchanged. Independent acceptance ZIP SHA256 cd78fd30958d58759f32f1255eaa188a36d96a931032511b2d52a2bec442a816. Primary access is complete PDF text extraction only; no PDF-byte possession/digest or visual facsimile inspection is claimed.
Earlier dated history (preserved):
Near-full bound false over finite fields (F19,N9 counterexample); polynomial-degree obstruction not arbitrary fast solve; arbitrary non-affine composite triples outside scope.
No new current closure; historical limitations remain.</t>
  </si>
  <si>
    <t>[2026-10-11 23:18 UTC; independently accepted primary-incidence dependency only]
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
Earlier dated history (preserved):
https://github.com/AgentSlop-Si/research/blob/main/math/archive/objects/27/2706ae6387c93f0280b129d9ae4333972f8ab21322fd83bdfc251c9a28b8de56__REVIEW.md | export SHA256 69dd25d3d896a341bbe906545846f84708ab1f1069ee02fd7bc541d3b848e063</t>
  </si>
  <si>
    <t>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t>
  </si>
  <si>
    <t>ALG-FINITE-CHIRP-1001</t>
  </si>
  <si>
    <t>M-CUT-EXPANDER</t>
  </si>
  <si>
    <t>No extension past 1001, all composites, or all 5r². Later infinite families are proved separately. No new current closure; historical limitations remain. Next comparison: Compare legal nonzero/nonresonant-node restrictions and forced diagonal/minimum classification against…</t>
  </si>
  <si>
    <t>Complete finite odd-length scalar-bank classification through 1001</t>
  </si>
  <si>
    <t>["F035","F052"]</t>
  </si>
  <si>
    <t>[2026-10-13; full status reconciliation]
OPEN: historical attribution / primary-source comparison is the leading recorded task. The accepted scoped correctness proof is not being reopened.
Earlier dated history (preserved verbatim):
Finite odd-length classification through 1001 reviewed; no universal-composite conclusion</t>
  </si>
  <si>
    <t>Graph-cut rank bounds and all-cut capacity survivors</t>
  </si>
  <si>
    <t>Every certificate and the complete index range independently verified. Original standalone verifier omitted an index-completeness assertion, but the archived data are complete.</t>
  </si>
  <si>
    <r>
      <rPr>
        <rFont val="Arial"/>
        <color rgb="FF1155CC"/>
        <sz val="10.0"/>
        <u/>
      </rPr>
      <t xml:space="preserve">Catalogue: ALG-FINITE-CHIRP-1001
</t>
    </r>
    <r>
      <rPr>
        <rFont val="Arial"/>
        <color rgb="FF1155CC"/>
        <sz val="10.0"/>
        <u/>
      </rPr>
      <t>novelity breakthough: ALG-FINITE-CHIRP-1001</t>
    </r>
  </si>
  <si>
    <t>https://github.com/AgentSlop-Si/research/blob/main/math/archive/objects/c6/c64b813620686131f520339c14a0e5efc1c859999c228c823faf68e943d5a0b1__CLASSIFICATION.md | export SHA256 c64b813620686131f520339c14a0e5efc1c859999c228c823faf68e943d5a0b1…</t>
  </si>
  <si>
    <t>For complete finite odd-length scalar-bank classification through 1001, compare legal nonzero/nonresonant-node restrictions and forced diagonal/minimum classification against q-moment/Padé literature after applying the exact Lubinsky–Saff substitution. Preserve this boundary: No extension past 1001, all composites, or all 5r².</t>
  </si>
  <si>
    <t>Fixed-coordinate Green sums/products rank bounded by total nonzero crossing occurrences, counting inserted permutations. Flat-unitary blocks yield explicit Frobenius/operator error floors. Classical MGG20-plan two-stage all-square topology exceeds maximal cut capacity. Lifted block compatibility gives rankH(F)=(r+s)N+rank(F−YX).</t>
  </si>
  <si>
    <t>Fixed coordinate grammar, arbitrary-permutation multi-cycle plans;20 plans broader than four-Hamiltonian grammar.</t>
  </si>
  <si>
    <t>[2026-10-11 23:18 UTC; independently accepted primary-incidence dependency only]
External historical novelty remains UNASSESSED. Independent primary-body text and premise comparison closes only the M-CHORD geometric-incidence source dependency; this is not a priority, discovery-count or numerical-bound promotion. Heineken1962 pp275–278 supplies the primary source, with explicit proof-level side-line extension and separate n=5 argument. All existing complex odd/primitive-affine/Hamiltonian and nonsingular-endpoint model guards remain. Independent acceptance ZIP SHA256 cd78fd30958d58759f32f1255eaa188a36d96a931032511b2d52a2bec442a816. Primary access is complete PDF text extraction only; no PDF-byte possession/digest or visual facsimile inspection is claimed.
Earlier dated history (preserved):
SCREENED ONLY: exact statement/status checked; external historical novelty unassessed for this row in this pass</t>
  </si>
  <si>
    <t>[2026-10-13 12:24:37 UTC; frozen accepted-source cutoff]
Parent priority 53 is unchanged. Historical attribution remains open for the exact simple, nonzero, nonresonant common-cycle grammar. Resume only with a specific fresh primary theorem, mapping field, moments, pole guards, optional diagonal, resonance/simplicity, counted minimum and cost.
Earlier dated history (preserved verbatim):
No unrestricted inverse-bank minimum or all-composite squarefreeness. Branch nodes not necessarily in Q(q). O(N³) setup/O(N²) application generally, improved O(N²) setup on lower-bank cases, exact field operations only. Q03: Keep common-good-component and no repeated-prime…</t>
  </si>
  <si>
    <t>Capacity survivor not Fourier identity; actual rank may cancel; shuffles cannot be free.</t>
  </si>
  <si>
    <t>M-CRT-TRANSFER</t>
  </si>
  <si>
    <t>Complementary CRT transfer rank and unique sparsest split</t>
  </si>
  <si>
    <t>[2026-10-13 12:24:37 UTC; frozen accepted-source cutoff]
Independent source-closure acceptance recovers the exact original global-bank theorem/classification body and completes the selected LS87 determinant, annihilator and forced-diagonal mapping plus qualified Pozza–Pranic comparison. Missing LS87 p.360 is a bibliography-image gap, not a missing mathematical body.
Earlier dated history (preserved verbatim):
Uniform construction/minimum and partial free-diagonal classification independently accepted. Nonsingular Hankel lower bound and guarded polynomial-pencil upper construction both checked. Related current status (scope, not blanket theorem equivalence): Q03: Proof closed.…</t>
  </si>
  <si>
    <t>[{"archive_relative_path":"master/fft_research_master_20261009/additions/0038_construction_and_source_synthesis/reviews/review_hero0_phase13/REVIEW.md","sha256":"e52478975ec0e501026145bf62e9bd58dde6ea0bb4c0718d7382d5d78d20a06e","inspection":"Theorem and/or accepted audit read as inert text in this pass; no supplied program executed, imported, compiled or AST-parsed."}]</t>
  </si>
  <si>
    <t>For balanced partition of N2m distinct Fourier roots, remainder maps R_A,R_B have invertible difference. Combined literal support≥2m, equality iff root polynomialsz^m±1, hence parity split up to exchange. Exact N16 rootpolynomial histogram and modular transfer histograms accepted.</t>
  </si>
  <si>
    <t>Monomial quotient bases, distinct roots, literal transfer support.</t>
  </si>
  <si>
    <r>
      <rPr>
        <rFont val="Arial"/>
        <color rgb="FF1155CC"/>
        <sz val="10.0"/>
        <u/>
      </rPr>
      <t xml:space="preserve">Catalogue: F021
</t>
    </r>
    <r>
      <rPr>
        <rFont val="Arial"/>
        <color rgb="FF1155CC"/>
        <sz val="10.0"/>
        <u/>
      </rPr>
      <t xml:space="preserve">novelity breakthough: F021
</t>
    </r>
    <r>
      <rPr>
        <rFont val="Arial"/>
        <color rgb="FF1155CC"/>
        <sz val="10.0"/>
        <u/>
      </rPr>
      <t>Theorem register 32</t>
    </r>
  </si>
  <si>
    <t>Modular nonperiodic support94 gives complex lower bound, not equality. Optional invertible-baseline sharpness falseN2/GF3; main CRT theorem unaffected. Literal support not circuit cost.
No new current closure; historical limitations remain.</t>
  </si>
  <si>
    <t>https://github.com/AgentSlop-Si/research/blob/main/math/archive/objects/c4/c477aca2753343360a9fbdc734389741ea14a043c4dc6d8cd06e63b681fdd04d__PHASE8_AUDIT.md | export SHA256 24788377b04944ad46adfcf5d692305c22e8bde7f6541ad1d3c27bdf6d1188d0</t>
  </si>
  <si>
    <t>[2026-10-13 12:24:37 UTC; frozen accepted-source cutoff]
F021-SOURCE: libfile_ebc922bed1408191adc226331e65894a; archive SHA-256 3f717a5e349616012bd05e33d579655d7942458f619266f8d28dc1be2dc73eb9
Earlier dated history (preserved verbatim):
https://github.com/AgentSlop-Si/research/blob/main/math/archive/objects/df/dfea8a0a54f747e9af09acceb7d92b0345233731da03fe9ed0e86f4d26524c6a__INDEPENDENT_AUDIT.md | export SHA256 3fa45f3acbb5185f6d70323bbd30d6c4298504eb2f3647c5d4f276030491dee5…</t>
  </si>
  <si>
    <t>proved_scoped | REVIEW-10 | Internal scoped outcome. Proof/certificate replay limits: source_program_execution: False
Source identity/access boundary: 
Documented sanitized exports: e52478975ec0e501026145bf62e9bd58dde6ea0bb4c0718d7382d5d78d20a06e. Original-byte gaps remain preserved.</t>
  </si>
  <si>
    <t>accepted_scope: Fixed-coordinate Green cross-rank calculus, complex flat-unitary error floors, broader all-cut expander capacity survivor, and lifted Schur compatibility rank identity.
Model/guards/costs: model_and_guards: Legal weighted-permutation denominators; fixed global coordinate cuts; charge inserted permutations and repeated occurrences; complex norm claims separated from field ranks.
exceptional_and_singular_branches: Zero weights, multiple cycles, fixed points allowed; hidden routing cannot be free.
finite_vs_uniform: Fresh finite controls corroborate the report proof; they do not independently establish an all-length theorem or fast evaluator.
Corrections/rejected extensions: rejected_overclaims: Twenty arbitrary-permutation plans are broader than four Hamiltonian plans; capacity does not imply phases or actual rank; polynomial compatibility not fast rank computation.</t>
  </si>
  <si>
    <t>fresh_checks: checks/CHECK_RESULTS.json#M-CUT-EXPANDER
Review record: research_cycle_2113/review10_feedback/PER_ID_OUTCOMES.json; SHA256 a134b97c9383dde6876cc986d5cef5eafbd77ffe9c878f33906236721680504e.
Consolidation verifies mapping and hashes; it does not rerun all packet checks. No priority claim.</t>
  </si>
  <si>
    <t>remaining_obligation: Find coefficient realization or a stronger obstruction within the intended grammar.
construction_status: open_not_supplied_by_accepted_scope
Current supplement treatment: 
Packet priority qualification: novelty_claim: none
Historical gaps and historical current-overlay text are preserved in the consolidated ledger and A:V.</t>
  </si>
  <si>
    <t>[2026-10-13; full status reconciliation]
OPEN: implementation, costing, integration or a stronger extension remains; the earlier accepted scoped result is retained. Polynomial/practically small conditioning and exact h-pole optimality remain unproved; production/finite-word preparation is separate. Shared work view: NEW-07, NF-03, Q20. This is not theorem equivalence.
Earlier dated history (preserved verbatim):
NF-03 quantitative follow-on within this existing family; prior extra-pole existence and h&lt;=Qmin&lt;=h+1 bounds are unchanged. New compact rational family and same-coordinate exponential condition envelope independently accepted, with a paid whole-bank rational Karatsuba query and separate bit ledger. Useful practical conditioning/preparation and the broader NF-03 gate stay OPEN.</t>
  </si>
  <si>
    <t>[2026-10-13 14:29:35 UTC; accepted-source cutoff]
Exact characteristic-zero minimum 112 is accepted at N=16 over Q(zeta16), for |A|=8 in the fixed ascending remainder basis, with trivial translation stabilizer. A witness attains 56+56; 64 minimizing subsets form one affine/complement orbit. GF(17)'s 94 is only a nonsharp lower bound.
Earlier dated history (preserved verbatim):
Accepted at its explicitly guarded scope in the recorded internal review; this ranking adds no proof or replay acceptance.</t>
  </si>
  <si>
    <t>[2026-10-13 14:29:35 UTC; accepted-source cutoff]
Parent OPEN, priority 42. Select a genuinely new size, permitted basis or paid application mechanism with an exact certificate and complete domain. Do not rerun the now-exhaustive N=16 fixed-basis minimum as an open gate.
Earlier dated history (preserved verbatim):
For complementary crt transfer rank and unique sparsest split, compare the exact grammar and endpoint freedoms with uncertainty, quasiseparable, displacement and graph-induced rank results; scope-specific novelty remains unassessed. Preserve this boundary: Modular nonperiodic support94 gives complex lower bound, not equality.</t>
  </si>
  <si>
    <t>[2026-10-13 14:29:35 UTC; accepted-source cutoff]
112 is a finite fixed-basis sparsity minimum, not an unrestricted circuit lower bound or asymptotic transform algorithm. Preserve exact characteristic-zero zero tests; modular zeros can be accidental. No stability or worldwide-novelty conclusion.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</si>
  <si>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r>
      <rPr>
        <rFont val="Arial"/>
        <color rgb="FF1155CC"/>
        <sz val="10.0"/>
        <u/>
      </rPr>
      <t xml:space="preserve">novelity breakthough: NEW-07
</t>
    </r>
    <r>
      <rPr>
        <rFont val="Arial"/>
        <color rgb="FF1155CC"/>
        <sz val="10.0"/>
        <u/>
      </rPr>
      <t>New results 10</t>
    </r>
  </si>
  <si>
    <t>For graph-cut rank bounds and all-cut capacity survivors, compare the exact grammar and endpoint freedoms with uncertainty, quasiseparable, displacement and graph-induced rank results; scope-specific novelty remains unassessed. Preserve this boundary: Capacity survivor not Fourier identity; actual rank may cancel; shuffles cannot be free.</t>
  </si>
  <si>
    <t>Capacity survivor not Fourier identity; actual rank may cancel; shuffles cannot be free.
No new current closure; historical limitations remain.</t>
  </si>
  <si>
    <t>https://github.com/AgentSlop-Si/research/blob/main/math/archive/objects/e5/e52478975ec0e501026145bf62e9bd58dde6ea0bb4c0718d7382d5d78d20a06e__REVIEW.md | export SHA256 7375821e269a5e6f7f5b5d9f52787a49d5389398e7a11ab3b868e4edd693eda1</t>
  </si>
  <si>
    <t>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t>
  </si>
  <si>
    <t>M-TRANSVERSE</t>
  </si>
  <si>
    <t>[2026-10-13; full status reconciliation]
OPEN: implementation, costing, integration or a stronger extension remains; the earlier accepted scoped result is retained. Polynomial/practically small conditioning and exact h-pole optimality remain unproved; production/finite-word preparation is separate. Shared work view: NEW-07, NF-03, Q20. This is not theorem equivalence.
Earlier dated history (preserved verbatim):
New compact rational family and same-coordinate exponential condition envelope independently accepted, with a paid whole-bank rational Karatsuba query and separate bit ledger. Useful practical conditioning/preparation and the broader NF-03 gate stay OPEN.</t>
  </si>
  <si>
    <t>["F036"]</t>
  </si>
  <si>
    <t>Transverse-rank obstruction despite expansion</t>
  </si>
  <si>
    <t>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t>
  </si>
  <si>
    <t>Fusion list 14</t>
  </si>
  <si>
    <t>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t>
  </si>
  <si>
    <t>New compact rational family and same-coordinate exponential condition envelope independently accepted, with a paid whole-bank rational Karatsuba query and separate bit ledger. Useful practical conditioning/preparation and the broader NF-03 gate stay OPEN.</t>
  </si>
  <si>
    <t>For N=s², paths YX with X preserving y and Y preserving x have each transverse block rank≤1; sum r paths has error relativeFrobenius≥sqrt(1−r/s), operator≥sqrt(1−r/s). s paths suffice in enlarged arbitrary-fiber grammar. Classical Cartesian expander40-plan network passes all same-subset capacities but retains r1 obstruction.</t>
  </si>
  <si>
    <t>Dense center can be fast; no quadratic work lower bound; arbitrary composite non-affine triples not covered.
No new current closure; historical limitations remain.</t>
  </si>
  <si>
    <t>Polarized two-axis order, no extra axis switching/unaccounted routing; complex approximation.</t>
  </si>
  <si>
    <t>https://github.com/AgentSlop-Si/research/blob/main/math/archive/objects/68/688ee118a6fc3855176ccedf78ff6663307af84d70b10ecaae51ed9c4aa154b2__688ee118a6fc3855176ccedf78ff6663307af84d70b10ecaae51ed9c4aa154b2__FCUT_AUDIT.md | export SHA256 24708f0c38135ac7630eb9bff1e0b68059e4b553074fc5eff019b9643b161977</t>
  </si>
  <si>
    <t>No mixed-axis Phase13 exclusion; generic rook dimension count is not Fourier-specific; branch count≠runtime.</t>
  </si>
  <si>
    <t>[{"archive_relative_path":"master/fft_research_master_20261009/additions/0038_construction_and_source_synthesis/reviews/review_hero0_phase14/REVIEW.md","sha256":"2dff66db49b4e085ccaf37caf3a61a3bb1e7714930c9d3435ca4e83aa1431ad6","inspection":"Theorem and/or accepted audit read as inert text in this pass; no supplied program executed, imported, compiled or AST-parsed."}]</t>
  </si>
  <si>
    <t>Research queue 23</t>
  </si>
  <si>
    <t>accepted_scope: Polarized two-axis transverse rank/error obstruction, sharp s-path enlarged-grammar decomposition, and capacity counterfamily.
Model/guards/costs: model_and_guards: N=s^2, X preserves y and Y preserves x; sums of r such paths; complex normalized approximation theorem; exact field rank controls separate.
exceptional_and_singular_branches: Singular fiber factors allowed; mixed-axis stages, extra axis switches and routing outside rank-one scope.
finite_vs_uniform: Fresh finite controls corroborate the report proof; they do not independently establish an all-length theorem or fast evaluator.
Corrections/rejected extensions: rejected_overclaims: Rook parameter/gauge count excludes generic targets only, not Fourier. Branch count does not imply operation lower bound with sharing.</t>
  </si>
  <si>
    <t>No universal four-stage exclusion; missing communication/state not represented by graph outside theorem.
No new current closure; historical limitations remain.</t>
  </si>
  <si>
    <t>fresh_checks: checks/CHECK_RESULTS.json#M-TRANSVERSE
Review record: research_cycle_2113/review10_feedback/PER_ID_OUTCOMES.json; SHA256 a134b97c9383dde6876cc986d5cef5eafbd77ffe9c878f33906236721680504e.
Consolidation verifies mapping and hashes; it does not rerun all packet checks. No priority claim.</t>
  </si>
  <si>
    <t>[2026-10-13; full status reconciliation]
OPEN: a new proof or positive construction remains. Earlier accepted scoped theorems remain complete.
Earlier dated history (preserved verbatim):
Only the named q2/B8 finite all-row experiment and canonical immutable API are complete. The broad AESGR program remains open. This is a finite classical radix2 translation; it supplies no uniform fixed-depth q^(Theta(q)) family, minimal depth, arc-code saturation, global rewiring, varying-q coefficient-generation theorem, asymptotic improvement or historical novelty.</t>
  </si>
  <si>
    <t>https://github.com/AgentSlop-Si/research/blob/main/math/archive/objects/1f/1f799362ab1098fa06df6a7f07e5b9439ae258e052eec96363004dc92001e87d__1f799362ab1098fa06df__AUDIT.md | export SHA256 1f799362ab1098fa06df6a7f07e5b9439ae258e052eec96363004dc92001e87d
https://github.com/AgentSlop-Si/research/blob/main/math/archive/objects/6e/6ea159cd569aeef97f36ef243b12c2de0ad44d8e821d94f214f08eb12367b27b__PROOF_AND_SCOPE.md | export SHA256 6ea159cd569aeef97f36ef243b12c2de0ad44d8e821d94f214f08eb12367b27b</t>
  </si>
  <si>
    <t>remaining_obligation: Original mixed-axis and general coefficient problems remain unresolved by this row.
construction_status: open_not_supplied_by_accepted_scope
Current supplement treatment: 
Packet priority qualification: novelty_claim: none
Historical gaps and historical current-overlay text are preserved in the consolidated ledger and A:V.</t>
  </si>
  <si>
    <t>Independent bounded ACCEPT: q2,B8,depth10 exact all-row positive-sign Fourier construction over supplied Q(zeta8), for all four primitive eighth roots, in the accepted core weighted-Hamiltonian-Green/nonzero-diagonal grammar. Five classical radix2 butterflies use ten two-branch Green layers; four of ten layers explicitly pay output bit-reversal routing. All20 inverses have holonomy−1 and denominator2; all11 diagonals are nonzero. Full matrix equality, seed and Weyl identities are checked. Strict canonical immutable prepared API admits only the pinned family. Accepted B4 remains unchanged.</t>
  </si>
  <si>
    <t>Incoming queue 29</t>
  </si>
  <si>
    <t>For transverse-rank obstruction despite expansion, compare the exact grammar and endpoint freedoms with uncertainty, quasiseparable, displacement and graph-induced rank results; scope-specific novelty remains unassessed. Preserve this boundary: No mixed-axis Phase13 exclusion; generic rook dimension count is not Fourier-specific; branch count≠runtime.</t>
  </si>
  <si>
    <t>Independent review ZIP SHA256 f81d283cb34b5557e5c62aa07d4298dd8c1aa502a9518e9a37c78c9efc5bc1e9; REVIEW.md ddb817372c777e813265bb853f76b2a868164ce6a26ea61e37ebb4cda433708e; candidate77616a5f31ab85031657be3e2897adc628592d150c233238b520f131fa6877df. Independent four-root/256-entry checks,80 two-sided Green inverses,20 quadratic-filter identities,32 seed/256 Weyl equations, complete-vector arithmetic and immutable/API controls pass; cold replay passes. Fully charged compile_prepared:716 field multiplications,8 additions,222 subtractions,42 divisions; fresh vector568 multiplications/380 additions/no divisions. Nonfield admission, coefficient copying, routing, eight inputs/outputs and rational-size growth are separate paid obligations; these field counts are not instruction/bit/runtime speed guarantees.</t>
  </si>
  <si>
    <t>ALG-012</t>
  </si>
  <si>
    <t>No implicit automorphism on arbitrary complex input registers; finite-field order test is not enough for general composite rings. Exact recurrence does not imply floating conditioning. No new current closure; historical limitations remain. Next comparison: Compare the exact…</t>
  </si>
  <si>
    <t>Galois-defect and conductor hybrid evaluator</t>
  </si>
  <si>
    <t>[2026-10-13; full status reconciliation]
OPEN: historical attribution / primary-source comparison is the leading recorded task. The accepted scoped correctness proof is not being reopened.
Earlier dated history (preserved verbatim):
Exact conductor-hybrid theory reviewed; floating-point and bit-cost qualification remain open</t>
  </si>
  <si>
    <t>Independent review accepts algebra, output coverage and counts.</t>
  </si>
  <si>
    <t>M-FOUR-STAGE-COLLAPSE</t>
  </si>
  <si>
    <r>
      <rPr>
        <rFont val="Arial"/>
        <color rgb="FF1155CC"/>
        <sz val="10.0"/>
        <u/>
      </rPr>
      <t xml:space="preserve">Catalogue: ALG-012
</t>
    </r>
    <r>
      <rPr>
        <rFont val="Arial"/>
        <color rgb="FF1155CC"/>
        <sz val="10.0"/>
        <u/>
      </rPr>
      <t>novelity breakthough: ALG-012</t>
    </r>
  </si>
  <si>
    <t>Four-stage bounded-fragmentation collapse</t>
  </si>
  <si>
    <t>https://github.com/AgentSlop-Si/research/blob/main/math/archive/objects/93/935ed394798de3999d670e1186a9cdd26752170f81ce253eff5e948fb56ddbed__935ed394798de399__GALOIS_INDEPENDENT_REVIEW.md | export SHA256…</t>
  </si>
  <si>
    <t>M-SYMMETRY</t>
  </si>
  <si>
    <t>For middle multiplication-by3, q(S3 Q S2 Q^−1)≤r3+5r2, so three-stage discrepancy gives2r1+r3+5r2+r4≥c logN−2. Saved bitrev–multiply3–bitrev rank-one layout fails for dyadic N≥2^27. General middle fragmentation yields analogous merged-order bound.</t>
  </si>
  <si>
    <t>Four QS stages; exact middle ordering and endpoint hypotheses inherited from three-stage theorem.</t>
  </si>
  <si>
    <t>["F025","F033"]</t>
  </si>
  <si>
    <t>Not arbitrary middle permutations; explicit cutoff is conservative; no circuit bound.
No new current closure; historical limitations remain.</t>
  </si>
  <si>
    <t>For galois-defect and conductor hybrid evaluator, compare the exact relative-field rank formula and whole-circuit interface with classical rational Fourier/Ramanujan transforms and Galois-linear complexity. Preserve this boundary: No implicit automorphism on arbitrary complex input registers; finite-field order test is not enough for general composite rings.</t>
  </si>
  <si>
    <t>Weyl symmetry and gauge-rigidity gates</t>
  </si>
  <si>
    <t>https://github.com/AgentSlop-Si/research/blob/main/math/archive/objects/f4/f466247e761fc31e569fd6a5b55f6dba4629bb268452571f194daf6c13f74c78__f466247e761fc31e569fd6a5b55f6dba4629bb268452571f194daf6c13f74c78__INDEPENDENT_REVIEW.md | export SHA256 f466247e761fc31e569fd6a5b55f6dba4629bb268452571f194daf6c13f74c78</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</si>
  <si>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Component only; no cheap arbitrary-input complement or full-FFT improvement. N=61440 count is 64603 literal events or 64499 with signed accumulation under stated unit-cost inverse convention. [2026-10-10 12:40 UTC; reviewed scoped update] HERO1 Phase33 modal and projected…</t>
  </si>
  <si>
    <t>Half-grid-invariant Margulis Green networks commute with chosen involutions at all depths. Exact Fourier commutator spectra give sharp commutant distance1 or cos(pi/8), joint relativeFrobenius sqrt3/2. k occurrence-wise weight edits satisfy rank(T−T0)≤k, so exact breaking requires k≥N/4 or N/2. Phase16 common diagonal gauge inherits symmetry; single Green beside rook support fails s≥3.</t>
  </si>
  <si>
    <t>[2026-10-13; full status reconciliation]
Named scope CLOSED using existing recorded independent acceptance / exclusion; this reconciliation is not a new full proof audit. scoped_pass_with_corrections
Earlier dated history (preserved verbatim):
scoped_pass_with_corrections For d|N, maximum E-linear annihilator rank is N-sum_{m|N}phi(gcd(m,d)), attained in the E-relative exterior model. The rational gcd-orbit component is O(N) exact arithmetic.</t>
  </si>
  <si>
    <t>Legal symmetric reference and occurrence-wise counts; common gauge constants/nonzero edge premise where used.</t>
  </si>
  <si>
    <r>
      <rPr>
        <rFont val="Arial"/>
        <color rgb="FF1155CC"/>
        <sz val="10.0"/>
        <u/>
      </rPr>
      <t xml:space="preserve">novelity breakthough: HERO1_PHASE32_20261010
</t>
    </r>
    <r>
      <rPr>
        <rFont val="Arial"/>
        <color rgb="FF1155CC"/>
        <sz val="10.0"/>
        <u/>
      </rPr>
      <t xml:space="preserve">Incoming queue 10
</t>
    </r>
    <r>
      <rPr>
        <rFont val="Arial"/>
        <color rgb="FF1155CC"/>
        <sz val="10.0"/>
        <u/>
      </rPr>
      <t>Research queue 43</t>
    </r>
  </si>
  <si>
    <t>O(N) edits still O(N) work; arbitrary weights/routes not excluded; forest residual count not canonical minimum edit count.</t>
  </si>
  <si>
    <t>For four-stage bounded-fragmentation collapse, compare the exact grammar and endpoint freedoms with uncertainty, quasiseparable, displacement and graph-induced rank results; scope-specific novelty remains unassessed. Preserve this boundary: Not arbitrary middle permutations; explicit cutoff is conservative; no circuit bound.</t>
  </si>
  <si>
    <t>[{"archive_relative_path":"master/fft_research_master_20261009/additions/0155_material_coverage_and_new_results/reviews/review_hero0_phase15/REVIEW.md","sha256":"9e18319f9acd030444e2f72e1596e09393c3b18181af96ad3accb447b8b7aabf","inspection":"Theorem and/or accepted audit read as inert text in this pass; no supplied program executed, imported, compiled or AST-parsed."},{"archive_relative_path":"master/fft_research_master_20261009/additions/0155_material_coverage_and_new_results/reviews/review_hero0_phase16_gauge_curvature/REVIEW.md","sha256":"6b83dab44ee74f9cd3c905a2b16b78d38a208a7ed5efffcc4430428e098cd88a","inspection":"Theorem and/or accepted audit read as inert text in this pass; no supplied program executed, imported, compiled or AST-parsed."}]</t>
  </si>
  <si>
    <t>M-GLOBAL-STAGES</t>
  </si>
  <si>
    <t>Linear-work global stages escaping simple rank gates</t>
  </si>
  <si>
    <t>[2026-10-11 14:07 UTC; exact prior-review reconciliation and fresh bounded replay]
Exact-hash prior independent acceptance restored for all four construction scopes; current quantitative proof-status reconciliation closed 2026-10-11. Fresh independent integer replay matches N32/64/128/256 graph-certificate determinant hashes. Preserve parity hidden-order restriction, positive-depth tree correction and exact-randomness setup qualifier. Q06 compiler closure is a separate result.
Prior dated record, preserved verbatim:
construction excerpts inspected; quantitative theorem audits need reconciliation
Related current status (scope, not blanket theorem equivalence): Q06: Proof closed. Macro compiler retained; paid dyadic prefix balancing added in S1.</t>
  </si>
  <si>
    <t>[2026-10-13; full status reconciliation]
CLOSED: the accepted named scope is complete. No concrete unfinished task at that same scope is recorded; broader work and novelty remain separate.
Earlier dated history (preserved verbatim):
Proof closed at cited scope; recorded follow-up open</t>
  </si>
  <si>
    <t>[2026-10-11 14:07 UTC; exact prior-review reconciliation and fresh bounded replay]
Exact theorem/body/coverage/seal binding and quantitative proof-boundary reconciliation for six source objects, with fresh source-independent replay of all four finite Laplacian certificates. External novelty remains unassessed; no source-program execution or blanket implementation certification.
Prior dated record, preserved verbatim:
R1: exact catalogue statement, proof/status qualifiers and current related overlays screened; full proof and model-matched external novelty unassessed for this row in this pass</t>
  </si>
  <si>
    <t>[2026-10-13; full status reconciliation]
Named scope CLOSED using existing recorded independent acceptance / exclusion; this reconciliation is not a new full proof audit. Proof closed
Earlier dated history (preserved verbatim):
Scoped independent review complete; corrected claims, rejections and open limits retained. Q37; reviews I19, I20, I21, I22, I23, I24, I25, I26, I27, I28, I29. Rational projection rank N−tau(N).</t>
  </si>
  <si>
    <t>[2026-10-11 14:07 UTC; exact prior-review reconciliation and fresh bounded replay]
M-GLOBAL-STAGES: four construction scopes have exact-hash theorem-specific independent acceptance, recovered and reconciled 2026-10-11. Parity is natural-order high rank only (hidden-order ranks &lt;=4, or &lt;=5 with Householder/phases). Random SPD: 16|N, N&gt;=32, at least floor(N/240) balanced-cut singular values &gt;=1/2500 with stated high probability; grid: even L&gt;=4, N=L^2, floor(L/15) at &gt;=1/2500 deterministically; unitary: &gt;N/512 at &gt;=1/64 on the path-expansion event, with positive-depth tree correction. All four original N32/64/128/256 graph certificates independently replayed.
Prior dated record, preserved verbatim:
Corpus gives parity-reordered two-path Green sums, random two-path SPD sums withκ2≤5, square-grid two-path sums, and unitary Cayley/involution constructions. These are explicit stage primitives with O(N) arithmetic and charged routing; saved theorems assert order-robust growing balanced-cut ranks and quantitative singular-value bounds in their separate models.</t>
  </si>
  <si>
    <t>[2026-10-11 14:07 UTC; exact prior-review reconciliation and fresh bounded replay]
Single-stage constructions, not Fourier factorization. Parity: even positive N and stated field/pivot guards. Random SPD and unitary expansion:16|N,N&gt;=32 and ideal uniform paths; O(N) oracle setup or expected O(N) exact rejection sampling. Grid:real even L&gt;=4,N=L^2. Unitary leaf formula requires positive tree depth; normalized complex and unnormalized modular operators distinguished.
Prior dated record, preserved verbatim:
Single constructed stage, not Fourier factorization; randomness/exact field and pivot hypotheses as specified.</t>
  </si>
  <si>
    <r>
      <rPr>
        <rFont val="Arial"/>
        <color rgb="FF1155CC"/>
        <sz val="10.0"/>
        <u/>
      </rPr>
      <t xml:space="preserve">novelity breakthough: Q37
</t>
    </r>
    <r>
      <rPr>
        <rFont val="Arial"/>
        <color rgb="FF1155CC"/>
        <sz val="10.0"/>
        <u/>
      </rPr>
      <t xml:space="preserve">Incoming queue 7
</t>
    </r>
    <r>
      <rPr>
        <rFont val="Arial"/>
        <color rgb="FF1155CC"/>
        <sz val="10.0"/>
        <u/>
      </rPr>
      <t>Research queue 40</t>
    </r>
  </si>
  <si>
    <t>[2026-10-11 14:07 UTC; exact prior-review reconciliation and fresh bounded replay]
Retain ideal uniform-range sampling or expected-linear exact rejection-sampling setup, exact field/routing charges, finite-field pivot guards, and unitary tree leaf formula L&gt;=1 (L=0 contribution is1). Source executors/numerical stability are not certified by this replay. No Fourier synthesis, deterministic all-size expander or priority claim. Q06 still needs a concrete non-Fourier family with paid envelopes and scaled-template budget; implementation pending.
Prior dated record, preserved verbatim:
This pass inspected construction/status excerpts, not every all-order probability/singular-value proof. Exact constants and latest theorem-level audit require further reconciliation before ranking. No Fourier synthesis claimed.
Q06: Need a concrete non-Fourier family with paid envelopes and scaled-template budget. Implementation: Implementation pending</t>
  </si>
  <si>
    <t>accepted_scope: Half-grid invariant-weight all-depth symmetry, exact commutator spectra, occurrence-wise edit budgets, common-gauge rigidity and s&gt;=3 single-Green/rook rejection.
Model/guards/costs: model_and_guards: Even side length; legal symmetric/common-gauge reference; every resolvent invertible; one common D; nonzero edges/constants for the stated gauge recognizer.
exceptional_and_singular_branches: Odd side lacks this involution; generic-D full rank is not every-D; repeated shared parameters count per occurrence; zero-weight support branch and finite N4 positive exception retained.
finite_vs_uniform: Fresh finite controls corroborate the report proof; they do not independently establish an all-length theorem or fast evaluator.
Corrections/rejected extensions: rejected_overclaims: Sharpness over full commutant is not Green attainability; O(N) edits compatible with O(N) work; forest residual count not minimum edit count; no arbitrary-weight/routing no-go.</t>
  </si>
  <si>
    <t>[2026-10-11 14:07 UTC; exact prior-review reconciliation and fresh bounded replay]
2026-10-11 theorem-specific reconciliation: see BINDINGS.json and REPORT.md in the new Global Stages audit package. Exact older review hashes: ff40245ded7711f0b8ffa24ac19c5bd6f493df5890b5600d669cbe2220d68b13 (parity/random SPD); 68fd845ba68dd7c5c91ef64b5c6cdf10807cb8dd76e6bc55c2d67b7c3cf7c45b (unitary); grid exact source coverage 7d7c6f0dd46285bda18c1d240e87a80a19b9b6439e5f6ccc78f0a4a33afbb00f entry83; hidden-order review 6d20beae7f34ac0b22c2e8de86584f545ecb4ea3ac173c6e5ab80ccd0483f0b5. Final bounded reconciliation: Library libfile_33a1b4136eb88191b0760c983ffdb574 v0, Global_Stages_Proof_Binding_and_Exact_Graph_Certificates_2026-10-11.zip; SHA256 153d7123dcb0298a24983b1a8f7d6c32edf91cb0311ca780f2c5b60bbc41e57e. Exact Library readback and all 93 manifest entries verified; the consolidator rehashed the immutable archive.
Prior dated record, preserved verbatim:
https://github.com/AgentSlop-Si/research/blob/main/math/archive/objects/c2/c2910b74adec2a840e4c96ac837fa0c9dcacc36a3072b4caafd5301778845d4f__123_c2910b74adec2a84.md | export SHA256 c2910b74adec2a840e4c96ac837fa0c9dcacc36a3072b4caafd5301778845d4f
https://github.com/AgentSlop-Si/research/blob/main/math/archive/objects/bb/bb50b47b4dd8e085a123bf7cdc61596465d895937550a15388a1d39ac78b8ec7__70_bb50b47b4dd8e085.md | export SHA256 bb50b47b4dd8e085a123bf7cdc61596465d895937550a15388a1d39ac78b8ec7
https://github.com/AgentSlop-Si/research/blob/main/math/archive/objects/c6/c61066edce57927b68a29c8939f54e7c1284c730d10e857fe171ad05de8b1005__75_c61066edce57927b.md | export SHA256 c61066edce57927b68a29c8939f54e7c1284c730d10e857fe171ad05de8b1005
https://github.com/AgentSlop-Si/research/blob/main/math/archive/objects/bb/bbcae332d0a0f510924a185a7cfe17f0dbce69abdd2d69cb5bf820ec36877fac__40_bbcae332d0a0f510.md | export SHA256 bbcae332d0a0f510924a185a7cfe17f0dbce69abdd2d69cb5bf820ec36877fac
https://github.com/AgentSlop-Si/research/blob/main/math/archive/objects/86/86f6a5c8be17e1e75f3e55f5f5b8bf14996d29e95cdeccc06ece06254e6b0530__083_86f6a5c8be17e1e7.inert.txt | export SHA256 86f6a5c8be17e1e75f3e55f5f5b8bf14996d29e95cdeccc06ece06254e6b0530
Q06 current accepted scope: https://docs.google.com/spreadsheets/d/1BHaGJHkXxf_UfZdyTKF2zrWNFzIP4IvhaqFMj-83BjU/edit#gid=1877766156&amp;range=A9:V9</t>
  </si>
  <si>
    <t>fresh_checks: checks/CHECK_RESULTS.json#M-SYMMETRY
Review record: research_cycle_2113/review10_feedback/PER_ID_OUTCOMES.json; SHA256 a134b97c9383dde6876cc986d5cef5eafbd77ffe9c878f33906236721680504e.
Consolidation verifies mapping and hashes; it does not rerun all packet checks. No priority claim.</t>
  </si>
  <si>
    <t>remaining_obligation: General symmetry-breaking weights/routes and uniform Fourier-compatible construction remain open.
construction_status: open_not_supplied_by_accepted_scope
Current supplement treatment: 
Packet priority qualification: novelty_claim: none
Historical gaps and historical current-overlay text are preserved in the consolidated ledger and A:V.</t>
  </si>
  <si>
    <t>For weyl symmetry and gauge-rigidity gates, compare the exact invariant and equality/metric claim with classical Fourier equivalence, switching, Gram and spectral methods; preserve unitary versus arbitrary-invertible distinctions. Preserve this boundary: O(N) edits still O(N) work; arbitrary weights/routes not excluded; forest residual count not canonical minimum edit count.</t>
  </si>
  <si>
    <t>[2026-10-13; full status reconciliation]
OPEN: a new proof or positive construction remains. Earlier accepted scoped theorems remain complete.
Earlier dated history (preserved verbatim):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</si>
  <si>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</si>
  <si>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r>
      <rPr>
        <rFont val="Arial"/>
        <color rgb="FF1155CC"/>
        <sz val="10.0"/>
        <u/>
      </rPr>
      <t xml:space="preserve">novelity breakthough: Q30
</t>
    </r>
    <r>
      <rPr>
        <rFont val="Arial"/>
        <color rgb="FF1155CC"/>
        <sz val="10.0"/>
        <u/>
      </rPr>
      <t>Research queue 33</t>
    </r>
  </si>
  <si>
    <t>For linear-work global stages escaping simple rank gates, compare the exact grammar and endpoint freedoms with uncertainty, quasiseparable, displacement and graph-induced rank results; scope-specific novelty remains unassessed. Preserve this boundary: Retain ideal uniform-range sampling or expected-linear exact rejection-sampling setup, exact field/routing charges, finite-field pivot guards, and unitary tree leaf formula L&gt;=1 (L=0 contribution is1).</t>
  </si>
  <si>
    <t>M-HARPER</t>
  </si>
  <si>
    <t>Parity-resolved Harper polynomial depth</t>
  </si>
  <si>
    <t>[2026-10-11 23:11 UTC; independently accepted bounded Harper literature comparison]
[2026-10-11 23:00 UTC; bounded parity-polynomial primary-source comparison]
Bounded body-level comparison completed: Barker et al. (2000), Section 2, supplies the parity Jacobi sectors/simple spectra; scalar interpolation is standard. The accepted exact sharp degrees and endpoint coefficients are an assembled specialization whose exact printed antecedent was not established in the inspected sources. Atakishiyeva-Atakishiyev (2015) uses opposite Fourier sign and H/2; Ouvry-Wagner-Wu (2018), equations (3)-(9), describes the secular polynomial, not the Fourier parity interpolants. Original Dickinson-Steiglitz (1982), Kreft (1993), and Barker Mathematika (2000) bodies were unavailable. Worldwide priority remains unresolved; no novelty upgrade.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Row-specific inherited assessment: Unresolved worldwide priority; negative search results are not novelty proof.</t>
  </si>
  <si>
    <t>[2026-10-11 14:12 UTC; restored direct upstream proof-audit binding]
Direct prior independent audit recovered and exact theorem-to-review binding verified: Phase18 theorem SHA256 0e8b143e730ccb7aceeab4a0f32f63be7f02fc851fad20c04d61ddb460393796; audit Section 3 SHA256 2711aa3a4d6e57f392ebef7b7fd4ad72d6543139e0634efa1aa7ec2c6db12304. All-N complex N&gt;=4, 4|N zero-mode obstruction, parity degrees N/2 and N/2-2, and leading even coefficient 1/(2sqrtN) retain scoped acceptance. All 382 source occurrences and 8 audit-manifest entries byte-match; no new full matrix replay.
Prior dated record, preserved verbatim:
source proof inspected; inherited internal acceptance, no separate current replay</t>
  </si>
  <si>
    <t>[2026-10-11 23:11 UTC; independently accepted bounded Harper literature comparison]
[2026-10-11 23:00 UTC; bounded parity-polynomial primary-source comparison]
Body-read primary-source comparison at the exact accepted N=4m complex/normalized-Fourier scope. Conventions, matrix scaling, endpoint coefficients and secular-versus-interpolation distinction mapped explicitly. No archived executable ran and no fresh full matrix replay occurred. See PRIMARY_SOURCE_LEDGER.json and THEOREM_COMPARISON.json.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[2026-10-11 14:12 UTC; restored direct upstream proof-audit binding]
Direct upstream proof and audit scope checked; exact theorem-to-review binding restored. All 382 source occurrences and 8 audit-capsule entries match. Eleven saved result summaries pass scalar arithmetic/convention checks; no fresh full matrix replay or external novelty review.
Prior dated record, preserved verbatim:
R1: exact catalogue statement, proof/status qualifiers and current related overlays screened; full proof and model-matched external novelty unassessed for this row in this pass</t>
  </si>
  <si>
    <t>For N divisible4, periodic H=Z+Z^−1+D+D^−1 has two zero modes with distinct Fourier eigenvalues. Thus F≠f(H). In parity resolution F=p_+(H)(I+J)/2+p_−(H)(I−J)/2, exact degrees are N/2 and N/2−2, with leading even coefficient1/(2sqrtN). Fixed-stage dual Weyl gauge equations reduce to simultaneous monomial similarity and graph cocycles.</t>
  </si>
  <si>
    <t>Complex normalized Fourier; one commuting Harper functional calculus; fixed-stage gauges.</t>
  </si>
  <si>
    <t>[2026-10-11 23:11 UTC; independently accepted bounded Harper literature comparison]
[2026-10-11 23:00 UTC; bounded parity-polynomial primary-source comparison]
The bounded M-HARPER::specific-priority comparison is complete with declared access limits. If pursuing historical priority, inspect the unavailable original bodies or verifiable full-text editions and compare any exact parity-interpolant statement. The accepted complex N=4m&gt;=4 degrees N/2 and N/2-2 and leading coefficients 1/(2sqrt(N)) and -2i sin(2pi/N)/sqrt(N) remain scoped. No general noncommuting/circuit extension, new proof acceptance, or global priority acceptance. Separate fixed-stage gauge clauses were not re-compared.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[2026-10-11 14:12 UTC; restored direct upstream proof-audit binding]
Upstream proof-review binding gap is closed. Next: model-matched primary-literature comparison for the exact parity minimal degrees and coefficients; publication priority remains unassessed here. Single-Harper calculus only; general noncommuting constructions and unrestricted FFT complexity remain outside scope. Source-code execution not performed.
Prior dated record, preserved verbatim:
Source proof read; attached saved audit is for downstream gauge gate, not independent replay of every Harper finite certificate. General noncommuting functional calculus untouched.
No new current closure; historical limitations remain.</t>
  </si>
  <si>
    <t>M-WEYL-RESIDUAL</t>
  </si>
  <si>
    <t>[2026-10-11 23:11 UTC; independently accepted bounded Harper literature comparison]
[2026-10-11 23:00 UTC; bounded parity-polynomial primary-source comparison]
Bounded comparison complete. Optional historical-priority follow-up: acquire and read DS1982, K1993 and B2000M full bodies through permitted sources; compare an exact printed degree/coefficient identity if found. Failed search is not novelty evidence.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[2026-10-11 14:12 UTC; restored direct upstream proof-audit binding]
Compare exact parity minimal degrees N/2 and N/2-2 and leading coefficients with primary Harper/discrete-Fourier eigenbasis literature. Separate known Harper commutation/double zero/parity structures from any sharper exact-degree contribution; no priority inference from a negative search.
Prior dated record, preserved verbatim:
Compare the exact grammar and endpoint freedoms with uncertainty, quasiseparable, displacement and graph-induced rank results; scope-specific novelty remains unassessed.</t>
  </si>
  <si>
    <t>["F025","F081"]</t>
  </si>
  <si>
    <t>Sharp Weyl residual certificate</t>
  </si>
  <si>
    <t>[2026-10-11 23:11 UTC; independently accepted bounded Harper literature comparison]
[2026-10-11 23:00 UTC; bounded parity-polynomial primary-source comparison]
BCHKOO2000, pp.2211-2215, Section 2, Propositions 1-2: https://cagataycandan.github.io/pub_dir/frft_withbarker00.pdf
AA2015, Eq.(1.12), Section 3 Eqs.(3.1)-(3.3): https://doi.org/10.1088/1742-6596/597/1/012012
OWW2018, Section 2 Eqs.(3)-(9): https://arxiv.org/pdf/1711.03900
Bounded source ledger: PRIMARY_SOURCE_LEDGER.json; theorem comparison: THEOREM_COMPARISON.json. DS1982, K1993 and B2000M are recorded access gaps, not body-read precedents.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t>
  </si>
  <si>
    <t>["FUS-08"]</t>
  </si>
  <si>
    <t>[2026-10-11 14:12 UTC; restored direct upstream proof-audit binding]
Recovered direct audit: master/fft_research_master_20261009/additions/1628/audits/phase18/PHASE18_PHASE17_INDEPENDENT_AUDIT.md | SHA256 2711aa3a4d6e57f392ebef7b7fd4ad72d6543139e0634efa1aa7ec2c6db12304; paired source_inventory.json SHA256 15b00c713be86a332b184d7c4662370fea3a73cf85115a8ffc438dbef8e43917 pins canonical theorem 0e8b143e730ccb7aceeab4a0f32f63be7f02fc851fad20c04d61ddb460393796. Final binding package: Library libfile_5061283132fc81919fd4481d988bf182 v0, Harper_Theorem_Direct_Audit_Binding_2026-10-11.zip; SHA256 2bf415bf50a8d4f3b57d2eff6b9920c7801f7f59e4c76bc68751fd0b3b53ce48. Exact Library readback and all 29 archive manifest entries verified.
Prior dated record, preserved verbatim:
https://github.com/AgentSlop-Si/research/blob/main/math/archive/objects/0e/0e8b143e730ccb7aceeab4a0f32f63be7f02fc851fad20c04d61ddb460393796__PRIOR_PHASE18_THEOREM.md | export SHA256 0e8b143e730ccb7aceeab4a0f32f63be7f02fc851fad20c04d61ddb460393796
https://github.com/AgentSlop-Si/research/blob/main/math/archive/objects/da/da23be1453da3839500aa84999b62ddb51484b7bb2d5ca9b99b7c935ee8ff3f7__PRIOR_PHASE19_THEOREM.md | export SHA256 da23be1453da3839500aa84999b62ddb51484b7bb2d5ca9b99b7c935ee8ff3f7
https://github.com/AgentSlop-Si/research/blob/main/math/archive/objects/25/258fdfefc49efdfbd726c715edf273b253b1d470a8353c8fe002e2c3fe4de3e6__REVIEW.md | export SHA256 a7b908bc8082860fed4f2e040ba5d5f1087cd1ea1f71a4d11d14ad5dabd215f8</t>
  </si>
  <si>
    <t>["Q10"]</t>
  </si>
  <si>
    <t>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t>
  </si>
  <si>
    <t>Calibrated MZ=DM and MD=Z^−1M imply M=F. Joint Frobenius residual distance to scalar Fourier family has sharp gap2sin(pi/N). Fixed linear finite-field oracle:1+3h calls yields exact false acceptance p^(−hρ),ρ rank stacked defects.</t>
  </si>
  <si>
    <t>Fixed input-independent linear map, exact roots/field and independent uniform probes; normalized complex metric separate.</t>
  </si>
  <si>
    <t>Gap decays with N; finite random passes not identity proof; adaptive/stateful oracle not covered; specialization guards for complex rejection.</t>
  </si>
  <si>
    <t>[2026-10-13; full status reconciliation]
Archive the independently accepted exact pinned 99-edge full-Fourier exclusion. A different topology or relaxed-chart classification is a distinct task; this closure is not a general Fourier impossibility theorem.
Earlier dated history (preserved verbatim):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t>
  </si>
  <si>
    <t>[2026-10-11 23:11 UTC; independently accepted bounded Harper literature comparison]
[2026-10-11 23:00 UTC; bounded parity-polynomial primary-source comparison]
BODY-READ SCOPED COMPARISON WITH ACCESS LIMITATIONS. Prior sector structure and standard algebra distinguished from the accepted assembled sharp identity. Exact printed antecedent and worldwide priority unresolved; no novelty upgrade.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SCREENED ONLY: exact statement/status checked; external historical novelty unassessed for this row in this pass</t>
  </si>
  <si>
    <t>[2026-10-13; full status reconciliation]
CLOSED: this exact shortcut, support or route is excluded. This does not refute the broader target.
Earlier dated history (preserved verbatim):
Exact99-edge Fourier synthesis is excluded and that target-chart route is retired. Abstract relaxed50/19 chart feasibility remains unclassified; earlier structural/quartic results retained.</t>
  </si>
  <si>
    <t>[{"archive_relative_path":"master/fft_research_master_20261009/additions/1717/phase20_audit/PHASE20_AUDIT.md","sha256":"e7413d1d591cfae89647304a88b1ca664dea9602dd86fec79a58688f346a7946","inspection":"Theorem and/or accepted audit read as inert text in this pass; no supplied program executed, imported, compiled or AST-parsed."}]</t>
  </si>
  <si>
    <t>Bounded primary-source comparison complete with access limits. Exact printed antecedent/worldwide priority remains unresolved; missing original bodies are documented. Accepted single-Harper scope unchanged.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t>
  </si>
  <si>
    <t>M-LOCAL-ANNIHILATOR</t>
  </si>
  <si>
    <t>Local annihilator and three-stage layout witnesses</t>
  </si>
  <si>
    <r>
      <rPr>
        <rFont val="Arial"/>
        <color rgb="FF1155CC"/>
        <sz val="10.0"/>
        <u/>
      </rPr>
      <t xml:space="preserve">novelity breakthough: NEW-18
</t>
    </r>
    <r>
      <rPr>
        <rFont val="Arial"/>
        <color rgb="FF1155CC"/>
        <sz val="10.0"/>
        <u/>
      </rPr>
      <t>New results 21</t>
    </r>
  </si>
  <si>
    <t>Interior windowW has annihilator dimension≥W−2r. Casoratian of s independent widthw polynomials has degree≤s(w−s) after removing z^(s(s−1)/2) and is nonzero. Boundary-aware construction gives explicit rank-one two-stage witness forN≥18. Three-stage equality requires rankT[I,J]≤2r1+2r3+r2+k(layout), with endpoint improvements.</t>
  </si>
  <si>
    <t>Natural/affine Fourier endpoints; exact primitive-root field; QS cuts include degenerate generators.</t>
  </si>
  <si>
    <t>Does not improve stronger existentialN17 cutoff; nonaffine endpoints require actual blockrank. Internal-phase finite exclusions remain fixed generator families.
No new current closure; historical limitations remain.</t>
  </si>
  <si>
    <t>https://github.com/AgentSlop-Si/research/blob/main/math/archive/objects/68/6820cf31449104ae3066ddc38d4b2f578199884c4ad80ca8681f7c58fd21d031__117_MULTISTAGE_PHASE28_AUDIT.md | export SHA256 1ddd61354596af92414ecc59a0b2bda45bf7ad984da08413acb315894324381a</t>
  </si>
  <si>
    <t>Q10: Proof closed. Nonlinear calibration obstruction extended to every finite Weyl/scalar-closed probe family.</t>
  </si>
  <si>
    <t>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t>
  </si>
  <si>
    <t>Q10: Classical finite-set interpolation mechanism; verification gate.</t>
  </si>
  <si>
    <t>Q10: No runtime lower bound for a specified implementation class. Implementation: Not applicable to abstract proof</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</si>
  <si>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t>
  </si>
  <si>
    <t>[2026-10-13 12:24:37 UTC; frozen accepted-source cutoff]
Scope selection required: choose one primary repeated-pole/Prony theorem and one branch, preferably fixed-order confluence. Compare multiplicities, pilots, roots, rejection, full output and all order-dependent work.
Earlier dated history (preserved verbatim):
Exact-g is not at-most-g. Repeated shifts, zero component spectra and dirty/degenerate pilots can reject legitimate wider families. Shipped dispatcher does not call all new branches. Q07: Exact field with supplied primitive roots and complete rejection verification.…</t>
  </si>
  <si>
    <t>accepted_scope: For N≥2 and a supplied primitive Nth root, the two exact Weyl equations force M=cF; scalar calibration forces c=1. Over complex numbers the joint Frobenius residual gap is exactly 2 sin(π/N). For a fixed calibrated linear map over F_q with stacked defect rank ρ, h independent uniform probes accept with exact probability q^(−hρ), using 1+3h candidate calls.
Model/guards/costs: qualifications: The residual bound is distance to the scalar Fourier family, with separate calibration. Its gap decays with N.
Exact acceptance probability is conditional on passing the deterministic calibration; a wrong scalar rejects there. The algorithm is not a linearity or adaptive/stateful-oracle test.
Field/root and any normalization square-root preparation are separate; norm statements are complex. Modular rejection transfers only under valid coefficient specialization and nonzero denominators.
Corrections/rejected extensions: qualifications: The residual bound is distance to the scalar Fourier family, with separate calibration. Its gap decays with N.
Exact acceptance probability is conditional on passing the deterministic calibration; a wrong scalar rejects there. The algorithm is not a linearity or adaptive/stateful-oracle test.
Field/root and any normalization square-root preparation are separate; norm statements are complex. Modular rejection transfers only under valid coefficient specialization and nonzero denominators.</t>
  </si>
  <si>
    <t>Accepted under explicit pilot/identifiability promises; confluent bridge is design with controls. Related current status (scope, not blanket theorem equivalence): Q07: Proof closed. Raw short-mode recognition strengthened on dyadic grids to O(N log(t+2)+t²). Application remains…</t>
  </si>
  <si>
    <t>proof_review: The first relation recursively fixes column j to D^j times column zero. The second makes its row amplitudes constant. Conjugating by unitary F yields commutators whose orthogonal Weyl-basis weights are |1−ω^a|²+|1−ω^b|². The first positive eigenvalue is 4sin²(π/N); FD attains equality. The common probe lies in the intersection kernel of the two defects, hence q^(N−ρ) accepted vectors.
fresh_checks: weyl_exact
weyl_numerical
Review record: research_cycle_2122/review11_support/PER_ID_OUTCOMES.json; SHA256 1868a916c240c0f20bb132bf3850376170e17a7134fb2713ee3d961cbbc5be13.
Consolidation verifies mapping and hashes; it does not rerun all packet checks. No priority claim.</t>
  </si>
  <si>
    <r>
      <rPr>
        <rFont val="Arial"/>
        <color rgb="FF1155CC"/>
        <sz val="10.0"/>
        <u/>
      </rPr>
      <t xml:space="preserve">Catalogue: ALG-006
</t>
    </r>
    <r>
      <rPr>
        <rFont val="Arial"/>
        <color rgb="FF1155CC"/>
        <sz val="10.0"/>
        <u/>
      </rPr>
      <t>novelity breakthough: ALG-006</t>
    </r>
  </si>
  <si>
    <t>remaining_obligations: No candidate transform or uniform parameter synthesis is supplied; any positive certification must establish the promised function class.
Current supplement treatment: overlay_review: P05/S5 is a distinct accepted negative certification theorem: finite projective Weyl orbits of any finite probe set admit a continuous invariant distance interpolant f, giving A(x)=exp(iπf([x]))Ux, agreeing on all tested scalar/Weyl orbits and equaling −Ux on another orbit. It neither contradicts the fixed-linear theorem nor supplies a probabilistic/runtime lower bound for a specified implementation class.
Packet priority qualification: No priority assessment or upgrade in this consolidation.
Historical gaps and historical current-overlay text are preserved in the consolidated ledger and A:V.</t>
  </si>
  <si>
    <t>https://github.com/AgentSlop-Si/research/blob/main/math/archive/objects/2d/2d2a67a3ec1f72c32ac39b54ce853048a195e0b90ddf2543fd8d5f83c34794ae__2d2a67a3ec1f72c32ac39b54ce853048a195e0b90ddf2543fd8d5f83c34794ae__INTEGRATED_RESULTS.md | export SHA256…</t>
  </si>
  <si>
    <t>For local annihilator and three-stage layout witnesses, compare the exact grammar and endpoint freedoms with uncertainty, quasiseparable, displacement and graph-induced rank results; scope-specific novelty remains unassessed. Preserve this boundary: Does not improve stronger existentialN17 cutoff; nonaffine endpoints require actual blockrank.</t>
  </si>
  <si>
    <t>For sharp weyl residual certificate, compare the exact invariant and equality/metric claim with classical Fourier equivalence, switching, Gram and spectral methods; preserve unitary versus arbitrary-invertible distinctions. Preserve this boundary: Gap decays with N; finite random passes not identity proof; adaptive/stateful oracle not covered; specialization guards for complex rejection.</t>
  </si>
  <si>
    <t>[2026-10-13 12:24:37 UTC; frozen accepted-source cutoff]
Scope selection required: choose one common-support sparse-interpolation theorem. Compare support discovery and the full Green output bank, rejection, supplied factors/roots and paid fallback. Preserve the raw-input grammar.
Earlier dated history (preserved verbatim):
Eligible factorization, roots, chirp choice and inversion must be charged. No arbitrary-length free padding; fixed support can still have maximal ordinary Hankel rank. No new current closure; historical limitations remain. Next comparison: Compare exact input families,…</t>
  </si>
  <si>
    <t>No moving-interface separator sufficiency, actual rank attainment, phase coefficients, compatible full Fourier lift or cost advantage.
No new current closure; historical limitations remain.</t>
  </si>
  <si>
    <r>
      <rPr>
        <rFont val="Arial"/>
        <color rgb="FF1155CC"/>
        <sz val="10.0"/>
        <u/>
      </rPr>
      <t xml:space="preserve">Catalogue: ALG-007
</t>
    </r>
    <r>
      <rPr>
        <rFont val="Arial"/>
        <color rgb="FF1155CC"/>
        <sz val="10.0"/>
        <u/>
      </rPr>
      <t>novelity breakthough: ALG-007</t>
    </r>
  </si>
  <si>
    <t>https://github.com/AgentSlop-Si/research/blob/main/math/archive/objects/2c/2cc9d1ad7e707dc7fe6a8494411730c19496a454fb83d03bbeb65775b8905cd9__2cc9d1ad7e707dc7fe6a8494411730c19496a454fb83d03bbeb65775b8905cd9__INDEPENDENT_REVIEW.md | export SHA256 2cc9d1ad7e707dc7fe6a8494411730c19496a454fb83d03bbeb65775b8905cd9
https://github.com/AgentSlop-Si/research/blob/main/math/archive/objects/e9/e997688eac279b14aa64e64f7bc55998f778169d3e32e5f885aab60e07e319f3__e997688eac279b14aa64e64f7bc55998f778169d3e32e5f885aab60e07e319f3__INDEPENDENT_REVIEW.md | export SHA256 e997688eac279b14aa64e64f7bc55998f778169d3e32e5f885aab60e07e319f3</t>
  </si>
  <si>
    <t>[2026-10-13 12:24:37 UTC; frozen accepted-source cutoff]
Scope selection required: compare Phase 19 Theorem C with one exact primary Prony/interpolation theorem. Include reciprocal probes, root enumeration without discrete logs, full cyclic certification and O(Ns+s^3) work.
Earlier dated history (preserved verbatim):
Delay orientation is not unique. Rejection fallback needs compatible root/backend. Source operation proxies omit projective subtractions and scans; fixed caps essential for all-input worst-case envelope. No new current closure; historical limitations remain. Next comparison:…</t>
  </si>
  <si>
    <t>M-SPARSE-DEFECT</t>
  </si>
  <si>
    <t>["C11","F042"]</t>
  </si>
  <si>
    <r>
      <rPr>
        <rFont val="Arial"/>
        <color rgb="FF1155CC"/>
        <sz val="10.0"/>
        <u/>
      </rPr>
      <t xml:space="preserve">Catalogue: ALG-008
</t>
    </r>
    <r>
      <rPr>
        <rFont val="Arial"/>
        <color rgb="FF1155CC"/>
        <sz val="10.0"/>
        <u/>
      </rPr>
      <t>novelity breakthough: ALG-008</t>
    </r>
  </si>
  <si>
    <t>Sparse inverse and commutator approximation floors</t>
  </si>
  <si>
    <t>Any inverse row of support≤s gives ||M−F||₂≥sqrt(1−s/N). rank[M,Z]≤r gives bound cos((2floor(r/2)+1)π/(2N)). For B with columns≤s, ||ZB−BD||F≥2sin(π/(2(s+1)))||B||F, sharp via sine vector.</t>
  </si>
  <si>
    <t>[2026-10-13 12:24:37 UTC; frozen accepted-source cutoff]
Scope selection required: choose one sparse-rational theorem for an unknown binomial denominator and at-most-two-term numerator. Separate eight-probe uniqueness from raw acceptance, genericity, roots and exact pole repair.
Earlier dated history (preserved verbatim):
Legacy Hero1 Phase20 discover_resultant over-rejects noncoprime zero-pole inputs; its exact gate SHA-256 4a1c07d1d6933a399871655eef547451fe8cb24fd026ab70b733b45bda9d8038 is preserved unchanged in Phase24. With g=gcd(N,delta), reject for the declared at-most-one-pole policy…</t>
  </si>
  <si>
    <t>M-MOVING-SPARSE</t>
  </si>
  <si>
    <t>Unitary complex Fourier and specified inverse-support/commutator architecture.</t>
  </si>
  <si>
    <t>Moving-interface sparse-reference inverse gate</t>
  </si>
  <si>
    <t>Fresh scoped audit confirms the exact resonance boundary and revalidates the existing legacy over-rejection; no new algorithm or discovery. This is safe rejection of valid inputs by the legacy gate, not evidence of incorrect accepted output.</t>
  </si>
  <si>
    <t>If each inverse factor is row-d_j-sparse plus rank-r_j error, full inverse is row-Πd_j-sparse plus rank≤Σr_j error. Fourier requires floor(N/(Πd_j+1))≤Σr_j. Moving twisted bit-reversal carries corresponding sqrt-depth gates.</t>
  </si>
  <si>
    <r>
      <rPr>
        <rFont val="Arial"/>
        <color rgb="FF1155CC"/>
        <sz val="10.0"/>
        <u/>
      </rPr>
      <t xml:space="preserve">Catalogue: ALG-009
</t>
    </r>
    <r>
      <rPr>
        <rFont val="Arial"/>
        <color rgb="FF1155CC"/>
        <sz val="10.0"/>
        <u/>
      </rPr>
      <t>novelity breakthough: ALG-009</t>
    </r>
  </si>
  <si>
    <t>Products of fixed linear factors, charged routing and exact Fourier.</t>
  </si>
  <si>
    <t>No bound from sparse-baseline degrees when factors are additive sums with dense inverses; zero-parameter support degeneracy explicitly retained.
No new current closure; historical limitations remain.</t>
  </si>
  <si>
    <t>Sums may have dense inverses; variable phases/routes defeat low commutator premises; no universal runtime bound.</t>
  </si>
  <si>
    <t>https://github.com/AgentSlop-Si/research/blob/main/math/archive/objects/d8/d8d6ea52d7260588d0f7eadaa01594922595d4658132cd455b31dd63ffb2dfc3__INDEPENDENT_REVIEW.md | export SHA256 d8d6ea52d7260588d0f7eadaa01594922595d4658132cd455b31dd63ffb2dfc3</t>
  </si>
  <si>
    <t>Final scoped resonance audit: Library libfile_85664528bc708191b26c472ce4c0a95b v0, ALG009_Resonance_Boundary_Audit_2026-10-11.zip; SHA256 a1ffd1d484c43b952aadd5d35b91c9fcac72d49ff1cfa5ac560feda61f5fdd44. Exact Library roundtrip and all 27 manifest…</t>
  </si>
  <si>
    <t>[2026-10-13 12:24:37 UTC; frozen accepted-source cutoff]
Scope selection required: choose one finite q-difference theorem for the same degree-one family. Compare unknown coefficient discovery, cyclic boundary, singular input constraint and the full-output cost ledger.
Earlier dated history (preserved verbatim):
Not generic dense inputs; exact zero tests are essential; no universal numerical recognition or bit bound. No new current closure; historical limitations remain. Next comparison: Compare exact input families, all-coordinate verification and full cost ledger with Prony, rational…</t>
  </si>
  <si>
    <r>
      <rPr>
        <rFont val="Arial"/>
        <color rgb="FF1155CC"/>
        <sz val="10.0"/>
        <u/>
      </rPr>
      <t xml:space="preserve">Catalogue: ALG-010
</t>
    </r>
    <r>
      <rPr>
        <rFont val="Arial"/>
        <color rgb="FF1155CC"/>
        <sz val="10.0"/>
        <u/>
      </rPr>
      <t>novelity breakthough: ALG-010</t>
    </r>
  </si>
  <si>
    <t>https://github.com/AgentSlop-Si/research/blob/main/math/archive/objects/95/952f1d290c9b71058687de0c663a58ec7883b0465edf12cf72496e1fcce7b2d6__952f1d290c9b7105__README.md | export SHA256…</t>
  </si>
  <si>
    <t>No new task-level proof acceptance at this checkpoint; use the explicitly historical statement and scope.
[2026-10-10 12:40 UTC; reviewed scoped update] Scoped extension linked to the existing inverse-support floor, not a claim that the new source and historical theorem are identical. For normalized complex DFT U, invertible M and M^-1=B+E with rank(E)&lt;=r, |I|=t&gt;r, J the union of B-row supports and d=t-r, ||M-U||_2^2 &gt;= 1-sigma_d(U[J,I])^2 &gt;= max(0,1-t|J|/[N(t-r)]). The singular-value statement holds for every unitary U; the explicit Frobenius bound uses Fourier flatness. Scalar row-sparsity bounds require integer 1&lt;=s&lt;=N: r=0 gives sqrt(1-s/N); r&gt;=1 gives sqrt(max(0,1-4sr/N)). For s=0, invertibility forces full-rank defect and the universal error lower bound is zero. Independently accepted refinements use the local forbidden-block rank rho=rank(E[I,J^c]); give the exact optimum/infimum for one prescribed allowed neighborhood B[I,J^c]=0 with unrestricted remaining entries; and correct the positive-integer-rank scalar formulations to equivalence. For the nonempty one-neighborhood regime 1&lt;=d&lt;=min(t,|J|), a positive critical singular value gives attainment; at zero the infimum is one but every feasible invertible M has error &gt;1. If d&gt;|J| the constrained class is empty. For N divisible by4, the broad one-sided parity class has exact defect-rank cutoff N/4. Source archive SHA-256: 5953c67b6651224ddd935db2b6d7bc3341bbe755c2f78ad8ef96377dc3524414. Accepted audit: math/updates/2026-10-10-1240/notes/02_stable_inverse_defect.md; SHA-256 7f554d446354ad3a1afe464c6bb187701de452990c2c54d5cbd8bf7dce6cddef. Independent refinement review: math/updates/2026-10-10-1240/notes/05_inverse_refinement_review.md; SHA-256 2de76424c35cd9bfe1eedaad4091b56ed53a49b5fff6f5cb4b77a130fb28b12c.</t>
  </si>
  <si>
    <t>[2026-10-10 12:40 UTC; reviewed scoped update] Classical inverse-submatrix nullity, singular-value approximation and minimax lineage are explicit. This linked source/refinement is mathematically accepted at the stated scope; worldwide priority is unresolved. No new discovery count or theorem-equivalence inference.
[2026-10-10 13:10 UTC checkpoint; bounded editorial annotation] Stable Fourier inverse defect and sharp inverse-neighborhood optimum: complete short matrix theorem; standalone novelty case not established. The lower bound is direct classical nullity plus spectral approximation; priority of the exact invertible optimum formulation remains unresolved. This qualitative publication assessment is separate from correctness and does not change historical proof/priority fields, identities or discovery counts. The linked continuation concerns one allowed-neighborhood inverse-block rank constraint for complex unitaries, not global row-sparsity sharpness. Full comparison: math/updates/2026-10-10-1310/notes/02_publication_readiness.md.</t>
  </si>
  <si>
    <t>For moving-interface sparse-reference inverse gate, compare the exact grammar and endpoint freedoms with uncertainty, quasiseparable, displacement and graph-induced rank results; scope-specific novelty remains unassessed. Preserve this boundary: No bound from sparse-baseline degrees when factors are additive sums with dense inverses; zero-parameter support degeneracy explicitly retained.</t>
  </si>
  <si>
    <t>No new current closure; historical limitations remain.
[2026-10-10 12:40 UTC; reviewed scoped update] Retain complex/unitary and Fourier-flatness distinctions; require s&gt;=1 for the scalar corollary and handle s=0 separately. Sharpness is for one prescribed allowed neighborhood with unrestricted remaining entries, not exact support-union attainment and not a globally sharp uniform row-sparsity theorem. No unrestricted FFT lower bound, O(N) full Fourier algorithm, finite-field operator-norm transfer or runtime conclusion.
[2026-10-10 13:10 UTC checkpoint; bounded editorial annotation] Compare inverse-pattern distance/completion formulations and decide short note versus section. Preserve the one-neighborhood scope and accepted feasibility/attainment/nonattainment boundaries. Supporting review: math/updates/2026-10-10-1240/notes/05_inverse_refinement_review.md.</t>
  </si>
  <si>
    <t>[2026-10-13 12:24:37 UTC; frozen accepted-source cutoff]
Scope selection required: choose one recurrence-defect theorem covering unknown scalar shift and singular reconstruction. Use the extended zero/root-shift theorem, raw certification and missing-coordinate recovery.
Earlier dated history (preserved verbatim):
No acceleration for arbitrary dense residual; sparse contribution cost paid. Singular case needs actual input side information and correct eigenindex. No new current closure; historical limitations remain. Next comparison: Compare exact input families, all-coordinate…</t>
  </si>
  <si>
    <t>M-MULTISCALE-CHIRP</t>
  </si>
  <si>
    <t>Multiscale Weyl-support and dyadic chirp product barrier</t>
  </si>
  <si>
    <t>source theorem analytically inspected; independent audit pending
Related current status (scope, not blanket theorem equivalence): Q24: Proof closed. Full Weyl-support/parity proof and strict dyadic chirp L≥m+1 barrier reconstructed with fresh controls.</t>
  </si>
  <si>
    <r>
      <rPr>
        <rFont val="Arial"/>
        <color rgb="FF1155CC"/>
        <sz val="10.0"/>
        <u/>
      </rPr>
      <t xml:space="preserve">Catalogue: ALG-011
</t>
    </r>
    <r>
      <rPr>
        <rFont val="Arial"/>
        <color rgb="FF1155CC"/>
        <sz val="10.0"/>
        <u/>
      </rPr>
      <t>novelity breakthough: ALG-011</t>
    </r>
  </si>
  <si>
    <t>[2026-10-12 01:35 UTC; independently accepted Q24 finite exact stage minimum]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
Earlier dated history (preserved):
R1: exact catalogue statement, proof/status qualifiers and current related overlays screened; full proof and model-matched external novelty unassessed for this row in this pass</t>
  </si>
  <si>
    <t>[2026-10-12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Earlier dated history (preserved):
For N=2^m≥4 and a primitive 2N-th root ζ, C[i,j]=ζ^((i−j)^2) has inverse coefficients q_t=ζ^(−t²)/N. Every literal product of pure-shift resolvents with arbitrary strides and Weyl-monomial gauges representing C needs L≥m+1. Equality L=m in the support count would force unique dyadic subset sums, contradicted by a chirp parallelogram ratio. More generally, Fourier inverse Weyl support is N² for odd N and N²/2 for even N, so products of denominators having q_j Weyl atoms need Πq_j at least that support. The binary reshape of q has rank 2^min(a,m−a).</t>
  </si>
  <si>
    <t>Literal multiplicative Weyl/shift grammar with specified roots; arbitrary diagonal gauges excluded.</t>
  </si>
  <si>
    <t>https://github.com/AgentSlop-Si/research/blob/main/math/archive/objects/5a/5a1a90472e1661763d2132869ad5a3e44c8da53c8bd5e9bf7b248e793afd6c6a__5a1a90472e166176__README.md | export SHA256…</t>
  </si>
  <si>
    <t>[2026-10-12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Earlier dated history (preserved):
No matching m+1 construction, additive-sum bound, or shared-DAG bound. A classical multiscale product fuses into one O(N) Green solve, so factor count is not runtime. Independent checking of field and stride degeneracies, plus focused priority comparison, remain open.
Q24: Literal pure-shift resolvents, Weyl-monomial gauges and actual factorwise invertibility required. No matching construction or runtime lower bound. Implementation: Not applicable to abstract proof</t>
  </si>
  <si>
    <t>accepted_scope: For normalized complex Fourier U and invertible M, one inverse row of support s gives ||M−U||₂≥sqrt(1−s/N). A commutator rank budget r&lt;N gives cos((2 floor(r/2)+1)π/(2N)). For columns supported on at most 1≤s&lt;N sites, the sharp Weyl defect floor is 2sin(π/[2(s+1)]). The current local inverse-neighborhood spectral-quantile theorem and exact infimum/attainment boundaries are accepted separately.
Model/guards/costs: qualifications: The catalogue sparse-column summary must retain 1≤s&lt;N. At s=N a Weyl eigenvector has zero defect, contradicting the displayed positive constant if used without that guard.
The commutator rank budget is architecture-specific; fixed common frames matter. Fourier commutator rank is N for even N, N−1 for odd N.
Current scalar bounds require integer s≥1: r=0 uses sqrt(1−s/N); r≥1 uses sqrt(max(0,1−4sr/N)). At s=0 invertibility forces full-rank defect and only zero is universal.
Single-neighborhood sharpness allows unrestricted other entries. It is not exact support-union attainment or globally sharp uniform row sparsity.
Corrections/rejected extensions: qualifications: The catalogue sparse-column summary must retain 1≤s&lt;N. At s=N a Weyl eigenvector has zero defect, contradicting the displayed positive constant if used without that guard.
The commutator rank budget is architecture-specific; fixed common frames matter. Fourier commutator rank is N for even N, N−1 for odd N.
Current scalar bounds require integer s≥1: r=0 uses sqrt(1−s/N); r≥1 uses sqrt(max(0,1−4sr/N)). At s=0 invertibility forces full-rank defect and only zero is universal.
Single-neighborhood sharpness allows unrestricted other entries. It is not exact support-union attainment or globally sharp uniform row sparsity.</t>
  </si>
  <si>
    <t>[2026-10-12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Earlier dated history (preserved):
https://github.com/AgentSlop-Si/research/blob/main/math/archive/objects/0a/0a34eb5ca19110bb3bfd2da495ad219dbe869146473cc8639ff07981f1182d7f__PROOF_CERTIFICATE.md | export SHA256 0a34eb5ca19110bb3bfd2da495ad219dbe869146473cc8639ff07981f1182d7f
Q24 current accepted scope: https://docs.google.com/spreadsheets/d/1BHaGJHkXxf_UfZdyTKF2zrWNFzIP4IvhaqFMj-83BjU/edit#gid=1877766156&amp;range=A27:V27</t>
  </si>
  <si>
    <t>proof_review: The one-row bound follows from bM=e_i and |(bU)_i|≤sqrt(s/N)||b||, completing a square. Fourier commutator singular values follow from the distinct roots of (D*Z)^N=(−1)^(N−1)I and best rank-r approximation. Zeros cut a sparse column into Dirichlet paths; the longest permitted path gives the sine eigenvalue. For H=M⁻¹ and B[I,Jᶜ]=0, local rank ρ gives d=|I|−ρ supported vectors carried by M* into I. Minimax yields error²≥1−σ_d(U[J,I])². Complementary inverse-block nullity gives the same result.
fresh_checks: sparse_defect
Review record: research_cycle_2122/review11_support/PER_ID_OUTCOMES.json; SHA256 1868a916c240c0f20bb132bf3850376170e17a7134fb2713ee3d961cbbc5be13.
Consolidation verifies mapping and hashes; it does not rerun all packet checks. No priority claim.</t>
  </si>
  <si>
    <t>[2026-10-13 12:24:37 UTC; frozen accepted-source cutoff]
Scope selection required: choose one separable-tensor evaluation theorem. Map raw rank-one certification, all-output suffix reuse, principal-root/ring-unit guards and cold cost. Keep numerical certification separate.
Earlier dated history (preserved verbatim):
Only d+1 parameters, not generic dense data. Pivot must be a unit in a residue ring; rejection requires paid external fallback. No new current closure; historical limitations remain. Next comparison: Compare exact input families, all-coordinate verification and full cost ledger…</t>
  </si>
  <si>
    <t>remaining_obligations: Worldwide priority and a sharp theorem for global uniform row sparsity remain unestablished; no field operator norm transfer is licensed.
Current supplement treatment: overlay_review: For 0≤r&lt;t=|I|, d=t−r, class {M invertible: rank(M⁻¹[I,Jᶜ])≤r} is empty if d&gt;|J|. Otherwise optimum/infimum equals sqrt(1−σ_d(U[J,I])²). If σ_d&gt;0, M=U−QQ*U P_Ic attains it and is invertible. If σ_d=0, every feasible M has error&gt;1, while scaled feasible permutations approach 1. If r≥t, constraint is automatic and error zero is attainable. For 4|N, one-sided parity support has exact correction-rank cutoff N/4. Positive-integer-rank scalar envelope is equivalent, not stronger, than the 4sr/N expression.
Packet priority qualification: No priority assessment or upgrade in this consolidation.
Historical gaps and historical current-overlay text are preserved in the consolidated ledger and A:V.</t>
  </si>
  <si>
    <r>
      <rPr>
        <rFont val="Arial"/>
        <color rgb="FF1155CC"/>
        <sz val="10.0"/>
        <u/>
      </rPr>
      <t xml:space="preserve">Catalogue: ALG-013
</t>
    </r>
    <r>
      <rPr>
        <rFont val="Arial"/>
        <color rgb="FF1155CC"/>
        <sz val="10.0"/>
        <u/>
      </rPr>
      <t>novelity breakthough: ALG-013</t>
    </r>
  </si>
  <si>
    <t>https://github.com/AgentSlop-Si/research/blob/main/math/archive/objects/a5/a5bbf86f5f9382be2ed2133fd98e5c6580ee727736b6325c803500c4b9318c02__a5bbf86f5f9382be__README.md | export SHA256…</t>
  </si>
  <si>
    <t>For sparse inverse and commutator approximation floors, compare the exact invariant and equality/metric claim with classical Fourier equivalence, switching, Gram and spectral methods; preserve unitary versus arbitrary-invertible distinctions. Preserve this boundary: Sums may have dense inverses; variable phases/routes defeat low commutator premises; no universal runtime bound.</t>
  </si>
  <si>
    <t>ALG-014</t>
  </si>
  <si>
    <t>Roots/amplitudes supplied, no free extraction from numerator. Minimal polynomial degree is not evaluator lower bound. Does not improve arbitrary k-support O(N log k). No new current closure; historical limitations remain. Next comparison: Compare exact input families,…</t>
  </si>
  <si>
    <t>Sparse annihilator-multiple joint decoder</t>
  </si>
  <si>
    <t>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t>
  </si>
  <si>
    <t>Accepted support-adaptive algorithm, with historical README hash-binding caveat. [2026-10-11; full-table evidence audit] Current canonical README SHA256 f1b1856375df9240f253a4e1f124c455b5b22e92bb26df544c7f5f01abffda1c is freshly accepted only for its powered-root annihilator…</t>
  </si>
  <si>
    <r>
      <rPr>
        <rFont val="Arial"/>
        <color rgb="FF1155CC"/>
        <sz val="10.0"/>
        <u/>
      </rPr>
      <t xml:space="preserve">Catalogue: ALG-014
</t>
    </r>
    <r>
      <rPr>
        <rFont val="Arial"/>
        <color rgb="FF1155CC"/>
        <sz val="10.0"/>
        <u/>
      </rPr>
      <t>novelity breakthough: ALG-014</t>
    </r>
  </si>
  <si>
    <t>Genuine four-fiber mixing/changed banks outside model; rank defect easily generated in O(N), not cost lower bound.
No new current closure; historical limitations remain.</t>
  </si>
  <si>
    <t>https://github.com/AgentSlop-Si/research/blob/main/math/archive/objects/f1/f1b1856375df9240f253a4e1f124c455b5b22e92bb26df544c7f5f01abffda1c__f1b1856375df9240__README.md | export SHA256…</t>
  </si>
  <si>
    <t>https://github.com/AgentSlop-Si/research/blob/main/math/archive/objects/e9/e997688eac279b14aa64e64f7bc55998f778169d3e32e5f885aab60e07e319f3__e997688eac279b14aa64e64f7bc55998f778169d3e32e5f885aab60e07e319f3__INDEPENDENT_REVIEW.md | export SHA256 e997688eac279b14aa64e64f7bc55998f778169d3e32e5f885aab60e07e319f3</t>
  </si>
  <si>
    <t>M-WEYL-TWIRL</t>
  </si>
  <si>
    <t>For sparse annihilator-multiple joint decoder, compare exact input families, all-coordinate verification and full cost ledger with Prony, rational generating functions and sparse interpolation; implementation repairs are separate. Preserve this boundary: Roots/amplitudes supplied, no free extraction from numerator.</t>
  </si>
  <si>
    <t>["F081"]</t>
  </si>
  <si>
    <t>Weyl twirl certification and rejected shuffle extension</t>
  </si>
  <si>
    <t>[2026-10-13 12:24:37 UTC; frozen accepted-source cutoff]
Scope selection required: choose one noncommuting operator/filter-cascade theorem. Map reverse solve order, shared preparation, singular exclusion, full validation and paid fallback. Keep the surrogate obstruction closed.
Earlier dated history (preserved verbatim):
Parameters supplied; singular factors rejected. Family dimension &lt;=r+s for specified rational parameterization, so fixed r+s&lt;N cannot cover generic complex inputs. No new current closure; historical limitations remain. Next comparison: Compare exact input families,…</t>
  </si>
  <si>
    <r>
      <rPr>
        <rFont val="Arial"/>
        <color rgb="FF1155CC"/>
        <sz val="10.0"/>
        <u/>
      </rPr>
      <t xml:space="preserve">Catalogue: ALG-015
</t>
    </r>
    <r>
      <rPr>
        <rFont val="Arial"/>
        <color rgb="FF1155CC"/>
        <sz val="10.0"/>
        <u/>
      </rPr>
      <t>novelity breakthough: ALG-015</t>
    </r>
  </si>
  <si>
    <t>https://github.com/AgentSlop-Si/research/blob/main/math/archive/objects/83/837c563f27047531043692615f6cdfa3d59b395cff17446e60d10e6d7c261cd1__837c563f27047531043692615f6cdfa3d59b395cff17446e60d10e6d7c261cd1__README.md | export SHA256…</t>
  </si>
  <si>
    <t>Exact Weyl twirl average half residualFrobenius²=minλ||M−λU||F²; four-phase probes retain second moment≤8τ⁴ and dimension-independent sampling counts. Seed calibrates scalar. Fixed-cut Green calculus accepted. Source uncharged interstage-shuffle claim refuted at N12 by half-swap between identity stages.</t>
  </si>
  <si>
    <t>Fixed candidate; exact/discrete sampling model; fixed-frame cuts with all routing charged.</t>
  </si>
  <si>
    <t>ALG-016</t>
  </si>
  <si>
    <t>No reduction of first arbitrary T/FFT. Singular closure really nonunique and must reject; arbitrary observation functionals are not free. No new current closure; historical limitations remain. Next comparison: Compare matrix-polynomial and resolvent identities with classical…</t>
  </si>
  <si>
    <t>Multiple-port feedback and dirty-state coupling edits</t>
  </si>
  <si>
    <t>Original N256 still survives these tests; no arbitrary nonlinear-routing exclusion; high permutation edit rank can have O(N) execution.
No new current closure; historical limitations remain.</t>
  </si>
  <si>
    <t>No optimization convergence/uniform synthesis guarantee; corrected gauge/route bookkeeping required; random low loss not exact equality.</t>
  </si>
  <si>
    <t>Accepted graph identities and scoped reversible compiler.</t>
  </si>
  <si>
    <t>https://github.com/AgentSlop-Si/research/blob/main/math/archive/objects/44/441844b80ac427aa2b3c40b7f1c5a1f031af01a11a8978aafb0af006c821720f__INDEPENDENT_REVIEW.md | export SHA256 441844b80ac427aa2b3c40b7f1c5a1f031af01a11a8978aafb0af006c821720f</t>
  </si>
  <si>
    <r>
      <rPr>
        <rFont val="Arial"/>
        <color rgb="FF1155CC"/>
        <sz val="10.0"/>
        <u/>
      </rPr>
      <t xml:space="preserve">Catalogue: ALG-016
</t>
    </r>
    <r>
      <rPr>
        <rFont val="Arial"/>
        <color rgb="FF1155CC"/>
        <sz val="10.0"/>
        <u/>
      </rPr>
      <t>novelity breakthough: ALG-016</t>
    </r>
  </si>
  <si>
    <t>[{"archive_relative_path":"master/fft_research_master_20261009/additions/0037_exact_seed_and_gates/review_weyl_expansion/REVIEW.md","sha256":"989383d1b2bc1442855a5f39fd30762026e067fb8d310a3cb34d0d6038d9f71d","inspection":"Theorem and/or accepted audit read as inert text in this pass; no supplied program executed, imported, compiled or AST-parsed."}]</t>
  </si>
  <si>
    <t>https://github.com/AgentSlop-Si/research/blob/main/math/archive/objects/32/322f0d1a5a76019fcd8102aaeab68f0302fe6effa83dc7fdc42339de552ec134__322f0d1a5a76019fcd8102aaeab68f0302fe6effa83dc7fdc42339de552ec134__README.md | export SHA256…</t>
  </si>
  <si>
    <t>For multiple-port feedback and dirty-state coupling edits, compare matrix-polynomial and resolvent identities with classical Cayley, spectral-projector and Schur methods; check whether the proposed constructor already contains a Fourier oracle. Preserve this boundary: No reduction of first arbitrary T/FFT.</t>
  </si>
  <si>
    <t>ALG-018</t>
  </si>
  <si>
    <t>Full H_q(C) not covered. r=N would need another root/backend and costs ordinary FFT order anyway. Input independence of tail action does not make complete Fourier fast. Q07: Exact field with supplied primitive roots and complete rejection verification. Implementation:…</t>
  </si>
  <si>
    <t>High-degree q-Weyl tail fusion</t>
  </si>
  <si>
    <t>Accepted restricted operator actions. Related current status (scope, not blanket theorem equivalence): Q07: Proof closed. Raw short-mode recognition strengthened on dyadic grids to O(N log(t+2)+t²). Application remains O(Nr).</t>
  </si>
  <si>
    <r>
      <rPr>
        <rFont val="Arial"/>
        <color rgb="FF1155CC"/>
        <sz val="10.0"/>
        <u/>
      </rPr>
      <t xml:space="preserve">Catalogue: ALG-018
</t>
    </r>
    <r>
      <rPr>
        <rFont val="Arial"/>
        <color rgb="FF1155CC"/>
        <sz val="10.0"/>
        <u/>
      </rPr>
      <t>novelity breakthough: ALG-018</t>
    </r>
  </si>
  <si>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989383d1b2bc1442855a5f39fd30762026e067fb8d310a3cb34d0d6038d9f71d. Original-byte gaps remain preserved.</t>
  </si>
  <si>
    <t>https://github.com/AgentSlop-Si/research/blob/main/math/archive/objects/e7/e7c06a4bc237a97c74aefc854ad6b7d22d44f7c7f858ec82789780935e857c35__e7c06a4bc237a97c__README.md | export SHA256…</t>
  </si>
  <si>
    <t>For high-degree q-weyl tail fusion, compare exact input families, all-coordinate verification and full cost ledger with Prony, rational generating functions and sparse interpolation; implementation repairs are separate. Preserve this boundary: Full H_q(C) not covered.</t>
  </si>
  <si>
    <t>No arbitrary nonlinear routing theorem; source uniform capacity helper missing r weight for r&gt;1, saved r1 witnesses unaffected.
No new current closure; historical limitations remain.</t>
  </si>
  <si>
    <t>ALG-019</t>
  </si>
  <si>
    <t>accepted_scope: For fixed M over complex numbers and unitary Fourier U, averaging half the squared Weyl covariance residual over all Weyl pairs equals τ²=min_λ||M−λU||F² at every N. Four-phase independent probes preserve the ≤8τ⁴ second-moment bound. Fixed-coordinate inverse-Green cut calculus is accepted with all routing charged.
Model/guards/costs: qualifications: The source uncharged-shuffle extension is false: at N=12, identity paired stages separated by a half-swap have cross rank 6 against weighted branch budget 0 (even unweighted budget only 4). Charge the shuffle or factor its residual outer permutation and transport the target cut.
For N=2m with m odd, the parity Fourier block has singular values 1/sqrt(2); do not use this as the same full-rank parity statement when 4|N.
Stochastic small loss is not exact equality or an optimization convergence/uniform synthesis theorem. Seed correction can leave the original Green grammar and must be charged in general cuts.
Corrections/rejected extensions: qualifications: The source uncharged-shuffle extension is false: at N=12, identity paired stages separated by a half-swap have cross rank 6 against weighted branch budget 0 (even unweighted budget only 4). Charge the shuffle or factor its residual outer permutation and transport the target cut.
For N=2m with m odd, the parity Fourier block has singular values 1/sqrt(2); do not use this as the same full-rank parity statement when 4|N.
Stochastic small loss is not exact equality or an optimization convergence/uniform synthesis theorem. Seed correction can leave the original Green grammar and must be charged in general cuts.</t>
  </si>
  <si>
    <t>https://github.com/AgentSlop-Si/research/blob/main/math/archive/objects/2c/2c404af4bf89fda64f06d04b2151b2885e87bd5d1ce4ee4c756027e74cf350ae__INDEPENDENT_REVIEW.md | export SHA256 2c404af4bf89fda64f06d04b2151b2885e87bd5d1ce4ee4c756027e74cf350ae</t>
  </si>
  <si>
    <t>Slower than known O(N log N) comparator. Child D2 has three nonzeros/row, so pretending it is same two-sparse family is false. No new current closure; historical limitations remain. Next comparison: Compare exact input families, all-coordinate verification and full cost ledger…</t>
  </si>
  <si>
    <t>Sparse q-grading and complete decimation evaluator</t>
  </si>
  <si>
    <t>proof_review: Averaging W*XW with X=U*M gives tr(X)I/N; expand the commutator square. Four-phase fourth moments equal (tr H)²+tr(H²)−ΣH_ii². Residual Frobenius norm ≤2τ gives E Z²≤8τ⁴. A seed error δ0 gives ||M−U||₂≤δ0+2τ. Complementary inverse-block nullity equates a Green cross rank to its weighted cycle crossings; product cross ranks add only in a consistently tracked frame.
fresh_checks: weyl_numerical
shuffle_counterexample
Review record: research_cycle_2122/review11_support/PER_ID_OUTCOMES.json; SHA256 1868a916c240c0f20bb132bf3850376170e17a7134fb2713ee3d961cbbc5be13.
Consolidation verifies mapping and hashes; it does not rerun all packet checks. No priority claim.</t>
  </si>
  <si>
    <t>remaining_obligations: Uniform coefficient construction and bounded training iteration counts remain absent.
Current supplement treatment: overlay_review: The current Q10/P05/S5 nonlinear finite-probe obstruction is accepted at its distinct function-class scope as stated under M-WEYL-RESIDUAL.
Packet priority qualification: No priority assessment or upgrade in this consolidation.
Historical gaps and historical current-overlay text are preserved in the consolidated ledger and A:V.</t>
  </si>
  <si>
    <t>For weyl twirl certification and rejected shuffle extension, compare the exact invariant and equality/metric claim with classical Fourier equivalence, switching, Gram and spectral methods; preserve unitary versus arbitrary-invertible distinctions. Preserve this boundary: No optimization convergence/uniform synthesis guarantee; corrected gauge/route bookkeeping required; random low loss not exact equality.</t>
  </si>
  <si>
    <t>M-PERMUTATION-DISPLACEMENT</t>
  </si>
  <si>
    <t>Accepted exact construction, failed as sub-NlogN route.</t>
  </si>
  <si>
    <t>Sharp all-permutation Fourier displacement minimum</t>
  </si>
  <si>
    <r>
      <rPr>
        <rFont val="Arial"/>
        <color rgb="FF1155CC"/>
        <sz val="10.0"/>
        <u/>
      </rPr>
      <t xml:space="preserve">Catalogue: ALG-019
</t>
    </r>
    <r>
      <rPr>
        <rFont val="Arial"/>
        <color rgb="FF1155CC"/>
        <sz val="10.0"/>
        <u/>
      </rPr>
      <t>novelity breakthough: ALG-019</t>
    </r>
  </si>
  <si>
    <t>source proof inspected; independent audit not located
Related current status (scope, not blanket theorem equivalence): Q21: Proof closed. Permutation-displacement extremizer proof repaired at even size; exhaustive fresh N≤9 controls pass.</t>
  </si>
  <si>
    <t>For primitive-root Fourier, rank(ZF−FP)=N−z(P), where z counts permutation cycles with index sum0 modN. Minimum over all P isfloor(N/2), uniquely negation.</t>
  </si>
  <si>
    <t>One fixed cyclic output shift and one input permutation; exact displacement rank.</t>
  </si>
  <si>
    <t>Source proof read; no standalone current independent review located. Correction-space dimension not arithmetic complexity; adaptive transcript subclaims separately algorithmic.
Q21: Complete proof accepted; finite controls are supplemental. Weighted monomials and unrestricted runtime are outside scope. Implementation: Not applicable to abstract proof</t>
  </si>
  <si>
    <t>https://github.com/AgentSlop-Si/research/blob/main/math/archive/objects/23/239adb59c756af0317788283e19feb83d3293801546749b9b22447eccaee2b05__239adb59c756af0317788283e19feb83d3293801546749b9b22447eccaee2b05__README.md | export SHA256…</t>
  </si>
  <si>
    <t>M-TENSOR-CUT</t>
  </si>
  <si>
    <t>https://github.com/AgentSlop-Si/research/blob/main/math/archive/objects/17/17b6c569e8a4cad09b87dc56a1901f80326be926a0c3c3b9ca4217e32bcd25b1__RESEARCH_20261009-213641_.md | export SHA256 17b6c569e8a4cad09b87dc56a1901f80326be926a0c3c3b9ca4217e32bcd25b1
Q21 current accepted scope: https://docs.google.com/spreadsheets/d/1BHaGJHkXxf_UfZdyTKF2zrWNFzIP4IvhaqFMj-83BjU/edit#gid=1877766156&amp;range=A24:V24</t>
  </si>
  <si>
    <t>For sparse q-grading and complete decimation evaluator, compare exact input families, all-coordinate verification and full cost ledger with Prony, rational generating functions and sparse interpolation; implementation repairs are separate. Preserve this boundary: Slower than known O(N log N) comparator.</t>
  </si>
  <si>
    <t>["F028"]</t>
  </si>
  <si>
    <t>ALG-020</t>
  </si>
  <si>
    <t>Four-leg Fourier tensor ranks and local sparse-core rigidity</t>
  </si>
  <si>
    <t>High-degree sparse factors or different noncommuting operators may be cheap; tail fusion is a positive counterexample to degree→time inference. No new current closure; historical limitations remain. Next comparison: Compare exact input families, all-coordinate verification and…</t>
  </si>
  <si>
    <t>q-kernel bounded rational-degree obstruction</t>
  </si>
  <si>
    <t>Accepted via nonzero q-factorial Hankel minors and reciprocal case.</t>
  </si>
  <si>
    <r>
      <rPr>
        <rFont val="Arial"/>
        <color rgb="FF1155CC"/>
        <sz val="10.0"/>
        <u/>
      </rPr>
      <t xml:space="preserve">Catalogue: ALG-020
</t>
    </r>
    <r>
      <rPr>
        <rFont val="Arial"/>
        <color rgb="FF1155CC"/>
        <sz val="10.0"/>
        <u/>
      </rPr>
      <t>novelity breakthough: ALG-020</t>
    </r>
  </si>
  <si>
    <t>https://github.com/AgentSlop-Si/research/blob/main/math/archive/objects/ad/added4a0f022537cb7c72a52e191a28a6eeb640575ba05af61d2e7eb6ef4f3f3__added4a0f022537c__README.md | export SHA256 added4a0f022537cb7c72a52e191a28a6eeb640575ba05af61d2e7eb6ef4f3f3</t>
  </si>
  <si>
    <t>For N=QM, T[s,h,t,u]=ω^(−ht)ξ^(−st)η^(−hu) has three paired flattening ranks N,min(Q,M),N and CP rank N. Under separate invertible changes on the s and u legs, support≥N, with equality iff the two transformed endpoint Fourier matrices are monomial.</t>
  </si>
  <si>
    <t>For q-kernel bounded rational-degree obstruction, compare exact input families, all-coordinate verification and full cost ledger with Prony, rational generating functions and sparse interpolation; implementation repairs are separate. Preserve this boundary: High-degree sparse factors or different noncommuting operators may be cheap; tail fusion is a positive counterexample to degree→time inference.</t>
  </si>
  <si>
    <t>Four individual digit legs, specified flattenings and endpoint-local gauges.</t>
  </si>
  <si>
    <t>ALG-021</t>
  </si>
  <si>
    <t>Fourier factorization does not automatically contain that word. Intervening noncommuting maps, independent inputs or omitted signed corrections invalidate replacement; no universal algorithm. Q07: Exact field with supplied primitive roots and complete rejection verification.…</t>
  </si>
  <si>
    <t>Whole-orbit q-kernel compression and minimum cycle-flow compiler</t>
  </si>
  <si>
    <t>Accepted exact all-input graph rewrite when input word has prescribed structure. Related current status (scope, not blanket theorem equivalence): Q07: Proof closed. Raw short-mode recognition strengthened on dyadic grids to O(N log(t+2)+t²). Application remains O(Nr).</t>
  </si>
  <si>
    <t>Joint two-leg changes, other realignment ranks and arbitrary arithmetic circuits excluded; min(Q,M) must grow for fixed-width exclusion.</t>
  </si>
  <si>
    <r>
      <rPr>
        <rFont val="Arial"/>
        <color rgb="FF1155CC"/>
        <sz val="10.0"/>
        <u/>
      </rPr>
      <t xml:space="preserve">Catalogue: ALG-021
</t>
    </r>
    <r>
      <rPr>
        <rFont val="Arial"/>
        <color rgb="FF1155CC"/>
        <sz val="10.0"/>
        <u/>
      </rPr>
      <t>novelity breakthough: ALG-021</t>
    </r>
  </si>
  <si>
    <t>The corrected unweighted-permutation extremizer theorem has no missing proof gate. Weighted monomials and unrestricted runtime are different models; historical larger Hankel/transcript/cosine-sine suites were not replayed. Worldwide priority remains unresolved.</t>
  </si>
  <si>
    <t>M-POSITIVE-PHASE</t>
  </si>
  <si>
    <t>[{"archive_relative_path":"master/fft_research_master_20261009/additions/2318_reviewed/review_incoming_2257_routed/SOURCE_REVIEW.md","sha256":"0c56174e161f87436f39fd6a587945216ba386a3ba3d0e58c8118e13b2a5976b","inspection":"Theorem and/or accepted audit read as inert text in this pass; no supplied program executed, imported, compiled or AST-parsed."}]</t>
  </si>
  <si>
    <t>Positive-middle calibration and phase-rank gate</t>
  </si>
  <si>
    <t>https://github.com/AgentSlop-Si/research/blob/main/math/archive/objects/e0/e0b4fdd1981b636632721e7d44dbe81d68b94fe5d19f0acaba57b1335de8f423__073_e0b4fdd1981b6366.inert.txt | export SHA256…</t>
  </si>
  <si>
    <t>For whole-orbit q-kernel compression and minimum cycle-flow compiler, compare exact input families, all-coordinate verification and full cost ledger with Prony, rational generating functions and sparse interpolation; implementation repairs are separate. Preserve this boundary: Fourier factorization does not automatically contain that word.</t>
  </si>
  <si>
    <t>Two positive masks calibrate the first cross by classical matrix scaling. If entrywise phase matrix has rank≤r, ||F−T||F≥sqrt(N−r)/2. Positive middle with arbitrary complex internal monomial masks has stronger floor from doubled-character norm sqrt(gcd(2,N)N). Exterior perturbation δA,δC yields explicit positive gap; eta.01 limit floor≈.639505 and necessary phase-rank fraction≈.993199. One complex cyclic Green can nevertheless have phase rankN in linear work.</t>
  </si>
  <si>
    <t>Positive entrywise middle; controlled exterior factors; nonzero entries and invertibility guards.</t>
  </si>
  <si>
    <t>Arbitrary complex middle or large exterior changes evade theorem; exact algebraic scaling not supplied by approximate iterations.
No new current closure; historical limitations remain.</t>
  </si>
  <si>
    <t>https://github.com/AgentSlop-Si/research/blob/main/math/archive/objects/3f/3f22b6b411a54f1b20c05ff9341e97bf8980801cdaaaaf5520577faaf6de1f67__REVIEW.md | export SHA256 3f22b6b411a54f1b20c05ff9341e97bf8980801cdaaaaf5520577faaf6de1f67</t>
  </si>
  <si>
    <t>[2026-10-13; accepted-result cutoff 05:16:43 UTC; bounded later acceptance]
Retain recurrence parent 53 and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Parent recurrence work retains priority 53 and its existing proof obligations. Compiler slice only: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A compact polynomial or fixed kernel is not an O(N) application oracle. All changed child actions and terminal decoders remain charged. No new current closure; historical limitations remain. Next comparison: Compare exact input families, all-coordinate verification and full…</t>
  </si>
  <si>
    <t>[2026-10-13; accepted-result cutoff 05:16:43 UTC; bounded later acceptance]
OPEN: existing parent; external semantic audit complete, kernel unverified
Earlier dated history (preserved verbatim):
[2026-10-13; accepted-result cutoff 04:23:32 UTC; reviewed-results sync]
OPEN: recurrence parent unchanged; compiler slice narrowed
Earlier dated history (preserved verbatim):
[2026-10-13;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</si>
  <si>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[2026-10-13; accepted-result cutoff 05:16:43 UTC; bounded later acceptance]
Parent 53 unchanged; semantic audit bounded COMPLETE
Earlier dated history (preserved verbatim):
[2026-10-13; accepted-result cutoff 04:23:32 UTC; reviewed-results sync]
Parent OPEN 53; compiler residual 32; comparison COMPLETE 15
Earlier dated history (preserved verbatim):
Unassigned</t>
  </si>
  <si>
    <r>
      <rPr>
        <rFont val="Arial"/>
        <color rgb="FF1155CC"/>
        <sz val="10.0"/>
        <u/>
      </rPr>
      <t xml:space="preserve">Catalogue: ALG-022
</t>
    </r>
    <r>
      <rPr>
        <rFont val="Arial"/>
        <color rgb="FF1155CC"/>
        <sz val="10.0"/>
        <u/>
      </rPr>
      <t>novelity breakthough: ALG-022</t>
    </r>
  </si>
  <si>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0c56174e161f87436f39fd6a587945216ba386a3ba3d0e58c8118e13b2a5976b. Original-byte gaps remain preserved.</t>
  </si>
  <si>
    <t>https://github.com/AgentSlop-Si/research/blob/main/math/archive/objects/bc/bc62a95e8677464a5ecc682f5afc9a62f329a5e08c218e86f1782986b1998ab0__059_bc62a95e8677464a.inert.txt | export SHA256…</t>
  </si>
  <si>
    <t>accepted_scope: For N=QM and the specified digits, T[s,h,t,u]=ω^(−ht)ξ^(−st)η^(−hu) has flattening ranks N, min(Q,M), N and CP rank N over a compatible splitting field. Separate invertible endpoint changes on s and u give support≥N, with equality exactly when A F_Q and F_M Bᵀ are monomial.
Model/guards/costs: qualifications: Keep exact digit ordering and flattening labels. Different realignments can have different ranks. Joint two-leg maps do not preserve the local-gauge statement.
Fixed-width exclusion requires min(Q,M)→∞. With one radix fixed there is no growing crossed-cut rank.
The N-entry center is obtained by inverse-Fourier endpoints up to monomials; these endpoint computations remain charged.
Corrections/rejected extensions: qualifications: Keep exact digit ordering and flattening labels. Different realignments can have different ranks. Joint two-leg maps do not preserve the local-gauge statement.
Fixed-width exclusion requires min(Q,M)→∞. With one radix fixed there is no growing crossed-cut rank.
The N-entry center is obtained by inverse-Fourier endpoints up to monomials; these endpoint computations remain charged.</t>
  </si>
  <si>
    <t>proof_review: Expand (h+Ms)(t+Qu). The (s,t)|(h,u) flattening reduces by nonzero row/column scales and repeated rows/columns to a Q-by-M Vandermonde; the other paired cuts reduce to invertible Fourier products. Input/output flattening lower-bounds CP rank by N, and fixing (t,u) supplies N four-leg rank-one terms. Endpoint support factors as nnz(AF_Q) nnz(F_M Bᵀ); each invertible factor has at least its dimension many nonzeros, with equality iff monomial.
fresh_checks: tensor
Review record: research_cycle_2122/review11_support/PER_ID_OUTCOMES.json; SHA256 1868a916c240c0f20bb132bf3850376170e17a7134fb2713ee3d961cbbc5be13.
Consolidation verifies mapping and hashes; it does not rerun all packet checks. No priority claim.</t>
  </si>
  <si>
    <t>remaining_obligations: No general circuit bound or faster all-input evaluator follows. Unrelated recurrence/innovation material in the same source review is not recounted as this row.
Current supplement treatment: 
Packet priority qualification: No priority assessment or upgrade in this consolidation.
Historical gaps and historical current-overlay text are preserved in the consolidated ledger and A:V.</t>
  </si>
  <si>
    <t>ALG-024</t>
  </si>
  <si>
    <t>For positive-middle calibration and phase-rank gate, compare the exact invariant and equality/metric claim with classical Fourier equivalence, switching, Gram and spectral methods; preserve unitary versus arbitrary-invertible distinctions. Preserve this boundary: Arbitrary complex middle or large exterior changes evade theorem; exact algebraic scaling not supplied by approximate iterations.</t>
  </si>
  <si>
    <t>Does not produce a faster exact FFT; finite-size threshold and base coefficient model still matter. No new current closure; historical limitations remain. Next comparison: Compare the exact error norm and scale with sparse Fourier recovery, sampling and rank barriers; a…</t>
  </si>
  <si>
    <t>Elementary rough padding and covariance sharpening</t>
  </si>
  <si>
    <t>M-RECTANGLE-TILING</t>
  </si>
  <si>
    <t>Accepted supporting lemma for Gaussian path.</t>
  </si>
  <si>
    <t>Exact rank-one Fourier rectangle tiling optimum</t>
  </si>
  <si>
    <r>
      <rPr>
        <rFont val="Arial"/>
        <color rgb="FF1155CC"/>
        <sz val="10.0"/>
        <u/>
      </rPr>
      <t xml:space="preserve">Catalogue: ALG-024
</t>
    </r>
    <r>
      <rPr>
        <rFont val="Arial"/>
        <color rgb="FF1155CC"/>
        <sz val="10.0"/>
        <u/>
      </rPr>
      <t>novelity breakthough: ALG-024</t>
    </r>
  </si>
  <si>
    <t>For four-leg fourier tensor ranks and local sparse-core rigidity, compare the exact grammar and endpoint freedoms with uncertainty, quasiseparable, displacement and graph-induced rank results; scope-specific novelty remains unassessed. Preserve this boundary: Joint two-leg changes, other realignment ranks and arbitrary arithmetic circuits excluded; min(Q,M) must grow for fixed-width exclusion.</t>
  </si>
  <si>
    <t>A Fourier rectangle is rank one iff N divides every product of a row difference and column difference. Each lies in a coset/annihilator-coset rectangle, area≤N. The minimum disjoint rank-one rectangle incidence cost is N min_(d|N)(d+N/d), equal2N^(3/2) at square N and N(N+1) at prime N.</t>
  </si>
  <si>
    <t>Literal rectangle tilings and independent dense rank-factor implementations.</t>
  </si>
  <si>
    <t>Shared Cooley–Tukey computation avoids literal cost; nonsquare-composite higher-rank optimum not proved.
No new current closure; historical limitations remain.</t>
  </si>
  <si>
    <t>https://github.com/AgentSlop-Si/research/blob/main/math/archive/objects/79/795e4df8406b0accd35e25f8a0e64015f66c3993c973b29b14bdf823c3c1e56b__795e4df8406b0accd35e25f8a0e64015f66c3993c973b29b14bdf823c3c1e56b__PHASE7_AUDIT.md | export SHA256 ed3a259cc88ecb2cf12092f612aabaeb917885fe84147cf2feb99802d1fd32c4</t>
  </si>
  <si>
    <t>["F029"]</t>
  </si>
  <si>
    <t>[2026-10-13; post-checkpoint successor intake]
Primary Lemma11 subgroup/annihilator rank-one block construction is directly matched. Remaining: check the exact endpoint-incidence objective N min_(d|N)(d+N/d) against primary cost-model theorems, or document a bounded qualified nonmatch; higher-rank optimum for general nonsquare composite N remains separate and OPEN. Shared Cooley–Tukey reuse is outside the independent-rectangle cost model.
Earlier dated history (preserved verbatim):
For exact rank-one fourier rectangle tiling optimum, compare the exact grammar and endpoint freedoms with uncertainty, quasiseparable, displacement and graph-induced rank results; scope-specific novelty remains unassessed. Preserve this boundary: Shared Cooley–Tukey computation avoids literal cost; nonsquare-composite higher-rank optimum not proved.</t>
  </si>
  <si>
    <t>M-REPEATED-BITREV</t>
  </si>
  <si>
    <t>Repeated-bit-reversal central-cut depth barrier</t>
  </si>
  <si>
    <t>For k-bit indices with preserved/swapped central partition, N/2≤d_N Σr_i, where d_N=2^((k+1)/2)−1 for odd k and2^(k/2) for even k. Thus total QS orderΩ(sqrtN); four rank-one stages fail for N≥128.</t>
  </si>
  <si>
    <t>Repeated bit-reversal stage grammar, primitive-root fields; exact central four Fourier blocks.</t>
  </si>
  <si>
    <t>Other routing can move the central partition; depth/order is not runtime.
No new current closure; historical limitations remain.</t>
  </si>
  <si>
    <t>Shared Cooley–Tukey computation avoids literal cost; nonsquare-composite higher-rank optimum not proved.</t>
  </si>
  <si>
    <t>https://github.com/AgentSlop-Si/research/blob/main/math/archive/objects/f9/f9930b7e800966c37e5590326aae6b99e2244bdef013df08421862cbd95801d1__REPEATED_BITREV_AUDIT.md | export SHA256 718fd42163cd7ff83fa5cf4860e416bd3c12f4dac86728cb5bfb6aab743d88d0</t>
  </si>
  <si>
    <t>[{"archive_relative_path":"master/fft_research_master_20261009/additions/2333_source_reviews/review_hero17_phase7/PHASE7_AUDIT.md","sha256":"795e4df8406b0accd35e25f8a0e64015f66c3993c973b29b14bdf823c3c1e56b","inspection":"Theorem and/or accepted audit read as inert text in this pass; no supplied program executed, imported, compiled or AST-parsed."}]</t>
  </si>
  <si>
    <t>https://github.com/AgentSlop-Si/research/blob/main/math/archive/objects/ec/eced2bc72d85f7cf4666dac4d1ba9faaf2c268cb343bcc497261edd2bb206cad__eced2bc72d85f7cf4666dac4d1ba9faaf2c268cb343bcc497261edd2bb206cad__GAUSSIAN_ALL_LENGTH_AUDIT.md | export…</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</si>
  <si>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795e4df8406b0accd35e25f8a0e64015f66c3993c973b29b14bdf823c3c1e56b. Original-byte gaps remain preserved.</t>
  </si>
  <si>
    <t>For elementary rough padding and covariance sharpening, compare the exact error norm and scale with sparse Fourier recovery, sampling and rank barriers; a sublinear per-bin scale need not imply meaningful relative-l2 accuracy. Preserve this boundary: Does not produce a faster exact FFT; finite-size threshold and base coefficient model still matter.</t>
  </si>
  <si>
    <t>accepted_scope: For supplied primitive Nth root, a nonempty Fourier rectangle is rank one exactly when N divides every row-difference times column-difference. Minimum disjoint rank-one endpoint-incidence cost is N min_(d|N)(d+N/d). This is 2N^(3/2) for squares and N(N+1) for primes.
Model/guards/costs: qualifications: Incidence cost refers to independent tile contractions or specified dense rank factors. Shared Cooley–Tukey computations are outside that accounting.
Prime higher-rank full-minor claims are characteristic-zero. Complex norm arguments do not transfer to finite fields.
Literal source tiled loop adds zero once per tile without charging it, producing N extra additions; direct first-term initialization realizes its stated circuit ledger. MILP status is not an exact proof certificate.
Corrections/rejected extensions: qualifications: Incidence cost refers to independent tile contractions or specified dense rank factors. Shared Cooley–Tukey computations are outside that accounting.
Prime higher-rank full-minor claims are characteristic-zero. Complex norm arguments do not transfer to finite fields.
Literal source tiled loop adds zero once per tile without charging it, producing N extra additions; direct first-term initialization realizes its stated circuit ledger. MILP status is not an exact proof certificate.</t>
  </si>
  <si>
    <t>proof_review: All 2×2 minors vanish exactly under the divisibility test. If H is generated by row differences and |H|=d, rows lie in one H coset and columns in one annihilator coset of size N/d. Consequently a+b≥(ab/N) min(d+N/d). Disjoint areas sum to N²; the N full coset-product tiles attain the bound. Complex higher-rank endpoint-cost bound follows from rank≥ab/N and r≥1.
fresh_checks: rectangles
Review record: research_cycle_2122/review11_support/PER_ID_OUTCOMES.json; SHA256 1868a916c240c0f20bb132bf3850376170e17a7134fb2713ee3d961cbbc5be13.
Consolidation verifies mapping and hashes; it does not rerun all packet checks. No priority claim.</t>
  </si>
  <si>
    <t>remaining_obligations: Higher-rank incidence optimum for general nonsquare composite N and worldwide priority remain open; ordinary two-axis FFT is not a new speedup.
Current supplement treatment: 
Packet priority qualification: No priority assessment or upgrade in this consolidation.
Historical gaps and historical current-overlay text are preserved in the consolidated ledger and A:V.</t>
  </si>
  <si>
    <t>[2026-10-13 12:24:37 UTC; frozen accepted-source cutoff]
Scope selection required: choose one new primary evaluation theorem for fixed-error, all-output approximation with paid common-scale setup. Full Reif text is a possible bounded target. Do not repeat completed broad surveys.
Earlier dated history (preserved verbatim):
Possibly enormous threshold/constants. Not arbitrary floating exponent range, exact output, per-bin relative error, vanishing epsilon without reanalysis, or stable full FFT. No new current closure; historical limitations remain. Next comparison: Compare the exact error norm and…</t>
  </si>
  <si>
    <t>[2026-10-13; full status reconciliation]
OPEN: historical attribution / primary-source comparison is the leading recorded task. The accepted scoped correctness proof is not being reopened.
Earlier dated history (preserved verbatim):
Fixed-error bounded-input word-RAM theorem review recorded; full evaluator benchmarking remains open</t>
  </si>
  <si>
    <r>
      <rPr>
        <rFont val="Arial"/>
        <color rgb="FF1155CC"/>
        <sz val="10.0"/>
        <u/>
      </rPr>
      <t xml:space="preserve">Catalogue: ALG-025
</t>
    </r>
    <r>
      <rPr>
        <rFont val="Arial"/>
        <color rgb="FF1155CC"/>
        <sz val="10.0"/>
        <u/>
      </rPr>
      <t>novelity breakthough: ALG-025</t>
    </r>
  </si>
  <si>
    <t>For repeated-bit-reversal central-cut depth barrier, compare the exact grammar and endpoint freedoms with uncertainty, quasiseparable, displacement and graph-induced rank results; scope-specific novelty remains unassessed. Preserve this boundary: Other routing can move the central partition; depth/order is not runtime.</t>
  </si>
  <si>
    <t>M-SEED-BALANCE</t>
  </si>
  <si>
    <t>Balanced Fourier seed and weak-coupling obstruction</t>
  </si>
  <si>
    <t>https://github.com/AgentSlop-Si/research/blob/main/math/archive/objects/68/6891a88ccd8a8d632ebceeaf5001b116fc7c49f8dcc4871ecb385d71b21588fc__008_6891a88ccd8a8d63.inert.txt | export SHA256…</t>
  </si>
  <si>
    <t>For F=A D B with B invertible bi-regular, A[0,i](A^−1)[i,0]=1/N for all i is necessary and, with an unrestricted B, sufficient. If A=c(I+E),||E||2&lt;1/2, impossible N≥2. Positive scalar sums of permutation resolvents with all coupling magnitudes&lt;1/3 fall under this obstruction.</t>
  </si>
  <si>
    <t>One internal monomial, bi-regular right factor; stated scalar coupling/positive combination restrictions.</t>
  </si>
  <si>
    <t>The sufficient B can hide Fourier; arbitrary endpoint masks not covered; first-cross calibration verifies2N−1 entries only.
No new current closure; historical limitations remain.</t>
  </si>
  <si>
    <t>https://github.com/AgentSlop-Si/research/blob/main/math/archive/objects/b1/b1d13ce38ed662d9379e25ea0e87bed498174a56d161a84b7b20bbaaaee16de0__REVIEW.md | export SHA256 bd23457a80045e091d0cc1b9a2f826a17d995120d1a13037716fb003dd9c9941</t>
  </si>
  <si>
    <t>[2026-10-13 12:24:37 UTC; frozen accepted-source cutoff]
Scope selection required: choose a new primary comparison for the first paid linear shrinking-error point, or the unrestricted-length sampling/NUFFT gate. Freeze output, error, representation and setup; no silent padding.
Earlier dated history (preserved verbatim):
Weak coordinatewise mass scale can permit all-zero answers for diffuse random signs. No vanishing relative l2 error. Saturation lower bound is only this full packed-row evaluator, not all approximation algorithms. No new current closure; historical limitations remain. Next…</t>
  </si>
  <si>
    <r>
      <rPr>
        <rFont val="Arial"/>
        <color rgb="FF1155CC"/>
        <sz val="10.0"/>
        <u/>
      </rPr>
      <t xml:space="preserve">Catalogue: ALG-026
</t>
    </r>
    <r>
      <rPr>
        <rFont val="Arial"/>
        <color rgb="FF1155CC"/>
        <sz val="10.0"/>
        <u/>
      </rPr>
      <t>novelity breakthough: ALG-026</t>
    </r>
  </si>
  <si>
    <t>["F034"]</t>
  </si>
  <si>
    <t>https://github.com/AgentSlop-Si/research/blob/main/math/archive/objects/b9/b9de2b6602d025e05c70c4b3a66cbdae61f9338b85b577689b20d89bb4e97974__034_b9de2b6602d025e0.inert.txt | export SHA256…</t>
  </si>
  <si>
    <t>ALG-027</t>
  </si>
  <si>
    <t>Use relative decay assumptions; vanishing multiplier need not give vanishing absolute error. Repeated whole-input selection can lose claimed cost. Planning must bind actual input/tolerance; source code has stale-state hazards. Q09: Rounded subtraction alone is not an energy…</t>
  </si>
  <si>
    <t>Sparse time-surrogate sampling and head/tail planning</t>
  </si>
  <si>
    <t>Base theorem accepted with later planner corrections; stale/cross-input plans are invalid. Related current status (scope, not blanket theorem equivalence): Q09: Proof closed. Exact periodic residual-energy gate permits certified omission of the residual.</t>
  </si>
  <si>
    <t>source proof inspected; inherited internal acceptance, no separate current replay</t>
  </si>
  <si>
    <r>
      <rPr>
        <rFont val="Arial"/>
        <color rgb="FF1155CC"/>
        <sz val="10.0"/>
        <u/>
      </rPr>
      <t xml:space="preserve">Catalogue: ALG-027
</t>
    </r>
    <r>
      <rPr>
        <rFont val="Arial"/>
        <color rgb="FF1155CC"/>
        <sz val="10.0"/>
        <u/>
      </rPr>
      <t>novelity breakthough: ALG-027</t>
    </r>
  </si>
  <si>
    <t>Source proof read; attached saved audit is for downstream gauge gate, not independent replay of every Harper finite certificate. General noncommuting functional calculus untouched.</t>
  </si>
  <si>
    <t>For balanced fourier seed and weak-coupling obstruction, compare the exact invariant and equality/metric claim with classical Fourier equivalence, switching, Gram and spectral methods; preserve unitary versus arbitrary-invertible distinctions. Preserve this boundary: The sufficient B can hide Fourier; arbitrary endpoint masks not covered; first-cross calibration verifies2N−1 entries only.</t>
  </si>
  <si>
    <t>M-SORTING-RANK</t>
  </si>
  <si>
    <t>Stable-sort correction rank and all-stride probability</t>
  </si>
  <si>
    <t>https://github.com/AgentSlop-Si/research/blob/main/math/archive/objects/91/917aeb770759da19d1bf7011a96bb46ef07c127918fd45e2823b53a54a6651e9__917aeb770759da19d1bf7011a96bb46ef07c127918fd45e2823b53a54a6651e9__SPARSE_SURROGATE_RESEARCH.md | export…</t>
  </si>
  <si>
    <t>[{"archive_relative_path":"master/fft_research_master_20261009/additions/0155_material_coverage_and_new_results/reviews/review_phase_pencil/source/PRIOR_PHASE18_THEOREM.md","sha256":"0e8b143e730ccb7aceeab4a0f32f63be7f02fc851fad20c04d61ddb460393796","inspection":"Theorem and/or accepted audit read as inert text in this pass; no supplied program executed, imported, compiled or AST-parsed."},{"archive_relative_path":"master/fft_research_master_20261009/additions/0155_material_coverage_and_new_results/reviews/review_phase_pencil/source/PRIOR_PHASE19_THEOREM.md","sha256":"da23be1453da3839500aa84999b62ddb51484b7bb2d5ca9b99b7c935ee8ff3f7","inspection":"Theorem and/or accepted audit read as inert text in this pass; no supplied program executed, imported, compiled or AST-parsed."},{"archive_relative_path":"master/fft_research_master_20261009/additions/0155_material_coverage_and_new_results/reviews/review_phase_pencil/REVIEW.md","sha256":"258fdfefc49efdfbd726c715edf273b253b1d470a8353c8fe002e2c3fe4de3e6","inspection":"Theorem and/or accepted audit read as inert text in this pass; no supplied program executed, imported, compiled or AST-parsed."}]</t>
  </si>
  <si>
    <t>Rank(W−Z^a)=N−cycles(Z^−a W). Stable binary sort with T internal transitions gives rank(W−Z)=2floor(T/2), distribution Pr(r2k)=2^(1−N)binom(N,2k+1), meanN/2−1,varN/4 forN≥3. Explicit union bound gives allstrides rank≥N/8 with probability→1.</t>
  </si>
  <si>
    <t>IID fair binary words; exact sorted cyclic successor and original cyclic powers.</t>
  </si>
  <si>
    <t>For sparse time-surrogate sampling and head/tail planning, compare the exact error norm and scale with sparse Fourier recovery, sampling and rank barriers; a sublinear per-bin scale need not imply meaningful relative-l2 accuracy. Preserve this boundary: Use relative decay assumptions; vanishing multiplier need not give vanishing absolute error.</t>
  </si>
  <si>
    <t>Mixed two-run words T1 have zero defect; everystride computation is O(N²), notO(N); high rank can remain easy to apply.
No new current closure; historical limitations remain.</t>
  </si>
  <si>
    <t>https://github.com/AgentSlop-Si/research/blob/main/math/archive/objects/f5/f574925a32279259f6e4a2eb1c1b1f438492da4c27757fc242e13065c2d515f6__RANK_AUDIT.md | export SHA256 f574925a32279259f6e4a2eb1c1b1f438492da4c27757fc242e13065c2d515f6</t>
  </si>
  <si>
    <t>[2026-10-13 14:29:35 UTC; accepted-source cutoff]
Parent OPEN, priority 42. Select a distinct source/interface comparison or certify the noise-scale, small-k and zero-tail branches with phase, rounding and full output costs. Do not repeat the completed selected-theorem comparison or the separate STR-Q5 result.
Earlier dated history (preserved verbatim):
Coarse scale may output all zeros on diffuse spectra. Naive binary64 norms underflow/overflow; no robust arbitrary-input NumPy advantage established. No new current closure; historical limitations remain. Next comparison: Compare the exact error norm and scale with sparse…</t>
  </si>
  <si>
    <t>[2026-10-13 14:29:35 UTC; accepted-source cutoff]
The selected Bringmann v2 Theorem 4 comparison is accepted as a qualified nonmatch with conditional separated-head overlap. Exact thresholding has squared error &lt;= sigma_k^2+k theta^2; it does not give a fixed-threshold uniform relative-tail guarantee or a same-cost robust substitution.
Earlier dated history (preserved verbatim):
Accepted approximation theorem. Prototype has unproved finite-precision decisions.</t>
  </si>
  <si>
    <r>
      <rPr>
        <rFont val="Arial"/>
        <color rgb="FF1155CC"/>
        <sz val="10.0"/>
        <u/>
      </rPr>
      <t xml:space="preserve">Catalogue: ALG-029
</t>
    </r>
    <r>
      <rPr>
        <rFont val="Arial"/>
        <color rgb="FF1155CC"/>
        <sz val="10.0"/>
        <u/>
      </rPr>
      <t>novelity breakthough: ALG-029</t>
    </r>
  </si>
  <si>
    <t>[2026-10-11 14:12 UTC; restored direct upstream proof-audit binding]
Direct prior independent audit recovered and exact theorem-to-review binding verified: Phase18 theorem SHA256 0e8b143e730ccb7aceeab4a0f32f63be7f02fc851fad20c04d61ddb460393796; audit Section 3 SHA256 2711aa3a4d6e57f392ebef7b7fd4ad72d6543139e0634efa1aa7ec2c6db12304. All-N complex N&gt;=4, 4|N zero-mode obstruction, parity degrees N/2 and N/2-2, and leading even coefficient 1/(2sqrtN) retain scoped acceptance. All 382 source occurrences and 8 audit-manifest entries byte-match; no new full matrix replay.
Prior dated record, preserved verbatim:
No new task-level proof acceptance at this checkpoint; use the explicitly historical statement and scope.</t>
  </si>
  <si>
    <t xml:space="preserve">[2026-10-11 23:11 UTC; independently accepted bounded Harper literature comparison]
[2026-10-11 23:00 UTC; bounded parity-polynomial primary-source comparison]
Bounded body-level comparison completed: Barker et al. (2000), Section 2, supplies the parity Jacobi sectors/simple spectra; scalar interpolation is standard. The accepted exact sharp degrees and endpoint coefficients are an assembled specialization whose exact printed antecedent was not established in the inspected sources. Atakishiyeva-Atakishiyev (2015) uses opposite Fourier sign and H/2; Ouvry-Wagner-Wu (2018), equations (3)-(9), describes the secular polynomial, not the Fourier parity interpolants. Original Dickinson-Steiglitz (1982), Kreft (1993), and Barker Mathematika (2000) bodies were unavailable. Worldwide priority remains unresolved; no novelty upgrade.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t>
  </si>
  <si>
    <t>[2026-10-13 14:29:35 UTC; accepted-source cutoff]
Scoped independent acceptances: ALG029-COMPARE. Exact review/archive pins are preserved in the 14:29:35 UTC proposal source index. libfile_976a1806694c8191ba4795ebdd1b6142
Earlier dated history (preserved verbatim):
https://github.com/AgentSlop-Si/research/blob/main/math/archive/objects/ab/aba79ba13dfbd987ade52504bafede5be61c39f40d4164c79aa6f17954a7c868__aba79ba13dfbd987__PROOF.md | export SHA256 aba79ba13dfbd987ade52504bafede5be61c39f40d4164c79aa6f17954a7c868…</t>
  </si>
  <si>
    <t>[2026-10-11 23:11 UTC; independently accepted bounded Harper literature comparison]
[2026-10-11 23:00 UTC; bounded parity-polynomial primary-source comparison]
The bounded M-HARPER::specific-priority comparison is complete with declared access limits. If pursuing historical priority, inspect the unavailable original bodies or verifiable full-text editions and compare any exact parity-interpolant statement. The accepted complex N=4m&gt;=4 degrees N/2 and N/2-2 and leading coefficients 1/(2sqrt(N)) and -2i sin(2pi/N)/sqrt(N) remain scoped. No general noncommuting/circuit extension, new proof acceptance, or global priority acceptance. Separate fixed-stage gauge clauses were not re-compared.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[2026-10-11 14:12 UTC; restored direct upstream proof-audit binding]
Upstream proof-review binding gap is closed. Next: model-matched primary-literature comparison for the exact parity minimal degrees and coefficients; publication priority remains unassessed here. Single-Harper calculus only; general noncommuting constructions and unrestricted FFT complexity remain outside scope. Source-code execution not performed.
Prior dated record, preserved verbatim:
No new current closure; historical limitations remain.</t>
  </si>
  <si>
    <t>proved_scoped | REVIEW-01 | Internal scoped outcome. Proof/certificate replay limits: full_historical_body_replay: False
Source identity/access boundary: 
Documented sanitized exports: 258fdfefc49efdfbd726c715edf273b253b1d470a8353c8fe002e2c3fe4de3e6. Original-byte gaps remain preserved.</t>
  </si>
  <si>
    <t>ALG-030</t>
  </si>
  <si>
    <t>Additional phase structure, other backends or altered intermediate representation outside proof. Native instruction counts not inferred. No new current closure; historical limitations remain. Next comparison: Compare the exact error norm and scale with sparse Fourier recovery,…</t>
  </si>
  <si>
    <t>Strong-scale head/tail pruning counterexample</t>
  </si>
  <si>
    <t>Accepted exact algorithm-specific negative result.</t>
  </si>
  <si>
    <r>
      <rPr>
        <rFont val="Arial"/>
        <color rgb="FF1155CC"/>
        <sz val="10.0"/>
        <u/>
      </rPr>
      <t xml:space="preserve">Catalogue: ALG-030
</t>
    </r>
    <r>
      <rPr>
        <rFont val="Arial"/>
        <color rgb="FF1155CC"/>
        <sz val="10.0"/>
        <u/>
      </rPr>
      <t>novelity breakthough: ALG-030</t>
    </r>
  </si>
  <si>
    <t xml:space="preserve">reviewed_exact_scope_and_report: # M-HARPER — proved_scoped
Fresh verdict: the exact statement in catalogue row A70:V70 is accepted in its stated complex, normalized-DFT, single-Harper functional-calculus model. This is fresh proof review with independently authored finite controls, not acceptance inherited from the attached downstream pencil audit.
## Exact accepted scope and proof
Let N=4m≥4, Z be the cyclic forward shift, D=diag(ω^j), ω=exp(−2πi/N), F=(ω^(jk))/√N, J:e_j↦e_−j, and H=Z+Z⁻¹+D+D⁻¹. Direct multiplication gives FZ=DF and FD=Z⁻¹F, hence FH=HF and F²=J.
The ± reflection blocks of H have sizes N/2+1 and N/2−1. In orthonormal parity bases they are real irreducible Jacobi matrices. Their spectra are simple: the first coordinate of an eigenvector determines all others recursively, and real symmetry gives diagonalizability. A signed reversal anticommutes with each block; both block dimensions are odd. Thus each block has exactly one zero eigenvector. F preserves those lines, and its squared eigenvalues are +1 and −1 respectively. These eigenvalues cannot coincide. Any scalar functional calculus f(H), including a rational function with nonsingular denominator, is scalar on ker H, so cannot equal F.
Simple spectrum plus commutation gives unique interpolating polynomials p± of degrees at most N/2 and N/2−2. The entry (0,N/2) has graph distance N/2 and exactly two shortest cycle paths. The odd projector vanishes there; consequently the top even coefficient is 1/(2√N), nonzero. In the odd Jacobi block the first-to-last distance is N/2−2, the path product is 1, and the corresponding Fourier entry is (ω^(N/2−1)−ω^−(N/2−1))/√N≠0. Both degree bounds are therefore sharp, including the N=4 degree-zero odd block.
For the fixed-stage gauge clause, write T=Z+Z⁻¹ and V=D+D⁻¹. In parity coordinates V has distinct diagonal entries within each sector. A joint commutant is scalar on each sector; its cross-sector diagonal candidate is forced to zero by an endpoint equation and recurrence. Thus the joint commutant is span{I,J}, and both intertwiners characterize M=F(aI+bJ). The entire column Me₁=Fe₁ fixes a=1,b=0. For fixed invertible A,B, substituting M=ACB makes the two equations simultaneous conjugacy equations. For C=QP one common permutation and one common nonzero diagonal must satisfy every entry ratio. Exact support/self-loop equality and closed-walk consistency are necessary and sufficient for fixed P. Signature mismatch rejects a P-family; a signature match alone does not accept one.
Model/guards/costs: historical_model_preserved_subject_to_current_scope: Complex normalized Fourier; one commuting Harper functional calculus; fixed-stage gauges.
Corrections/rejected extensions: </t>
  </si>
  <si>
    <t>https://github.com/AgentSlop-Si/research/blob/main/math/archive/objects/d7/d72c0c9a6c465003348f48324c3c3328f34696f564a33681bffa1057313b6e7b__d72c0c9a6c465003348f48324c3c3328f34696f564a33681bffa1057313b6e7b__README.md | export SHA256…</t>
  </si>
  <si>
    <t>review_basis: All-size proof independently checked; fresh exact parity polynomial controls at8 lengths.
Review record: research_cycle_2055/review01_source_evidence/row_outcomes.json; SHA256 c039e07b50636fb53855a1d55c224e6678bed4abb1479bbb889a1b14af0da771.
Consolidation verifies mapping and hashes; it does not rerun all packet checks. No priority claim.</t>
  </si>
  <si>
    <t>For strong-scale head/tail pruning counterexample, compare the exact error norm and scale with sparse Fourier recovery, sampling and rank barriers; a sublinear per-bin scale need not imply meaningful relative-l2 accuracy. Preserve this boundary: Additional phase structure, other backends or altered intermediate representation outside proof.</t>
  </si>
  <si>
    <t>ALG-031</t>
  </si>
  <si>
    <t>remaining_obligations: No unrestricted noncommuting/circuit extension or global priority acceptance.
Current supplement treatment: 
Packet priority qualification: No priority assessment or upgrade in this consolidation.
Historical gaps and historical current-overlay text are preserved in the consolidated ledger and A:V.</t>
  </si>
  <si>
    <t>Nonunit/gcd and phase period guards matter. Faster common-slope factorization cannot be advertised for arbitrary varying slopes. No new current closure; historical limitations remain. Next comparison: Compare the exact error norm and scale with sparse Fourier recovery, sampling…</t>
  </si>
  <si>
    <t>Affine-chirp sketch exact decoder</t>
  </si>
  <si>
    <t>Accepted decoder of sketch, not exact original DFT.</t>
  </si>
  <si>
    <r>
      <rPr>
        <rFont val="Arial"/>
        <color rgb="FF1155CC"/>
        <sz val="10.0"/>
        <u/>
      </rPr>
      <t xml:space="preserve">Catalogue: ALG-031
</t>
    </r>
    <r>
      <rPr>
        <rFont val="Arial"/>
        <color rgb="FF1155CC"/>
        <sz val="10.0"/>
        <u/>
      </rPr>
      <t>novelity breakthough: ALG-031</t>
    </r>
  </si>
  <si>
    <t>For stable-sort correction rank and all-stride probability, compare the exact grammar and endpoint freedoms with uncertainty, quasiseparable, displacement and graph-induced rank results; scope-specific novelty remains unassessed. Preserve this boundary: Mixed two-run words T1 have zero defect; everystride computation is O(N²), notO(N); high rank can remain easy to apply.</t>
  </si>
  <si>
    <t>https://github.com/AgentSlop-Si/research/blob/main/math/archive/objects/95/958a37ab8f0db835a83a62135b8b704533cce88f0f774667799da681b20d126a__958a37ab8f0db835__DECODER.md | export SHA256…</t>
  </si>
  <si>
    <t>M-SPARSE-BRIDGE</t>
  </si>
  <si>
    <t>Two additive Green sums sparse bridge</t>
  </si>
  <si>
    <t>For affine-chirp sketch exact decoder, compare the exact error norm and scale with sparse Fourier recovery, sampling and rank barriers; a sublinear per-bin scale need not imply meaningful relative-l2 accuracy. Preserve this boundary: Nonunit/gcd and phase period guards matter.</t>
  </si>
  <si>
    <t>ALG-032</t>
  </si>
  <si>
    <t>Changing measurements or adding raw input leaves model; repaired phase does not validate adjoint decoder. No new current closure; historical limitations remain. Next comparison: Compare the exact error norm and scale with sparse Fourier recovery, sampling and rank barriers; a…</t>
  </si>
  <si>
    <t>Chirp-sketch collisions and decoder failures</t>
  </si>
  <si>
    <t>For invertible A,B,C,D and M=(A^−1+B^−1)(C^−1+D^−1), A M D=(A+B)(CB)^−1(C+D). M=F iff det(CB) AFD=(A+B)adj(CB)(C+D). Literal I−weighted-cycle denominators give3-sparse sums and4-sparse CB; general independent monomial gauges raise sum bound to4.</t>
  </si>
  <si>
    <t>Exact algebraic equivalence, individually invertible denominators.</t>
  </si>
  <si>
    <t>Determinant condition alone insufficient; singular guards indispensable; supplied CB inverse is two cheap solves. No factor existence or exclusion.
No new current closure; historical limitations remain.</t>
  </si>
  <si>
    <t>Accepted exact collision obstruction; 2Mth-root CAZAC phase removes this collision but natural adjoint has separate failure.</t>
  </si>
  <si>
    <r>
      <rPr>
        <rFont val="Arial"/>
        <color rgb="FF1155CC"/>
        <sz val="10.0"/>
        <u/>
      </rPr>
      <t xml:space="preserve">Catalogue: ALG-032
</t>
    </r>
    <r>
      <rPr>
        <rFont val="Arial"/>
        <color rgb="FF1155CC"/>
        <sz val="10.0"/>
        <u/>
      </rPr>
      <t>novelity breakthough: ALG-032</t>
    </r>
  </si>
  <si>
    <t>https://github.com/AgentSlop-Si/research/blob/main/math/archive/objects/b2/b28427626922c0f7841bc75445f1aaaf47f4faae3499760d221187c759e3d05c__BRIDGE_AUDIT.md | export SHA256 88992b1e94ec7aaa2351a747f1587483179ac6e1deeb05eda9274aba3fc29289</t>
  </si>
  <si>
    <t>https://github.com/AgentSlop-Si/research/blob/main/math/archive/objects/50/504e7f01540b55df9a65692fe6d79e87fee014e7b08ab7f50f0bf499239aad55__504e7f01540b55df__AFFINE_RESONANCE.md | export SHA256…</t>
  </si>
  <si>
    <t>For chirp-sketch collisions and decoder failures, compare the exact error norm and scale with sparse Fourier recovery, sampling and rank barriers; a sublinear per-bin scale need not imply meaningful relative-l2 accuracy. Preserve this boundary: Changing measurements or adding raw input leaves model; repaired phase does not validate adjoint decoder.</t>
  </si>
  <si>
    <t>ALG-033</t>
  </si>
  <si>
    <t>["F045"]</t>
  </si>
  <si>
    <t>ALG-033 remains progressed/open. Actual NumPy phase/FFT/gauge/scan/output rounding, executed 101-row useful accuracy, generic dimensions/Bessel backends, physical entropy, complete cold bit/RAM/resource accounting and matched practical FFT comparison remain open. The dense dyadic row error eta&lt;=2^-28||x||2 does not automatically transfer to this scan implementation. Preserve original adaptive v13 REFUTED, v1 HOLD, accepted bounded v2, accepted dense N16 useful accuracy and existing attribution; no new identity, rank/count/novelty or speed promotion.</t>
  </si>
  <si>
    <t>Direct composite covariance and false adaptive certificate</t>
  </si>
  <si>
    <t>[2026-10-13; full status reconciliation]
OPEN: implementation, costing, integration or a stronger extension remains; the earlier accepted scoped result is retained.
Earlier dated history (preserved verbatim):
Literal source-expression subtotal outside FFT/phase construction: 48 complex products, 16 complex divisions, 17 real divisions and 85 complex additions/subtractions, plus 48 complex exponentials, integer/modular work, one square root, validation/conversion/allocation and all16 outputs. The one DFT8 backend and NumPy accumulation internals are not certified by this subtotal. complex128/float64 narrowing persists even with a wider dtype request. Historical capped sampler exhaustion (7/15)^128 remains positive and distinct from the separately accepted ideal seven-fair-bit zero-rejection sampler. Ideal operator distribution is shared with exact-root dense coefficients, not with differently rounded executions.</t>
  </si>
  <si>
    <t>Not arbitrary middle permutations; explicit cutoff is conservative; no circuit bound.</t>
  </si>
  <si>
    <t>For two additive green sums sparse bridge, compare the exact grammar and endpoint freedoms with uncertainty, quasiseparable, displacement and graph-induced rank results; scope-specific novelty remains unassessed. Preserve this boundary: Determinant condition alone insufficient; singular guards indispensable; supplied CB inverse is two cheap solves.</t>
  </si>
  <si>
    <t>[{"archive_relative_path":"master/fft_research_master_20261009/additions/2318_reviewed/review_affine_middle/INDEPENDENT_REVIEW.md","sha256":"f466247e761fc31e569fd6a5b55f6dba4629bb268452571f194daf6c13f74c78","inspection":"Theorem and/or accepted audit read as inert text in this pass; no supplied program executed, imported, compiled or AST-parsed."}]</t>
  </si>
  <si>
    <t>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t>
  </si>
  <si>
    <r>
      <rPr>
        <rFont val="Arial"/>
        <color rgb="FF1155CC"/>
        <sz val="10.0"/>
        <u/>
      </rPr>
      <t xml:space="preserve">Catalogue: ALG-033
</t>
    </r>
    <r>
      <rPr>
        <rFont val="Arial"/>
        <color rgb="FF1155CC"/>
        <sz val="10.0"/>
        <u/>
      </rPr>
      <t>novelity breakthough: ALG-033</t>
    </r>
  </si>
  <si>
    <t>Sums may have dense inverses; variable phases/routes defeat low commutator premises; no universal runtime bound.
No new current closure; historical limitations remain.
[2026-10-10 12:40 UTC; reviewed scoped update] Retain complex/unitary and Fourier-flatness distinctions; require s&gt;=1 for the scalar corollary and handle s=0 separately. Sharpness is for one prescribed allowed neighborhood with unrestricted remaining entries, not exact support-union attainment and not a globally sharp uniform row-sparsity theorem. No unrestricted FFT lower bound, O(N) full Fourier algorithm, finite-field operator-norm transfer or runtime conclusion.
[2026-10-10 13:10 UTC checkpoint; bounded editorial annotation] Compare inverse-pattern distance/completion formulations and decide short note versus section. Preserve the one-neighborhood scope and accepted feasibility/attainment/nonattainment boundaries. Supporting review: math/updates/2026-10-10-1240/notes/05_inverse_refinement_review.md.</t>
  </si>
  <si>
    <t>https://github.com/AgentSlop-Si/research/blob/main/math/archive/objects/e7/e7413d1d591cfae89647304a88b1ca664dea9602dd86fec79a58688f346a7946__e7413d1d591cfae89647__PHASE20_AUDIT.md | export SHA256 e7413d1d591cfae89647304a88b1ca664dea9602dd86fec79a58688f346a7946</t>
  </si>
  <si>
    <t>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t>
  </si>
  <si>
    <t>2026-10-11 22:52 UTC</t>
  </si>
  <si>
    <t>accepted_scope: For a four-QS-stage word S4 P3 S3 Q S2 P1 S1 and unshifted Q:j↦3j mod N with gcd(3,N)=1, qs(S3 Q S2 Q⁻¹)≤r3+5r2. The three-stage discrepancy inequality then forces 2r1+r3+5r2+r4 to grow with log N in the stated Fourier endpoint scope. The exact R–A3–R QS1 word fails for all dyadic N≥2^27.
Model/guards/costs: qualifications: The sharper (2b−1)r interval bound requires an included endpoint; arbitrary b intervals only guarantee 2br. Affine shifts may lose that endpoint improvement.
Natural/diagonal Fourier endpoints work; one endpoint may be affine with unit multiplier while the opposite is arbitrarily permuted. Both arbitrary permutations require complex prime full spark, not dyadic/composite transfer.
The explicit cutoff is conservative, not an optimal finite threshold. Arbitrary middle permutations and general circuits are not covered.
Corrections/rejected extensions: qualifications: The sharper (2b−1)r interval bound requires an included endpoint; arbitrary b intervals only guarantee 2br. Affine shifts may lose that endpoint improvement.
Natural/diagonal Fourier endpoints work; one endpoint may be affine with unit multiplier while the opposite is arbitrarily permuted. Both arbitrary permutations require complex prime full spark, not dyadic/composite transfer.
The explicit cutoff is conservative, not an optimal finite threshold. Arbitrary middle permutations and general circuits are not covered.</t>
  </si>
  <si>
    <t>[2026-10-13 14:29:35 UTC; accepted-source cutoff]
Parent OPEN, priority 48. Build and independently check the production adapter/status interface and fast backend with every-stage precision and cost. The accepted serial producer and mathematical Q16 bridge do not certify the historical blocked/FFT executor.
Earlier dated history (preserved verbatim):
[2026-10-13 12:24:37 UTC; frozen accepted-source cutoff]
Parent remains OPEN at priority 48. Supply the production adapter/status interface, certified fast polynomial backend and useful all-stage precision/exponent contract, charging preparation, B^2 seeds, aggregation and output. Sampling/decoder accuracy against U_N x is a separate gate.
Earlier dated history (preserved verbatim):
[2026-10-13; source cutoff 10:52 UTC; newly recovered-source proposal]
Parent remains OPEN at 48. The bounded error-scale comparison is accepted with the reconstructed-source qualification. Remaining work is a certified numerical residual and precision/exponent ledger, a stronger decoder under an explicit error contract, and a complete paid preparation/aggregation/output implementation.
Earlier dated history (preserved verbatim):
Six failures include huge error and infinities; row-count helper for p in[1/4,1/2) overflows before cap because bound does not decay. These failures do not refute Gaussian padded theorem. No new current closure; historical limitations remain. Next comparison: Compare the exact…</t>
  </si>
  <si>
    <t>proof_review: Each membership boundary contributes at most r to a QS cross block. For unshifted multiplication by a, the preimage of a prefix has at most a intervals and contains zero, so Γ≤2a−1; multiplication adds QS orders. Three-stage expansion through an output prefix/input cyclic interval leaves a separated middle block. Average over all wrapping cyclic intervals to obtain exact Wt/N, retaining endpoint order budgets. The named cutoff dependency supplies explicit bit-reversal rectangle discrepancy D_k=k/3+1/9−(−1)^k/(9·2^k)&gt;9 for k≥27.
fresh_checks: collapse
Review record: research_cycle_2122/review11_support/PER_ID_OUTCOMES.json; SHA256 1868a916c240c0f20bb132bf3850376170e17a7134fb2713ee3d961cbbc5be13.
Consolidation verifies mapping and hashes; it does not rerun all packet checks. No priority claim.</t>
  </si>
  <si>
    <t>remaining_obligations: Gray-middle and other unbounded-fragmentation families are outside this collapse; a necessary-cut survivor is not a coefficient-compatible construction.
Current supplement treatment: 
Packet priority qualification: No priority assessment or upgrade in this consolidation.
Historical gaps and historical current-overlay text are preserved in the consolidated ledger and A:V.</t>
  </si>
  <si>
    <t>[2026-10-13; source cutoff 10:52 UTC; newly recovered-source proposal]
OPEN: executor, decoder and implementation; corrected error-scale comparison accepted
Earlier dated history (preserved verbatim):
[2026-10-13; full status reconciliation]
OPEN: historical attribution / primary-source comparison is the leading recorded task. The accepted scoped correctness proof is not being reopened.
Earlier dated history (preserved verbatim):
Exact recurrence and error bounds reviewed; numerical executor and helper defects remain</t>
  </si>
  <si>
    <t>[2026-10-13 14:29:35 UTC; accepted-source cutoff]
The specified serial fixed-point producer now has an accepted precision/range/paid-cost contract for Y=U_N P_(a,beta)x. Exponential amplification concerns arbitrary local defects, not realized roundoff. The paid Q16 source bridge is separately accepted only under its exact Delta/alpha&lt;=rho check.
Earlier dated history (preserved verbatim):
[2026-10-13 12:24:37 UTC; frozen accepted-source cutoff]
Scoped independent acceptance covers checkpoint/output-only residual theorems and the fresh rational-interval reference verifier against sampled row Y=U_N P_(a,beta)x. The complete checker costs O(NB+B^2) interval operations; only its final Green residual pass is O(N). Output-only l2 is a theorem, not a returned API field.
Earlier dated history (preserved verbatim):
[2026-10-13; source cutoff 10:52 UTC; newly recovered-source proposal]
Fresh reconstructed independent review ACCEPTS the scoped error-scale mathematics with its corrected bit-cost ledger. For a basis input in a block of length ell, squared relative-l2 error is ell-1 on every sampled state; vanishing per-bin RMS need not give useful whole-vector relative accuracy. The unbiased random-rank-m worst-input MSE bound is N/m-1. Sharp Green norms are N/2 and 1/[2 sin(pi/(2N))]. An O(A) scalar upper bound implies no bit-cost lower bound: charge actual operations or a proved conditional upper ledger. Missing original candidate archive byte acceptance is withheld.
Earlier dated history (preserved verbatim):
Algebraic scoped statements survive; actual numeric and helper defects recorded.</t>
  </si>
  <si>
    <r>
      <rPr>
        <rFont val="Arial"/>
        <color rgb="FF1155CC"/>
        <sz val="10.0"/>
        <u/>
      </rPr>
      <t xml:space="preserve">Catalogue: ALG-034
</t>
    </r>
    <r>
      <rPr>
        <rFont val="Arial"/>
        <color rgb="FF1155CC"/>
        <sz val="10.0"/>
        <u/>
      </rPr>
      <t>novelity breakthough: ALG-034</t>
    </r>
  </si>
  <si>
    <t>M-SPARSE-PREFIX</t>
  </si>
  <si>
    <t>[2026-10-13 14:29:35 UTC; accepted-source cutoff]
Scoped independent acceptances: ALG034-PRECISION, Q16-BRIDGE. Exact review/archive pins are preserved in the 14:29:35 UTC proposal source index. libfile_d84b624996fc8191864614dd95f7e45d libfile_a220d4fc59508191887fde75e178457c
Earlier dated history (preserved verbatim):
[2026-10-13 12:24:37 UTC; frozen accepted-source cutoff]
ALG034-RESIDUAL: libfile_d7058bc886f8819183ae63fee59fc4de; archive SHA-256 e11e1e46b9b480fde53cc8fe5ebebc560be4b8e57a04779957af2866d8d16d0c
Earlier dated history (preserved verbatim):
[2026-10-13; source cutoff 10:52 UTC; newly recovered-source proposal]
ALG034: sources/ALG034/REPORT.md; SHA-256 ca1d51b0d9792823d9ef69048a2cc63b356e327123ccfc5ecf520a887de45037
Earlier dated history (preserved verbatim):
https://github.com/AgentSlop-Si/research/blob/main/math/archive/objects/91/912610166b4c74a0e3e77a076560f1f1ef7edf854ec6fbfd879920692d75a94e__REVIEW_REPORT.md | export SHA256 912610166b4c74a0e3e77a076560f1f1ef7edf854ec6fbfd879920692d75a94e</t>
  </si>
  <si>
    <t>Sparse-preconditioned full-spark separation</t>
  </si>
  <si>
    <t>[2026-10-11 14:23 UTC; sparse-preconditioner proof-audit binding restored]
Independent scoped acceptance now explicitly bound to exact original theorem/review bytes; fresh proof reread and bounded controls pass; m=0 and integer-rank clarifications retained.
Prior dated record, preserved verbatim:
source proof inspected; historical scoped audit cited, not freshly replayed</t>
  </si>
  <si>
    <t>[2026-10-11 14:23 UTC; sparse-preconditioner proof-audit binding restored]
R1 external novelty unchanged; current mathematical depth: complete pinned theorem/review reread and explicit original review-to-body binding; all 22 historical sealed member hashes checked; fresh bounded controls for strict separation, m=0 bookkeeping, sparse mixing, zero-weight independently routed Green branches, and excluded-assumption mutations. Historical source programs were not run; no full external novelty survey.
Prior dated record, preserved verbatim:
R1: exact catalogue statement, proof/status qualifiers and current related overlays screened; full proof and model-matched external novelty unassessed for this row in this pass</t>
  </si>
  <si>
    <t>For all-square-minors-nonsingular T=P^−1 ΣH_j, P invertible row-s-sparse, d independent ordering pairs, R=sumr_j, floor(N/(s2^d))≤R. Hence prime Fourier with t single Green prefixes plus Q additive tails requires p&lt;(Q+1)2^(t+Q). t1,Q2 fails prime≥29; t2,Q2 fails prime≥53.</t>
  </si>
  <si>
    <t>Complex full-spark targets; fixed all-input factorization; transposed column-sparse suffix version.</t>
  </si>
  <si>
    <t>[2026-10-11 14:23 UTC; sparse-preconditioner proof-audit binding restored]
Review-binding gap closed. Preserve totally nonsingular target, invertible per-row-s-sparse preconditioner, fixed all-input coefficients, independent row/column order pairs, and complex prime-Fourier specialization. Source helper drops the positive column cardinality in vacuous m=0 cases; default positive-m cases and theorem are unaffected. No composite-Fourier full-spark assumption, product-of-two-additive-sums extension, uniform conditioning-independent approximation gap, unrestricted FFT/runtime lower bound, or external priority clearance. Remaining task: exact model-matched novelty comparison.
Prior dated record, preserved verbatim:
No composite Fourier full-spark assumption; no two-additive-sum product coverage; approximate gap depends on fixed preconditioner conditioning. Source proof inspected, earlier separate audit exists in lineage.
No new current closure; historical limitations remain.</t>
  </si>
  <si>
    <t>ALG-035</t>
  </si>
  <si>
    <t>[2026-10-11 14:23 UTC; sparse-preconditioner proof-audit binding restored]
Original accepted audit recovered from fft_research_master_20261009/additions/2351_constructive_gates/review_sparse_prefix_tail/SPARSE_PREFIX_AUDIT.md | SHA256 5d43263d5a535a9e430ef17b4d1a55514677026b1719b3847bb97e6963899a70 | sealed manifest SHA256 54b796b03f0454b7e47f3138cca477e0dfa0d904ea2e80759c25eef2acaf7a04 | exact review-body binding confirmed 2026-10-11. Final Library report: libfile_0fb14aa7cedc819185af0b29fa6e8093 v0, M_SPARSE_PREFIX_Exact_Review_Binding_2026-10-11.zip; SHA256 03736596611bdad4645835b5822b8ff38d93686afcedd6fdac4768f7d3bd5136. Exact Library roundtrip and all 20 package manifest entries verified.
Prior dated record, preserved verbatim:
https://github.com/AgentSlop-Si/research/blob/main/math/archive/objects/a5/a5784d6922eb3e959570929c4a1a036774a45900a0430b2ac082dec585b87bd2__THEOREM_3_.md | export SHA256 a5784d6922eb3e959570929c4a1a036774a45900a0430b2ac082dec585b87bd2</t>
  </si>
  <si>
    <t>Constant-row approximation cannot become exact by uncharged full frame. Physical block map singular values differ from normalized summary map; no hidden free recovered inputs. No new current closure; historical limitations remain. Next comparison: Compare the exact error norm…</t>
  </si>
  <si>
    <t>Complete exact phase-frame collapse</t>
  </si>
  <si>
    <t>Accepted known identity, not exact fast upgrade.</t>
  </si>
  <si>
    <r>
      <rPr>
        <rFont val="Arial"/>
        <color rgb="FF1155CC"/>
        <sz val="10.0"/>
        <u/>
      </rPr>
      <t xml:space="preserve">Catalogue: ALG-035
</t>
    </r>
    <r>
      <rPr>
        <rFont val="Arial"/>
        <color rgb="FF1155CC"/>
        <sz val="10.0"/>
        <u/>
      </rPr>
      <t>novelity breakthough: ALG-035</t>
    </r>
  </si>
  <si>
    <t>https://github.com/AgentSlop-Si/research/blob/main/math/archive/objects/50/501df22ab5eca82a91584f5a9688f6bffc29204d24f79a61ec608f78586aacd2__501df22ab5eca82a91584f5a9688f6bffc29204d24f79a61ec608f78586aacd2__INTEGRATED_RESULTS.md | export SHA256…</t>
  </si>
  <si>
    <t>For complete exact phase-frame collapse, compare the exact error norm and scale with sparse Fourier recovery, sampling and rank barriers; a sublinear per-bin scale need not imply meaningful relative-l2 accuracy. Preserve this boundary: Constant-row approximation cannot become exact by uncharged full frame.</t>
  </si>
  <si>
    <t>ALG-036</t>
  </si>
  <si>
    <t>No alpha=1/2 conclusion. Arbitrary rank deficit alone insufficient: random omission of one coordinate is countercontrol. Does not conflict with alpha&lt;1/2 approximation. No new current closure; historical limitations remain. Next comparison: Compare the exact error norm and…</t>
  </si>
  <si>
    <t>Gaussian measurement-rank strong-accuracy barrier</t>
  </si>
  <si>
    <t>Accepted all-size probability proof, scope corrected.</t>
  </si>
  <si>
    <t>["F046"]</t>
  </si>
  <si>
    <r>
      <rPr>
        <rFont val="Arial"/>
        <color rgb="FF1155CC"/>
        <sz val="10.0"/>
        <u/>
      </rPr>
      <t xml:space="preserve">Catalogue: ALG-036
</t>
    </r>
    <r>
      <rPr>
        <rFont val="Arial"/>
        <color rgb="FF1155CC"/>
        <sz val="10.0"/>
        <u/>
      </rPr>
      <t>novelity breakthough: ALG-036</t>
    </r>
  </si>
  <si>
    <t>For gaussian measurement-rank strong-accuracy barrier, compare the exact error norm and scale with sparse Fourier recovery, sampling and rank barriers; a sublinear per-bin scale need not imply meaningful relative-l2 accuracy. Preserve this boundary: No alpha=1/2 conclusion.</t>
  </si>
  <si>
    <t>For sparse-preconditioned full-spark separation, compare the exact grammar and endpoint freedoms with uncertainty, quasiseparable, displacement and graph-induced rank results; scope-specific novelty remains unassessed. Preserve this boundary: Review-binding gap closed.</t>
  </si>
  <si>
    <t>M-STRIPED-BANK</t>
  </si>
  <si>
    <t>ALG-037</t>
  </si>
  <si>
    <t>Striped-bank and balanced-separator product bounds</t>
  </si>
  <si>
    <t>Does not exclude v4 importance sampling (input dependent) or v6 coordinate median (nonlinear). No new current closure; historical limitations remain. Next comparison: Compare the exact error norm and scale with sparse Fourier recovery, sampling and rank barriers; a sublinear…</t>
  </si>
  <si>
    <t>Input-independent linear-sketch strong-scale rank barrier</t>
  </si>
  <si>
    <t>Accepted scoped barrier.</t>
  </si>
  <si>
    <t>Dyadic N, m=2^floor(log2(N)/2),q=N/m: product with L weighted Green occurrences in cycles Z and RZR, bank-block-preserving endpoints and arbitrary block-diagonal banks obeys L(q/2+m)≥N/2. Hence L≥ceil(N/(q+2m)); three fail≥128,four≥256. Balanced/complement rectangle method supplies companion geometry-specific separator bounds.</t>
  </si>
  <si>
    <t>Paired cycles and partition-preserving bank grammar.</t>
  </si>
  <si>
    <t>Other routing can move the central partition; depth/order is not runtime.</t>
  </si>
  <si>
    <t>Not arbitrary bank routing or sums; companion balanced-bound constants not promoted beyond saved audit.
No new current closure; historical limitations remain.</t>
  </si>
  <si>
    <r>
      <rPr>
        <rFont val="Arial"/>
        <color rgb="FF1155CC"/>
        <sz val="10.0"/>
        <u/>
      </rPr>
      <t xml:space="preserve">Catalogue: ALG-037
</t>
    </r>
    <r>
      <rPr>
        <rFont val="Arial"/>
        <color rgb="FF1155CC"/>
        <sz val="10.0"/>
        <u/>
      </rPr>
      <t>novelity breakthough: ALG-037</t>
    </r>
  </si>
  <si>
    <t>https://github.com/AgentSlop-Si/research/blob/main/math/archive/objects/a4/a43000db2239e4d79eae277cd40055e2b0cfab0c9ae38b0ab8238f34865493cc__RECOVERED_RESEARCH.md | export SHA256 a43000db2239e4d79eae277cd40055e2b0cfab0c9ae38b0ab8238f34865493cc</t>
  </si>
  <si>
    <t>https://github.com/AgentSlop-Si/research/blob/main/math/archive/objects/49/4999a769f245f78335325899a9653855114ac4da483266a0a754cb8dd2e2ed60__4999a769f245f78335325899a9653855114ac4da483266a0a754cb8dd2e2ed60__STRIPED_CUT_REVIEW.md | export SHA256 4999a769f245f78335325899a9653855114ac4da483266a0a754cb8dd2e2ed60
https://github.com/AgentSlop-Si/research/blob/main/math/archive/objects/64/64c70897ef11682da436a59b060b78ec356e9aa6501cbd714c4f12c7e0531752__64c70897ef11682da436a59b060b78ec356e9aa6501cbd714c4f12c7e0531752__REVIEW.md | export SHA256 64c70897ef11682da436a59b060b78ec356e9aa6501cbd714c4f12c7e0531752</t>
  </si>
  <si>
    <t>[{"archive_relative_path":"master/fft_research_master_20261009/additions/2351_constructive_gates/review_repeated_bitrev_depth/REPEATED_BITREV_AUDIT.md","sha256":"f9930b7e800966c37e5590326aae6b99e2244bdef013df08421862cbd95801d1","inspection":"Theorem and/or accepted audit read as inert text in this pass; no supplied program executed, imported, compiled or AST-parsed."}]</t>
  </si>
  <si>
    <t>For input-independent linear-sketch strong-scale rank barrier, compare the exact error norm and scale with sparse Fourier recovery, sampling and rank barriers; a sublinear per-bin scale need not imply meaningful relative-l2 accuracy. Preserve this boundary: Does not exclude v4 importance sampling (input dependent) or v6 coordinate median (nonlinear).</t>
  </si>
  <si>
    <t>ALG-038</t>
  </si>
  <si>
    <t>Not end-to-end implemented linear-time FFT, exact output, or practical speed claim. Zero residual after median does not erase source/target rounding errors. Q09: Rounded subtraction alone is not an energy certificate. Implementation: Implementation pending Matching S33 review…</t>
  </si>
  <si>
    <t>Residual-certified finite-word Green/median bridge</t>
  </si>
  <si>
    <t>[2026-10-13; full status reconciliation]
OPEN: historical attribution / primary-source comparison is the leading recorded task. The accepted scoped correctness proof is not being reopened.
Earlier dated history (preserved verbatim):
Conditional all-N completion review recorded; integrated decoder and concrete word costs remain open</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</si>
  <si>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f9930b7e800966c37e5590326aae6b99e2244bdef013df08421862cbd95801d1. Original-byte gaps remain preserved.</t>
  </si>
  <si>
    <t>Historical S33 static exact-scope audit located; canonical linked control-variate reviews are not an independent all-N Green-bridge proof. S33 records general_correctness_proved=false and 33 numerical controls using a DFT oracle. No falsity of the residual implication is…</t>
  </si>
  <si>
    <r>
      <rPr>
        <rFont val="Arial"/>
        <color rgb="FF1155CC"/>
        <sz val="10.0"/>
        <u/>
      </rPr>
      <t xml:space="preserve">Catalogue: ALG-038
</t>
    </r>
    <r>
      <rPr>
        <rFont val="Arial"/>
        <color rgb="FF1155CC"/>
        <sz val="10.0"/>
        <u/>
      </rPr>
      <t>novelity breakthough: ALG-038</t>
    </r>
  </si>
  <si>
    <t>accepted_scope: For N=2^k, k≥2, two-sided QS stages with orders r_i and interfaces preserving or swapping the central partition, N/2≤d_N Σr_i, where d_N=2^((k+1)/2)−1 for odd k and 2^(k/2) for even k. Four rank-one stages fail for every dyadic N≥128.
Model/guards/costs: qualifications: Within-group permutations and whole-group swaps are covered; permutations partially mixing groups are not. N=64 four QS1 stages meet this necessary budget, without proving existence.
Finite mixed-shuffle wire certificates in the source have a different explicit scan-network grammar; they are not a uniform arbitrary-shuffle extension.
A depth/order lower bound cannot be multiplied by an O(Nr) evaluator upper bound to conclude a universal scalar-work lower bound.
Corrections/rejected extensions: qualifications: Within-group permutations and whole-group swaps are covered; permutations partially mixing groups are not. N=64 four QS1 stages meet this necessary budget, without proving existence.
Finite mixed-shuffle wire certificates in the source have a different explicit scan-network grammar; they are not a uniform arbitrary-shuffle extension.
A depth/order lower bound cannot be multiplied by an O(Nr) evaluator upper bound to conclude a universal scalar-work lower bound.</t>
  </si>
  <si>
    <t>https://github.com/AgentSlop-Si/research/blob/main/math/archive/objects/2c/2c4633dd25bfeb3c551dc5e14b446544b5f5dab51cfbf16bab824c21b0049431__014_2c4633dd25bfeb3c.md | export SHA256 2c4633dd25bfeb3c551dc5e14b446544b5f5dab51cfbf16bab824c21b0049431…</t>
  </si>
  <si>
    <t>For residual-certified finite-word green/median bridge, compare the exact error norm and scale with sparse Fourier recovery, sampling and rank barriers; a sublinear per-bin scale need not imply meaningful relative-l2 accuracy. Preserve this boundary: Not end-to-end implemented linear-time FFT, exact output, or practical speed claim.</t>
  </si>
  <si>
    <t>proof_review: Boundary decomposition gives both cross ranks≤d_N r. Track net whole-group swap parity through products and add rank contributions. For odd k use the middle bit; for even k use agreement of the middle two bits. Outer small Fourier transforms reduce all four target half-blocks to nonzero scalars or invertible 2×2 primitive-fourth-root blocks, hence rank N/2. Bit reversal preserves these groups.
fresh_checks: partition_gates
Review record: research_cycle_2122/review11_support/PER_ID_OUTCOMES.json; SHA256 1868a916c240c0f20bb132bf3850376170e17a7134fb2713ee3d961cbbc5be13.
Consolidation verifies mapping and hashes; it does not rerun all packet checks. No priority claim.</t>
  </si>
  <si>
    <t>ALG-039</t>
  </si>
  <si>
    <t>remaining_obligations: Coefficient feasibility at nonexcluded finite sizes remains unresolved. Saved mixed-shuffle source certificates were read as reported evidence and were not replayed here.
Current supplement treatment: 
Packet priority qualification: No priority assessment or upgrade in this consolidation.
Historical gaps and historical current-overlay text are preserved in the consolidated ledger and A:V.</t>
  </si>
  <si>
    <t>For striped-bank and balanced-separator product bounds, compare the exact grammar and endpoint freedoms with uncertainty, quasiseparable, displacement and graph-induced rank results; scope-specific novelty remains unassessed. Preserve this boundary: Not arbitrary bank routing or sums; companion balanced-bound constants not promoted beyond saved audit.</t>
  </si>
  <si>
    <t>Recursively produced polynomial right-hand sides require coefficient convolution not charged by constant-input proof. Separate invertibility guards fail: explicit finite-field counterexamples require coupled Schur guard. No new current closure; historical limitations remain.…</t>
  </si>
  <si>
    <t>Marked-tree constant-input jets and forbidden-run frontiers</t>
  </si>
  <si>
    <t>Accepted scoped jet/frontier theorem.</t>
  </si>
  <si>
    <r>
      <rPr>
        <rFont val="Arial"/>
        <color rgb="FF1155CC"/>
        <sz val="10.0"/>
        <u/>
      </rPr>
      <t xml:space="preserve">Catalogue: ALG-039
</t>
    </r>
    <r>
      <rPr>
        <rFont val="Arial"/>
        <color rgb="FF1155CC"/>
        <sz val="10.0"/>
        <u/>
      </rPr>
      <t>novelity breakthough: ALG-039</t>
    </r>
  </si>
  <si>
    <t>https://github.com/AgentSlop-Si/research/blob/main/math/archive/objects/e3/e3cd7602ca18450ed32c4e808de20fe036b61030b837511a768d22b6f3af6c7f__ROOT_POLE_CANCELLATION_AND_LINEAR_TREE_JET.md | export SHA256…</t>
  </si>
  <si>
    <t>O(N) edits still O(N) work; arbitrary weights/routes not excluded; forest residual count not canonical minimum edit count.
No new current closure; historical limitations remain.</t>
  </si>
  <si>
    <t>https://github.com/AgentSlop-Si/research/blob/main/math/archive/objects/9e/9e18319f9acd030444e2f72e1596e09393c3b18181af96ad3accb447b8b7aabf__REVIEW.md | export SHA256 9e18319f9acd030444e2f72e1596e09393c3b18181af96ad3accb447b8b7aabf
https://github.com/AgentSlop-Si/research/blob/main/math/archive/objects/6b/6b83dab44ee74f9cd3c905a2b16b78d38a208a7ed5efffcc4430428e098cd88a__REVIEW.md | export SHA256 6b83dab44ee74f9cd3c905a2b16b78d38a208a7ed5efffcc4430428e098cd88a</t>
  </si>
  <si>
    <t>For marked-tree constant-input jets and forbidden-run frontiers, compare classical volume, uncertainty, Schur and selected-output tools under the exact source/retained-state interface; account for normalization and information dimension. Preserve this boundary: Recursively produced polynomial right-hand sides require coefficient convolution not charged by constant-input proof.</t>
  </si>
  <si>
    <t>ALG-040</t>
  </si>
  <si>
    <t>No closed faster Fourier recurrence. Cancellation/depathing must count free-boundary source costs rather than assuming independent packet work. No new current closure; historical limitations remain. Next comparison: Compare classical volume, uncertainty, Schur and…</t>
  </si>
  <si>
    <t>Weighted marker-cut source preparation</t>
  </si>
  <si>
    <t>Accepted identity/source improvement with unresolved retained solve.</t>
  </si>
  <si>
    <r>
      <rPr>
        <rFont val="Arial"/>
        <color rgb="FF1155CC"/>
        <sz val="10.0"/>
        <u/>
      </rPr>
      <t xml:space="preserve">Catalogue: ALG-040
</t>
    </r>
    <r>
      <rPr>
        <rFont val="Arial"/>
        <color rgb="FF1155CC"/>
        <sz val="10.0"/>
        <u/>
      </rPr>
      <t>novelity breakthough: ALG-040</t>
    </r>
  </si>
  <si>
    <t>["F048"]</t>
  </si>
  <si>
    <t>https://github.com/AgentSlop-Si/research/blob/main/math/archive/objects/ae/ae3357205b8a8b30b0057c07fbe4063038b8d5adbbffec871efb1eecfc82a209__INDEPENDENT_MARKER_CUT_AUDIT.md | export SHA256…</t>
  </si>
  <si>
    <t>For weighted marker-cut source preparation, compare classical volume, uncertainty, Schur and selected-output tools under the exact source/retained-state interface; account for normalization and information dimension. Preserve this boundary: No closed faster Fourier recurrence.</t>
  </si>
  <si>
    <t>ALG-041</t>
  </si>
  <si>
    <t>Row normalization destroys this determinant witness; arbitrary coefficient gains or different source interfaces escape. Exact alias identities do not causally compute future states. No new current closure; historical limitations remain. Next comparison: Compare classical…</t>
  </si>
  <si>
    <t>Bounded-coefficient exposed-source packet obstruction</t>
  </si>
  <si>
    <t>[2026-10-13; full status reconciliation]
OPEN: historical attribution / primary-source comparison is the leading recorded task. The accepted scoped correctness proof is not being reopened.
Earlier dated history (preserved verbatim):
Bounded-coefficient exposed-packet lower bound reviewed; normalized and broader interfaces remain outside scope</t>
  </si>
  <si>
    <t>Independent audit accepts model-scoped lower bound.</t>
  </si>
  <si>
    <t>No bound from sparse-baseline degrees when factors are additive sums with dense inverses; zero-parameter support degeneracy explicitly retained.</t>
  </si>
  <si>
    <r>
      <rPr>
        <rFont val="Arial"/>
        <color rgb="FF1155CC"/>
        <sz val="10.0"/>
        <u/>
      </rPr>
      <t xml:space="preserve">Catalogue: ALG-041
</t>
    </r>
    <r>
      <rPr>
        <rFont val="Arial"/>
        <color rgb="FF1155CC"/>
        <sz val="10.0"/>
        <u/>
      </rPr>
      <t>novelity breakthough: ALG-041</t>
    </r>
  </si>
  <si>
    <t>Joint two-leg changes, other realignment ranks and arbitrary arithmetic circuits excluded; min(Q,M) must grow for fixed-width exclusion.
No new current closure; historical limitations remain.</t>
  </si>
  <si>
    <t>[{"archive_relative_path":"master/fft_research_master_20261009/additions/0037_exact_seed_and_gates/review_phase34_moving_weyl/INDEPENDENT_REVIEW.md","sha256":"d8d6ea52d7260588d0f7eadaa01594922595d4658132cd455b31dd63ffb2dfc3","inspection":"Theorem and/or accepted audit read as inert text in this pass; no supplied program executed, imported, compiled or AST-parsed."}]</t>
  </si>
  <si>
    <t>https://github.com/AgentSlop-Si/research/blob/main/math/archive/objects/f1/f11dd814af83d7f8e3a40240cbd0ad0fc247ffb19776972f12666f8864d52112__CONSTRAINED_JET_FUSION.md | export SHA256 e34abaf00812b514eed3d17d7a518924a5d33229024da5b808c5c07a2d82d4cf…</t>
  </si>
  <si>
    <t>https://github.com/AgentSlop-Si/research/blob/main/math/archive/objects/0c/0c56174e161f87436f39fd6a587945216ba386a3ba3d0e58c8118e13b2a5976b__0c56174e161f87436f39__SOURCE_REVIEW.md | export SHA256 fd0f43d37181bdfeac06a54a29f2ce3a07f48834afa41b4206e8ddf537fea38a</t>
  </si>
  <si>
    <t>For bounded-coefficient exposed-source packet obstruction, compare classical volume, uncertainty, Schur and selected-output tools under the exact source/retained-state interface; account for normalization and information dimension. Preserve this boundary: Row normalization destroys this determinant witness; arbitrary coefficient gains or different source interfaces escape.</t>
  </si>
  <si>
    <t>ALG-042</t>
  </si>
  <si>
    <t>No free historical output tape or nonunitary gates in unitary lower bound. Normalized rows have all minors &lt;=1, so earlier determinant proof cannot be reused. No new current closure; historical limitations remain. Next comparison: Compare classical volume, uncertainty, Schur…</t>
  </si>
  <si>
    <t>Normalized packets reduce to selected Fourier outputs</t>
  </si>
  <si>
    <t>Accepted after independent normalized audit.</t>
  </si>
  <si>
    <r>
      <rPr>
        <rFont val="Arial"/>
        <color rgb="FF1155CC"/>
        <sz val="10.0"/>
        <u/>
      </rPr>
      <t xml:space="preserve">Catalogue: ALG-042
</t>
    </r>
    <r>
      <rPr>
        <rFont val="Arial"/>
        <color rgb="FF1155CC"/>
        <sz val="10.0"/>
        <u/>
      </rPr>
      <t>novelity breakthough: ALG-042</t>
    </r>
  </si>
  <si>
    <t>https://github.com/AgentSlop-Si/research/blob/main/math/archive/objects/4c/4cf8e9936c6ff131769b212536f28b022892416346065bc12f1831e8f3395c14__NORMALIZED_PACKET_ESCAPE.md | export SHA256…</t>
  </si>
  <si>
    <t>accepted_scope: If inverse factors are row-d_j-sparse plus rank-r_j defects, the full inverse is row-Πd_j-sparse plus rank≤Σr_j error, even with monomial interfaces. Exact Fourier requires Σr_j≥floor(N/(1+Πd_j)). Separately, moving QS partitions obey the weighted boundary-rank inequality; repeated rotl(bitrev) has the stated square-root depth gates.
Model/guards/costs: qualifications: For deriving sparse inverse baselines from a sum, every reference/endpoint must meet the invertibility and shared-reference hypotheses and c_j=Σc_js≠0. Counting individual sparse Green denominators inside arbitrary sums does not establish sparse total inverse.
Fixed bounded correction ranks yield t≥log₂N−O(log log N) for degree-two references; this is a representation depth result.
Twisted reversal is distinct from ordinary repeated bit reversal: four QS1 stages fail from N=64, versus N=128 for the ordinary central witness.
Source Weyl character packets require α≠0 for exact support counts/N-dimensional span; α=0 gives only identity. That side result is not recounted as new work here.
Corrections/rejected extensions: qualifications: For deriving sparse inverse baselines from a sum, every reference/endpoint must meet the invertibility and shared-reference hypotheses and c_j=Σc_js≠0. Counting individual sparse Green denominators inside arbitrary sums does not establish sparse total inverse.
Fixed bounded correction ranks yield t≥log₂N−O(log log N) for degree-two references; this is a representation depth result.
Twisted reversal is distinct from ordinary repeated bit reversal: four QS1 stages fail from N=64, versus N=128 for the ordinary central witness.
Source Weyl character packets require α≠0 for exact support counts/N-dimensional span; α=0 gives only identity. That side result is not recounted as new work here.</t>
  </si>
  <si>
    <t>For normalized packets reduce to selected fourier outputs, compare classical volume, uncertainty, Schur and selected-output tools under the exact source/retained-state interface; account for normalization and information dimension. Preserve this boundary: No free historical output tape or nonunitary gates in unitary lower bound.</t>
  </si>
  <si>
    <t>proof_review: Telescope the product difference around the product of sparse baselines. Each error term has rank≤r_j and row support degrees multiply. In floor(N/(k+1)) consecutive Fourier rows, a row-k-sparse comparison touches at most mk columns, leaving m zero columns and a full Vandermonde minor. For moving cuts transport the subset through each declared new-to-old interface permutation; boundary contributions add without requiring an invariant subset. Binary transition counts follow by trailing-one classes. Twisted central witnesses reduce to invertible 2×2/four-consecutive-row 4×4 Fourier blocks.
fresh_checks: moving_sparse
partition_gates
Review record: research_cycle_2122/review11_support/PER_ID_OUTCOMES.json; SHA256 1868a916c240c0f20bb132bf3850376170e17a7134fb2713ee3d961cbbc5be13.
Consolidation verifies mapping and hashes; it does not rerun all packet checks. No priority claim.</t>
  </si>
  <si>
    <t>ALG-043</t>
  </si>
  <si>
    <t>remaining_obligations: N=256 cut-feasible mixing survivor still lacks Fourier coefficients. Rank-distant multi-order sums, arbitrary routes and shared evaluators are not excluded by this common-reference theorem.
Current supplement treatment: 
Packet priority qualification: No priority assessment or upgrade in this consolidation.
Historical gaps and historical current-overlay text are preserved in the consolidated ledger and A:V.</t>
  </si>
  <si>
    <t>Blocks require &gt;=Q channels in stated balanced local model; no short stencil/bounded quasiseparability/single sparse inverse with monomial ends. General Cauchy fast multiplication and changing interfaces remain allowed. No new current closure; historical limitations remain.…</t>
  </si>
  <si>
    <t>Selected-convolution structure and local compression gates</t>
  </si>
  <si>
    <t>Construction and independent escape audit accepted within stated interfaces.</t>
  </si>
  <si>
    <r>
      <rPr>
        <rFont val="Arial"/>
        <color rgb="FF1155CC"/>
        <sz val="10.0"/>
        <u/>
      </rPr>
      <t xml:space="preserve">Catalogue: ALG-043
</t>
    </r>
    <r>
      <rPr>
        <rFont val="Arial"/>
        <color rgb="FF1155CC"/>
        <sz val="10.0"/>
        <u/>
      </rPr>
      <t>novelity breakthough: ALG-043</t>
    </r>
  </si>
  <si>
    <t>https://github.com/AgentSlop-Si/research/blob/main/math/archive/objects/73/73ecbac161e81d64951d26f86806cbfa03238425c6adae956922a7f3a8d35279__SELECTED_CONVOLUTION_CONSTRUCTION.md | export SHA256…</t>
  </si>
  <si>
    <t>For selected-convolution structure and local compression gates, compare classical volume, uncertainty, Schur and selected-output tools under the exact source/retained-state interface; account for normalization and information dimension. Preserve this boundary: Blocks require &gt;=Q channels in stated balanced local model; no short stencil/bounded quasiseparability/single sparse inverse with monomial ends.</t>
  </si>
  <si>
    <t>ALG-044</t>
  </si>
  <si>
    <t>Some root packet sums collapse to one O(N) stride solve, but not Fourier. Approximation support-t gate is eta sqrt(max(0,1−t/N)), eta=(1−|a|^r)/(1+|a|^r), in operator and normalized Frobenius norms. No new current closure; historical limitations remain. Next comparison: Compare…</t>
  </si>
  <si>
    <t>Shared inverse root packets and routed correction</t>
  </si>
  <si>
    <t>[2026-10-13; full status reconciliation]
OPEN: historical attribution / primary-source comparison is the leading recorded task. The accepted scoped correctness proof is not being reopened.
Earlier dated history (preserved verbatim):
Guarded root-packet identities and scoped bounds reviewed; general arithmetic complexity remains open</t>
  </si>
  <si>
    <t>No mixed-axis Phase13 exclusion; generic rook dimension count is not Fourier-specific; branch count≠runtime.
No new current closure; historical limitations remain.</t>
  </si>
  <si>
    <t>Independent audit supports exact identity and scoped rank/uncertainty gates.</t>
  </si>
  <si>
    <t>https://github.com/AgentSlop-Si/research/blob/main/math/archive/objects/2d/2dff66db49b4e085ccaf37caf3a61a3bb1e7714930c9d3435ca4e83aa1431ad6__REVIEW.md | export SHA256 2dff66db49b4e085ccaf37caf3a61a3bb1e7714930c9d3435ca4e83aa1431ad6</t>
  </si>
  <si>
    <r>
      <rPr>
        <rFont val="Arial"/>
        <color rgb="FF1155CC"/>
        <sz val="10.0"/>
        <u/>
      </rPr>
      <t xml:space="preserve">Catalogue: ALG-044
</t>
    </r>
    <r>
      <rPr>
        <rFont val="Arial"/>
        <color rgb="FF1155CC"/>
        <sz val="10.0"/>
        <u/>
      </rPr>
      <t>novelity breakthough: ALG-044</t>
    </r>
  </si>
  <si>
    <t>https://github.com/AgentSlop-Si/research/blob/main/math/archive/objects/79/797d92887fac2f37e758a91d82586584336aefac1c3fc33d63d9d8f28f8cbdbf__SEALED_RESEARCH.md | export SHA256 797d92887fac2f37e758a91d82586584336aefac1c3fc33d63d9d8f28f8cbdbf…</t>
  </si>
  <si>
    <t>["F046","F049"]</t>
  </si>
  <si>
    <t>For shared inverse root packets and routed correction, compare classical volume, uncertainty, Schur and selected-output tools under the exact source/retained-state interface; account for normalization and information dimension. Preserve this boundary: Some root packet sums collapse to one O(N) stride solve, but not Fourier.</t>
  </si>
  <si>
    <t>ALG-045</t>
  </si>
  <si>
    <t>Necessary normal form, not unrestricted converse or cheap application. Supplied action arrays are genuine side information. No new current closure; historical limitations remain. Next comparison: Attribute Heisenberg/Weil/Bruhat and character-table theory; isolate only a…</t>
  </si>
  <si>
    <t>Monomial Weyl-interface normal form</t>
  </si>
  <si>
    <t>Accepted classification/constructor with orientation corrections.</t>
  </si>
  <si>
    <r>
      <rPr>
        <rFont val="Arial"/>
        <color rgb="FF1155CC"/>
        <sz val="10.0"/>
        <u/>
      </rPr>
      <t xml:space="preserve">Catalogue: ALG-045
</t>
    </r>
    <r>
      <rPr>
        <rFont val="Arial"/>
        <color rgb="FF1155CC"/>
        <sz val="10.0"/>
        <u/>
      </rPr>
      <t>novelity breakthough: ALG-045</t>
    </r>
  </si>
  <si>
    <t>https://github.com/AgentSlop-Si/research/blob/main/math/archive/objects/e8/e8883d45965fab036f8caf136bac4176d41cdceced99da8049969b2e82359b46__WEYL_CLASSIFICATION_AUDIT.md | export SHA256 e8883d45965fab036f8caf136bac4176d41cdceced99da8049969b2e82359b46</t>
  </si>
  <si>
    <t>For monomial weyl-interface normal form, attribute Heisenberg/Weil/Bruhat and character-table theory; isolate only a precise extra interface, degeneracy or cost theorem for any further novelty search. Preserve this boundary: Necessary normal form, not unrestricted converse or cheap application.</t>
  </si>
  <si>
    <t>ALG-046</t>
  </si>
  <si>
    <t>Does not make the remaining Fourier cheap or show every matrix has this grammar. No new current closure; historical limitations remain. Next comparison: Attribute Heisenberg/Weil/Bruhat and character-table theory; isolate only a precise extra interface, degeneracy or cost…</t>
  </si>
  <si>
    <t>Metaplectic Bruhat word compiler</t>
  </si>
  <si>
    <t>Not arbitrary bank routing or sums; companion balanced-bound constants not promoted beyond saved audit.</t>
  </si>
  <si>
    <t>Accepted classical normal form with paid word read and scalar.</t>
  </si>
  <si>
    <r>
      <rPr>
        <rFont val="Arial"/>
        <color rgb="FF1155CC"/>
        <sz val="10.0"/>
        <u/>
      </rPr>
      <t xml:space="preserve">Catalogue: ALG-046
</t>
    </r>
    <r>
      <rPr>
        <rFont val="Arial"/>
        <color rgb="FF1155CC"/>
        <sz val="10.0"/>
        <u/>
      </rPr>
      <t>novelity breakthough: ALG-046</t>
    </r>
  </si>
  <si>
    <t>M-TWISTED-DISPLACEMENT</t>
  </si>
  <si>
    <t>Twisted-displacement logarithmic stage obstruction</t>
  </si>
  <si>
    <t>[{"archive_relative_path":"master/fft_research_master_20261009/additions/2318_reviewed/review_recursive_bank/STRIPED_CUT_REVIEW.md","sha256":"4999a769f245f78335325899a9653855114ac4da483266a0a754cb8dd2e2ed60","inspection":"Theorem and/or accepted audit read as inert text in this pass; no supplied program executed, imported, compiled or AST-parsed."},{"archive_relative_path":"master/fft_research_master_20261009/additions/2333_source_reviews/review_routed_green_products/area_separator_audit/REVIEW.md","sha256":"64c70897ef11682da436a59b060b78ec356e9aa6501cbd714c4f12c7e0531752","inspection":"Theorem and/or accepted audit read as inert text in this pass; no supplied program executed, imported, compiled or AST-parsed."}]</t>
  </si>
  <si>
    <t>https://github.com/AgentSlop-Si/research/blob/main/math/archive/objects/c0/c06d430e42954fabf35d2791dda691f3a728f32b124bd620623f8cc7381c7bd1__REVIEW.md | export SHA256 4c94a086dd99d934a807814fd7505bfd297b3a414674135d59affb824c44661c</t>
  </si>
  <si>
    <t>For t product stages with b=Πq_j expanded branches,d distinct phases and branch displacementrν, exact Fourier implies N≤d(1+Σrν)≤b+ρt b²,ρ2 common path or4 independent affine conjugation. Constant branch count per stage forces logarithmic t.</t>
  </si>
  <si>
    <t>For metaplectic bruhat word compiler, attribute Heisenberg/Weil/Bruhat and character-table theory; isolate only a precise extra interface, degeneracy or cost theorem for any further novelty search. Preserve this boundary: Does not make the remaining Fourier cheap or show every matrix has this grammar.</t>
  </si>
  <si>
    <t>Constant-coefficient tridiagonal path inverses; affine conjugations and diagonal powers D^a only.</t>
  </si>
  <si>
    <t>Arbitrary diagonal masks, independent left/right affine maps and free bare affine multipliers excluded. No unrestricted complexity lower bound.
No new current closure; historical limitations remain.</t>
  </si>
  <si>
    <t>https://github.com/AgentSlop-Si/research/blob/main/math/archive/objects/e5/e5d103787a4a7a93b0524e99b52e2016592e229736ab7f1df1432a5c6597577a__e5d103787a4a7a93b052__REVIEW.md | export SHA256 e5d103787a4a7a93b0524e99b52e2016592e229736ab7f1df1432a5c6597577a</t>
  </si>
  <si>
    <t>Growing strength, arbitrary magnitude diagonals, changed primitives or fused execution escape. No universal Fourier lower bound. No new current closure; historical limitations remain. Next comparison: Compare the exact grammar and endpoint freedoms with uncertainty,…</t>
  </si>
  <si>
    <r>
      <rPr>
        <rFont val="Arial"/>
        <color rgb="FF1155CC"/>
        <sz val="10.0"/>
        <u/>
      </rPr>
      <t xml:space="preserve">Catalogue: ALG-048
</t>
    </r>
    <r>
      <rPr>
        <rFont val="Arial"/>
        <color rgb="FF1155CC"/>
        <sz val="10.0"/>
        <u/>
      </rPr>
      <t>novelity breakthough: ALG-048</t>
    </r>
  </si>
  <si>
    <t>https://github.com/AgentSlop-Si/research/blob/main/math/archive/objects/c0/c0f726bac9b539db9eb642a223584e7cbc5345597dd76cba0d498b25357465d3__012_c0f726bac9b539db.md | export SHA256 c0f726bac9b539db9eb642a223584e7cbc5345597dd76cba0d498b25357465d3…</t>
  </si>
  <si>
    <t>accepted_scope: For N=2^k (k≥1), m=2^floor(k/2), q=N/m, let L count paired layers, each a sum of weighted Green terms in the two cycles Z and RZR, with monomial endpoints preserving bank blocks (or at least striped classes). Arbitrary same-bank block-diagonal matrices may be inserted. Exact natural Fourier requires L(q/2+m)≥N/2, hence L≥ceil(N/(q+2m)). Three paired layers fail from N=128; four from N=256. The separate fixed area-balanced/complement two-stage diagonal-middle grid grammar fails at every dyadic grid side M≥8.
Model/guards/costs: qualifications: Clarify the catalogue phrase “L weighted Green occurrences”: the sharp displayed budget and thresholds count paired layers, not individual Green summands. The theorem source states this explicitly.
The N=128 four-paired-layer capacity equals 64 and does not exclude a construction there. At N=256 capacity 96&lt;128.
Arbitrary bank routing, independent cycles, and endpoint permutations mixing stripes are outside the striped theorem.
The companion area route ρ(i)=N−1−i is coordinate complement, not bit reversal. Its diagonal-middle theorem is separate; a middle monomial needs c≥N/4−2h−4M crossings but this necessity is not sufficient.
Corrections/rejected extensions: qualifications: Clarify the catalogue phrase “L weighted Green occurrences”: the sharp displayed budget and thresholds count paired layers, not individual Green summands. The theorem source states this explicitly.
The N=128 four-paired-layer capacity equals 64 and does not exclude a construction there. At N=256 capacity 96&lt;128.
Arbitrary bank routing, independent cycles, and endpoint permutations mixing stripes are outside the striped theorem.
The companion area route ρ(i)=N−1−i is coordinate complement, not bit reversal. Its diagonal-middle theorem is separate; a middle monomial needs c≥N/4−2h−4M crossings but this necessity is not sufficient.</t>
  </si>
  <si>
    <t>[2026-10-13 14:29:35 UTC; accepted-source cutoff]
Parent OPEN, priority 42. Freeze one genuinely new arbitrary-phase triple or longer changing-cycle word, with legal full cycles, effective separators and exact scalar-unitarity/Fourier tests. Do not redispatch the Q(i) subclass or six radical words.
Earlier dated history (preserved verbatim):
Long mixed words need not decompose into locally unitary pairs. Arbitrary gains, global cancellation or fusion beyond grammar not excluded. Literal one fixed commuting operator cannot be flat at any depth; broader phase-rotated case has its separate short-word gate. No new…</t>
  </si>
  <si>
    <t>proof_review: The even-bank/odd-bank Fourier rectangle becomes a direct sum of Vandermonde blocks because q/2 divides m. Its rank is N/2. Natural and bit-reversed cycle incoming counts are q/2 and m. Complementary inverse-block ranks equal those sparse crossing ranks, sums add and products add, while same-bank factors contribute zero. The separate area downset has ≤2M frontier vertices and overlap h=|B∩ρ(B)|, giving two-stage rank≤2h+4M. All five base cuts are replayed by literal topological reachability; exact rational lens-area bounds prove the tail from M=256.
fresh_checks: partition_gates
area_separator
Review record: research_cycle_2122/review11_support/PER_ID_OUTCOMES.json; SHA256 1868a916c240c0f20bb132bf3850376170e17a7134fb2713ee3d961cbbc5be13.
Consolidation verifies mapping and hashes; it does not rerun all packet checks. No priority claim.</t>
  </si>
  <si>
    <t>[2026-10-13 14:29:35 UTC; accepted-source cutoff]
At N=8, the all-effective-Q(i) mixed three-stage determinant obstruction and its 5,928-word exact sample are accepted. A separate radical-field review accepts exactly six specified negative words. These are distinct scopes; arbitrary complex phases remain open.
Earlier dated history (preserved verbatim):
Accepted classification/spectral argument with N=2 exception.</t>
  </si>
  <si>
    <t>remaining_obligations: No sharp universal route threshold or coefficient construction follows. Companion finite certificates M=2,4 are nonexcluded and are not claimed impossible.
Current supplement treatment: 
Packet priority qualification: No priority assessment or upgrade in this consolidation.
Historical gaps and historical current-overlay text are preserved in the consolidated ledger and A:V.</t>
  </si>
  <si>
    <r>
      <rPr>
        <rFont val="Arial"/>
        <color rgb="FF1155CC"/>
        <sz val="10.0"/>
        <u/>
      </rPr>
      <t xml:space="preserve">Catalogue: ALG-049
</t>
    </r>
    <r>
      <rPr>
        <rFont val="Arial"/>
        <color rgb="FF1155CC"/>
        <sz val="10.0"/>
        <u/>
      </rPr>
      <t>novelity breakthough: ALG-049</t>
    </r>
  </si>
  <si>
    <t>[2026-10-13 14:29:35 UTC; accepted-source cutoff]
Scoped independent acceptances: ALG049-QI, ALG049-RADICAL. Exact review/archive pins are preserved in the 14:29:35 UTC proposal source index. libfile_18aa997342888191adde165aed4bebb1 libfile_bf9540ac3a3c8191abf78eb1a3796ef9
Earlier dated history (preserved verbatim):
https://github.com/AgentSlop-Si/research/blob/main/math/archive/objects/aa/aa82845b36e8cc426ff17b5991d2efdf4d58ccd3dbcdfcd759a23d4b6c08710b__004_aa82845b36e8cc42.md | export SHA256 aa82845b36e8cc426ff17b5991d2efdf4d58ccd3dbcdfcd759a23d4b6c08710b…</t>
  </si>
  <si>
    <t>For twisted-displacement logarithmic stage obstruction, compare the exact grammar and endpoint freedoms with uncertainty, quasiseparable, displacement and graph-induced rank results; scope-specific novelty remains unassessed. Preserve this boundary: Arbitrary diagonal masks, independent left/right affine maps and free bare affine multipliers excluded.</t>
  </si>
  <si>
    <t>M-TWO-SIDED-GAUGE</t>
  </si>
  <si>
    <t>Changing geometry/nonlocal auxiliary ports or uncharged retained transcripts escape the rational model. Full-array pass charging required for time conclusions. No new current closure; historical limitations remain. Next comparison: Compare the exact grammar and endpoint…</t>
  </si>
  <si>
    <t>Two-sided diagonal-gauge Fourier obstruction</t>
  </si>
  <si>
    <t>source theorem analytically inspected; independent audit pending
Related current status (scope, not blanket theorem equivalence): Q19: Proof closed. Phase18 curvature energy, forest-holonomy rank and full inherited commutator-spectrum arguments reconstructed and accepted.
Q25: Proof closed. Two-sided gauge spectrum gives rank/edit floor; operator denominator sharpened.</t>
  </si>
  <si>
    <r>
      <rPr>
        <rFont val="Arial"/>
        <color rgb="FF1155CC"/>
        <sz val="10.0"/>
        <u/>
      </rPr>
      <t xml:space="preserve">Catalogue: ALG-050
</t>
    </r>
    <r>
      <rPr>
        <rFont val="Arial"/>
        <color rgb="FF1155CC"/>
        <sz val="10.0"/>
        <u/>
      </rPr>
      <t>novelity breakthough: ALG-050</t>
    </r>
  </si>
  <si>
    <t>For even s≥4, N=s², and the half-y-grid shift Π, a Π-commuting T0 cannot satisfy F=D_out T0 D_in^−1 with arbitrary invertible diagonal endpoints. For unitary endpoint gauges, both operator and relative Frobenius distance are at least g_s=(1/2)sqrt(1−ρ), where ρ=2/[s sin(π/s)]; the limit is about 0.3014051. After k occurrence-wise weight edits the uniform gap is at least (1/2)sqrt(max(0,1−ρ−8k/N)), so exact equality requires k≥ceil(N(1−ρ)/8). Generic gauges give the stronger k≥N/2, but that is not uniform over gauges.</t>
  </si>
  <si>
    <t>Fixed grid involution and legal commuting reference. Exact arbitrary-invertible-gauge impossibility is distinct from the metric result for unitary gauges.</t>
  </si>
  <si>
    <t>The s=2 exception is retained. The gap is not claimed sharp across all gauges. No uniform metric bound is established for arbitrary nonunitary endpoints. The new section-nine edit bound still needs an independent audit.
Q19: O(E) exact-scalar diagnostic requires supplied references and paid norm certificates. Source floating-point tests do not give outward-rounded certification. Implementation: Certified finite-precision implementation pending
Q25: Exact impossibility allows invertible endpoints; metric floor requires unitary endpoints. Implementation: Not applicable to abstract proof</t>
  </si>
  <si>
    <t>https://github.com/AgentSlop-Si/research/blob/main/math/archive/objects/a4/a4dcf5c622230ed614612fe214e8e5c274be773c8494b49cd77d9d5aed9732d8__a4dcf5c622230ed61461__PROOF.md | export SHA256…</t>
  </si>
  <si>
    <t>https://github.com/AgentSlop-Si/research/blob/main/math/archive/objects/42/4223eddb30efb4ab03e48566cfc9268534f69a94e15074984107c39b037c04f8__THEOREMS.md | export SHA256 4223eddb30efb4ab03e48566cfc9268534f69a94e15074984107c39b037c04f8
Q19 current accepted scope: https://docs.google.com/spreadsheets/d/1BHaGJHkXxf_UfZdyTKF2zrWNFzIP4IvhaqFMj-83BjU/edit#gid=1877766156&amp;range=A22:V22
Q25 current accepted scope: https://docs.google.com/spreadsheets/d/1BHaGJHkXxf_UfZdyTKF2zrWNFzIP4IvhaqFMj-83BjU/edit#gid=1877766156&amp;range=A28:V28</t>
  </si>
  <si>
    <t>ALG-052</t>
  </si>
  <si>
    <t>Higher-degree/rational decoders, direct raw input, exact integer coefficients or stronger side information remain outside measured-information lower bound. No new current closure; historical limitations remain. Next comparison: Compare classical volume, uncertainty, Schur and…</t>
  </si>
  <si>
    <t>Boolean spectral completion and joint Galois stability boundaries</t>
  </si>
  <si>
    <t>["F058","F063"]</t>
  </si>
  <si>
    <t>Accepted scoped algebraic/rank and stability gates; finite examples not asymptotic proof.</t>
  </si>
  <si>
    <r>
      <rPr>
        <rFont val="Arial"/>
        <color rgb="FF1155CC"/>
        <sz val="10.0"/>
        <u/>
      </rPr>
      <t xml:space="preserve">Catalogue: ALG-052
</t>
    </r>
    <r>
      <rPr>
        <rFont val="Arial"/>
        <color rgb="FF1155CC"/>
        <sz val="10.0"/>
        <u/>
      </rPr>
      <t>novelity breakthough: ALG-052</t>
    </r>
  </si>
  <si>
    <t>https://github.com/AgentSlop-Si/research/blob/main/math/archive/objects/28/282f1c330f664e66fbf41945ac67f45716db1aa342ffc2facc35291b93fe7761__282f1c330f664e66fbf41945ac67f45716db1aa342ffc2facc35291b93fe7761__RESEARCH.md | export SHA256…</t>
  </si>
  <si>
    <t>For boolean spectral completion and joint galois stability boundaries, compare classical volume, uncertainty, Schur and selected-output tools under the exact source/retained-state interface; account for normalization and information dimension. Preserve this boundary: Higher-degree/rational decoders, direct raw input, exact integer coefficients or stronger side information remain outside measured-information lower bound.</t>
  </si>
  <si>
    <t>ALG-053</t>
  </si>
  <si>
    <t>Late impulse can pass prefix; R sampled checks have explicit field failure probability and cannot be called exact deterministic membership. Capacity q^(2d), not a bijection onto all streams. Finite root setup omissions remain implementation caveats. No new current closure;…</t>
  </si>
  <si>
    <t>Learned dense and rational Green-cycle innovations</t>
  </si>
  <si>
    <t>Accepted promised recurrence synthesis; randomized verification is not deterministic certification.</t>
  </si>
  <si>
    <t>General curvature-bearing constructions and certified finite-precision implementations remain separate. Preserve the s=2 exception, complex-unitary endpoint premise for metric floors, and legal inverse-factor conditions for edit counts. No arbitrary nonunitary metric floor or unrestricted FFT lower bound.</t>
  </si>
  <si>
    <r>
      <rPr>
        <rFont val="Arial"/>
        <color rgb="FF1155CC"/>
        <sz val="10.0"/>
        <u/>
      </rPr>
      <t xml:space="preserve">Catalogue: ALG-053
</t>
    </r>
    <r>
      <rPr>
        <rFont val="Arial"/>
        <color rgb="FF1155CC"/>
        <sz val="10.0"/>
        <u/>
      </rPr>
      <t>novelity breakthough: ALG-053</t>
    </r>
  </si>
  <si>
    <t>Arbitrary complex middle or large exterior changes evade theorem; exact algebraic scaling not supplied by approximate iterations.</t>
  </si>
  <si>
    <t>https://github.com/AgentSlop-Si/research/blob/main/math/archive/objects/1f/1f9dd1faecb9925200df1ce5b7163f3edccf6734d92a71155d610e003ff4b336__1f9dd1faecb9925200df1ce5b7163f3edccf6734d92a71155d610e003ff4b336__SOURCE_REVIEW.md | export SHA256…</t>
  </si>
  <si>
    <t>[{"archive_relative_path":"master/fft_research_master_20261009/additions/0038_construction_and_source_synthesis/reviews/review_phase36/REVIEW.md","sha256":"3f22b6b411a54f1b20c05ff9341e97bf8980801cdaaaaf5520577faaf6de1f67","inspection":"Theorem and/or accepted audit read as inert text in this pass; no supplied program executed, imported, compiled or AST-parsed."}]</t>
  </si>
  <si>
    <t>For learned dense and rational green-cycle innovations, compare exact input families, all-coordinate verification and full cost ledger with Prony, rational generating functions and sparse interpolation; implementation repairs are separate. Preserve this boundary: Late impulse can pass prefix; R sampled checks have explicit field failure probability and cannot be called exact deterministic membership.</t>
  </si>
  <si>
    <t>No existence below threshold; no general algorithm bound or arbitrary composite endpoint claim.
No new current closure; historical limitations remain.</t>
  </si>
  <si>
    <t>https://github.com/AgentSlop-Si/research/blob/main/math/archive/objects/cf/cf9e2bc60d238b28e518d2177a7de6063d46023367cd069fc42a4b0aefb43e4b__TWO_STAGE_BOUNDARY_EXTENSION.md | export SHA256 cf9e2bc60d238b28e518d2177a7de6063d46023367cd069fc42a4b0aefb43e4b
https://github.com/AgentSlop-Si/research/blob/main/math/archive/objects/10/10eb3c3e045af351c2c6c2a7d68fbc47f6da13180ff3f48d99a2c623d8600e80__V17_AUDIT.md | export SHA256 6da64b7dbf5e7dd658b9ffdb484c9fa9178288fa8e8eb2bed0a9b6599ca18da9</t>
  </si>
  <si>
    <t>ALG-056</t>
  </si>
  <si>
    <t>Original odd-k m&lt;q regime is not proved by square/fixed-radix extension. Cannot replace missing first P call by cached data. No new current closure; historical limitations remain. Next comparison: Compare classical volume, uncertainty, Schur and selected-output tools under the…</t>
  </si>
  <si>
    <t>Fixed-bank transport and active-bank decoding</t>
  </si>
  <si>
    <t>Accepted within stated bank geometry.</t>
  </si>
  <si>
    <t>proved_scoped | REVIEW-12 | Internal scoped outcome. Proof/certificate replay limits: inherited_dependency: Classical positive scaling/Birkhoff contraction and Eckart-Young inputs; prior numerical experiments not rerun or used as universal proof.</t>
  </si>
  <si>
    <r>
      <rPr>
        <rFont val="Arial"/>
        <color rgb="FF1155CC"/>
        <sz val="10.0"/>
        <u/>
      </rPr>
      <t xml:space="preserve">Catalogue: ALG-056
</t>
    </r>
    <r>
      <rPr>
        <rFont val="Arial"/>
        <color rgb="FF1155CC"/>
        <sz val="10.0"/>
        <u/>
      </rPr>
      <t>novelity breakthough: ALG-056</t>
    </r>
  </si>
  <si>
    <t>accepted_scope: First-cross positive matrix scaling, approximate real-arithmetic preprocessing, necessary phase-rank gate, positive-middle spectral separation with quantified near-identity outers, and exact N4 cross-ratio rejection.
Model/guards/costs: guards: Strict positivity for scaling and positive-middle result.
Nonzero entries for phase matrix definition.
Outer norm bounds explicit.
Rank-one complex Green phase comparison retains global minus sign when needed.
Corrections/rejected extensions: open_or_rejected_claims: No exact rational masks from convergence alone.
No unrestricted signed/complex-middle exclusion.
High phase rank does not imply Fourier or high work.</t>
  </si>
  <si>
    <t>https://github.com/AgentSlop-Si/research/blob/main/math/archive/objects/25/25714db4a29fb0d86f50cd18d252904482c68088ae45c3b91f9d38dd8efc77aa__INTEGRATED_RESULTS.md | export SHA256 25714db4a29fb0d86f50cd18d252904482c68088ae45c3b91f9d38dd8efc77aa</t>
  </si>
  <si>
    <t>fresh_check_groups: positive_phase_N4
seed_polynomials_and_phase
proof_type: Uniform analytic bounds in stated positivity/norm domain plus exact finite Q(i) certificate.
Review record: research_cycle_2124/review12_endpoint_phase/PER_ID_OUTCOMES.json; SHA256 20989129981cc53f9f4284f7820764b6bffa58dee84a678b9888244a125456f2.
Consolidation verifies mapping and hashes; it does not rerun all packet checks. No priority claim.</t>
  </si>
  <si>
    <t>For fixed-bank transport and active-bank decoding, compare classical volume, uncertainty, Schur and selected-output tools under the exact source/retained-state interface; account for normalization and information dimension. Preserve this boundary: Original odd-k m&lt;q regime is not proved by square/fixed-radix extension.</t>
  </si>
  <si>
    <t>open_or_rejected_claims: No exact rational masks from convergence alone.
No unrestricted signed/complex-middle exclusion.
High phase rank does not imply Fourier or high work.
Current supplement treatment: 
Packet priority qualification: publication_priority: not established
Historical gaps and historical current-overlay text are preserved in the consolidated ledger and A:V.</t>
  </si>
  <si>
    <t>ALG-057</t>
  </si>
  <si>
    <t>Original-source-generated jets have only N independent inputs and are not the arbitrary-jet interface. No finite-field, nonlinear, packed-word, unbounded-coefficient or general FFT lower bound. No new current closure; historical limitations remain. Next comparison: Compare…</t>
  </si>
  <si>
    <t>Young-feedback arbitrary-jet obstruction</t>
  </si>
  <si>
    <t>[2026-10-13; full status reconciliation]
OPEN: historical attribution / primary-source comparison is the leading recorded task. The accepted scoped correctness proof is not being reopened.
Earlier dated history (preserved verbatim):
Independent arbitrary-jet component theorem reviewed; original-input and general FFT lower bounds remain open</t>
  </si>
  <si>
    <t>Independent audit accepts all-size component theorem.</t>
  </si>
  <si>
    <r>
      <rPr>
        <rFont val="Arial"/>
        <color rgb="FF1155CC"/>
        <sz val="10.0"/>
        <u/>
      </rPr>
      <t xml:space="preserve">Catalogue: ALG-057
</t>
    </r>
    <r>
      <rPr>
        <rFont val="Arial"/>
        <color rgb="FF1155CC"/>
        <sz val="10.0"/>
        <u/>
      </rPr>
      <t>novelity breakthough: ALG-057</t>
    </r>
  </si>
  <si>
    <t>accepted
Related current status (scope, not blanket theorem equivalence): Q10: Proof closed. Nonlinear calibration obstruction extended to every finite Weyl/scalar-closed probe family.</t>
  </si>
  <si>
    <t>https://github.com/AgentSlop-Si/research/blob/main/math/archive/objects/0c/0c7ac6b5c481ba34d3bf6abb6bc97f6f1bdea49396d81f7414d63fe2b50b3a0e__YOUNG_FEEDBACK_BATCH_OBSTRUCTION.md | export SHA256…</t>
  </si>
  <si>
    <t>For young-feedback arbitrary-jet obstruction, compare classical volume, uncertainty, Schur and selected-output tools under the exact source/retained-state interface; account for normalization and information dimension. Preserve this boundary: Original-source-generated jets have only N independent inputs and are not the arbitrary-jet interface.</t>
  </si>
  <si>
    <t>Gap decays with N; finite random passes not identity proof; adaptive/stateful oracle not covered; specialization guards for complex rejection.
Q10: No runtime lower bound for a specified implementation class. Implementation: Not applicable to abstract proof</t>
  </si>
  <si>
    <t>ALG-058</t>
  </si>
  <si>
    <t>https://github.com/AgentSlop-Si/research/blob/main/math/archive/objects/e7/e7413d1d591cfae89647304a88b1ca664dea9602dd86fec79a58688f346a7946__e7413d1d591cfae89647__PHASE20_AUDIT.md | export SHA256 e7413d1d591cfae89647304a88b1ca664dea9602dd86fec79a58688f346a7946
Q10 current accepted scope: https://docs.google.com/spreadsheets/d/1BHaGJHkXxf_UfZdyTKF2zrWNFzIP4IvhaqFMj-83BjU/edit#gid=1877766156&amp;range=A13:V13</t>
  </si>
  <si>
    <t>Cheap G does not imply cheap bank conjugate. Finite full-bank N=16 construction not scalable solution. Different arbitrary input residues still require separate child applications. No new current closure; historical limitations remain. Next comparison: Compare classical volume,…</t>
  </si>
  <si>
    <t>Changed bank interface and four-character channel identities</t>
  </si>
  <si>
    <t>[2026-10-13; full status reconciliation]
OPEN: historical attribution / primary-source comparison is the leading recorded task. The accepted scoped correctness proof is not being reopened.
Earlier dated history (preserved verbatim):
Bank-gauge identities and finite N16 control reviewed; uniform scalable construction remains open</t>
  </si>
  <si>
    <t>Audits accept identities, finite N=16 zero-mask control and original-orientation distinctions.</t>
  </si>
  <si>
    <t>["F063"]</t>
  </si>
  <si>
    <r>
      <rPr>
        <rFont val="Arial"/>
        <color rgb="FF1155CC"/>
        <sz val="10.0"/>
        <u/>
      </rPr>
      <t xml:space="preserve">Catalogue: ALG-058
</t>
    </r>
    <r>
      <rPr>
        <rFont val="Arial"/>
        <color rgb="FF1155CC"/>
        <sz val="10.0"/>
        <u/>
      </rPr>
      <t>novelity breakthough: ALG-058</t>
    </r>
  </si>
  <si>
    <t>https://github.com/AgentSlop-Si/research/blob/main/math/archive/objects/7f/7f7eecb76c30038eb9e67417613e381793a83a75ee0d40c1471d158a8fe77e50__REVIEW.md | export SHA256 7f7eecb76c30038eb9e67417613e381793a83a75ee0d40c1471d158a8fe77e50…</t>
  </si>
  <si>
    <t>For changed bank interface and four-character channel identities, compare classical volume, uncertainty, Schur and selected-output tools under the exact source/retained-state interface; account for normalization and information dimension. Preserve this boundary: Cheap G does not imply cheap bank conjugate.</t>
  </si>
  <si>
    <t>ALG-059</t>
  </si>
  <si>
    <t>Filtered time-domain vector is not full spectrum. Correction rank does not imply scalar cost lower bound. Binary-mask-only label recovery needs &gt;=log2N masks and explicitly materialized outputs NlogN, not general complexity. No new current closure; historical limitations…</t>
  </si>
  <si>
    <t>Root-exchange CRT bridges and sparse spectral projectors</t>
  </si>
  <si>
    <t>[2026-10-13; full status reconciliation]
OPEN: historical attribution / primary-source comparison is the leading recorded task. The accepted scoped correctness proof is not being reopened.
Earlier dated history (preserved verbatim):
CRT/filter identities reviewed; numerical stability and practical speedup remain open</t>
  </si>
  <si>
    <t>Independent audits accept exact identities and corrected interface meanings.</t>
  </si>
  <si>
    <r>
      <rPr>
        <rFont val="Arial"/>
        <color rgb="FF1155CC"/>
        <sz val="10.0"/>
        <u/>
      </rPr>
      <t xml:space="preserve">Catalogue: ALG-059
</t>
    </r>
    <r>
      <rPr>
        <rFont val="Arial"/>
        <color rgb="FF1155CC"/>
        <sz val="10.0"/>
        <u/>
      </rPr>
      <t>novelity breakthough: ALG-059</t>
    </r>
  </si>
  <si>
    <t>The sufficient B can hide Fourier; arbitrary endpoint masks not covered; first-cross calibration verifies2N−1 entries only.</t>
  </si>
  <si>
    <t>No optimization convergence/uniform synthesis guarantee; corrected gauge/route bookkeeping required; random low loss not exact equality.
Q10: No runtime lower bound for a specified implementation class. Implementation: Not applicable to abstract proof</t>
  </si>
  <si>
    <t>https://github.com/AgentSlop-Si/research/blob/main/math/archive/objects/0e/0e7a30d7f175b962a8c32a6968b98f477ebdd75533f4424e69ff789d224f621e__PHASE9_AUDIT.md | export SHA256 7f4993294d520aaaab3d2e84031cc47fb9befc5deb14545b335c4130b8268edc…</t>
  </si>
  <si>
    <t>https://github.com/AgentSlop-Si/research/blob/main/math/archive/objects/98/989383d1b2bc1442855a5f39fd30762026e067fb8d310a3cb34d0d6038d9f71d__REVIEW.md | export SHA256 f061a03aaeee5077e0f40d931f29a59c1debcf44253c9eb683ddfa027a9b5572
Q10 current accepted scope: https://docs.google.com/spreadsheets/d/1BHaGJHkXxf_UfZdyTKF2zrWNFzIP4IvhaqFMj-83BjU/edit#gid=1877766156&amp;range=A13:V13</t>
  </si>
  <si>
    <t>For root-exchange crt bridges and sparse spectral projectors, compare classical volume, uncertainty, Schur and selected-output tools under the exact source/retained-state interface; account for normalization and information dimension. Preserve this boundary: Filtered time-domain vector is not full spectrum.</t>
  </si>
  <si>
    <t>[{"archive_relative_path":"master/fft_research_master_20261009/additions/0038_construction_and_source_synthesis/reviews/review_phase35/REVIEW.md","sha256":"b1d13ce38ed662d9379e25ea0e87bed498174a56d161a84b7b20bbaaaee16de0","inspection":"Theorem and/or accepted audit read as inert text in this pass; no supplied program executed, imported, compiled or AST-parsed."}]</t>
  </si>
  <si>
    <t>Branch sums, shared evaluators and high-support inverses outside. Dense/full-rank/full-commutator does not establish hardness. Orbit fusion computes a different stride Green operator, not DFT. No new current closure; historical limitations remain. Next comparison: Compare the…</t>
  </si>
  <si>
    <t>[2026-10-13; full status reconciliation]
OPEN: historical attribution / primary-source comparison is the leading recorded task. The accepted scoped correctness proof is not being reopened.
Earlier dated history (preserved verbatim):
Guarded rank-sparsity and orbit identities reviewed; shared evaluators and broader interfaces remain open</t>
  </si>
  <si>
    <r>
      <rPr>
        <rFont val="Arial"/>
        <color rgb="FF1155CC"/>
        <sz val="10.0"/>
        <u/>
      </rPr>
      <t xml:space="preserve">Catalogue: ALG-060
</t>
    </r>
    <r>
      <rPr>
        <rFont val="Arial"/>
        <color rgb="FF1155CC"/>
        <sz val="10.0"/>
        <u/>
      </rPr>
      <t>novelity breakthough: ALG-060</t>
    </r>
  </si>
  <si>
    <t>proved_scoped | REVIEW-12 | Internal scoped outcome. Proof/certificate replay limits: inherited_dependency: Cycle orders and candidate integer arrays read as inert data; array correctness independently verified at degree-bound-plus-one modular nodes and lifted by rigorous bounds.
Source identity/access boundary: 
Documented sanitized exports: b1d13ce38ed662d9379e25ea0e87bed498174a56d161a84b7b20bbaaaee16de0. Original-byte gaps remain preserved.</t>
  </si>
  <si>
    <t>accepted_scope: Balanced seed equivalence with unrestricted invertible bi-regular right factor; weak-coupling positive scalar sum obstruction; fixed common-coupling N8/N16 polynomial exclusions.
Model/guards/costs: guards: Nonzero first row of A.
Invertible bi-regular B with nonzero common sum.
delta&lt;1/2 or stated rho&lt;1/3 positive weighted sum.
z^N=1 undefined; det C=0 singular.
Corrections/rejected extensions: open_or_rejected_claims: The sufficient B may contain dense Fourier.
Fixed-pair exclusion does not cover distinct independent couplings or other cycles.
First-cross calibration is not full Fourier equality.
Positive combination coefficients cannot be replaced silently by signed amplitudes.</t>
  </si>
  <si>
    <t>fresh_check_groups: pencil_and_seed
seed_polynomials_and_phase
proof_type: Uniform guarded equivalence and norm estimate; exact integer polynomial identities at two fixed cycle pairs.
Review record: research_cycle_2124/review12_endpoint_phase/PER_ID_OUTCOMES.json; SHA256 20989129981cc53f9f4284f7820764b6bffa58dee84a678b9888244a125456f2.
Consolidation verifies mapping and hashes; it does not rerun all packet checks. No priority claim.</t>
  </si>
  <si>
    <t>M-WINDOW-GRAM</t>
  </si>
  <si>
    <t>Fourier interval-window, tail and real-Gram gates</t>
  </si>
  <si>
    <t>open_or_rejected_claims: The sufficient B may contain dense Fourier.
Fixed-pair exclusion does not cover distinct independent couplings or other cycles.
First-cross calibration is not full Fourier equality.
Positive combination coefficients cannot be replaced silently by signed amplitudes.
Current supplement treatment: 
Packet priority qualification: publication_priority: not established
Historical gaps and historical current-overlay text are preserved in the consolidated ledger and A:V.</t>
  </si>
  <si>
    <t>[2026-10-13; full status reconciliation]
OPEN: implementation, costing, integration or a stronger extension remains; the earlier accepted scoped result is retained.
Earlier dated history (preserved verbatim):
Fresh finite exact-field/logical-word bounded dispatcher accepted; broad legacy migration, physical/bit/production and generic-transform scope remain open.</t>
  </si>
  <si>
    <t>Three-sided interval-window lemma yields sharpened N≤9r²+7r for four oriented QS budgets≤r, natural/affine input order and arbitrary output order. Forr1 filter largest feasibleN16, not factorization. Tail inequalities min(t,ℓ)≤rC_down+rB_up and mirror hold. For fixed real invertible A, F=A Q P B with complex diagonalQ and real invertibleB iff every column of A is reflection-even/odd; connected Gram support veto is only necessary.</t>
  </si>
  <si>
    <t>Specified two-stage orientations and Fourier endpoint order; real-factor one-mask theorem separate.</t>
  </si>
  <si>
    <t>Window bound superseded by stronger cutoffs in narrower families; filter sharpness is not existence. Other Gram/real-resolvent evaluator subclaims algorithmic.
No new current closure; historical limitations remain.</t>
  </si>
  <si>
    <t>Independent ACCEPT closes ALG-062::bounded-dispatch only for the fresh finite raw Newton/reset replacement API. Nine default configurations, optimal largest-cost reset selection, raw-rederived membership/certificates and all-coordinate exact negative-sign DFT output are verified. Ineligible skips and failed attempts are charged; exact direct fallback is paid separately after prior work. Invalid input cannot become successful fallback; exhausted budget returns no output/nonmembership claim. Legacy source is not migrated or repaired.</t>
  </si>
  <si>
    <t>https://github.com/AgentSlop-Si/research/blob/main/math/archive/objects/e6/e6c5412e93558593cfe9033fef4adc49ec3a3735dc460fbd77e70fa3b354d049__e6c5412e93558593cfe9__WINDOW_AUDIT.md | export SHA256 8c93134ceecda47ec438c96588450cabfa865a66c852c487be698e16010a39e9
https://github.com/AgentSlop-Si/research/blob/main/math/archive/objects/56/56ed2268a5af40fede665b71a154f414fb0fd8ed3cff742ebda0c3cb1aaa8f04__12_BILATERAL_TAIL_GATE_AUDIT.md | export SHA256 56ed2268a5af40fede665b71a154f414fb0fd8ed3cff742ebda0c3cb1aaa8f04
https://github.com/AgentSlop-Si/research/blob/main/math/archive/objects/de/de3dd807315123c8ac51041334ae6ba416f032a406a9b233f8ec32c4d1a6998e__11_PHASE22_AUDIT.md | export SHA256 de3dd807315123c8ac51041334ae6ba416f032a406a9b233f8ec32c4d1a6998e</t>
  </si>
  <si>
    <r>
      <rPr>
        <rFont val="Arial"/>
        <color rgb="FF1155CC"/>
        <sz val="10.0"/>
        <u/>
      </rPr>
      <t xml:space="preserve">Catalogue: ALG-062
</t>
    </r>
    <r>
      <rPr>
        <rFont val="Arial"/>
        <color rgb="FF1155CC"/>
        <sz val="10.0"/>
        <u/>
      </rPr>
      <t>novelity breakthough: ALG-062</t>
    </r>
  </si>
  <si>
    <t>Independent ZIP SHA256 aa77ecf5dfc7face4e3c6fb823527f380386b734f0e15ec7c8ee479ca846b6b6; candidate4769c9676a6f8f6821303bee45bb1a53c648e80ec701aa27612b18ee8297d75f; implementation0d034d38b51c7d73df717dc8399d95af3a0d8a645a3e706b2cfa2643c093714c. Fresh independent12,280 full-output vectors/126,591 coordinates,14,397 raw-membership calls,9,277 brute-subset reset comparisons,3 saved regressions,99 malformed-input controls,138 adversarial certificate cases and1,027 budget boundaries.23 candidate/38 review payloads verified,9 historical source files matched. Fresh author cold suite replayed separately; historical supplied programs inert.</t>
  </si>
  <si>
    <t>2026-10-11 22:31 UTC</t>
  </si>
  <si>
    <t>Uploaded z^N=1 branch excludes valid inputs; unpermuted-character shortcut invalid after arbitrary permutation. Zero-defect source repeated exponentiation is Theta(Nlog N), repaired by hoisting. No new current closure; historical limitations remain. Next comparison: Compare…</t>
  </si>
  <si>
    <r>
      <rPr>
        <rFont val="Arial"/>
        <color rgb="FF1155CC"/>
        <sz val="10.0"/>
        <u/>
      </rPr>
      <t xml:space="preserve">Catalogue: ALG-063
</t>
    </r>
    <r>
      <rPr>
        <rFont val="Arial"/>
        <color rgb="FF1155CC"/>
        <sz val="10.0"/>
        <u/>
      </rPr>
      <t>novelity breakthough: ALG-063</t>
    </r>
  </si>
  <si>
    <t>https://github.com/AgentSlop-Si/research/blob/main/math/archive/objects/28/289facfec75c2b6fdd651a2f16b85bc2e992b26a479c1e9370bdf10fb0f313ce__289facfec75c2b6fdd65__WOODBURY_AUDIT.md | export SHA256…</t>
  </si>
  <si>
    <t>For fourier interval-window, tail and real-gram gates, compare the exact invariant and equality/metric claim with classical Fourier equivalence, switching, Gram and spectral methods; preserve unitary versus arbitrary-invertible distinctions. Preserve this boundary: Window bound superseded by stronger cutoffs in narrower families; filter sharpness is not existence.</t>
  </si>
  <si>
    <t>["F080"]</t>
  </si>
  <si>
    <t>Leading Hankel rank alone insufficient; late impulse counterexample. Binary coverage exponentially small. Full recurrence class broader than uploaded distinct split-node detector. Q07: Exact field with supplied primitive roots and complete rejection verification.…</t>
  </si>
  <si>
    <t>Independent audit accepts identities and broader root-free recurrence extension. Related current status (scope, not blanket theorem equivalence): Q07: Proof closed. Raw short-mode recognition strengthened on dyadic grids to O(N log(t+2)+t²). Application remains O(Nr).</t>
  </si>
  <si>
    <t>[2026-10-12 01:08 UTC; independently accepted explicit rational stable extraction]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
Earlier dated history (preserved):
R1: exact catalogue/current statements and inherited priority notes screened; original proof and historical novelty unassessed in this pass</t>
  </si>
  <si>
    <r>
      <rPr>
        <rFont val="Arial"/>
        <color rgb="FF1155CC"/>
        <sz val="10.0"/>
        <u/>
      </rPr>
      <t xml:space="preserve">Catalogue: ALG-064
</t>
    </r>
    <r>
      <rPr>
        <rFont val="Arial"/>
        <color rgb="FF1155CC"/>
        <sz val="10.0"/>
        <u/>
      </rPr>
      <t>novelity breakthough: ALG-064</t>
    </r>
  </si>
  <si>
    <t>[2026-10-12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Earlier dated history (preserved):
Retain exponent-dividing-N hypothesis, nonzero coupling, and literal ambient-swap architecture. No universal cheap injection/extraction or runtime lower bound.
Nonzero extraction scalar alpha=ell(Ua) must be supplied; PE=I alone does not suffice.</t>
  </si>
  <si>
    <t>https://github.com/AgentSlop-Si/research/blob/main/math/archive/objects/c0/c074b19dd40f6a50a5a4a3b91b0e447824f47e90206032d4c88dc8673a723817__13_PHASE23_AUDIT.md | export SHA256 c074b19dd40f6a50a5a4a3b91b0e447824f47e90206032d4c88dc8673a723817…</t>
  </si>
  <si>
    <t xml:space="preserve">
https://docs.google.com/spreadsheets/d/1BHaGJHkXxf_UfZdyTKF2zrWNFzIP4IvhaqFMj-83BjU/edit#gid=1877766156&amp;range=A39:V39</t>
  </si>
  <si>
    <t>https://docs.google.com/spreadsheets/d/1BHaGJHkXxf_UfZdyTKF2zrWNFzIP4IvhaqFMj-83BjU/edit#gid=1877766156&amp;range=A39:V39</t>
  </si>
  <si>
    <t>ALG-065</t>
  </si>
  <si>
    <t>No arbitrary paired-Green impossibility; finite-field diagonal density can fail; cuts require charged routing; no DAG runtime conclusion.</t>
  </si>
  <si>
    <t>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t>
  </si>
  <si>
    <t>Coordinate leverage sqrt(1−q/M) is not minimax over all inputs. Adaptive sketch-only zero transcript needs &gt;=M rank-N/M observations; direct raw reads outside. No near-subspace numerical membership certificate. Q09: Rounded subtraction alone is not an energy certificate.…</t>
  </si>
  <si>
    <t>Orthogonal-bank projectors and fixed-frame recovery</t>
  </si>
  <si>
    <t>[{"archive_relative_path":"master/fft_research_master_20261009/additions/0037_exact_seed_and_gates/review_chirp_resolvent_gates/REVIEW.md","sha256":"3cd89f289ca42ef779bfd4955dd4bfc54a76623a2d0ed11be1c633358d0b8fb0","inspection":"Theorem and/or accepted audit read as inert text in this pass; no supplied program executed, imported, compiled or AST-parsed."},{"archive_relative_path":"master/fft_research_master_20261009/additions/0037_exact_seed_and_gates/review_chirp_two_green_minor/REVIEW.md","sha256":"e578c16b6e311fa9b4922b0942f5d0a6b00aafbea26d478d513b79b61aeebbfa","inspection":"Theorem and/or accepted audit read as inert text in this pass; no supplied program executed, imported, compiled or AST-parsed."}]</t>
  </si>
  <si>
    <t>SCHUR | Schur realizations and interface completion</t>
  </si>
  <si>
    <t>Independent audit accepts exact identity, minimax correction and conditioning refinement. Related current status (scope, not blanket theorem equivalence): Q09: Proof closed. Exact periodic residual-energy gate permits certified omission of the residual.</t>
  </si>
  <si>
    <t>Specialized structural theorem / classical synthesis</t>
  </si>
  <si>
    <r>
      <rPr>
        <rFont val="Arial"/>
        <color rgb="FF1155CC"/>
        <sz val="10.0"/>
        <u/>
      </rPr>
      <t xml:space="preserve">Catalogue: ALG-065
</t>
    </r>
    <r>
      <rPr>
        <rFont val="Arial"/>
        <color rgb="FF1155CC"/>
        <sz val="10.0"/>
        <u/>
      </rPr>
      <t>novelity breakthough: ALG-065</t>
    </r>
  </si>
  <si>
    <t>R1: exact catalogue/current statements and inherited priority notes screened; original proof and historical novelty unassessed in this pass</t>
  </si>
  <si>
    <t>https://github.com/AgentSlop-Si/research/blob/main/math/archive/objects/a3/a313395ea0fee6ffd5fc0405c457ff4e30a7ee26ea2dbd118326dcf120450566__001_HERO1_PHASE14_AUDIT.md | export SHA256 a313395ea0fee6ffd5fc0405c457ff4e30a7ee26ea2dbd118326dcf120450566…</t>
  </si>
  <si>
    <t>For orthogonal-bank projectors and fixed-frame recovery, compare the exact error norm and scale with sparse Fourier recovery, sampling and rank barriers; a sublinear per-bin scale need not imply meaningful relative-l2 accuracy. Preserve this boundary: Coordinate leverage sqrt(1−q/M) is not minimax over all inputs.</t>
  </si>
  <si>
    <t>ALG-067</t>
  </si>
  <si>
    <t>No asymptotic improvement. Finite comparisons cannot substitute for generic root availability or bit analysis. OpenAI challenge placeholder is not evidence that its separate solution proof is absent/invalid. No new current closure; historical limitations remain. Fresh…</t>
  </si>
  <si>
    <t>CRT-15 all-input codelet circuit</t>
  </si>
  <si>
    <t>proved_scoped | REVIEW-12 | Internal scoped outcome. Proof/certificate replay limits: inherited_dependency: Previously established chirp denominator and inverse-defect rigidity lemma are stated dependencies; selected N13 target matrix directly inverted in this review.</t>
  </si>
  <si>
    <t>accepted_scope: Odd-chirp inverse-support, complementary-cut and circular-displacement gates; division-free N13 coefficient certificate for the two fixed orders, including zero edges and singular endpoint masks.
Model/guards/costs: guards: Odd N&gt;=3, primitive root and characteristic not dividing 2N.
Legal 1+NG and legal original Green denominators.
Endpoint routing charged.
Polynomial continuation permits singular masks but not undefined denominator inverses.
Corrections/rejected extensions: open_or_rejected_claims: No general paired-Green impossibility.
No all-diagonal finite-field nonvanishing.
Gate vanishing/rank three alone not sufficient; decomposability and shared equations still needed.
No DAG-sharing runtime bound.</t>
  </si>
  <si>
    <t>fresh_check_groups: chirp_necessary
proof_type: Uniform necessary algebraic/routing bounds; exact finite fixed-order characteristic-zero exclusion.
Review record: research_cycle_2124/review12_endpoint_phase/PER_ID_OUTCOMES.json; SHA256 20989129981cc53f9f4284f7820764b6bffa58dee84a678b9888244a125456f2.
Consolidation verifies mapping and hashes; it does not rerun all packet checks. No priority claim.</t>
  </si>
  <si>
    <t>open_or_rejected_claims: No general paired-Green impossibility.
No all-diagonal finite-field nonvanishing.
Gate vanishing/rank three alone not sufficient; decomposability and shared equations still needed.
No DAG-sharing runtime bound.
Current supplement treatment: 
Packet priority qualification: publication_priority: not established
Historical gaps and historical current-overlay text are preserved in the consolidated ledger and A:V.</t>
  </si>
  <si>
    <t>[2026-10-13; full status reconciliation]
OPEN: implementation, costing, integration or a stronger extension remains; the earlier accepted scoped result is retained.
Earlier dated history (preserved verbatim):
Scoped codelet review recorded; generic-root availability and bit analysis remain open</t>
  </si>
  <si>
    <t>tw G([[A,E],[P,0]]) &gt;= ceil(N/4)-1 for totally nonsingular N by N targets. Fixed h-vertex-minor-free extensions require Q&gt;=ceil(N/4)^2/h^3. Every target has a planar maximum-degree-four realization with M=3N^2+2N.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
[2026-10-10 14:03 UTC; accepted reviews] Related v31 support review accepted: the totally nonsingular forced half-rectangle requires superconcentrator support in the complete normalized scalar DAG. Edge-depth 2/3 bounds are Omega(N log^2 N/log log N) / Omega(N log log N), with unbounded fan-in. Generic infinite-field weights do not supply Fourier weights; arbitrary finite fields and unsorted-edge depth code need the stated guards.
Accepted Schur–q-defect gate: fixed linear pieces sharing nullity-one D obey rank(sum C_j)&lt;=1+sum k_j under uniform defect bounds. One common input has total defects &gt;=max(0,r-1). Omega(nr) work follows only with independent additive charges &gt;=c*n*(1+actual defects). Shared computation, adaptive/nonlinear factors, tabulation and FFT fallback are excluded. No unrestricted FFT lower bound or novelty claim. Sources: accepted 13:40 support review and independent 13:52 q-defect review.
[2026-10-10 14:35 UTC; related v32 source audit] For prime p in the pure pth-root-weight scalar DAG model, each exact Fourier entry has 1 mod p paths; nonunique realizations need at least p+1. At most p paths per pair therefore forces uniqueness and at least p² edges, with distinct disjoint terminals. Positive rational amplitudes retain target-phase/alphabet coverage, not the integer count gap. Arbitrary positive real amplitudes break that extension: depth-one F5 has 33 edges, palette {1,ζ²,ζ³}, and amplitudes 1 or φ=(1+sqrt(5))/2 for ζ=exp(±2πi/5). The proposed exact Gauss–superconcentrator O(N log log N) construction remains open: an actual uniform sparse graph and exact weighted-fiber identity with t-independent, separable or explicitly charged pair amplitudes are still missing. General scalar weights and Gauss normalization are outside the pure-root gate. No exact FFT upper bound, historical-priority claim or identification with the v28 theorem; the accepted approximate packed theorem is unchanged.
[2026-10-10; reviewed 14:53 cycle] Related v32 amplitude-field refinement: for odd prime p, real K, L=K∩Q(ζp) and h=[Q(ζp):L], mandatory phase coverage holds iff L=Q. The sharp global positive-K depth-one palette is h+1; conditioned on that minimum palette, sharp edge count is (2p−1)+h(p−1)(p−h). For fixed number-field K, only primes dividing disc(K) can escape coverage. Separately, strict X→U→V→Y Gauss graphs with a latent label on every middle edge, nonzero fibers for every (i,j,t), and the pointwise character-rectangle law with fixed endpoint gauges (or an explicitly certified every-path exponent law) need at least 2p²+p edges, attained by the dense construction. This does not cover general aggregate weighted fibers, composite lengths or broader graphs. The sparse aggregate Gauss construction and historical novelty remain open; no general FFT lower bound or speedup.
[2026-10-10 15:35 UTC; accepted supplements] Related prime-complex aggregate-basis supplement: for square invertible boundary matrices A,C and separately counted latent middle-edge colors, put r_t=nnz((C^−1F)[:,t]), s_t=nnz((FA^−1)[t,:]) and delta_X=nnz(X^−1)−nnz(X). Beating 2p²+p edges requires delta_A+delta_C&gt;sum_t(r_t−1)(s_t−1); this is necessary, not a sparse construction. Separately, the exact positive-rational phase gate is not approximation-robust: three global pth-root phases with positive rational amplitudes approximate F_p arbitrarily closely in relative operator norm, at quadratic edge cost. At most two global rays with nonnegative amplitudes have relative operator gap at least 1/3, for depth one or a proven common output cone, without free endpoint gauges. Roots remain exact supplied phases; no finite-word executor, fast transform or historical priority is established. Statement-level audit: the amplitude coverage and h+1 palette are classical-corollary synthesis (Galois, Chebotarev and positive-cone geometry); the period moments are known. Combined-formulation and sharp two-ray priority remain unresolved; no demonstrated breakthrough.
[2026-10-10 16:11 UTC; accepted scoped refinements] Related square-invertible, separately colored aggregate Gauss model: an explicit disjoint-four-chain family has E=2p²+p−floor(p/4) for every prime p≥5. At p5, the single-chain ledger is 25 input + 8 output + 21 colored middle edges =54; global optimality is not proved. Its fibers aggregate correctly, but the strict pointwise character law fails even with fixed endpoint gauges, so the prior strict-model 2p²+p theorem is unchanged. An invertible one-sided endpoint basis with at most p+2 nonzeros cannot improve the dense count; the p+3 first-sparsity threshold is sharp. At p3 the full square-invertible aggregate minimum is 21. The family still uses dense A=F and quadratic construction/evaluation; no subquadratic FFT or historical novelty is established.
[2026-10-10 16:46 UTC; accepted five-source intake] Related v34 fixed 99-edge, three-layer N11 source: the original seven-nonunit-edge gate is independently reproduced. A separately derived, fully checked extension excludes the entire valuation-integral coefficient class for the unnormalized F11, including zero allowed-edge weights and unit endpoint monomial gauges. The root must reduce to 1 in residue characteristic 11. Fifty-five unique-path edges are forced units; all 81,920 remaining layer support patterns have a nonzero 8×8 triangular minor, giving each layer rank≥8 and reduced product rank≥2, versus Fourier residue rank1. In extension rings use positive valuation/residue zero, not unqualified divisibility by pi. Algebraic weights with poles, arbitrary complex weights and arbitrary integralizing gauges remain outside this exclusion. No faster FFT or historical-priority claim; the v28 theorem and earlier accepted models are preserved.
[2026-10-10 18:00 UTC; independently accepted aggregate-chain refinement] For prime p≥5 and W(n)=sum over prime divisors r of v_r(n)(1−1/r), an explicit subgroup-ordered sine-difference chain has exact separately colored aggregate count E=2p²+2p−2−(p−1)W(p−1). This sharpens the preserved four-chain count for p≥7 and retains E(5)=54. An unconditional sequence of prime divisors of Fermat numbers has Omega(p log log p) savings relative to 2p²+p. For every finite abelian group G of order n, max Σ_j(|Stab(T_j)|−1)=n W(n), over all element orderings and all nonempty prefixes. Maximizers are exactly recursive prime-index subgroup coset blocks with independently maximizing block orders; the top subgroup is unique. Their labeled count satisfies A(G)=Σ over maximal K of [G:K]! A(K)^[G:K], A({0})=1. The Fourier count is optimal only within the fixed sine-difference single-chain coefficient family, not among all aggregate graphs. Dense A=F keeps construction and evaluation quadratic. No global aggregate minimum, subquadratic FFT, bounded-coefficient or historical-priority claim is made. See NEW-16.
[2026-10-10 18:00 UTC; independently accepted pole/gauge review] On a finite source-to-sink DAG, internal gauges fixing boundary vertices make every nonzero edge valuation nonnegative exactly when every full input-output path has nonnegative total valuation; zero edges are omitted. Applied to the fixed 99-edge N11 support, any algebraic Fourier solution must have a negative-valuation full path at each place above 11. The reviewed entrywise tropical candidates are excluded by exact two-by-two minors/initial forms. The 26 one-family minors force 63 coefficients nonzero (21 per layer); 21 safe gauge choices plus one of edges 0,11,22 give three charts covering all possible factorizations. Nonzero does not mean valuation zero. Arbitrary poles and arbitrary complex coefficients remain OPEN. The later symbolic 16-variable/59-equation continuation is unreviewed and is not promoted here. See NEW-18.</t>
  </si>
  <si>
    <t>Current source/evidence review accepts the exact codelet and checks its named implementation fields, but corrects the universal multiplication-count wording: 25 is an upper/fixed-instruction count, not exactly 25 nonidentity multiplications for every legal field/root.</t>
  </si>
  <si>
    <t>Planar solve/storage O(N^2); no new full Fourier acceleration or unrestricted circuit lower bound.
Exact Schur realization; complex prime Fourier is one totally nonsingular case.</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</si>
  <si>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Compare exact treewidth, planar realization and ordered completion statements with classical nullity, separator and sparse realization theory; no runtime follows from existence.</t>
  </si>
  <si>
    <r>
      <rPr>
        <rFont val="Arial"/>
        <color rgb="FF1155CC"/>
        <sz val="10.0"/>
        <u/>
      </rPr>
      <t xml:space="preserve">Catalogue: ALG-067
</t>
    </r>
    <r>
      <rPr>
        <rFont val="Arial"/>
        <color rgb="FF1155CC"/>
        <sz val="10.0"/>
        <u/>
      </rPr>
      <t>novelity breakthough: ALG-067</t>
    </r>
  </si>
  <si>
    <t>Nullity2004: Vandebril–Van Barel, A short note on the nullity theorem | https://www.cs.kuleuven.be/publicaties/rapporten/tw/TW397.pdf
GIRS2021: Chandrasekaran–Epperly–Govindarajan, Graph-Induced Rank Structures and their Representations | https://arxiv.org/pdf/1911.05858</t>
  </si>
  <si>
    <t xml:space="preserve">
https://docs.google.com/spreadsheets/d/1BHaGJHkXxf_UfZdyTKF2zrWNFzIP4IvhaqFMj-83BjU/edit#gid=1877766156&amp;range=A41:V41</t>
  </si>
  <si>
    <t>https://docs.google.com/spreadsheets/d/1BHaGJHkXxf_UfZdyTKF2zrWNFzIP4IvhaqFMj-83BjU/edit#gid=1877766156&amp;range=A41:V41</t>
  </si>
  <si>
    <t>https://github.com/AgentSlop-Si/research/blob/main/math/archive/objects/64/64d6760e8916cbe205bafcb6b1e2537fcb8c21addb686e60a2b4cac76a630757__THEOREM.md | export SHA256 64d6760e8916cbe205bafcb6b1e2537fcb8c21addb686e60a2b4cac76a630757…</t>
  </si>
  <si>
    <t>For crt-15 all-input codelet circuit, benchmark an end-to-end reproducible implementation against an appropriate tuned baseline; do not treat caching, bilinearity, Good–Thomas or real FFT packing as new mathematics. Preserve this boundary: No asymptotic improvement.</t>
  </si>
  <si>
    <t>A reproducible end-to-end comparison with paid preparation, storage, reads/writes, updates and accuracy against an appropriate tuned baseline, or a precise resource/contract blocker. Classical mechanisms and frozen proof status remain unchanged; no unmeasured speed claim.</t>
  </si>
  <si>
    <t>[2026-10-13 14:29:35 UTC; accepted-source cutoff]
Parent OPEN, priority 48. Seek a cheaper complete first inverse or a distinct sharing mechanism, charging source formation and selected outputs together. Do not repeat the accepted small-marker schedule or replace temporal data with an unproved scalar summary.
Earlier dated history (preserved verbatim):
[2026-10-13 12:24:37 UTC; frozen accepted-source cutoff]
Parent remains OPEN at priority 48. Freeze the retained-inverse or selected-time output and charge source construction, solve and recovery together. A better complete schedule must beat the stated benchmark at m=n; supplied-coefficient action does not solve unknown coefficients for free.
Earlier dated history (preserved verbatim):
[2026-10-13; source cutoff 10:52 UTC; newly recovered-source proposal]
Parent remains OPEN at 48. Resolve polynomial-input action or the retained inverse under its actual jet/input/output contract before drawing a full Fourier conclusion. The constant-input result is complete; the review recommendation 56 is not applied to the existing priority.
Earlier dated history (preserved verbatim):
No fast marked scalar circuit or new retained inverse supplied. Individual chart pivots may vanish despite full invertibility; z=omega explicit counterexample. No new current closure; historical limitations remain. Next comparison: Compare classical volume, uncertainty, Schur…</t>
  </si>
  <si>
    <t>["F082"]</t>
  </si>
  <si>
    <t>[2026-10-13; source cutoff 10:52 UTC; newly recovered-source proposal]
OPEN: retained inverse/full Fourier target; constant-input action accepted
Earlier dated history (preserved verbatim):
[2026-10-13;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</si>
  <si>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R2: exact catalogue claim, saved source reductions/audit passages and selected primary literature checked; no new independent proof audit</t>
  </si>
  <si>
    <t>[2026-10-13 14:29:35 UTC; accepted-source cutoff]
Marker core/excursion and complete small-marker schedule are accepted. For n&gt;=2, b=ceil(log_4 n), the paid arbitrary-source/selected-output schedule is Theta(Nn): source plus fused first-inverse visits each free state exactly n+1 times. The correction is paid; this matches the benchmark.
Earlier dated history (preserved verbatim):
[2026-10-13 12:24:37 UTC; frozen accepted-source cutoff]
Independent acceptance covers coalesced-output graded Schur action in O(N) on constant inputs and O(N(d+1)) on supplied degree-d polynomials. Arbitrary free-source construction is paid O(N+W), W=sum_a a f_a, with O(N) working storage and at most 2|F| output slots. The causal inverse remains O(N(m+1)); at m=n it is O(Nn).
Earlier dated history (preserved verbatim):
[2026-10-13; source cutoff 10:52 UTC; newly recovered-source proposal]
Independent scoped ACCEPT of the self-contained marker-Schur candidate: exact first-return fill-in and nonzero-scalar support preservation, top coefficient rank a_b(L-1), and paid constant-vector action S(z)u_T in O(N+rL) exact-field/word-index work. Under the stated asymptotic marker choice this is O(N log log N); explicit fill-in can be N^(2-o(1)). The output is sparse degree-coordinate records, with all preparation and writing paid. The earlier missing ALG-068 source archives are not newly authenticated.
Earlier dated history (preserved verbatim):
Accepted failed-route/accounting theorem and conditional scalar-circuit reduction.</t>
  </si>
  <si>
    <r>
      <rPr>
        <rFont val="Arial"/>
        <color rgb="FF1155CC"/>
        <sz val="10.0"/>
        <u/>
      </rPr>
      <t xml:space="preserve">Catalogue: ALG-068
</t>
    </r>
    <r>
      <rPr>
        <rFont val="Arial"/>
        <color rgb="FF1155CC"/>
        <sz val="10.0"/>
        <u/>
      </rPr>
      <t>novelity breakthough: ALG-068</t>
    </r>
  </si>
  <si>
    <t>Audit artifact a82db572a9327b297579202e4482a0dd0ffdc5c7a868800643bb8bf3aa3bedcd__PRIMARY_REDUCTIONS.md; SHA256 a82db572a9327b297579202e4482a0dd0ffdc5c7a868800643bb8bf3aa3bedcd
https://docs.google.com/spreadsheets/d/1BHaGJHkXxf_UfZdyTKF2zrWNFzIP4IvhaqFMj-83BjU/edit#gid=627764102&amp;range=A12:V12</t>
  </si>
  <si>
    <t>https://docs.google.com/spreadsheets/d/1BHaGJHkXxf_UfZdyTKF2zrWNFzIP4IvhaqFMj-83BjU/edit#gid=627764102&amp;range=A12:V12</t>
  </si>
  <si>
    <t>[2026-10-13 14:29:35 UTC; accepted-source cutoff]
Scoped independent acceptances: MARKER-CORE, MARKER-EXCURSION, MARKER-SMALL. Exact review/archive pins are preserved in the 14:29:35 UTC proposal source index. libfile_14bf398e10488191adfa98004d277efd libfile_b741178370688191926f730d20d66e90 libfile_c5b4ee92130c8191a6aea4b28ab0f190
Earlier dated history (preserved verbatim):
[2026-10-13 12:24:37 UTC; frozen accepted-source cutoff]
MARKER-GRADED: libfile_3fc93f6b4ec48191b8f735a52b8b4e04; archive SHA-256 ca05048df5fdaa76f40e5aea0bee445ed5de1ef4aed882682d3d4bbea3c9fd19
MARKER-SOURCE: libfile_a273b678047881918061c3a9db35f8f0; archive SHA-256 32641b5c98f8f648797ba0cf5f8df1a3a1580b6a79dcbd28af57103f422daf2e
Earlier dated history (preserved verbatim):
[2026-10-13; source cutoff 10:52 UTC; newly recovered-source proposal]
MARKER_SCHUR: sources/MARKER_SCHUR/REVIEW.md; SHA-256 a52eb59cc26509ec53eb3deaefe395df1a9c860215141aac347f7b2b08fd311c
Earlier dated history (preserved verbatim):
https://github.com/AgentSlop-Si/research/blob/main/math/archive/objects/01/0104d324f31e729377993add23c845f4f008363d9ac097293ea62be24ab015c8__FREE_BOUNDARY_ESCAPE_CERTIFICATE.md | export SHA256…</t>
  </si>
  <si>
    <t>Determinant condition alone insufficient; singular guards indispensable; supplied CB inverse is two cheap solves. No factor existence or exclusion.</t>
  </si>
  <si>
    <t>Technical lemma or supporting specialization within Guarded moving-root Rogers–Szegő discriminants and arithmetic families</t>
  </si>
  <si>
    <t>Row-specific inherited assessment: Classical reciprocal/discriminant mechanisms applied to Gaussian recurrence; no established standalone novelty.</t>
  </si>
  <si>
    <t>[{"archive_relative_path":"master/fft_research_master_20261009/additions/0037_exact_seed_and_gates/review_two_sum_bridge/BRIDGE_AUDIT.md","sha256":"b28427626922c0f7841bc75445f1aaaf47f4faae3499760d221187c759e3d05c","inspection":"Theorem and/or accepted audit read as inert text in this pass; no supplied program executed, imported, compiled or AST-parsed."}]</t>
  </si>
  <si>
    <t>All identities and logical equivalences independently accepted; only reduction, not uniform target nonvanishing.
Related current status (scope, not blanket theorem equivalence): Q29: Guarded proof closed. Accepted parity-complete inverse Hermite pairing with its exact exception, augmented same-component criterion, and unconditional composite families d=sp for s in {3,7,11}, every prime p=1 mod4.</t>
  </si>
  <si>
    <t>Over F2[q], H_(2r)(z)=z^rP_r(z+z^(−1)), P_r(0)=product_(j=1)^r(1+q^(2j−1)), and for P_r(y)=A_r(y²)+yB_r(y²), Disc H_(2r)=P_r(0)²Res(A_r,B_r)^4. For N=4r+1 and exact-order q in a characteristic-two field, H_(2r) squarefree iff Res(A_r,B_r)(q)≠0. Equivalently Φ_N does not divide that resultant iff at least one primitive residue factor is good.</t>
  </si>
  <si>
    <t>Ordinary formal derivative in characteristic two; field exact-order hypotheses essential, quotient by Φ_N may have zero divisors.</t>
  </si>
  <si>
    <t>No inference from Φ_N nondivisibility to gcd(Φ_N,R)=1. Field construction/factor search charged separately; no all-composite proof.
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</si>
  <si>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ALG-069</t>
  </si>
  <si>
    <t>Both-affine products require three seeds, not two. Relation discovery and planning paid; corrupt anchor not authenticated by metadata. Scalar scheduler objective not bit-cost optimum. No new current closure; historical limitations remain. Next comparison: Benchmark an…</t>
  </si>
  <si>
    <t>Correction-graph rational and multi-parent product reuse</t>
  </si>
  <si>
    <t>proved_scoped | REVIEW-12 | Internal scoped outcome. Proof/certificate replay limits: inherited_dependency: None for elementary bridge algebra; earlier accepted support and solve descriptions independently assessed.
Source identity/access boundary: 
Documented sanitized exports: b28427626922c0f7841bc75445f1aaaf47f4faae3499760d221187c759e3d05c. Original-byte gaps remain preserved.</t>
  </si>
  <si>
    <t>[2026-10-13; full status reconciliation]
OPEN: implementation, costing, integration or a stronger extension remains; the earlier accepted scoped result is retained.
Earlier dated history (preserved verbatim):
Guarded reuse identities reviewed; general fresh-input construction and production validation remain open</t>
  </si>
  <si>
    <t>Independent reviews accept after signed-buffer length guard correction.</t>
  </si>
  <si>
    <t>accepted_scope: Noncommutative bridge and full denominator-cleared matrix equivalence for individually invertible A,B,C,D, with literal-versus-gauged support qualifications.
Model/guards/costs: guards: All four inverse denominators invertible.
CB order mandatory.
Literal I-minus-cycle sums have bound3; independent gauges can raise it to4.
Singular endpoint branches outside inverse parameterization not silently excluded.
Corrections/rejected extensions: open_or_rejected_claims: Scalar determinant equality is not sufficient.
No existence theorem for Fourier-producing factors.
No extension of older sparse-prefix no-go to two additive sums.
O(N)-sparse representation does not imply a Fourier algorithm.</t>
  </si>
  <si>
    <r>
      <rPr>
        <rFont val="Arial"/>
        <color rgb="FF1155CC"/>
        <sz val="10.0"/>
        <u/>
      </rPr>
      <t xml:space="preserve">Catalogue: ALG-069
</t>
    </r>
    <r>
      <rPr>
        <rFont val="Arial"/>
        <color rgb="FF1155CC"/>
        <sz val="10.0"/>
        <u/>
      </rPr>
      <t>novelity breakthough: ALG-069</t>
    </r>
  </si>
  <si>
    <t>https://github.com/AgentSlop-Si/research/blob/main/math/archive/objects/0d/0d5e6b3af233fc34b64eda0f0d05b1eefe7b400807c07f08eaaba20dfe865557__RESEARCH_REPORT.md | export SHA256 0d5e6b3af233fc34b64eda0f0d05b1eefe7b400807c07f08eaaba20dfe865557
https://github.com/AgentSlop-Si/research/blob/main/math/archive/objects/50/50cb43cfd3da58c0850cdc5dd1f58b15d1047e6c9217091d42e13deb1ea8fb39__INDEPENDENT_IDENTITIES_AUDIT.md | export SHA256 339f593863c12df613fa43db16b0a8ebba989024745050ba15e1b7776e4e60de
Q29 current accepted scope: https://docs.google.com/spreadsheets/d/1BHaGJHkXxf_UfZdyTKF2zrWNFzIP4IvhaqFMj-83BjU/edit#gid=1877766156&amp;range=A32:V32</t>
  </si>
  <si>
    <t>fresh_check_groups: sparse_bridge
proof_type: Guarded exact matrix equivalence, not a construction or an exclusion.
Review record: research_cycle_2124/review12_endpoint_phase/PER_ID_OUTCOMES.json; SHA256 20989129981cc53f9f4284f7820764b6bffa58dee84a678b9888244a125456f2.
Consolidation verifies mapping and hashes; it does not rerun all packet checks. No priority claim.</t>
  </si>
  <si>
    <t>open_or_rejected_claims: Scalar determinant equality is not sufficient.
No existence theorem for Fourier-producing factors.
No extension of older sparse-prefix no-go to two additive sums.
O(N)-sparse representation does not imply a Fourier algorithm.
Current supplement treatment: 
Packet priority qualification: publication_priority: not established
Historical gaps and historical current-overlay text are preserved in the consolidated ledger and A:V.</t>
  </si>
  <si>
    <t>https://github.com/AgentSlop-Si/research/blob/main/math/archive/objects/86/86c1119ba0e470e2c808086f1e343894e295ec4e0917410589038e51ca623713__86c1119ba0e470e2c808086f1e343894e295ec4e0917410589038e51ca623713__INDEPENDENT_REVIEW.md | export SHA256…</t>
  </si>
  <si>
    <t>For correction-graph rational and multi-parent product reuse, benchmark an end-to-end reproducible implementation against an appropriate tuned baseline; do not treat caching, bilinearity, Good–Thomas or real FFT packing as new mathematics. Preserve this boundary: Both-affine products require three seeds, not two.</t>
  </si>
  <si>
    <t>ALG-070</t>
  </si>
  <si>
    <t>No free basis/rank recognition, input read, cache population, subscriptions, stale keys, memory or first transform. Wrong cross-term omission when both operands change gives incorrect output. No new current closure; historical limitations remain. Next comparison: Benchmark an…</t>
  </si>
  <si>
    <t>Sparse edits, low-rank batches and persistent convolution</t>
  </si>
  <si>
    <t>Accepted classical identities; historical performance reports not freshly rerun.</t>
  </si>
  <si>
    <r>
      <rPr>
        <rFont val="Arial"/>
        <color rgb="FF1155CC"/>
        <sz val="10.0"/>
        <u/>
      </rPr>
      <t xml:space="preserve">Catalogue: ALG-070
</t>
    </r>
    <r>
      <rPr>
        <rFont val="Arial"/>
        <color rgb="FF1155CC"/>
        <sz val="10.0"/>
        <u/>
      </rPr>
      <t>novelity breakthough: ALG-070</t>
    </r>
  </si>
  <si>
    <t>https://github.com/AgentSlop-Si/research/blob/main/math/archive/objects/0b/0bf1ba9d8091d2f5e7479783623a14b2a1e27055e93ffd6071a1e1f2cbb05a37__019_0bf1ba9d8091d2f5.md | export SHA256 0bf1ba9d8091d2f5e7479783623a14b2a1e27055e93ffd6071a1e1f2cbb05a37…</t>
  </si>
  <si>
    <t>For sparse edits, low-rank batches and persistent convolution, benchmark an end-to-end reproducible implementation against an appropriate tuned baseline; do not treat caching, bilinearity, Good–Thomas or real FFT packing as new mathematics. Preserve this boundary: No free basis/rank recognition, input read, cache population, subscriptions, stale keys, memory or first transform.</t>
  </si>
  <si>
    <t>ALG-071</t>
  </si>
  <si>
    <t>Classical reciprocal/discriminant mechanisms applied to Gaussian recurrence; no established standalone novelty.</t>
  </si>
  <si>
    <t>Production numerical stability, full implementation heap/traffic guarantees, dtype/stride/stale-plan guards and fair tuned-baseline benchmarking remain. Exact accepted cache-supplement source binding is closed. Historical real-FFT packing stays separate: two arbitrary complex inputs cannot be injectively linearly packed into one same-sized complex vector; cancellation, tuned real-FFT comparison and empirical crossover remain practical obligations.</t>
  </si>
  <si>
    <t>Cache rewrite engine, real FFT packing and native optimization</t>
  </si>
  <si>
    <t>[2026-10-13; full status reconciliation]
OPEN: implementation, costing, integration or a stronger extension remains; the earlier accepted scoped result is retained.
Earlier dated history (preserved verbatim):
Closed: exact supplement manuscript/full review recovery and accepted-scope binding, already recorded in October10 history and now independently rebound. Open: production numerical, implementation heap/traffic, guards and fair benchmark obligations. Whole ALG-071 remains TO RESEARCH.</t>
  </si>
  <si>
    <t>Row-specific inherited assessment: Useful strategy obstructions, external novelty not established; synthetic result is elementary interpolation/perturbation.</t>
  </si>
  <si>
    <t>Previously accepted fixed-q&gt;=2 dyadic iid whole-ordered-block occupancy/count refinement, deterministic O(N) charged word-RAM planning and O(N) live scalar storage; charged cold universal table has the same leading count for every input, still Theta(N log N). Exact manuscript/full-review bytes independently rebound. Preserve distinct6N/7 payload versus9N/7 strict numeric-cell cutoffs and all cold/digit/gather/output/root/buffer charges. Historical real-packing engineering remains separate. No new proof, production or novelty acceptance.</t>
  </si>
  <si>
    <t>Saved parent proof review and fresh controls, not separate full independent audit.
Related current status (scope, not blanket theorem equivalence): Q29: Guarded proof closed. Accepted parity-complete inverse Hermite pairing with its exact exception, augmented same-component criterion, and unconditional composite families d=sp for s in {3,7,11}, every prime p=1 mod4.</t>
  </si>
  <si>
    <r>
      <rPr>
        <rFont val="Arial"/>
        <color rgb="FF1155CC"/>
        <sz val="10.0"/>
        <u/>
      </rPr>
      <t xml:space="preserve">Catalogue: ALG-071
</t>
    </r>
    <r>
      <rPr>
        <rFont val="Arial"/>
        <color rgb="FF1155CC"/>
        <sz val="10.0"/>
        <u/>
      </rPr>
      <t>novelity breakthough: ALG-071</t>
    </r>
  </si>
  <si>
    <t>At actual d=17,p=2, the bad degree-eight residue factor of M_17 is preserved by subgroup &lt;2&gt;={1,2,4,8,9,13,15,16}, which contains conjugation; a conjugate outside it removes that obstruction. Another good factor remains, so 2∤c_17.
For every d=4r+1≥25 and odd p∤d, there exists a different monic degree-r polynomial Ptilde preserving the actual P values at 2,−2,η_1,η_(2r), but with u²|Ptilde modulo p. Thus four special values plus reciprocity cannot force the desired nonvanishing.
Norm(R_17)=2^16·17^68·101^4 although 2∤c_17: norm divisibility is not coefficient-content divisibility.</t>
  </si>
  <si>
    <t>["F134"]</t>
  </si>
  <si>
    <t>One exact actual subgroup obstruction plus a uniform synthetic, non-Gaussian perturbation theorem.</t>
  </si>
  <si>
    <t>Not a target counterexample. Ptilde does not preserve the full q-Pascal/three-term Gaussian recurrence.
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</si>
  <si>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https://github.com/AgentSlop-Si/research/blob/main/math/archive/objects/e5/e5e5c4d8a0fae96fb4040c6170c77a23cf71d48f594d697f38f4300a879aa510__README.md | export SHA256 e5e5c4d8a0fae96fb4040c6170c77a23cf71d48f594d697f38f4300a879aa510…</t>
  </si>
  <si>
    <t>ALG-072</t>
  </si>
  <si>
    <t>https://github.com/AgentSlop-Si/research/blob/main/math/archive/objects/24/24c66a2a80f71903f198af3837952688095d6ade5f88c2d23e567c131580e8ab__RESEARCH_REPORT.md | export SHA256 24c66a2a80f71903f198af3837952688095d6ade5f88c2d23e567c131580e8ab
Q29 current accepted scope: https://docs.google.com/spreadsheets/d/1BHaGJHkXxf_UfZdyTKF2zrWNFzIP4IvhaqFMj-83BjU/edit#gid=1877766156&amp;range=A32:V32</t>
  </si>
  <si>
    <t>Elementary general backend not asymptotically competitive. Coefficient convolution wider than digits. Cached numerical vs coefficient formats have different bit widths; scalar MST not bit-optimal. No new current closure; historical limitations remain. Next comparison: Benchmark…</t>
  </si>
  <si>
    <t>source proof inspected; historical scoped audit cited, not freshly replayed</t>
  </si>
  <si>
    <t>Structured exact integer products and prime-free backend</t>
  </si>
  <si>
    <t>No composite Fourier full-spark assumption; no two-additive-sum product coverage; approximate gap depends on fixed preconditioner conditioning. Source proof inspected, earlier separate audit exists in lineage.</t>
  </si>
  <si>
    <t>[2026-10-13; full status reconciliation]
OPEN: implementation, costing, integration or a stronger extension remains; the earlier accepted scoped result is retained.
Earlier dated history (preserved verbatim):
Structured digit-product and ring-backend theory reviewed; production audit and competitive performance remain open</t>
  </si>
  <si>
    <t>Independent reviews accept after input-iterator fix; full field/bit model explicit.</t>
  </si>
  <si>
    <t>[{"archive_relative_path":"master/fft_research_master_20261009/additions/0037_exact_seed_and_gates/review_two_sum_bridge/source_text/THEOREM.md","sha256":"a5784d6922eb3e959570929c4a1a036774a45900a0430b2ac082dec585b87bd2","inspection":"Theorem and/or accepted audit read as inert text in this pass; no supplied program executed, imported, compiled or AST-parsed."}]</t>
  </si>
  <si>
    <r>
      <rPr>
        <rFont val="Arial"/>
        <color rgb="FF1155CC"/>
        <sz val="10.0"/>
        <u/>
      </rPr>
      <t xml:space="preserve">Catalogue: ALG-072
</t>
    </r>
    <r>
      <rPr>
        <rFont val="Arial"/>
        <color rgb="FF1155CC"/>
        <sz val="10.0"/>
        <u/>
      </rPr>
      <t>novelity breakthough: ALG-072</t>
    </r>
  </si>
  <si>
    <t>https://github.com/AgentSlop-Si/research/blob/main/math/archive/objects/20/20a1b09d49db1f52029725fe169fa3a326efc15d299e8fc2363aa03c3bc7a032__20a1b09d49db1f52029725fe169fa3a326efc15d299e8fc2363aa03c3bc7a032__INDEPENDENT_REVIEW.md | export SHA256…</t>
  </si>
  <si>
    <t>For structured exact integer products and prime-free backend, benchmark an end-to-end reproducible implementation against an appropriate tuned baseline; do not treat caching, bilinearity, Good–Thomas or real FFT packing as new mathematics. Preserve this boundary: Elementary general backend not asymptotically competitive.</t>
  </si>
  <si>
    <t>[2026-10-11 14:23 UTC; sparse-preconditioner proof-audit binding restored]
[2026-10-11 exact review binding] Original sparse-prefix/additive-tail review recovered and bound to theorem SHA-256 a5784d6922eb3e959570929c4a1a036774a45900a0430b2ac082dec585b87bd2 by sealed manifest 54b796b03f0454b7e47f3138cca477e0dfa0d904ea2e80759c25eef2acaf7a04. Review SHA-256 5d43263d5a535a9e430ef17b4d1a55514677026b1719b3847bb97e6963899a70 explicitly accepts floor(N/(s*2^d)) &lt;= R and the prime-complex Green prefix/tail corollaries, with m=0 handled as vacuous and integer rank budgets. The proof and review were reread; fresh bounded controls passed. Restricted representation theorem and fixed-P approximation certificate only.
Prior dated record, preserved verbatim:
No new task-level proof acceptance at this checkpoint; use the explicitly historical statement and scope.</t>
  </si>
  <si>
    <t>ALG-074</t>
  </si>
  <si>
    <t>External priority unresolved. The recovered theorem-to-review binding confirms the restricted sparse-preconditioner representation theorem and fixed-P certificate; it is a provenance repair, not a new result or novelty promotion. A model-matched comparison is still needed.</t>
  </si>
  <si>
    <t>Useful strategy obstructions, external novelty not established; synthetic result is elementary interpolation/perturbation.</t>
  </si>
  <si>
    <t>[2026-10-11 14:23 UTC; sparse-preconditioner proof-audit binding restored]
Review-binding gap closed. Preserve totally nonsingular target, invertible per-row-s-sparse preconditioner, fixed all-input coefficients, independent row/column order pairs, and complex prime-Fourier specialization. Source helper drops the positive column cardinality in vacuous m=0 cases; default positive-m cases and theorem are unaffected. No composite-Fourier full-spark assumption, product-of-two-additive-sums extension, uniform conditioning-independent approximation gap, unrestricted FFT/runtime lower bound, or external priority clearance. Remaining task: exact model-matched novelty comparison.
Prior dated record, preserved verbatim:
No new current closure; historical limitations remain.</t>
  </si>
  <si>
    <t>proved_scoped | REVIEW-12 | Internal scoped outcome. Proof/certificate replay limits: inherited_dependency: Prime-complex Fourier all-minor nonsingularity is classical input only for historical separation theorem; current endpoint theorem uses consecutive-column Vandermonde and permits composites.</t>
  </si>
  <si>
    <t>accepted_scope: Historical totally-nonsingular sparse-inverse-prefix/additive-tail separation theorem, together with separately bound current single-Green sparse-endpoint lower bound and corrected dyadic tour formulas.
Model/guards/costs: guards: Historical m=0 vacuous and integer rank budgets.
Invertible row-s-sparse prefix.
Current G one nonsingular scalar first-order weighted cyclic inverse with fixed endpoints.
Current endpoint theorem allows zero weights, unequal degrees and arbitrary latent M.
Closed dyadic tour formula only B&gt;=2; open/reset and cyclic grammars distinct.
Corrections/rejected extensions: open_or_rejected_claims: No product-of-two-additive-sums coverage.
No uniform conditioning-independent approximation floor.
Matching near-linear single-Green endpoint upper construction remains conjectural; supplied family Theta(N^(3/2)).
Endpoint size is not unrestricted arithmetic time.</t>
  </si>
  <si>
    <t>fresh_check_groups: sparse_prefix_endpoint
proof_type: Two distinct uniform representation theorems in different grammars; elementary counting and rank proofs.
Review record: research_cycle_2124/review12_endpoint_phase/PER_ID_OUTCOMES.json; SHA256 20989129981cc53f9f4284f7820764b6bffa58dee84a678b9888244a125456f2.
Consolidation verifies mapping and hashes; it does not rerun all packet checks. No priority claim.</t>
  </si>
  <si>
    <t>open_or_rejected_claims: No product-of-two-additive-sums coverage.
No uniform conditioning-independent approximation floor.
Matching near-linear single-Green endpoint upper construction remains conjectural; supplied family Theta(N^(3/2)).
Endpoint size is not unrestricted arithmetic time.
Current supplement treatment: supplement_binding: group_id: SPARSE-PREFIX-20261010
proof_path: sources/SPARSE_PREFIX_CURRENT.md
lower_bound: nnz(C)+nnz(R)=Omega(N log N/log log N)
open_reset_tour: (2B^2+1)/3
closed_cyclic_tour: (2B^2-2)/3, dyadic B&gt;=2
whole_row_equivalence_claimed: False
Packet priority qualification: publication_priority: not established
Historical gaps and historical current-overlay text are preserved in the consolidated ledger and A:V.</t>
  </si>
  <si>
    <t>Row-specific inherited assessment: Useful specialized reduction built from standard reciprocal-polynomial and resultant identities; no cleared independent novelty.</t>
  </si>
  <si>
    <t>Accepted independent audit with full signs and finite arrays checked.
Related current status (scope, not blanket theorem equivalence): Q29: Guarded proof closed. Accepted parity-complete inverse Hermite pairing with its exact exception, augmented same-component criterion, and unconditional composite families d=sp for s in {3,7,11}, every prime p=1 mod4.</t>
  </si>
  <si>
    <t>For d=4r+1≥5, H_(2r)(z;ζ_d)=z^rP(z+z^(−1)), η_j=−ζ_d^j−ζ_d^(−j), C_d*=product_(j=2)^(2r−1)(u−η_j), and M_d=Res_u(P,(u−2)P′C_d*). For p∤d, p|c_d^sep iff M_d∈pZ[ζ_d]. Also Disc H=P(2)P(−2)(Disc P)² and D_(2r)R_d=(−1)^rH(1)[H(−1)Disc(P)Res(C_d,P)]².</t>
  </si>
  <si>
    <t>Canonical cyclotomic power basis; componentwise vanishing, including characteristic two. Empty product at d=5 allowed.</t>
  </si>
  <si>
    <t>Only an equivalent smaller obstruction, not proof it never vanishes. Reduced determinant content has different ramified exponents than c_d^sep.
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</si>
  <si>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https://github.com/AgentSlop-Si/research/blob/main/math/archive/objects/18/1803504c44766f8545a587a7d6f487d5fa13f2a8a01984e95d4c8dc421f1511e__RESEARCH_REPORT.md | export SHA256 1803504c44766f8545a587a7d6f487d5fa13f2a8a01984e95d4c8dc421f1511e
https://github.com/AgentSlop-Si/research/blob/main/math/archive/objects/10/10afa7335e19e155419b47b7549623d5d76ceb5db8a1cba4c2f045f4a2d46590__INDEPENDENT_AUDIT.md | export SHA256 10afa7335e19e155419b47b7549623d5d76ceb5db8a1cba4c2f045f4a2d46590
Q29 current accepted scope: https://docs.google.com/spreadsheets/d/1BHaGJHkXxf_UfZdyTKF2zrWNFzIP4IvhaqFMj-83BjU/edit#gid=1877766156&amp;range=A32:V32</t>
  </si>
  <si>
    <t>["F135"]</t>
  </si>
  <si>
    <t>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t>
  </si>
  <si>
    <t>Synthetic WHT, cancellation search and finite-width controls</t>
  </si>
  <si>
    <t>[2026-10-13; full status reconciliation]
OPEN / SOURCE-BLOCKED: the exact named source or witness is missing. No failure or acceptance is inferred.
Earlier dated history (preserved verbatim):
Finite scopes reviewed; whole contract remains review_missing and source/interface blocked</t>
  </si>
  <si>
    <t>[2026-10-12;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t>
  </si>
  <si>
    <t>Arbitrary diagonal masks, independent left/right affine maps and free bare affine multipliers excluded. No unrestricted complexity lower bound.</t>
  </si>
  <si>
    <r>
      <rPr>
        <rFont val="Arial"/>
        <color rgb="FF1155CC"/>
        <sz val="10.0"/>
        <u/>
      </rPr>
      <t xml:space="preserve">Catalogue: ALG-074
</t>
    </r>
    <r>
      <rPr>
        <rFont val="Arial"/>
        <color rgb="FF1155CC"/>
        <sz val="10.0"/>
        <u/>
      </rPr>
      <t>novelity breakthough: ALG-074</t>
    </r>
  </si>
  <si>
    <t>Useful specialized reduction built from standard reciprocal-polynomial and resultant identities; no cleared independent novelty.</t>
  </si>
  <si>
    <t>[{"archive_relative_path":"master/fft_research_master_20261009/additions/1717/twisted_bound_review/REVIEW.md","sha256":"e5d103787a4a7a93b0524e99b52e2016592e229736ab7f1df1432a5c6597577a","inspection":"Theorem and/or accepted audit read as inert text in this pass; no supplied program executed, imported, compiled or AST-parsed."}]</t>
  </si>
  <si>
    <t>Accepted project refinement with no separate discovery count. Nonsymmetric Toeplitz predictor/pivot recurrences are classical; the problem-specific unit-pivot guarantee and fully charged coefficient arithmetic support the exact decision composition. Priority remains unresolved.</t>
  </si>
  <si>
    <t>R2 follow-up reconciliation: P2118 full-text shared-variance and Toeplitz comparisons read. Derin remains abstract-only; Applebaum 2009 is indexed-passage evidence and Lindsay attribution is indirect. No exhaustive priority or new proof validation.</t>
  </si>
  <si>
    <t>proved_scoped | REVIEW-12 | Internal scoped outcome. Proof/certificate replay limits: inherited_dependency: None for core phase, telescoping and cyclic-module proof; no historical benchmark replay claimed.</t>
  </si>
  <si>
    <t>A uniformly nonzero degree-at-most binom(r+2,3) phase eliminant, exact full-input acceptance/rejection and all outputs on acceptance, including paid failed phases and the dyadic growing-r bound. Current dyadic cost O(N r^3 log(r+2)+r^(2+3 log_2 3)); all-length blocked cost O(N r^(2+log_2 3)+r^(2+3 log_2 3)).</t>
  </si>
  <si>
    <t>No noisy/robust recovery, optimality or unrestricted fast DFT. Rejection does not return a transform; fallback is charged. Original D06 historical bytes remain unresolved; the accepted later review uses a self-contained Gauss proof and fresh controls.</t>
  </si>
  <si>
    <t>accepted_scope: Restricted constant-coefficient path-inverse grammar with character-power diagonal masks and independent affine conjugations; N&lt;=d(1+sum r)&lt;=b+rho*t*b^2.
Model/guards/costs: guards: Invertible constant-coefficient path denominators.
Affine maps occur as conjugations only.
rho2 common frame, rho4 independent affine conjugations.
Remove zero/redundant branches; all-zero product cannot equal Fourier.
Primitive root over a field; ring/characteristic-dividing-N extension not asserted.
Corrections/rejected extensions: open_or_rejected_claims: No arbitrary diagonal/permutation Green circuit bound.
No free bare affine multiplier.
No approximation floor.
No unrestricted arithmetic lower bound.</t>
  </si>
  <si>
    <t>Inspect legitimate complete Derin 1987, Applebaum et al. 2009 and original Lindsay Theorem 5B sources; trace equispaced unknown-width/quadratic-factor sampling. Match arbitrary-center nonvanishing, degree, supplied-field/root grid and every-input rejection costs.</t>
  </si>
  <si>
    <t>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t>
  </si>
  <si>
    <t>fresh_check_groups: twisted_displacement
proof_type: Uniform exact algebraic stage/branch obstruction.
Review record: research_cycle_2124/review12_endpoint_phase/PER_ID_OUTCOMES.json; SHA256 20989129981cc53f9f4284f7820764b6bffa58dee84a678b9888244a125456f2.
Consolidation verifies mapping and hashes; it does not rerun all packet checks. No priority claim.</t>
  </si>
  <si>
    <t>Independent source/interface HOLD persists; whole ALG-074 remains review_missing. Repeating searches or promoting scalar summaries would not resolve it. Cap: Blocked on missing exact source/interface evidence. Triage from recorded evidence, 2026-10-12; not a proof or novelty probability.</t>
  </si>
  <si>
    <t>Whole-record independent review remains missing; retain the source/interface HOLD.</t>
  </si>
  <si>
    <t>open_or_rejected_claims: No arbitrary diagonal/permutation Green circuit bound.
No free bare affine multiplier.
No approximation floor.
No unrestricted arithmetic lower bound.
Current supplement treatment: 
Packet priority qualification: publication_priority: not established
Historical gaps and historical current-overlay text are preserved in the consolidated ledger and A:V.</t>
  </si>
  <si>
    <t>Wait for the exact original h=23 and h=25 frame-word serialized/expanded bytes or a complete ordered transformed witness; then perform the already-specified source/interface validation.</t>
  </si>
  <si>
    <t>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
[2026-10-10 follow-up comparison; access limits in source ledger]
P2118_GutknechtHochbruck1995: Look-ahead algorithms for Toeplitz systems | https://people.math.ethz.ch/~mhg/pub/mhg-published/GutH95-NM70-laLSnHTs.pdf
P2118_BistritzSegalov2010: Fraction-Free Inversion of a Toeplitz Matrix | https://www.eng.tau.ac.il/~bistritz/2010%20ISCAS.pdf
P2118_AgostiniAmendolaRanestad2020v2: Moment Identifiability of Homoscedastic Gaussian Mixtures | https://arxiv.org/pdf/1905.05141v2</t>
  </si>
  <si>
    <t>Authoritative missing bytes/ordered stream supplied and independently checked, or retain explicit HOLD. Histograms and transition counters are not the missing ordered witness.</t>
  </si>
  <si>
    <t>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https://docs.google.com/spreadsheets/d/1BHaGJHkXxf_UfZdyTKF2zrWNFzIP4IvhaqFMj-83BjU/edit#gid=627764102&amp;range=A6:V6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</si>
  <si>
    <t>ALG-075</t>
  </si>
  <si>
    <t>https://docs.google.com/spreadsheets/d/1BHaGJHkXxf_UfZdyTKF2zrWNFzIP4IvhaqFMj-83BjU/edit#gid=627764102&amp;range=A6:V6</t>
  </si>
  <si>
    <t>1978 errata fully read historically; 1976 construction and thesis remain access gaps. Do not invent exact addition circuit or rule out result. No new current closure; historical limitations remain. Next comparison: Preserve attribution and correct model; do not rank a known…</t>
  </si>
  <si>
    <t>Thin rectangular multiplication source and compiler gate</t>
  </si>
  <si>
    <t>[2026-10-13; full status reconciliation]
OPEN / SOURCE-BLOCKED: the exact named source or witness is missing. No failure or acceptance is inferred.
Earlier dated history (preserved verbatim):
Original construction source blocked; historical erratum review retained</t>
  </si>
  <si>
    <t>Source-access boundary, unranked; no negative theorem inferred from missing text.</t>
  </si>
  <si>
    <r>
      <rPr>
        <rFont val="Arial"/>
        <color rgb="FF1155CC"/>
        <sz val="10.0"/>
        <u/>
      </rPr>
      <t xml:space="preserve">Catalogue: ALG-075
</t>
    </r>
    <r>
      <rPr>
        <rFont val="Arial"/>
        <color rgb="FF1155CC"/>
        <sz val="10.0"/>
        <u/>
      </rPr>
      <t>novelity breakthough: ALG-075</t>
    </r>
  </si>
  <si>
    <t>https://github.com/AgentSlop-Si/research/blob/main/math/archive/objects/ca/ca5d82292b10f620687ae84bfcefcabffa155a9dd22d645490961bca48abbb71__ca5d82292b10f620__source_notes_access.md | export SHA256…</t>
  </si>
  <si>
    <t>The canonical source remains unavailable; known historical input is not a novel candidate. Cap: Blocked on missing primary source; no repeated blocked retrieval. Triage from recorded evidence, 2026-10-12; not a proof or novelty probability.</t>
  </si>
  <si>
    <t>Awaiting the required primary source; no accepted proof or rejection is inferred.</t>
  </si>
  <si>
    <t>Wait for an authorized readable 1976 construction/thesis body before claiming an exact addition circuit or completing the source comparison; preserve the read 1978 errata separately.</t>
  </si>
  <si>
    <t>Exact primary construction recovered and checked, or retain awaiting_source. No mathematical rejection follows from access failure.</t>
  </si>
  <si>
    <t>[2026-10-11 19:40 UTC; reviewed consolidation]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Earlier dated history (preserved):
Proof closed</t>
  </si>
  <si>
    <t>Deficient fixed linear measurements cannot recover all continuous inputs; stronger almost-everywhere inputwise statement needs measurability. Does not apply to input-adaptive raw reads or finite discrete sets. No new current closure; historical limitations remain. Next…</t>
  </si>
  <si>
    <t>["F136"]</t>
  </si>
  <si>
    <r>
      <rPr>
        <rFont val="Arial"/>
        <color rgb="FF1155CC"/>
        <sz val="10.0"/>
        <u/>
      </rPr>
      <t xml:space="preserve">Catalogue: ALG-076
</t>
    </r>
    <r>
      <rPr>
        <rFont val="Arial"/>
        <color rgb="FF1155CC"/>
        <sz val="10.0"/>
        <u/>
      </rPr>
      <t>novelity breakthough: ALG-076</t>
    </r>
  </si>
  <si>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R2: current theorem/review and inherited claim-level literature matrix inspected; selected primary texts reopened; comparator coverage incomplete</t>
  </si>
  <si>
    <t>["Q21"]</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</si>
  <si>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Arbitrary-matrix diagonal-pencil universal factors and reciprocity now independently proved at fixed homogeneous degree.</t>
  </si>
  <si>
    <t>https://github.com/AgentSlop-Si/research/blob/main/math/archive/objects/4c/4cab10dbc7da7b202dc3a243685b432d1a5d2a1148ea3ff931259fe29e20d850__165_4cab10dbc7da7b20.md | export SHA256 4cab10dbc7da7b202dc3a243685b432d1a5d2a1148ea3ff931259fe29e20d850…</t>
  </si>
  <si>
    <t>[2026-10-11 19:40 UTC; reviewed consolidation]
Current accepted P02/R15 scope: fixed formal degree, arbitrary commutative rings; field evaluator claims separately guarded.
Earlier dated history (preserved):
Exact source model and guards preserved in linked canonical record</t>
  </si>
  <si>
    <t>ALG-079</t>
  </si>
  <si>
    <t>source proof inspected; independent audit not located</t>
  </si>
  <si>
    <t>[2026-10-12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Earlier dated history (preserved):
[2026-10-11 19:40 UTC; reviewed consolidation]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Earlier dated history (preserved):
Specialization may increase vanishing order; generic exact order is not universal.</t>
  </si>
  <si>
    <t>Source proof read; no standalone current independent review located. Correction-space dimension not arithmetic complexity; adaptive transcript subclaims separately algorithmic.</t>
  </si>
  <si>
    <t>[2026-10-12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Earlier dated history (preserved):
[2026-10-11 19:40 UTC; reviewed consolidation]
Compare exact-family attribution and establish a stronger application; retain singular, degree-drop and characteristic-2 guards.
Earlier dated history (preserved):
Compare the exact nonzero eliminant with unknown-common-width Gaussian Prony methods, full 2009 chirp sensing algorithms and structured Toeplitz determinant literature; match field, grid and rejection contracts.</t>
  </si>
  <si>
    <t>[{"archive_relative_path":"master/fft_research_master_20261009/additions/2156_2159/review_green/extracted/fft_permutation_displacement_gate_v16(1)/fft_permutation_displacement_gate_v16/RESEARCH.md","sha256":"17b6c569e8a4cad09b87dc56a1901f80326be926a0c3c3b9ca4217e32bcd25b1","inspection":"Theorem and/or accepted audit read as inert text in this pass; no supplied program executed, imported, compiled or AST-parsed."}]</t>
  </si>
  <si>
    <t>[2026-10-12 01:51 UTC; independently accepted C03 classical bridge and ring-chart clarification]
Fresh primary theorem text: García-Armas–Ghorpade–Ram arXiv1011.1760v1 Sections2–3/Barnett Proposition3.4; Curgus–Dijksma1208.2385v2 equations6–9/12 (printed overC, all-field extension independently proved); Baker2309.02512v2 AppendixB trace recurrence over rings; Busé–Mourrain cs/0612050v2 fixed-degree composition; Sturmfels1994 Theorems2.1/4.1 initial-form mechanism; Conrad Universal IdentitiesII TheoremA.1 commutative-ring operator determinant. Sturmfels extracted theorem text was read, but formula artwork was not independently image-audited. Barnett1971/1972, Helmke–Fuhrmann, Wimmer and Jouanolou bodies were not inspected in this pass. Preserve source/version distinctions; no full-family priority closure.
Earlier dated history (preserved):
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t>
  </si>
  <si>
    <t>ALG-079 lifecycle remains progressed/open and overview TO RESEARCH. Detector-wide totality/cost, every caller/importer, whole-lifecycle accounting, production RAM/bit/time and practical speed remain open. Current detector s&lt;=8 cannot produce 16 taps, so t=4 is a bounded compiler over-domain, not an observed detector path. Preserve prior migrated caller acceptance and corrected constructor witnesses: default-green refusal at N16,p1201,root473 and N32,p353,root294, while N64,p193,root125 succeeds. No broad gate, canonical, rank, discovery or novelty promotion.</t>
  </si>
  <si>
    <t>Deferred butterflies, probes and mixed-radix fallback</t>
  </si>
  <si>
    <t>Q21: Proof closed. Permutation-displacement extremizer proof repaired at even size; exhaustive fresh N≤9 controls pass.</t>
  </si>
  <si>
    <t>Q21: Final Delvaux–Van Barel 2008 comparison complete. cycle rank optimization distinct relative to DV2008 final; worldwide unresolved. Classical overlap: Theorem 15, pp.1603-1604, uses negation pairing for unitary cosine/sine block diagonalization.
Exact source comparison: PRIMARY-FOURIER. Classical overlap: Theorem 15, pp.1603-1604, uses negation pairing for unitary cosine/sine block diagonalization. Retained: Cycle-monodromy rank formula, minimum floor(N/2), unique negation minimizer. Remaining: Pairing is known structure; weighted monomial permutations are a different class.</t>
  </si>
  <si>
    <t>Q21: Complete proof accepted; finite controls are supplemental. Weighted monomials and unrestricted runtime are outside scope. Implementation: Not applicable to abstract proof</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</si>
  <si>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[2026-10-11 19:40 UTC; reviewed consolidation]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Earlier dated history (preserved):
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https://docs.google.com/spreadsheets/d/1BHaGJHkXxf_UfZdyTKF2zrWNFzIP4IvhaqFMj-83BjU/edit#gid=627764102&amp;range=A9:V9</t>
  </si>
  <si>
    <t>https://docs.google.com/spreadsheets/d/1BHaGJHkXxf_UfZdyTKF2zrWNFzIP4IvhaqFMj-83BjU/edit#gid=627764102&amp;range=A9:V9</t>
  </si>
  <si>
    <t>proved_scoped | REVIEW-13 | Internal scoped outcome. Proof/certificate replay limits: historical_computations_not_replayed: Larger saved Hankel/transcript/cosine-sine suites</t>
  </si>
  <si>
    <t>Classical resultant mechanism; printed formula/application priority unresolved. Current primary comparisons: PRIMARY-THETA: No matching theorem identified in this source; no novelty inference.</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</si>
  <si>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BOUNDED COMPARISON: selected original/primary or inherited claim-level sources; worldwide priority still unassessed</t>
  </si>
  <si>
    <t>accepted_scope_and_proof_review: **Accept:** for primitive-root Fourier over a field admitting N distinct roots, the one-permutation displacement rank is `N-z(P)`, where z counts permutation cycles whose index sum is zero modulo N. Its minimum is `floor(N/2)`, attained uniquely by negation.
The cycle block has one-dimensional kernel precisely when its diagonal monodromy is one. Only {0} can be a zero-sum singleton; the counting bound gives z≤ceil(N/2). For odd N, equality consumes {0} and every negative pair. At even N=2k, counting alone leaves an apparent extra possibility. The total index sum is k modulo 2k, so not all cycles can be zero-sum. If {0} were absent, k zero-sum cycles would exhaust all vertices as pairs, a contradiction. With {0} present, the other k−1 zero-sum cycles cannot exhaust all remaining vertices, since that would again make the total sum zero. They therefore all have size two, leaving the unique self-negative nonzero vertex k fixed. This is the previously accepted repair, not a new extremizer claim.
**Fresh controls:** all 409,113 permutations for N=1,…,9 and 270 actual modular matrix ranks. The unique extremizer is negation at every tested size.
**Boundary:** arbitrary weighted monomial permutations are a different class. Rank of a correction space is not runtime. The source's fixed scalar recurrence, adaptive zero-transcript and separately charged row-scan arguments are confined to their specified models. Q21's proof closure is retained; its prior-art comparison is historical evidence, with worldwide priority unresolved.
Model/guards/costs: hypotheses: N&gt;=1; field contains an exact-order-N root, hence N invertible
Fixed cyclic Fourier output shift and an unweighted input permutation
Corrections/rejected extensions: retained_corrections: Even N: total index sum N/2 rules out a cover by zero-sum cycles and forces the leftover N/2 singleton
rejected_claims: Counting alone proves even-size uniqueness
The same minimum holds for arbitrary weighted monomial permutations
Displacement rank is an unrestricted arithmetic lower bound</t>
  </si>
  <si>
    <t>fresh_controls: exhaustive: N: 1
permutations: 1
min_rank: 0
unique_negation: True
N: 2
permutations: 2
min_rank: 1
unique_negation: True
N: 3
permutations: 6
min_rank: 1
unique_negation: True
N: 4
permutations: 24
min_rank: 2
unique_negation: True
N: 5
permutations: 120
min_rank: 2
unique_negation: True
N: 6
permutations: 720
min_rank: 3
unique_negation: True
N: 7
permutations: 5040
min_rank: 3
unique_negation: True
N: 8
permutations: 40320
min_rank: 4
unique_negation: True
N: 9
permutations: 362880
min_rank: 4
unique_negation: True
total_permutations: 409113
actual_modular_ranks: 270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</si>
  <si>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[2026-10-13; full status reconciliation]
OPEN: implementation, costing, integration or a stronger extension remains; the earlier accepted scoped result is retained.
Earlier dated history (preserved verbatim):
CSM1 is a 124-dimensional source-event contract with explicit opaque built-ins and zero-cost scalar-load/dispatch conventions, not CPython machine counts. Across all attempted candidates including failures, let C be candidate tuples, E expansion-entry visits, S terminal success indicator: inversions=C, field products=tC+E+S, subtractions=E and coefficient negations=tC+S. The migrated caller adds exactly the one missing success product S. Work records only an arithmetic projection and must not be added again to the same field arithmetic or overlapping whole-caller Field totals. Maximum t4 candidate count 524160 and multiplication ceiling 9959041 are safe bounds, not jointly attained promises. Abstract termination assumes declared primitives and sufficient resources; no allocation/interruption immunity.</t>
  </si>
  <si>
    <t>remaining_obligations: No missing lemma for the corrected scoped theorem
Weighted monomials and unrestricted evaluation remain outside scope; priority unresolved
Current supplement treatment: current_overlay_read: proof: Q21: Proof closed. Permutation-displacement extremizer proof repaired at even size; exhaustive fresh N≤9 controls pass.
priority: Q21: Final Delvaux–Van Barel 2008 comparison complete. cycle rank optimization distinct relative to DV2008 final; worldwide unresolved. Classical overlap: Theorem 15, pp.1603-1604, uses negation pairing for unitary cosine/sine block diagonalization.
Exact source comparison: PRIMARY-FOURIER. Classical overlap: Theorem 15, pp.1603-1604, uses negation pairing for unitary cosine/sine block diagonalization. Retained: Cycle-monodromy rank formula, minimum floor(N/2), unique negation minimizer. Remaining: Pairing is known structure; weighted monomial permutations are a different class.
remaining_obligations: Q21: Complete proof accepted; finite controls are supplemental. Weighted monomials and unrestricted runtime are outside scope. Implementation: Not applicable to abstract proof
overlay_reconciliation: Q21 closure retained with the exact accepted repair; source prose alone had omitted its even-size step.
supplemental_inputs: inputs/OMITTED_MATRIX_THEOREMS_AUDIT.md
Packet priority qualification: worldwide_priority: not established; no fresh priority claim
Historical gaps and historical current-overlay text are preserved in the consolidated ledger and A:V.</t>
  </si>
  <si>
    <t>Technical lemma or supporting specialization within Nonzero common-phase eliminant and exact raw-vector recognizer</t>
  </si>
  <si>
    <t>Row-specific inherited assessment: Algebraic candidate filtering using classical Dickson/Prony tools, no historical priority.</t>
  </si>
  <si>
    <t>Reciprocal resultant U(w)=w^b V(w+w^-1), b=s(s+1)(2s+1)/6. Removing trace2, gcd(V*,D_N−2) constant iff no admissible nonidentity shift. Two overlapping Hankel pencils need exactly 2s+2 probes, not 4s.</t>
  </si>
  <si>
    <t>Vanished probes/resultant and nonlinear gamma gcd can decline valid inputs. Tonelli–Shanks nonresidue and O(log p+v2(p−1)²) cost not free; complete subgroup scan avoids this. Legacy root-table undercharge not on new active path.
No new current closure; historical limitations remain.</t>
  </si>
  <si>
    <t>Compare the exact nonzero eliminant with unknown-common-width Gaussian Prony methods, full 2009 chirp sensing algorithms and structured Toeplitz determinant literature; match field, grid and rejection contracts.</t>
  </si>
  <si>
    <t>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t>
  </si>
  <si>
    <t>https://github.com/AgentSlop-Si/research/blob/main/math/archive/objects/9d/9d758168f13b9820d2c6287286a550c4b67d772c41cea49439df272f75283f96__PHASE22_AUDIT.md | export SHA256 d372ddeb4dbd5033dfb44fea8d76c8ac4745a8e80b90a58c066c8fc3463b7543
https://github.com/AgentSlop-Si/research/blob/main/math/archive/objects/11/1191e0585afabbdf2003e2d6f858e98dc574103378bd2f5e5b37b80b43d3c165__PHASE23_AUDIT.md | export SHA256 c1f3e69837f82b0a214ab6b02ee64ba363faa2c8ef6f4a28c7cc914c0d3c1f70</t>
  </si>
  <si>
    <t>Independent bounded ACCEPT qualifies only the pinned factor_sparse_hypercube compiler and immediate migrated-caller accounting correction under named CSM1. For ordinary stable dictionaries with 2^t distinct canonical nonzero coefficients, t=1..4, dyadic 2&lt;=n&lt;=4096, admitted prime 2&lt;=p&lt;=2^31−1 with n dividing p−1 and nonzero canonical delay/alpha, finite termination, returned-factor soundness and completeness for the specified collision-free t-binomial representations are proved. A successful result gives A=c z^b Q and the returned defects imply Q(S)r=D(S)e0 when the separate cyclic certificate holds. The named compiler obligation is closed at this finite contract only.</t>
  </si>
  <si>
    <r>
      <rPr>
        <rFont val="Arial"/>
        <color rgb="FF1155CC"/>
        <sz val="10.0"/>
        <u/>
      </rPr>
      <t xml:space="preserve">Catalogue: ALG-079
</t>
    </r>
    <r>
      <rPr>
        <rFont val="Arial"/>
        <color rgb="FF1155CC"/>
        <sz val="10.0"/>
        <u/>
      </rPr>
      <t>novelity breakthough: ALG-079</t>
    </r>
  </si>
  <si>
    <t>["F138"]</t>
  </si>
  <si>
    <t>Independent CSM1 review ZIP SHA256 4ba683924d80f3458f61b8a3b475aca47576c3a4c69831f8825b36c161b45160; report 6e28f713774cf05bc780b469de8ae2328ba9f3c4fef4a89cac4feea15db0c4cd. Source reciprocal_union.py 246db30e69b2988aa24134b41b21496727c7e1e67c2af9abbb3d133adc7a037a and migrated caller 843e5c12db800b530d200ab7d545ada01a29d3fae93881a24c1deaea342dfd00 are inert. Fresh reviewer subset-oracle controls cover 512 exhaustive cases/10,176 candidate comparisons, 35 controls and full t=4 zero-delay exhaustion: 524160 candidates, E=7653984, products=9750624, S=0. Eleven final candidate records and 22 selected event dimensions are independently compared; remaining source-event formulas follow the source proof and verified aggregates. Three cold outputs reproduce byte-identically. No historical/candidate program was imported or executed.</t>
  </si>
  <si>
    <t>Algebraic candidate filtering using classical Dickson/Prony tools, no historical priority.</t>
  </si>
  <si>
    <t>Mixed two-run words T1 have zero defect; everystride computation is O(N²), notO(N); high rank can remain easy to apply.</t>
  </si>
  <si>
    <t>2026-10-11 22:21 UTC</t>
  </si>
  <si>
    <t>[{"archive_relative_path":"master/fft_research_master_20261009/additions/1845/rank_audit/RANK_AUDIT.md","sha256":"f574925a32279259f6e4a2eb1c1b1f438492da4c27757fc242e13065c2d515f6","inspection":"Theorem and/or accepted audit read as inert text in this pass; no supplied program executed, imported, compiled or AST-parsed."}]</t>
  </si>
  <si>
    <t>Technical lemma or supporting specialization within Legal four-orientation signed magnetic bank construction</t>
  </si>
  <si>
    <t>Row-specific inherited assessment: Project-relative setup improvement; q-Pascal/q-calculus foundations known.</t>
  </si>
  <si>
    <t>For supplied primitive 2Nth root eta and q=eta², H(qz)=(1−z)H(z)+z^N/N gives two affine cycles for H(eta^k). All 2N bins generated exactly.</t>
  </si>
  <si>
    <t>Additional 2Nth root is supplied, not extracted free from q. Fresh input still pays ordinary transforms. Boundary term cannot be omitted.
No new current closure; historical limitations remain.</t>
  </si>
  <si>
    <t>[2026-10-13 14:29:35 UTC; accepted-source cutoff]
Source/task mismatch: the four-orientation scroll/Waring comparison is not bound to ALG-017. Select a q-calculus/q-Pascal comparator for H(qz)=(1-z)H(z)+z^N/N and the two-orbit spectrum, with a paid cold/online ledger. Preserve the supplied primitive 2Nth root and boundary term; fresh input still pays ordinary transforms.
Earlier dated history (preserved verbatim):
Test a simultaneous count-preserving equivalence of all four weighted orientations to known rational-normal-scroll/simultaneous Waring models; compare the specific Fourier kernel envelope and axis-minor identity.</t>
  </si>
  <si>
    <t>proved_scoped | REVIEW-13 | Internal scoped outcome. Proof/certificate replay limits: historical_computations_not_replayed: Complete inherited N&lt;=16 word enumeration and larger random all-stride samples</t>
  </si>
  <si>
    <t>[2026-10-13 12:24:37 UTC; frozen accepted-source cutoff]
Source-blocked: recover the current N32 proof/certificate body before selecting one uniform quotient lemma. Do not rerun N32 or substitute older samples for the missing exact current source.
Earlier dated history (preserved verbatim):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t>
  </si>
  <si>
    <t>https://github.com/AgentSlop-Si/research/blob/main/math/archive/objects/9c/9c80e17183dc11eb2f1c23d1ad7b8025cc58b564e23467cf1ad128f5f6713eaa__9c80e17183dc11eb2f1c23d1ad7b8025cc58b564e23467cf1ad128f5f6713eaa__README.md | export SHA256 9c80e17183dc11eb2f1c23d1ad7b8025cc58b564e23467cf1ad128f5f6713eaa</t>
  </si>
  <si>
    <t>accepted_scope_and_proof_review: **Accept:** `rank(W-Z^a)=N-cycles(Z^(-a)W)` over every field. For an iid fair binary word, stable sorting gives `r=2 floor(T/2)`, `Pr(r=2k)=2^(1-N) binom(N,2k+1)`, and for N≥3 mean N/2−1 and variance N/4. The source's explicitly clipped all-stride union bound tends to one.
The permutation cycle identity is field-independent. The distribution follows from the bijection between a word and its first bit plus successive XOR differences. The all-stride bound separately handles a=1; short-stride windows are partitioned into independent residue classes and long strides use a first-moment union bound. No positive guarantee is inferred when the displayed lower bound clips to zero.
**Preserve correction:** T≤1 gives W=Z and no changed edges, including mixed two-run words. For T≥2, changed edges number r+1. One stride costs O(N) to screen; independently screening all strides costs O(N²).
**Fresh controls:** all 8,188 binary words at N=2,…,12, 3,076 word/stride cases through N=8, and 288 actual matrix ranks over characteristics 2, 3 and 5. High rank can still be cheap to apply.
Model/guards/costs: hypotheses: Stable binary sort preserves order within each color
Fair independent bits for distribution and probability claims
N&gt;=3 for displayed variance; all-stride bound includes noncoprime strides
Corrections/rejected extensions: retained_corrections: T=0 or T=1 gives no changed edges; N2 rank is identically zero
Clipped probability lower bounds can be zero at smaller tested sizes
rejected_claims: Every mixed word has a nontrivial defect cycle
All-stride screening is O(N)
High correction rank proves high application cost</t>
  </si>
  <si>
    <t>fresh_controls: exact_distributions: N: 2
words: 4
rank_histogram: 0: 4
zero_edge_words: 4
mean: 0.0
variance: 0.0
N: 3
words: 8
rank_histogram: 0: 6
2: 2
zero_edge_words: 6
mean: 0.5
variance: 0.75
N: 4
words: 16
rank_histogram: 0: 8
2: 8
zero_edge_words: 8
mean: 1.0
variance: 1.0
N: 5
words: 32
rank_histogram: 0: 10
2: 20
4: 2
zero_edge_words: 10
mean: 1.5
variance: 1.25
N: 6
words: 64
rank_histogram: 0: 12
2: 40
4: 12
zero_edge_words: 12
mean: 2.0
variance: 1.5
N: 7
words: 128
rank_histogram: 0: 14
2: 70
4: 42
6: 2
zero_edge_words: 14
mean: 2.5
variance: 1.75
N: 8
words: 256
rank_histogram: 0: 16
2: 112
4: 112
6: 16
zero_edge_words: 16
mean: 3.0
variance: 2.0
N: 9
words: 512
rank_histogram: 0: 18
2: 168
4: 252
6: 72
8: 2
zero_edge_words: 18
mean: 3.5
variance: 2.25
N: 10
words: 1024
rank_histogram: 0: 20
2: 240
4: 504
6: 240
8: 20
zero_edge_words: 20
mean: 4.0
variance: 2.5
N: 11
words: 2048
rank_histogram: 0: 22
2: 330
4: 924
6: 660
8: 110
10: 2
zero_edge_words: 22
mean: 4.5
variance: 2.75
N: 12
words: 4096
rank_histogram: 0: 24
2: 440
4: 1584
6: 1584
8: 440
10: 24
zero_edge_words: 24
mean: 5.0
variance: 3.0
all_stride_checks: 3076
matrix_ranks_over_characteristics_2_3_5: 288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</si>
  <si>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[2026-10-13; full status reconciliation]
OPEN: a new proof or positive construction remains. Earlier accepted scoped theorems remain complete. A resourced next-size experiment is an optional separate extension; it cannot substitute for the unproved uniform certificate. Shared work view: ALG-BIVARIATE-MASK-ELIMINATION, Q26. This is not theorem equivalence.
Earlier dated history (preserved verbatim):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t>
  </si>
  <si>
    <t>remaining_obligations: No missing lemma for the stated probability model; no generic FFT conclusion
Current supplement treatment: current_overlay_read: proof: No new task-level proof acceptance at this checkpoint; use the explicitly historical statement and scope.
priority: 
remaining_obligations: No new current closure; historical limitations remain.
overlay_reconciliation: No new task-level overlay existed; this review verifies the exact historical scoped statements and corrections.
Packet priority qualification: worldwide_priority: not established; no fresh priority claim
Historical gaps and historical current-overlay text are preserved in the consolidated ledger and A:V.</t>
  </si>
  <si>
    <t>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t>
  </si>
  <si>
    <r>
      <rPr>
        <rFont val="Arial"/>
        <color rgb="FF1155CC"/>
        <sz val="10.0"/>
        <u/>
      </rPr>
      <t xml:space="preserve">Catalogue: ALG-BIVARIATE-MASK-ELIMINATION
</t>
    </r>
    <r>
      <rPr>
        <rFont val="Arial"/>
        <color rgb="FF1155CC"/>
        <sz val="10.0"/>
        <u/>
      </rPr>
      <t>novelity breakthough: ALG-BIVARIATE-MASK-ELIMINATION</t>
    </r>
  </si>
  <si>
    <t>Project-relative setup improvement; q-Pascal/q-calculus foundations known.</t>
  </si>
  <si>
    <t>["F139"]</t>
  </si>
  <si>
    <t>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t>
  </si>
  <si>
    <t>Row-specific inherited assessment: Classical q-binomial/Vandermonde convolution synthesis.</t>
  </si>
  <si>
    <t>Square orbit coefficient recovery uses two geometric-Vandermonde convolutions with O(N) shared preparation; full joint synthesis O(Nlog N). M-step q-product has scalar-denominator recurrence; raw kernels P_M,D prepared O(N) with cyclic solves and one shared inversion.</t>
  </si>
  <si>
    <t>Input kernel identity is not a free arbitrary-input solve: a(z)/a(eta z) may not exist, and a(z)=z counterexample. Grid zero multipliers save only O(M) products; common-anchor/growing-radix exclusions remain interface-specific. Exponential orbit conditioning affects finite precision.
No new current closure; historical limitations remain.</t>
  </si>
  <si>
    <t>ALG-CLASSICAL-CURVATURE</t>
  </si>
  <si>
    <t>Modular nonperiodic support94 gives complex lower bound, not equality. Optional invertible-baseline sharpness falseN2/GF3; main CRT theorem unaffected. Literal support not circuit cost.</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</si>
  <si>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Passing selected ratios or all pair histograms does not certify equivalence. Nonlinear/stateful oracle and uncharged table preparation need separate treatment. Q19: O(E) exact-scalar diagnostic requires supplied references and paid norm certificates. Source floating-point tests…</t>
  </si>
  <si>
    <t>https://github.com/AgentSlop-Si/research/blob/main/math/archive/objects/e8/e8e4702ce7987f295573f6deb6a97a6822980433d6b56c9126d8067d8fb4fba2__e8e4702ce7987f295573__JOINT_ORBIT_REPORT.md | export SHA256 e8e4702ce7987f295573f6deb6a97a6822980433d6b56c9126d8067d8fb4fba2
https://github.com/AgentSlop-Si/research/blob/main/math/archive/objects/a0/a0de94c56ca74de7dfe33f312d601c369f36f60445f9c52d60d362c249dbc64b__M_STEP_APPLICATION_REVIEWED.md | export SHA256 a0de94c56ca74de7dfe33f312d601c369f36f60445f9c52d60d362c249dbc64b
https://github.com/AgentSlop-Si/research/blob/main/math/archive/objects/c2/c246caae9a3273c22345f42b6ad476fade18df7004f5d3793ea3ea414a6a93ae__M_STEP_REVIEW.md | export SHA256 c246caae9a3273c22345f42b6ad476fade18df7004f5d3793ea3ea414a6a93ae
https://github.com/AgentSlop-Si/research/blob/main/math/archive/objects/22/2222b39b1ce5cbf1c1702772bf1b6aae9d48fb2aacc7a0cd68323151dab25b90__RAW_KERNEL_PREPARATION.md | export SHA256 2222b39b1ce5cbf1c1702772bf1b6aae9d48fb2aacc7a0cd68323151dab25b90
https://github.com/AgentSlop-Si/research/blob/main/math/archive/objects/49/49eea4a5eb2563eafdd5483932e4fd4037fc635b23ea30791b8a70dee6dcf8f9__GRID_FRACTION_REVIEWED.md | export SHA256 49eea4a5eb2563eafdd5483932e4fd4037fc635b23ea30791b8a70dee6dcf8f9
https://github.com/AgentSlop-Si/research/blob/main/math/archive/objects/47/47361092ab327dac462cd90323a001282594c82f5edbd60946e276cd780c13e9__GROWING_RADIX_REVIEWED.md | export SHA256 47361092ab327dac462cd90323a001282594c82f5edbd60946e276cd780c13e9</t>
  </si>
  <si>
    <t>Projective cross-ratios and Fourier equivalence test</t>
  </si>
  <si>
    <t>[{"archive_relative_path":"master/fft_research_master_20261009/additions/2351_constructive_gates/review_hero17_phase8/PHASE8_AUDIT.md","sha256":"c477aca2753343360a9fbdc734389741ea14a043c4dc6d8cd06e63b681fdd04d","inspection":"Theorem and/or accepted audit read as inert text in this pass; no supplied program executed, imported, compiled or AST-parsed."}]</t>
  </si>
  <si>
    <t>[2026-10-13; full status reconciliation]
Named scope CLOSED using existing recorded independent acceptance / exclusion; this reconciliation is not a new full proof audit. Accepted at its explicitly guarded scope in the recorded internal review; this ranking adds no proof or replay acceptance.
Earlier dated history (preserved verbatim):
Accepted Phase20 independent proof/audit, including composite-length criterion and counterfeit controls. Related current status (scope, not blanket theorem equivalence): Q19: Proof closed. Phase18 curvature energy, forest-holonomy rank and full inherited commutator-spectrum…</t>
  </si>
  <si>
    <t>[2026-10-13; full status reconciliation]
Completed named scope; priority 12/100
Earlier dated history (preserved verbatim):
Unassigned</t>
  </si>
  <si>
    <r>
      <rPr>
        <rFont val="Arial"/>
        <color rgb="FF1155CC"/>
        <sz val="10.0"/>
        <u/>
      </rPr>
      <t xml:space="preserve">Catalogue: ALG-CLASSICAL-CURVATURE
</t>
    </r>
    <r>
      <rPr>
        <rFont val="Arial"/>
        <color rgb="FF1155CC"/>
        <sz val="10.0"/>
        <u/>
      </rPr>
      <t>novelity breakthough: ALG-CLASSICAL-CURVATURE</t>
    </r>
  </si>
  <si>
    <t>proved_scoped | REVIEW-13 | Internal scoped outcome. Proof/certificate replay limits: historical_computations_not_replayed: N16 complete characteristic-zero polynomial histogram
N16 6435-pair modular transfer-support histogram
Source identity/access boundary: 
Documented sanitized exports: c477aca2753343360a9fbdc734389741ea14a043c4dc6d8cd06e63b681fdd04d. Original-byte gaps remain preserved.</t>
  </si>
  <si>
    <t>https://github.com/AgentSlop-Si/research/blob/main/math/archive/objects/e7/e7413d1d591cfae89647304a88b1ca664dea9602dd86fec79a58688f346a7946__e7413d1d591cfae89647__PHASE20_AUDIT.md | export SHA256…</t>
  </si>
  <si>
    <t>[2026-10-13; full status reconciliation]
Named scope CLOSED using existing recorded independent acceptance / exclusion; this reconciliation is not a new full proof audit. Accepted at its explicitly guarded scope in the recorded internal review; this ranking adds no proof or replay acceptance.
Earlier dated history (preserved verbatim):
Accepted at its explicitly guarded scope in the recorded internal review; this ranking adds no proof or replay acceptance.</t>
  </si>
  <si>
    <t>accepted_scope_and_proof_review: **Accept:** for N=2m distinct nonzero Fourier roots partitioned into balanced A,B, the monomial-basis remainder transfers R_A,R_B and their difference are invertible. Their combined literal support is at least 2m, with equality exactly at the parity split, up to exchanging children.
The full Vandermonde matrix factors into invertible child Vandermondes and `[[I,R_A],[I,R_B]]`; block-row subtraction proves invertibility of the difference. Each transfer is invertible, hence has at least m entries. Equality makes it monomial. Its first column forces the root polynomial to be z^m−c; Fourier roots then force c=±1, giving the ordinary even/odd split.
**Fresh controls:** all 350 balanced subsets at N=2,4,6,8,10, exact ranks and unique minimal supports. All four invertible diagonal baselines at N=2 over GF(3) leave residual rank two, preserving the known exception to the optional stronger baseline claim.
**Boundary:** the historical N16 polynomial/transfer histograms remain accepted recorded audits and were not rerun here. Modular nonperiodic support 94 gives a characteristic-zero lower bound, not equality. Literal monomial support, fixed-cut transport, arithmetic cost and freely changing bases are different measures. The fixed cut and entire correction rank must be retained in telescoping arguments.
Model/guards/costs: hypotheses: N=2m, balanced partition of N distinct nonzero Fourier roots
Literal monomial quotient bases
Fixed common cut and full correction rank in the separate transport theorem
Corrections/rejected extensions: retained_corrections: N2/GF3 exception confirmed
Good reduction of nonzero transfer entries yields one-direction support lower bounds
rejected_claims: Modular support minimum 94 equals the complex minimum
Optional invertible-baseline sharpness holds at N2/GF3
Literal support is a circuit lower bound or basis changes are free</t>
  </si>
  <si>
    <t>Classical q-binomial/Vandermonde convolution synthesis.</t>
  </si>
  <si>
    <t>fresh_controls: balanced_checks: N: 2
field: 3
balanced_subsets: 2
minimum_support: 2
minimizers: 0
1
N: 4
field: 5
balanced_subsets: 6
minimum_support: 4
minimizers: 0
2
1
3
N: 6
field: 7
balanced_subsets: 20
minimum_support: 6
minimizers: 0
2
4
1
3
5
N: 8
field: 17
balanced_subsets: 70
minimum_support: 8
minimizers: 0
2
4
6
1
3
5
7
N: 10
field: 11
balanced_subsets: 252
minimum_support: 10
minimizers: 0
2
4
6
8
1
3
5
7
9
N2_GF3_invertible_diagonal_baseline_residual_ranks: 2
2
2
2
modular_support_to_complex: nonzero lifts only; no equality extrapolation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</si>
  <si>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ALG-FIXED-PENCIL-CERTS</t>
  </si>
  <si>
    <t>remaining_obligations: No missing lemma for balanced CRT invertibility or unique sparsest split
No optimized circuit complexity or uniform Fourier improvement established
Current supplement treatment: current_overlay_read: proof: No new task-level proof acceptance at this checkpoint; use the explicitly historical statement and scope.
priority: 
remaining_obligations: No new current closure; historical limitations remain.
overlay_reconciliation: Historical scoped acceptance retained; transformed export identity is not substituted for original source identity.
Packet priority qualification: worldwide_priority: not established; no fresh priority claim
Historical gaps and historical current-overlay text are preserved in the consolidated ledger and A:V.</t>
  </si>
  <si>
    <t>Not arbitrary internal masks, branch parameters, seeds, sizes or all Green sums. A source count correction: circuit has three vector sums, not two. No new current closure; historical limitations remain. Next comparison: Match precisely the topology, size, gauges and field;…</t>
  </si>
  <si>
    <t>Fixed six-Green one-scalar pencil exclusions</t>
  </si>
  <si>
    <t>7</t>
  </si>
  <si>
    <t>Independently accepted; all 2,040 polynomial coefficients reconstructed. Proof excludes algebraic-closure roots, not merely searched finite-field parameters.</t>
  </si>
  <si>
    <t>WORD_FOURIER | All-length finite-word relative-l2 approximate Fourier evaluation</t>
  </si>
  <si>
    <r>
      <rPr>
        <rFont val="Arial"/>
        <color rgb="FF1155CC"/>
        <sz val="10.0"/>
        <u/>
      </rPr>
      <t xml:space="preserve">Catalogue: ALG-FIXED-PENCIL-CERTS
</t>
    </r>
    <r>
      <rPr>
        <rFont val="Arial"/>
        <color rgb="FF1155CC"/>
        <sz val="10.0"/>
        <u/>
      </rPr>
      <t>novelity breakthough: ALG-FIXED-PENCIL-CERTS</t>
    </r>
  </si>
  <si>
    <t>Broad approximate-algorithm scope under a growing-word RAM contract</t>
  </si>
  <si>
    <t>https://github.com/AgentSlop-Si/research/blob/main/math/archive/objects/20/206c0390037a3185b57049d815524ca21d52ec7cacb7bed58e080958f649fcc4__REVIEW.md | export SHA256 206c0390037a3185b57049d815524ca21d52ec7cacb7bed58e080958f649fcc4…</t>
  </si>
  <si>
    <t>R2: current accepted contract and historical review summary inspected; primary packed-DFT precedent examined; not a complete same-model priority audit</t>
  </si>
  <si>
    <t>For fixed six-green one-scalar pencil exclusions, match precisely the topology, size, gauges and field; establish a reusable theorem increment before proposing a standalone novelty claim. Preserve this boundary: Not arbitrary internal masks, branch parameters, seeds, sizes or all Green sums.</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</si>
  <si>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Derive a full same-model comparison with bit-packed FFT and word-RAM multiplication results, especially Chan et al. Appendix B: input representation, precision, norm, preparation and output costs must all match.</t>
  </si>
  <si>
    <t>Does not rule out unrelated gauges or arbitrary interstage routing. The common-gauge architecture consequences and finite F4 escape certificate are in matrix catalogue. No new current closure; historical limitations remain. Next comparison: Compare the exact invariant and…</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</si>
  <si>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ChanEtAl2024: Chan–Jin–Vassilevska Williams–Xu, Faster Algorithms for Text-to-Pattern Hamming Distances, v3 | https://arxiv.org/html/2310.13174v3</t>
  </si>
  <si>
    <t>Audit artifact live_tables_plain.json; SHA256 3b6ab866140a319cefd7822aa0653b781a56d1276856a812997a565fed7e0bf8
https://docs.google.com/spreadsheets/d/1BHaGJHkXxf_UfZdyTKF2zrWNFzIP4IvhaqFMj-83BjU/edit#gid=627764102&amp;range=A11:V11</t>
  </si>
  <si>
    <t>https://docs.google.com/spreadsheets/d/1BHaGJHkXxf_UfZdyTKF2zrWNFzIP4IvhaqFMj-83BjU/edit#gid=627764102&amp;range=A11:V11</t>
  </si>
  <si>
    <t>Classical mechanisms with explicit contract.</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</si>
  <si>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Bounded comparison independently accepted; complete-contract priority remains unresolved. Exact independent review archive SHA256 fe5af6c9fd1105353d7004951b5d5ffedef9e5a676f93f8ce6d8b329191561ec.
Earlier dated history (preserved):
BOUNDED COMPARISON: selected original/primary or inherited claim-level sources; worldwide priority still unassessed</t>
  </si>
  <si>
    <r>
      <rPr>
        <rFont val="Arial"/>
        <color rgb="FF1155CC"/>
        <sz val="10.0"/>
        <u/>
      </rPr>
      <t xml:space="preserve">Catalogue: ALG-MONOMIAL-CENTRALIZER
</t>
    </r>
    <r>
      <rPr>
        <rFont val="Arial"/>
        <color rgb="FF1155CC"/>
        <sz val="10.0"/>
        <u/>
      </rPr>
      <t>novelity breakthough: ALG-MONOMIAL-CENTRALIZER</t>
    </r>
  </si>
  <si>
    <t>["F037"]</t>
  </si>
  <si>
    <t>["FUS-04"]</t>
  </si>
  <si>
    <t>["Q06"]</t>
  </si>
  <si>
    <t>Corpus gives parity-reordered two-path Green sums, random two-path SPD sums withκ2≤5, square-grid two-path sums, and unitary Cayley/involution constructions. These are explicit stage primitives with O(N) arithmetic and charged routing; saved theorems assert order-robust growing balanced-cut ranks and quantitative singular-value bounds in their separate models.</t>
  </si>
  <si>
    <t>Primitive-holonomy hypothesis matters; no freely varying sum/product or all-cycle-bank exclusion. Ratios must lie in the root subgroup before exponent-parity extraction. Q19: O(E) exact-scalar diagnostic requires supplied references and paid norm certificates. Source…</t>
  </si>
  <si>
    <t>Single constructed stage, not Fourier factorization; randomness/exact field and pivot hypotheses as specified.</t>
  </si>
  <si>
    <t>construction excerpts inspected; quantitative theorem audits need reconciliation</t>
  </si>
  <si>
    <t>Accepted independent Phase37 proof audit; all-anchor step uses unimodular bases of the zero-sum lattice. Independent finite controls support rather than establish the uniform theorem. Related current status (scope, not blanket theorem equivalence): Q19: Proof closed. Phase18…</t>
  </si>
  <si>
    <t>This pass inspected construction/status excerpts, not every all-order probability/singular-value proof. Exact constants and latest theorem-level audit require further reconciliation before ranking. No Fourier synthesis claimed.</t>
  </si>
  <si>
    <r>
      <rPr>
        <rFont val="Arial"/>
        <color rgb="FF1155CC"/>
        <sz val="10.0"/>
        <u/>
      </rPr>
      <t xml:space="preserve">Catalogue: ALG-PRIMITIVE-HOLONOMY
</t>
    </r>
    <r>
      <rPr>
        <rFont val="Arial"/>
        <color rgb="FF1155CC"/>
        <sz val="10.0"/>
        <u/>
      </rPr>
      <t>novelity breakthough: ALG-PRIMITIVE-HOLONOMY</t>
    </r>
  </si>
  <si>
    <t>Audit artifact live_tables_plain.json; SHA256 3b6ab866140a319cefd7822aa0653b781a56d1276856a812997a565fed7e0bf8
https://docs.google.com/spreadsheets/d/1BHaGJHkXxf_UfZdyTKF2zrWNFzIP4IvhaqFMj-83BjU/edit#gid=627764102&amp;range=A16:V16</t>
  </si>
  <si>
    <t>https://docs.google.com/spreadsheets/d/1BHaGJHkXxf_UfZdyTKF2zrWNFzIP4IvhaqFMj-83BjU/edit#gid=627764102&amp;range=A16:V16</t>
  </si>
  <si>
    <t>Standard numerical technique with explicit error and word-cost contract.</t>
  </si>
  <si>
    <t>[{"archive_relative_path":"master/fft_research_master_20261009/additions/0216_review_completion_and_extensions/baseline_queue1_rows100_139/source_texts/123_c2910b74adec2a84.md","sha256":"c2910b74adec2a840e4c96ac837fa0c9dcacc36a3072b4caafd5301778845d4f","inspection":"Theorem and/or accepted audit read as inert text in this pass; no supplied program executed, imported, compiled or AST-parsed."},{"archive_relative_path":"master/fft_research_master_20261009/additions/0216_review_completion_and_extensions/baseline_queue1_rows60_79/source_texts/70_bb50b47b4dd8e085.md","sha256":"bb50b47b4dd8e085a123bf7cdc61596465d895937550a15388a1d39ac78b8ec7","inspection":"Theorem and/or accepted audit read as inert text in this pass; no supplied program executed, imported, compiled or AST-parsed."},{"archive_relative_path":"master/fft_research_master_20261009/additions/0216_review_completion_and_extensions/baseline_queue1_rows60_79/source_texts/75_c61066edce57927b.md","sha256":"c61066edce57927b68a29c8939f54e7c1284c730d10e857fe171ad05de8b1005","inspection":"Theorem and/or accepted audit read as inert text in this pass; no supplied program executed, imported, compiled or AST-parsed."},{"archive_relative_path":"master/fft_research_master_20261009/additions/0216_review_completion_and_extensions/baseline_queue1_rows40_59/source_texts/40_bbcae332d0a0f510.md","sha256":"bbcae332d0a0f510924a185a7cfe17f0dbce69abdd2d69cb5bf820ec36877fac","inspection":"Theorem and/or accepted audit read as inert text in this pass; no supplied program executed, imported, compiled or AST-parsed."},{"archive_relative_path":"master/fft_research_master_20261009/additions/0216_review_completion_and_extensions/baseline_queue2_main136/source_texts/083_86f6a5c8be17e1e7.inert.txt","sha256":"86f6a5c8be17e1e75f3e55f5f5b8bf14996d29e95cdeccc06ece06254e6b0530","inspection":"Theorem and/or accepted audit read as inert text in this pass; no supplied program executed, imported, compiled or AST-parsed."}]</t>
  </si>
  <si>
    <t>[2026-10-11 14:07 UTC; exact prior-review reconciliation and fresh bounded replay]
M-GLOBAL-STAGES: four construction scopes have exact-hash theorem-specific independent acceptance, recovered and reconciled 2026-10-11. Parity is natural-order high rank only (hidden-order ranks &lt;=4, or &lt;=5 with Householder/phases). Random SPD: 16|N, N&gt;=32, at least floor(N/240) balanced-cut singular values &gt;=1/2500 with stated high probability; grid: even L&gt;=4, N=L^2, floor(L/15) at &gt;=1/2500 deterministically; unitary: &gt;N/512 at &gt;=1/64 on the path-expansion event, with positive-depth tree correction. All four original N32/64/128/256 graph certificates independently replayed. Q06 compiler acceptance is separate. Q06: Proof closed. Macro compiler retained; paid dyadic prefix balancing added in S1.
Prior dated record, preserved verbatim:
Q06: Proof closed. Macro compiler retained; paid dyadic prefix balancing added in S1.</t>
  </si>
  <si>
    <t>Q06: Classical perturbation, balancing and tabulation synthesis.</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</si>
  <si>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Accepted packed-backend/current-composition view with no separate discovery count. Packed lookup transforms and paid data movement/setup have strong antecedents; the full finite-word numerical contract has unresolved priority. No exact arbitrary-complex algorithm or new general packing principle is claimed.</t>
  </si>
  <si>
    <t>[2026-10-12 20:45 UTC; source-bound current-status clarification]
Retain ideal uniform-range sampling or expected-linear exact rejection setup, exact field/routing charges, finite-field pivot guards and the positive-depth unitary tree formula (L=0 contributes 1). The four M-GLOBAL-STAGES construction scopes and their recorded finite graph certificates are separately accepted. Q06/STR-Q3’s concrete paid 3–4–5 non-Fourier template family is now independently accepted; that later result does not supply an M-GLOBAL-STAGES Fourier factorization or certify these stage executors/numerical stability. Fourier synthesis, deterministic all-size expander, physical execution, numerical/bit qualification and priority remain separate.
Earlier dated history (preserved):
[2026-10-11 14:07 UTC; exact prior-review reconciliation and fresh bounded replay]
Retain ideal uniform-range sampling or expected-linear exact rejection-sampling setup, exact field/routing charges, finite-field pivot guards, and unitary tree leaf formula L&gt;=1 (L=0 contribution is1). Source executors/numerical stability are not certified by this replay. No Fourier synthesis, deterministic all-size expander or priority claim. Q06 still needs a concrete non-Fourier family with paid envelopes and scaled-template budget; implementation pending.
Prior dated record, preserved verbatim:
Q06: Need a concrete non-Fourier family with paid envelopes and scaled-template budget. Implementation: Implementation pending</t>
  </si>
  <si>
    <t>R2 follow-up reconciliation: P2148 model-by-model comparisons read. Chan, Fürer and finite-precision DFT statements are separated; the official OpenAI preprint attribution, statement and model are verified, not its correctness. No complete-contract priority clearance.</t>
  </si>
  <si>
    <t>Accepted cold all-length O(N(t+log log N)) word work, O(N) words, deterministic relative-l2 error &lt;=2^-t for represented dyadics with polynomial dynamic range, supplied 2&lt;=t&lt;=ceil(log2(N+1)).</t>
  </si>
  <si>
    <t>proved_scoped | REVIEW-13 | Internal scoped outcome. Proof/certificate replay limits: historical_computations_not_replayed: Original executor suites and exact large graph spectral-gap witnesses</t>
  </si>
  <si>
    <t>ALG-TWO-MASK-ELIMINATION</t>
  </si>
  <si>
    <t>Growing Theta(log N)-bit multiplication/division words; approximation to represented inputs. t=Theta(log N) restores O(N log N). No exact-complex/bit-complexity breakthrough or validated production speedup; table/setup/rounding obligations remain explicit.</t>
  </si>
  <si>
    <t>No freely variable Green couplings or external endpoint changes, no all N. Padded resultant zero is inconclusive under degree drops. Sampled larger mappings do not yield universal exclusion. Q26: Larger sizes and broader graph/coupling families remain unclassified; Q27…</t>
  </si>
  <si>
    <t>One-parameter two-mask projective elimination</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</si>
  <si>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Inspect the full Fredriksson–Grabowski development and Chan Appendix B citation lineage for an earlier low-precision complex all-output theorem or a fully charged reduction matching representation, error norm, precision, setup and output. External OpenAI proof/Lean validation would be a separate task.</t>
  </si>
  <si>
    <t>accepted_scope_and_proof_review: **Accept as separate stage constructions:**
1. The parity-reordered two-path Green sum, its rank-one Householder modification, and the exact linear-work inverse through a band-two system plus rank-two correction. Algebraically `M^-1=B(B+epsilon A)^-1 A`; the real SPD hypotheses ensure legal pivots. Modular pivots require their own nonzero checks.
2. The random two-path SPD sum, epsilon=1/100, with spectral condition ≤5. For N divisible by 16 and N≥32, the specified probability bound gives every balanced cut at least floor(N/240) singular values ≥1/2500. The two-independent-path proof may fix the first path by simultaneous relabeling. Certifying a sampled graph by dense elimination is separate audit work, not free O(N) setup.
3. The square-grid path sum for even L≥4, N=L², with at least floor(L/15) singular values ≥1/2500 in every balanced cut and condition ≤5. This is order-robust growing rank of order sqrt(N), not linear rank.
4. The Cayley-path/tree-involution construction: exact complex unitarity, linear application and inverse, probabilistic all-order robust cuts under the stated length restriction, and polynomial induced-1-norm growth. Modular unnormalized inverse tests are not unitarity tests.
The edge-matching and singular-value perturbation proofs, grid boundary counting, random-path union bound, Cayley expansion and binary-tree recurrence were checked separately. The parity stage's all-N density statement applies to its positive M; complete density of the Householder-modified S and its inverse was only finite evidence. No stronger all-N density claim is imported.
**Fresh controls:** exact parity inverse identities at N4,8,16; all 12,870 balanced cuts of the 4×4 grid have boundary at least four; separate floating N32 SPD/unitary/involution controls, expressly labelled numerical.
**Current-overlay reconciliation:** Q06's accepted conditional macro compiler is not a proof that any of these stages factors Fourier. It remains necessary to supply the actual target identity, compatible coefficients/masks/routes, paid preparation, and enough stage-count savings. A cheap dense/high-rank operator, even with a cheap inverse and good conditioning, is not a Fourier constructor.
Model/guards/costs: hypotheses: Separate parity, random-path, square-grid and unitary stage families; no equivalence between them
Real/complex SPD or unitary assumptions for condition and singular-value statements
Random-path guarantee: N divisible by16, N&gt;=32; fixed first path justified by relabeling
Grid: even L&gt;=4, N=L^2
Exact solves require legal pivots; modular counterparts retain nonzero guards
Corrections/rejected extensions: retained_corrections: Positive parity M has proved full density; full density of S and inverses is finite evidence
Grid guarantee grows as sqrt(N), whereas random-path success gives linear robust cut counts
rejected_claims: A linear-work high-rank global stage is a Fourier constructor
Q06 conditional macro-compiler closure constructs these target factors
Numerical density of Householder-modified S or its inverse proves all-N density
Dense graph certification is free linear setup</t>
  </si>
  <si>
    <t>fresh_controls: exact_parity_inverse: N: 4
inverse_identity: True
half_rank: 2
N: 8
inverse_identity: True
half_rank: 4
N: 16
inverse_identity: True
half_rank: 8
all_12870_N16_balanced_grid_cuts_min_edges: 4
numerical_results_separate: True
floating_N32_controls: unitarity: 6.661338147750939e-16
involution: 4.440892098500626e-16
SPD_kappa: 4.889750701002904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</si>
  <si>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Independently accepted Phase38 audit reconstructs all matrix data and exhausts five sizes over two primes. One zero at N64 in the second prime is explicitly resolved by nonzero first-prime image. N128/256 only fixed-order plus finite samples, not all-permutation exclusion. This…</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</si>
  <si>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ChanEtAl2024: Chan–Jin–Vassilevska Williams–Xu, Faster Algorithms for Text-to-Pattern Hamming Distances, v3 | https://arxiv.org/html/2310.13174v3
[2026-10-10 follow-up comparison; access limits in source ledger]
ChanEtAl2024: Chan, Jin, Vassilevska Williams, Xu: Faster Algorithms for Text-to-Pattern Hamming Distances | https://arxiv.org/html/2310.13174v3
P2148_FURER2014: Martin Fürer: How Fast Can We Multiply Large Integers on an Actual Computer? | https://arxiv.org/pdf/1402.1811
P2148_CHERNIAVSKII_ET_AL2025: Cherniavskii, Gribanov, Malyshev, Pardalos: Delta-modular ILP Problems of Bounded Codimension, Discrepancy, and Convolution | https://arxiv.org/html/2405.17001v5
P2148_OPENAI2026: OpenAI: An explicit power saving for the exact discrete Fourier transform | https://github.com/openai/math/blob/fd4aeeb2ee4fc729c18d98444fed42fd0529eeeb/preprints/An-explicit-power-saving-for-the-exact-discrete-Fourier-transform-September-25-2026/main.pdf</t>
  </si>
  <si>
    <t>Audit artifact live_tables_plain.json; SHA256 3b6ab866140a319cefd7822aa0653b781a56d1276856a812997a565fed7e0bf8
https://docs.google.com/spreadsheets/d/1BHaGJHkXxf_UfZdyTKF2zrWNFzIP4IvhaqFMj-83BjU/edit#gid=627764102&amp;range=A17:V17
Follow-up novelty audit: research_cycle_2148/packed_fourier_priority/REPORT.md | SHA256 60e05d8bad5a9dbd95433dd9ffd81273e482f6aaaac2a85fe1d6658f113206d5
Primary source ledger: research_cycle_2148/packed_fourier_priority/PRIMARY_SOURCE_ACCESS.json | SHA256 035a21a8d6e9f108d50e6dfd1409d10c01e67b39eca8f1804e469602b7efcef6</t>
  </si>
  <si>
    <t>remaining_obligations: Actual all-size Fourier identity and compatible masks/scalars/orders
Paid coefficients, routing, preparation and sublogarithmic stage count if seeking an asymptotic improvement
Finite-precision and bit-cost analysis are separate
Current supplement treatment: current_overlay_read: proof: Q06: Proof closed. Macro compiler retained; paid dyadic prefix balancing added in S1.
priority: Q06: Classical perturbation, balancing and tabulation synthesis.
remaining_obligations: Q06: Need a concrete non-Fourier family with paid envelopes and scaled-template budget. Implementation: Implementation pending
overlay_reconciliation: Q06 relates to a conditional macro compiler; it does not close M-GLOBAL-STAGES Fourier synthesis.
Packet priority qualification: worldwide_priority: not established; no fresh priority claim
Historical gaps and historical current-overlay text are preserved in the consolidated ledger and A:V.</t>
  </si>
  <si>
    <r>
      <rPr>
        <rFont val="Arial"/>
        <color rgb="FF1155CC"/>
        <sz val="10.0"/>
        <u/>
      </rPr>
      <t xml:space="preserve">Catalogue: ALG-TWO-MASK-ELIMINATION
</t>
    </r>
    <r>
      <rPr>
        <rFont val="Arial"/>
        <color rgb="FF1155CC"/>
        <sz val="10.0"/>
        <u/>
      </rPr>
      <t>novelity breakthough: ALG-TWO-MASK-ELIMINATION</t>
    </r>
  </si>
  <si>
    <t>https://docs.google.com/spreadsheets/d/1BHaGJHkXxf_UfZdyTKF2zrWNFzIP4IvhaqFMj-83BjU/edit#gid=627764102&amp;range=A17:V17</t>
  </si>
  <si>
    <t>Close classical Bluestein–Kronecker antecedent. No novel algorithm or exact arbitrary-complex claim.</t>
  </si>
  <si>
    <t>https://github.com/AgentSlop-Si/research/blob/main/math/archive/objects/21/2143d2ab2217a372ec231a53aa0eedeb4da3d2b30b1b6ee53c8b4ffd84816554__REVIEW.md | export SHA256 375e32ff90118cc959b869737c6e703e68ea89c47e11005104349fa0b4aff898 Q26 current…</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</si>
  <si>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Bounded comparison independently accepted; complete-contract priority remains unresolved. Exact independent review archive SHA256 fe5af6c9fd1105353d7004951b5d5ffedef9e5a676f93f8ce6d8b329191561ec.
Earlier dated history (preserved):
BOUNDED FOLLOW-UP COMPARISON: saved P2148 audit reconciled; worldwide priority unresolved. Correctness remains separately attributed; no new independent proof review.</t>
  </si>
  <si>
    <t>For one-parameter two-mask projective elimination, match precisely the topology, size, gauges and field; establish a reusable theorem increment before proposing a standalone novelty claim. Preserve this boundary: No freely variable Green couplings or external endpoint changes, no all N.</t>
  </si>
  <si>
    <t>Technical lemma or supporting specialization within All-length finite-word relative-l2 approximate Fourier evaluation</t>
  </si>
  <si>
    <t>Row-specific inherited assessment: Classical Chebyshev/Clenshaw/Bessel identities applied to this decoder.</t>
  </si>
  <si>
    <t>Independent audit supports exact identities and repairs conditional error contract; not NumPy/SciPy certification.
Related current status (scope, not blanket theorem equivalence): Q01: Proof closed. Corrected fixed-word theorem; explicit 2 ≤ t ≤ n domain, total encoding and charged multiword fallback.</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</si>
  <si>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Exact Clenshaw/Neumann fusion identities; H=0 center error &lt;=(tau_R+Delta)||x||2, Delta=pi(M−1)/Q, variance &lt;=(M/N)(1+tau_R)²||x||². Negative channels redundant; summary-only exact recovery requires L(H+1)&gt;=M.</t>
  </si>
  <si>
    <t>Approximate ideal arithmetic; finite precision conditional on decoder-on-summaries contract, summable coefficient envelope and paid coefficient generator.</t>
  </si>
  <si>
    <t>[2026-10-13; full status reconciliation]
OPEN: implementation, costing, integration or a stronger extension remains; the earlier accepted scoped result is retained.
Earlier dated history (preserved verbatim):
Fresh bounded local-ring convention/API accepted; historical v25 sign defect remains in its untouched source.</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</si>
  <si>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Original full-row error contract insufficient for separately rounded summaries. Higher expansion rank does not evade information rank. All-length padded outputs require correct interpolation and normalization.
Q01: Final finite-word proof and eager numerical implementation are different milestones. Implementation: Implementation pending</t>
  </si>
  <si>
    <t>Derive a full same-model comparison with bit-packed FFT and word-RAM multiplication results, especially Chan et al. Appendix B: input representation, precision, norm, preparation and output costs must all match.</t>
  </si>
  <si>
    <t>ChanEtAl2024: Chan–Jin–Vassilevska Williams–Xu, Faster Algorithms for Text-to-Pattern Hamming Distances, v3 | https://arxiv.org/html/2310.13174v3</t>
  </si>
  <si>
    <t>Independent ACCEPT of the fresh bounded negative-chirp local-ring API, valuation blocks and identity handling. All77 recorded scalar valuation cases plus every q49 scalar are independently reconstructed; q9 mixed tensor/congruence, primitive block ratio exponent and wrong-sign regression pass. U(E)=F^-1 C_(-E) F; b=0 is the identity case.</t>
  </si>
  <si>
    <t>[2026-10-11 23:04 UTC; independently accepted Q01 bounded resource refusal]
[2026-10-11; Q01 independently accepted bounded resource refusal]
Independent review packet Q01_Packed_Execution_Resource_Blocker_Independent_ACCEPT_2026-10-11.zip; INDEPENDENT_REVIEW.md, SOURCE_BINDING.json and INDEPENDENT_RESULTS.json. Exact author archive SHA256 209045e1b53af25d3b67a831a44f13c939ba4bf934ca49a06a085a97797e3504. Fresh independent controls and byte-identical relocated author replay passed. Predecessor programs remained inert; reviewer made no external write.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https://github.com/AgentSlop-Si/research/blob/main/math/archive/objects/29/29d7a474e8ccded269595078cbe44f1557f78b5ab4891a92d7ded8eecd390f25__29d7a474e8ccded26959__V11_AUDIT.md | export SHA256 29d7a474e8ccded269595078cbe44f1557f78b5ab4891a92d7ded8eecd390f25
https://github.com/AgentSlop-Si/research/blob/main/math/archive/objects/cc/cc5266d257e730168d8f35914d8c202c3ba8f962921d54f1e9b118f915120ffc__cc5266d257e730168d8f__AUDIT_AND_EXTENSION.md | export SHA256 0bec38c4f5440cbca722bfc3f2024671803223edf0d39aa15897b5aa0f301f9b
https://github.com/AgentSlop-Si/research/blob/main/math/archive/objects/ef/ef1423c115d5ef1b62060d5cd6c2baa179b0e3c84e1faf55ddfb759470b472a6__ef1423c115d5ef1b6206__CHARGED_TAYLOR_PRECISION_EXTENSION.md | export SHA256 ef1423c115d5ef1b62060d5cd6c2baa179b0e3c84e1faf55ddfb759470b472a6
https://github.com/AgentSlop-Si/research/blob/main/math/archive/objects/f1/f1b00ce0bbf80a094a46165210f1fa25602633109d751f6572a6746043502e8a__V8_PRECISION_AUDIT.md | export SHA256 f1b00ce0bbf80a094a46165210f1fa25602633109d751f6572a6746043502e8a
https://github.com/AgentSlop-Si/research/blob/main/math/archive/objects/ff/ff2d534976d893e27ea512ea41806bc2983e41fd81e3cfabf88b77904cc00418__ff2d534976d893e27ea5__V12_AUDIT_AND_EXTENSION.md | export SHA256 ff2d534976d893e27ea512ea41806bc2983e41fd81e3cfabf88b77904cc00418
Q01 current accepted scope: https://docs.google.com/spreadsheets/d/1BHaGJHkXxf_UfZdyTKF2zrWNFzIP4IvhaqFMj-83BjU/edit#gid=1877766156&amp;range=A4:V4</t>
  </si>
  <si>
    <t>["F057"]</t>
  </si>
  <si>
    <r>
      <rPr>
        <rFont val="Arial"/>
        <color rgb="FF1155CC"/>
        <sz val="10.0"/>
        <u/>
      </rPr>
      <t xml:space="preserve">Catalogue: ALG-WEIL-LOCAL
</t>
    </r>
    <r>
      <rPr>
        <rFont val="Arial"/>
        <color rgb="FF1155CC"/>
        <sz val="10.0"/>
        <u/>
      </rPr>
      <t>novelity breakthough: ALG-WEIL-LOCAL</t>
    </r>
  </si>
  <si>
    <t>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t>
  </si>
  <si>
    <t>2026-10-11 22:05 UTC</t>
  </si>
  <si>
    <t>Window bound superseded by stronger cutoffs in narrower families; filter sharpness is not existence. Other Gram/real-resolvent evaluator subclaims algorithmic.</t>
  </si>
  <si>
    <t>[{"archive_relative_path":"master/fft_research_master_20261009/additions/1825/window_audit/WINDOW_AUDIT.md","sha256":"e6c5412e93558593cfe9033fef4adc49ec3a3735dc460fbd77e70fa3b354d049","inspection":"Theorem and/or accepted audit read as inert text in this pass; no supplied program executed, imported, compiled or AST-parsed."},{"archive_relative_path":"master/fft_research_master_20261009/additions/1807/bilateral_audit/BILATERAL_TAIL_GATE_AUDIT.md","sha256":"56ed2268a5af40fede665b71a154f414fb0fd8ed3cff742ebda0c3cb1aaa8f04","inspection":"Theorem and/or accepted audit read as inert text in this pass; no supplied program executed, imported, compiled or AST-parsed."},{"archive_relative_path":"master/fft_research_master_20261009/additions/1807/phase22_audit/PHASE22_AUDIT.md","sha256":"de3dd807315123c8ac51041334ae6ba416f032a406a9b233f8ec32c4d1a6998e","inspection":"Theorem and/or accepted audit read as inert text in this pass; no supplied program executed, imported, compiled or AST-parsed."}]</t>
  </si>
  <si>
    <t>Classical Chebyshev/Clenshaw/Bessel identities applied to this decoder.</t>
  </si>
  <si>
    <t>[2026-10-13; full status reconciliation]
OPEN: implementation, costing, integration or a stronger extension remains; the earlier accepted scoped result is retained.
Earlier dated history (preserved verbatim):
Fresh bounded tensor API accepted; historical exhaustive tensor-group suite and production remain unvalidated.</t>
  </si>
  <si>
    <t>No new task-level proof acceptance at this checkpoint; use the explicitly historical statement and scope.
[2026-10-10 16:46 UTC; accepted five-source intake] Related connected-Gram/realification continuation accepted. For real invertible A,B, one complex diagonal mask D and arbitrary outer complex monomial factors, exact unitarity locks middle phases modulo pi when the actual weighted Gram graph is connected; either entrywise-positive stage suffices. This excludes exact cyclic Fourier for N≥3 in that model. For finite abelian G, N=|G| and g=|G[2]|, the sharp row/column-phase Frobenius distance squared to real matrices is (N−sqrt(Ng))/2. This identity is a direct corollary of Gilbert–Rzeszotnik (2010) Fourier norm theory via G/G[2]. The architecture spectral corollary needs exact unitarity; disconnected real-stage factorizations can realize Fourier. Restricted application priority remains unconfirmed; no general FFT complexity claim.</t>
  </si>
  <si>
    <t>Independent ACCEPT of fresh bounded tensor convention/covariance/support/Bruhat API controls. All27 symmetric2x2 shears over F3 have full Heisenberg covariance; recorded tensor words and nonsymmetric-B dense cells are reconstructed. The additive-versus-cyclic NF-01 fixture is retained; U(E)=F^-1 C_(-E) F.</t>
  </si>
  <si>
    <r>
      <rPr>
        <rFont val="Arial"/>
        <color rgb="FF1155CC"/>
        <sz val="10.0"/>
        <u/>
      </rPr>
      <t xml:space="preserve">Catalogue: ALG-WEIL-TENSOR
</t>
    </r>
    <r>
      <rPr>
        <rFont val="Arial"/>
        <color rgb="FF1155CC"/>
        <sz val="10.0"/>
        <u/>
      </rPr>
      <t>novelity breakthough: ALG-WEIL-TENSOR</t>
    </r>
  </si>
  <si>
    <t>proved_scoped | REVIEW-13 | Internal scoped outcome. Proof/certificate replay limits: historical_computations_not_replayed: Full phase22 sample banks and polynomial 11x9 gate collapse/irreducibility suite
Source identity/access boundary: 
Documented sanitized exports: e6c5412e93558593cfe9033fef4adc49ec3a3735dc460fbd77e70fa3b354d049. Original-byte gaps remain preserved.</t>
  </si>
  <si>
    <t>[2026-10-11; bounded Weyl–Green/Fourier–Green priority comparison] Full original mathematical text and accepted composite proof read, with exact P06/R17 hash binding. Fresh theorem-level primary comparison plus explicitly inherited DV2008 comparison. No source code or finite checker executed.
[Earlier record preserved]
R1+: exact current claim and completed inherited source comparison screened; no fresh full proof or global priority audit</t>
  </si>
  <si>
    <t>[2026-10-11; bounded Weyl–Green/Fourier–Green priority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[Earlier record preserved]
Fixed common ordered Weyl pair: gcd-sensitive branch bound, ceil(sqrt N) at odd N and (N+1)/2 at odd prime powers.</t>
  </si>
  <si>
    <t>[2026-10-11; bounded Weyl–Green/Fourier–Green priority comparison] The canonical endpoint-permitted b&gt;=N grammar and the fixed-pair endpoint-free composite/Hankel grammar are distinct; retain the field/root and pole guards in REPORT sections 2A–2B.
[Earlier record preserved]
Exact source model and guards preserved in linked canonical record</t>
  </si>
  <si>
    <t>No branch-specific generators/endpoints and no general circuit lower bound.</t>
  </si>
  <si>
    <t>accepted_scope_and_proof_review: **Accept:** the three-sided interval-window lemma and the strengthened necessary `N≤9r²+7r` for r≥1, natural or affine coprime-stride Fourier input order, arbitrary output order, and four oriented budgets ≤r. Inverse-stage use requires invertibility. Arbitrary input orders require actual block ranks rather than a Vandermonde substitution.
The kernel/image argument establishes all three window inequalities. Prefix/suffix windows force first/last marked positions, bounded gaps force `N≤9r²+7r+1`, and equality would put disjoint first/last label sets in the same positions, giving the strict one-unit improvement. The N16 rank-one survivor establishes only necessary-filter sharpness.
**Accept separately:** the bilateral tail inequalities need selected-column full rank (in particular invertible C), consecutive Fourier restrictions and the stated orientations. For even N≥4 and fixed real invertible A, the one-complex-mask architecture exists with real invertible B iff each A column is a reflection eigenvector. Disconnected Gram support is only necessary. Bilinear Gram gates use transpose, not conjugate transpose; nonzero diagonal/entry and square-root guards are essential for the stated recovery routine.
**Fresh controls:** all N8 permutations give 15,728 complete-window survivors; the displayed N16 filter witness passes; 320 tail inequalities pass; the N8 boundary-lock counterexample has rank five with nonzero boundary determinant. The boundary-lock equivalence begins at N≥9.
**Boundary:** filter success, Gram congruence and selected calibration do not prove Fourier equality. Fresh-random oracle soundness requires a fixed linear candidate. The historical `apply_R` per-entry power setup is not uniformly linear without the advancing-power repair. Stronger accepted cutoffs in narrower families are not displaced by this window result.
Model/guards/costs: hypotheses: r&gt;=1 for N&lt;=9r^2+7r
Natural/affine coprime-stride input Fourier order; arbitrary output order
Invertible C or independent selected columns for bilateral tail use
Even N&gt;=4 and real invertible A,B in the one-complex-mask classification
Nonzero ratios/anchors and working-field square roots for specified Gram recovery
Corrections/rejected extensions: retained_corrections: Use actual ranks for arbitrary endpoints
N8 boundary-lock counterexample retained
Fixed linear candidate and fresh independent uniform challenges required for oracle soundness
Advancing root powers repair linear preparation; repeated powers do not prove it
rejected_claims: N16 filter survival proves factorization existence
Vandermonde rank replacement applies after arbitrary input reorder
Disconnected Gram support is sufficient
Boundary-lock equivalence extends to N8
Bilinear Gram equality plus one calibrated entry certifies Fourier</t>
  </si>
  <si>
    <t>fresh_controls: N16_filter_pass: True
N8_all_permutations_surviving: 15728
tail_inequalities: 320
N8_boundary_lock_counterexample_rank: 5
boundary_determinant_mod17: 16
real_one_mask_identity_left_veto: I has disconnected Gram but its e1 is not reflection eigenvector for N&gt;=4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</si>
  <si>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Related shared F014 primary-comparison work: the matched multivariate evaluation-atom/Hankel antecedent comparison is pending independent review at this cutoff. Preserve this row’s own accepted theorem and broader obligations. The delta=0 quadratic lower-bound candidate belongs to the separately scoped F014 branch and is unaccepted; no worldwide novelty or parent closure is inferred.
Earlier dated history (preserved verbatim):
[2026-10-11; bounded Weyl–Green/Fourier–Green priority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[Earlier record preserved]
Compare exact common-generator-pair tensor separation rank with finite quantum-torus and restricted resolvent decomposition literature, preserving endpoint restrictions.</t>
  </si>
  <si>
    <t>[2026-10-11; bounded Weyl–Green/Fourier–Green priority comparison] Fresh source identity: original proof SHA256 826592d16ce4175f5797aa671ceeea7700aebff31c4c48e1fa3aab8967116b61; original accepted audit f600c061b00911e10d500ee29c375e7052553ae4d91c9fbfafb7be85e7b7c5b2; accepted P06 proof 6fbe518c9837cfd73a198f9dfc77ecd9a0ffecdcf2a99ab7a0428ebd1c65f091 matches R17. All read as inert text; no certificate replay. Export hashes stay distinct.
[Earlier record preserved]
https://docs.google.com/spreadsheets/d/1BHaGJHkXxf_UfZdyTKF2zrWNFzIP4IvhaqFMj-83BjU/edit#gid=627764102&amp;range=A5:V5</t>
  </si>
  <si>
    <t>New-to-project restricted-grammar extension; external priority unresolved. Current primary comparisons: PRIMARY-FOURIER: No matching theorem identified in this source; no novelty inference.</t>
  </si>
  <si>
    <t>remaining_obligations: No missing lemma for window/tail/classification scope
Full coefficient compatibility is separate; stronger narrower cutoffs remain applicable
Current supplement treatment: current_overlay_read: proof: No new task-level proof acceptance at this checkpoint; use the explicitly historical statement and scope.
[2026-10-10 16:46 UTC; accepted five-source intake] Related connected-Gram/realification continuation accepted. For real invertible A,B, one complex diagonal mask D and arbitrary outer complex monomial factors, exact unitarity locks middle phases modulo pi when the actual weighted Gram graph is connected; either entrywise-positive stage suffices. This excludes exact cyclic Fourier for N≥3 in that model. For finite abelian G, N=|G| and g=|G[2]|, the sharp row/column-phase Frobenius distance squared to real matrices is (N−sqrt(Ng))/2. This identity is a direct corollary of Gilbert–Rzeszotnik (2010) Fourier norm theory via G/G[2]. The architecture spectral corollary needs exact unitarity; disconnected real-stage factorizations can realize Fourier. Restricted application priority remains unconfirmed; no general FFT complexity claim.
priority: 
remaining_obligations: No new current closure; historical limitations remain.
overlay_reconciliation: Historical window, tail and real-Gram models remain distinct, with all guards preserved.
Packet priority qualification: worldwide_priority: not established; no fresh priority claim
Historical gaps and historical current-overlay text are preserved in the consolidated ledger and A:V.</t>
  </si>
  <si>
    <t>Technical lemma or supporting specialization within Fixed-pair Weyl–Green branch classification</t>
  </si>
  <si>
    <t>Row-specific inherited assessment: Classical chirp/Gauss and tensor-separation tools; project-specific gate.</t>
  </si>
  <si>
    <t>Odd prime and independent Weyl directions: dephased tensor has rank one if kappa=0, otherwise N. Successful scalar factors are quadratic chirps and at least one is Fourier-equivalent with O(N) overhead; rational degree p+q&gt;=N−1.</t>
  </si>
  <si>
    <t>No general arithmetic lower bound; only specified two-line factors.
No new current closure; historical limitations remain.</t>
  </si>
  <si>
    <t>Compare exact common-generator-pair tensor separation rank with finite quantum-torus and restricted resolvent decomposition literature, preserving endpoint restrictions.</t>
  </si>
  <si>
    <t>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t>
  </si>
  <si>
    <t>Exact additive Green length three for C_q</t>
  </si>
  <si>
    <t>["F087"]</t>
  </si>
  <si>
    <t>Classical chirp/Gauss and tensor-separation tools; project-specific gate.</t>
  </si>
  <si>
    <t>Does not improve stronger existentialN17 cutoff; nonaffine endpoints require actual blockrank. Internal-phase finite exclusions remain fixed generator families.</t>
  </si>
  <si>
    <t>Technical lemma or supporting specialization within Certified growing and aggregate sparse-fiber transforms</t>
  </si>
  <si>
    <t>Row-specific inherited assessment: Restricted extension; classical tensor/Prony/CRT foundation.</t>
  </si>
  <si>
    <t>[{"archive_relative_path":"master/fft_research_master_20261009/additions/2115/multistage/research/MULTISTAGE_PHASE28_AUDIT.md","sha256":"6820cf31449104ae3066ddc38d4b2f578199884c4ad80ca8681f7c58fd21d031","inspection":"Theorem and/or accepted audit read as inert text in this pass; no supplied program executed, imported, compiled or AST-parsed."}]</t>
  </si>
  <si>
    <t>Bounded-rank balanced CRT tensors and bounded-mode strided fibers yield exact full transforms after raw recognition; supports/cosets, cancellation and field guards retained. Integer-polynomial phases at N=d s² have a specified Q=s fiber recognizer for fixed d.</t>
  </si>
  <si>
    <t>Default N=12 divisor choice misses an eligible alternate Q=2 fiber. Completeness of one chosen recognizer is not coverage of every possible split. Fixed-rank and growing-r ledgers differ.
No new current closure; historical limitations remain.</t>
  </si>
  <si>
    <t>[2026-10-13; full status reconciliation]
OPEN: implementation, costing, integration or a stronger extension remains; the earlier accepted scoped result is retained. Shared work view: C01, Q11. This is not theorem equivalence.
Earlier dated history (preserved verbatim):
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Checking a supplied O(s²) coloring certificate is O(N) word work, but constructing the 20q−7 witness cold still costs O(s³); the free-block-diagonal relaxation remains separate. Sparse evaluator factors are not asserted to be Green summands. Characteristic-zero noncancellation follows from G²=N&gt;1; finite images require separate guard/nonvanishing checks.</t>
  </si>
  <si>
    <t>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https://github.com/AgentSlop-Si/research/blob/main/math/archive/objects/f9/f94d7cec8b4ffcc4710a9ec228bda98908cb38cd6b74f42ffb97e44a5d7ed92a__f94d7cec8b4ffcc4710a__AUDIT_REPORT.md | export SHA256 f94d7cec8b4ffcc4710a9ec228bda98908cb38cd6b74f42ffb97e44a5d7ed92a
https://github.com/AgentSlop-Si/research/blob/main/math/archive/objects/b7/b7dc0dc38271ec271861536ff5b5f42a5be1f12546057e1e97fe11a0dd96a42c__b7dc0dc38271ec271861536ff5b5f42a5be1f12546057e1e97fe11a0dd96a42c__EXTENSION_AND_FUSION.md | export SHA256 b7dc0dc38271ec271861536ff5b5f42a5be1f12546057e1e97fe11a0dd96a42c</t>
  </si>
  <si>
    <t>proved_scoped | REVIEW-13 | Internal scoped outcome. Proof/certificate replay limits: historical_computations_not_replayed: Original boundary-witness construction suite
Phase28 fixed-family all-coupling Bezout and moment certificate suite
Source identity/access boundary: 
Documented sanitized exports: 6820cf31449104ae3066ddc38d4b2f578199884c4ad80ca8681f7c58fd21d031. Original-byte gaps remain preserved.</t>
  </si>
  <si>
    <t>accepted_scope_and_proof_review: **Accept:** an interior W-window of an order-r quasiseparable matrix has annihilator dimension at least W−2r, without invertibility or nonzero-generator assumptions. A full-row-rank s×w coefficient space, w≤N and primitive root, has nonzero Casoratian `z^(s(s-1)/2) Q(z)` with `degree Q≤s(w-s)`. Cauchy–Binet gives the degree bounds; choosing distinct leading degrees gives a nonzero Vandermonde top coefficient.
The boundary witness uses a prefix output window: at rank one, four output positions leave at most twelve footprint hits and three polynomial exceptions among N−2 input windows, leaving at least N−17 witnesses. Hence N≥18 is accepted. This improves an explicit witness threshold, not the stronger historical N≥17 existential cutoff.
The three-stage necessary bound is `rank T[I,J]≤2r1+2r3+r2+k(layout)`, refined to `b(J)r1+b(I)r3+r2+k` at boundaries. Strict-separation deletion and compression prove it. Natural/affine endpoints permit the Fourier Vandermonde rank replacement; arbitrary endpoints require the actual rank. Random-layout expectation is not a high-probability theorem.
**Fresh controls:** 90 local kernel cases, 60 exact nonzero monomial Casoratians, and 106 actual three-stage boundary-aware window inequalities. The historical explicit witness program and fixed-family Phase28 all-coupling certificate suite were not replayed here.
**Boundary:** Phase28 moment/monomial-equivalence and all-coupling exclusions concern fixed generator families. Freely changing outer mixers or non-affine Green sums need not obey this common-coordinate quasiseparable grammar. Forward linear-work application does not imply a cheap inverse or paid parameter synthesis.
Model/guards/costs: hypotheses: Two exterior quasiseparable cut budgets; no invertibility needed for local kernel bound
Full-row-rank s-by-w coefficient space, w&lt;=N, primitive root for Casoratian nonvanishing
Natural/affine Fourier endpoints for Vandermonde block ranks
Actual common-coordinate three-stage layout and specified middle separation-deletion count
Corrections/rejected extensions: retained_corrections: Boundary exterior-side counts sharpen the two outer budgets
Nonaffine target endpoints require actual rank
Source setup sorting/separate root powers are not automatically linear preparation
rejected_claims: N18 explicit witness improves the already stronger N17 existential cutoff
A random-layout expected count is a high-probability theorem
Arbitrary nonaffine Green sums fit this quasiseparable grammar
Fixed-family all-coupling veto excludes retuned mixers</t>
  </si>
  <si>
    <t>fresh_controls: local_kernel_cases: 90
exact_monomial_Casoratians: 60
three_stage_window_cases: 106
boundary_rank_one_threshold: 18
boundary_witness_program_replayed: False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</si>
  <si>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No missing lemma for the displayed rank/degree and layout bounds
No uniform product construction or unrestricted runtime lower bound
Current supplement treatment: current_overlay_read: proof: No new task-level proof acceptance at this checkpoint; use the explicitly historical statement and scope.
priority: 
remaining_obligations: No new current closure; historical limitations remain.
overlay_reconciliation: Historical local witness and separately fixed Phase28 families keep their original scopes.
Packet priority qualification: worldwide_priority: not established; no fresh priority claim
Historical gaps and historical current-overlay text are preserved in the consolidated ledger and A:V.</t>
  </si>
  <si>
    <t>Restricted extension; classical tensor/Prony/CRT foundation.</t>
  </si>
  <si>
    <t>Row-specific inherited assessment: Useful project-relative strict class extension; priority unresolved.</t>
  </si>
  <si>
    <t>For validated sparse Fourier fibers, matched-label convolution has negative carry phase and factor M. Fixed mode bounds, Q²=O(N) and S&lt;=CQ give linear output work; independent merged-coefficient-rank-d fallback extends state-budget family.</t>
  </si>
  <si>
    <t>Cancellation/revival can have E&gt;&gt;S; certificate-only public helpers trust input. Rank fallback was independently designed, not attributed to uploaded implementation. No unrestricted convolution/integer-product improvement.
No new current closure; historical limitations remain.</t>
  </si>
  <si>
    <t>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https://github.com/AgentSlop-Si/research/blob/main/math/archive/objects/69/6966ec5656ce97e6981a38faeace2a356064cacc558b2ab253b2d0f06fc62d66__66ec5656ce97e6981a38faeace2a356064cacc558b2ab253b2d0f06fc62d66__GRAPH_UNION_AUDIT_AND_RANK_FUSION.md | export SHA256 bfa29be2eff5bc2ba4a9e82e3ff5c922ded87bab486ac106bd3a9cdd760c5714</t>
  </si>
  <si>
    <t>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t>
  </si>
  <si>
    <t>["F129"]</t>
  </si>
  <si>
    <r>
      <rPr>
        <rFont val="Arial"/>
        <color rgb="FF1155CC"/>
        <sz val="10.0"/>
        <u/>
      </rPr>
      <t xml:space="preserve">Catalogue: C01
</t>
    </r>
    <r>
      <rPr>
        <rFont val="Arial"/>
        <color rgb="FF1155CC"/>
        <sz val="10.0"/>
        <u/>
      </rPr>
      <t xml:space="preserve">novelity breakthough: C01
</t>
    </r>
    <r>
      <rPr>
        <rFont val="Arial"/>
        <color rgb="FF1155CC"/>
        <sz val="10.0"/>
        <u/>
      </rPr>
      <t>Theorem register 25</t>
    </r>
  </si>
  <si>
    <t>["Q24"]</t>
  </si>
  <si>
    <t>For N=2^m≥4 and a primitive 2N-th root ζ, C[i,j]=ζ^((i−j)^2) has inverse coefficients q_t=ζ^(−t²)/N. Every literal product of pure-shift resolvents with arbitrary strides and Weyl-monomial gauges representing C needs L≥m+1. Equality L=m in the support count would force unique dyadic subset sums, contradicted by a chirp parallelogram ratio. More generally, Fourier inverse Weyl support is N² for odd N and N²/2 for even N, so products of denominators having q_j Weyl atoms need Πq_j at least that support. The binary reshape of q has rank 2^min(a,m−a).</t>
  </si>
  <si>
    <t>source theorem analytically inspected; independent audit pending</t>
  </si>
  <si>
    <t>Useful project-relative strict class extension; priority unresolved.</t>
  </si>
  <si>
    <t>No matching m+1 construction, additive-sum bound, or shared-DAG bound. A classical multiscale product fuses into one O(N) Green solve, so factor count is not runtime. Independent checking of field and stride degeneracies, plus focused priority comparison, remain open.</t>
  </si>
  <si>
    <t>[{"archive_relative_path":"library_delta_extracted/fft_hero17_phase15_multiscale_weyl_chirp_2026-10-10/PROOF_CERTIFICATE.md","sha256":"0a34eb5ca19110bb3bfd2da495ad219dbe869146473cc8639ff07981f1182d7f","inspection":"Latest Library source theorem read as inert text in full; analytic scope checked, but no separate independent audit located and supplied code/certificate scripts not executed."}]</t>
  </si>
  <si>
    <t>R1+: exact catalogue/current statements and inherited source-level demotions screened; no new comprehensive priority audit</t>
  </si>
  <si>
    <t>Compare legal nonzero/nonresonant-node restrictions and forced diagonal/minimum classification against q-moment/Padé literature after applying the exact Lubinsky–Saff substitution.</t>
  </si>
  <si>
    <t>[2026-10-12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Earlier dated history (preserved):
Q24: Proof closed. Full Weyl-support/parity proof and strict dyadic chirp L≥m+1 barrier reconstructed with fresh controls.</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</si>
  <si>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https://docs.google.com/spreadsheets/d/1BHaGJHkXxf_UfZdyTKF2zrWNFzIP4IvhaqFMj-83BjU/edit#gid=627764102&amp;range=A10:V10</t>
  </si>
  <si>
    <t>https://docs.google.com/spreadsheets/d/1BHaGJHkXxf_UfZdyTKF2zrWNFzIP4IvhaqFMj-83BjU/edit#gid=627764102&amp;range=A10:V10</t>
  </si>
  <si>
    <t>Q24: Final Delvaux–Van Barel 2008 comparison complete. literal grammar equality case obstruction not in DV2008 final; worldwide unresolved. Classical overlap: Section 4, pp.1599-1603: multilevel Fourier hierarchy and standard FFT unitary factorization.
Exact source comparison: PRIMARY-FOURIER. Classical overlap: Section 4, pp.1599-1603: multilevel Fourier hierarchy and standard FFT unitary factorization. Retained: Weyl sparse-inverse support count and strict L&gt;=m+1 pure-shift-resolvent chirp bound. Remaining: Different factor grammar from FFT; no sufficiency or general runtime lower bound.</t>
  </si>
  <si>
    <t>[2026-10-12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Earlier dated history (preserved):
Q24: Literal pure-shift resolvents, Weyl-monomial gauges and actual factorwise invertibility required. No matching construction or runtime lower bound. Implementation: Not applicable to abstract proof</t>
  </si>
  <si>
    <t>proved_scoped | REVIEW-14 | Internal scoped outcome. Proof/certificate replay limits: review_bindings: matching_reviews/Q24_MULTISCALE_REVIEW.md
matching_reviews/REVIEW_LEDGER.json: R36</t>
  </si>
  <si>
    <t>[2026-10-12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Earlier dated history (preserved):
accepted_scope: Exact Fourier-inverse Weyl support; literal sparse-inverse product count; strict dyadic pure-shift chirp L&gt;=m+1 necessity; binary reshape ranks; positive multiscale Green identity.
Model/guards/costs: model: char(K) does not divide 2N; primitive Nth root, and primitive 2Nth root for N=2^m&gt;=4 chirp; factorwise invertibility; Weyl-monomial gauges only.
cost_ledger: Stage count and tensor rank are not operation lower bounds. The positive geometric-product control has a charged O(N) Green executor.
Corrections/rejected extensions: rejected_or_not_established: No proof m+1 factors suffice.
No arbitrary diagonal, sum-of-branches or unrestricted arithmetic lower bound.</t>
  </si>
  <si>
    <t>Technical lemma or supporting specialization within Legal scalar common-cycle bank minima and even extra-pole construction</t>
  </si>
  <si>
    <t>Row-specific inherited assessment: Finite supporting computation; not an infinite theorem or independent publication-priority argument.</t>
  </si>
  <si>
    <t>250 modular Bézout certificates cover exactly N=5,9,...,1001, proving ordinary squarefreeness of T_((N−1)/2) at every primitive complex root. Along with uniform N≡3 mod4 obstruction, all 500 odd N from 3 through 1001 are classified in the scalar common-cycle free-diagonal model.</t>
  </si>
  <si>
    <t>Finite exact evidence over residue fields lifted to characteristic zero; certificate root has exact order N.</t>
  </si>
  <si>
    <t>No extension past 1001, all composites, or all 5r². Later infinite families are proved separately.
No new current closure; historical limitations remain.</t>
  </si>
  <si>
    <t>[2026-10-12 01:35 UTC; independently accepted Q24 finite exact stage minimum]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
Earlier dated history (preserved):
fresh_checks: checks/CHECK_RESULTS.json: multiscale; 24 Gauss lengths, four inverses, ten binary cuts, 3150 stride multisets and positive fusion controls.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</si>
  <si>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https://github.com/AgentSlop-Si/research/blob/main/math/archive/objects/c6/c64b813620686131f520339c14a0e5efc1c859999c228c823faf68e943d5a0b1__CLASSIFICATION.md | export SHA256 c64b813620686131f520339c14a0e5efc1c859999c228c823faf68e943d5a0b1
https://github.com/AgentSlop-Si/research/blob/main/math/archive/objects/af/af52543f5eddb8bbcdc1c96bc3fde65db64b58090eb0ed36d93eb0cc1d141333__INDEPENDENT_AUDIT.md | export SHA256 af52543f5eddb8bbcdc1c96bc3fde65db64b58090eb0ed36d93eb0cc1d141333</t>
  </si>
  <si>
    <t>[2026-10-12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Earlier dated history (preserved):
remaining_obligations: Matching construction and external priority remain open.
Current supplement treatment: 
Packet priority qualification: No priority assessment or upgrade in this consolidation.
Historical gaps and historical current-overlay text are preserved in the consolidated ledger and A:V.</t>
  </si>
  <si>
    <t>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t>
  </si>
  <si>
    <t>Not arbitrary-depth or two arbitrary non-affine composite endpoints; no explicit universal cutoff from existential c; not runtime lower bound. Q12: Final proof keeps one affine endpoint, or complex prime length for two arbitrary endpoints. No arbitrary-depth/approximate…</t>
  </si>
  <si>
    <t>accepted Related current status (scope, not blanket theorem equivalence): Q12: Proof closed. C04 three-stage discrepancy proof reconstructed with endpoint restrictions explicit.</t>
  </si>
  <si>
    <r>
      <rPr>
        <rFont val="Arial"/>
        <color rgb="FF1155CC"/>
        <sz val="10.0"/>
        <u/>
      </rPr>
      <t xml:space="preserve">Catalogue: C04
</t>
    </r>
    <r>
      <rPr>
        <rFont val="Arial"/>
        <color rgb="FF1155CC"/>
        <sz val="10.0"/>
        <u/>
      </rPr>
      <t xml:space="preserve">novelity breakthough: C04
</t>
    </r>
    <r>
      <rPr>
        <rFont val="Arial"/>
        <color rgb="FF1155CC"/>
        <sz val="10.0"/>
        <u/>
      </rPr>
      <t>Theorem register 27</t>
    </r>
  </si>
  <si>
    <t>Finite supporting computation; not an infinite theorem or independent publication-priority argument.</t>
  </si>
  <si>
    <t>https://github.com/AgentSlop-Si/research/blob/main/math/archive/objects/6b/6bdca3c2ff5d7149933b972c46cd60a05715efac7e4a8f0c8e199795e137a787__6bdca3c2ff5d7149933b972c46cd60a05715efac7e4a8f0c8e199795e137a787__THREE_STAGE_REVIEW.md | export SHA256…</t>
  </si>
  <si>
    <t>C09</t>
  </si>
  <si>
    <t>Overparameterized finite seed; no size lift/uniform generator/complexity gain; positive certificate means existence, not positive real coefficients. No new current closure; historical limitations remain. Next comparison: Match precisely the topology, size, gauges and field;…</t>
  </si>
  <si>
    <t>Exact sixteen-point Green coefficient certificate</t>
  </si>
  <si>
    <t>Technical lemma or supporting specialization within Cyclotomic rational-channel and relative projection ranks</t>
  </si>
  <si>
    <t>Row-specific inherited assessment: Restricted adaptive evaluator; not new Galois mathematics.</t>
  </si>
  <si>
    <t>At each dyadic conductor, form (P5−I) coefficient defect; two explicit anchors and exact orbit recurrences recover odd frequencies, all conductors cover every output once. Choose cheaper local ordinary FFT per conductor.</t>
  </si>
  <si>
    <r>
      <rPr>
        <rFont val="Arial"/>
        <color rgb="FF1155CC"/>
        <sz val="10.0"/>
        <u/>
      </rPr>
      <t xml:space="preserve">Catalogue: C09
</t>
    </r>
    <r>
      <rPr>
        <rFont val="Arial"/>
        <color rgb="FF1155CC"/>
        <sz val="10.0"/>
        <u/>
      </rPr>
      <t>novelity breakthough: C09</t>
    </r>
  </si>
  <si>
    <t>No implicit automorphism on arbitrary complex input registers; finite-field order test is not enough for general composite rings. Exact recurrence does not imply floating conditioning.
No new current closure; historical limitations remain.</t>
  </si>
  <si>
    <t>["Q19","Q25"]</t>
  </si>
  <si>
    <t>Compare the exact relative-field rank formula and whole-circuit interface with classical rational Fourier/Ramanujan transforms and Galois-linear complexity.</t>
  </si>
  <si>
    <t>https://github.com/AgentSlop-Si/research/blob/main/math/archive/objects/69/69c2d2503921b924349ab928fb43a6a8dcb907186876451b7606a1249cb845b4__INDEPENDENT_REVIEW.md | export SHA256 69c2d2503921b924349ab928fb43a6a8dcb907186876451b7606a1249cb845b4</t>
  </si>
  <si>
    <t>https://github.com/AgentSlop-Si/research/blob/main/math/archive/objects/93/935ed394798de3999d670e1186a9cdd26752170f81ce253eff5e948fb56ddbed__935ed394798de399__GALOIS_INDEPENDENT_REVIEW.md | export SHA256 935ed394798de3999d670e1186a9cdd26752170f81ce253eff5e948fb56ddbed</t>
  </si>
  <si>
    <t>For exact sixteen-point green coefficient certificate, match precisely the topology, size, gauges and field; establish a reusable theorem increment before proposing a standalone novelty claim. Preserve this boundary: Overparameterized finite seed; no size lift/uniform generator/complexity gain; positive certificate means existence, not positive real coefficients.</t>
  </si>
  <si>
    <t>C10</t>
  </si>
  <si>
    <t>Success does not solve columns, scales or full factorization. General solver novelty must not be claimed. Q27: Choose one surviving chart; prove an exact all-row identity or target-specific exclusion with all guards, then charge synthesis and precision. Implementation: Exact…</t>
  </si>
  <si>
    <t>Projective row-constraint graph solver</t>
  </si>
  <si>
    <t>The s=2 exception is retained. The gap is not claimed sharp across all gauges. No uniform metric bound is established for arbitrary nonunitary endpoints. The new section-nine edit bound still needs an independent audit.</t>
  </si>
  <si>
    <t>[{"archive_relative_path":"library_delta_extracted/fft_hero0_phase17_two_sided_gauge_2026-10-10/fft_hero0_phase17_two_sided_gauge/THEOREMS.md","sha256":"4223eddb30efb4ab03e48566cfc9268534f69a94e15074984107c39b037c04f8","inspection":"Latest Library source theorem read as inert text in full; analytic scope checked, but no separate independent audit located and supplied code/certificate scripts not executed."}]</t>
  </si>
  <si>
    <t>accepted Related current status (scope, not blanket theorem equivalence): Q27: Construction open. Target-fiber equivalence and four-ratio local dominance are accepted. Phase41 separately excludes two unitary-cycle summands for N&gt;8 and gives fixed-branch ceilings. Surviving full…</t>
  </si>
  <si>
    <r>
      <rPr>
        <rFont val="Arial"/>
        <color rgb="FF1155CC"/>
        <sz val="10.0"/>
        <u/>
      </rPr>
      <t xml:space="preserve">Catalogue: C10
</t>
    </r>
    <r>
      <rPr>
        <rFont val="Arial"/>
        <color rgb="FF1155CC"/>
        <sz val="10.0"/>
        <u/>
      </rPr>
      <t>novelity breakthough: C10</t>
    </r>
  </si>
  <si>
    <t>Restricted adaptive evaluator; not new Galois mathematics.</t>
  </si>
  <si>
    <t>Q19: Proof closed. Phase18 curvature energy, forest-holonomy rank and full inherited commutator-spectrum arguments reconstructed and accepted.
Q25: Proof closed. Two-sided gauge spectrum gives rank/edit floor; operator denominator sharpened.</t>
  </si>
  <si>
    <t>Q19: Specific quantitative synthesis unresolved; classical gauge/switching and spectral mechanisms explicit.
Q25: Classical spectral mechanism; exact application priority unresolved.</t>
  </si>
  <si>
    <t>Q19: O(E) exact-scalar diagnostic requires supplied references and paid norm certificates. Source floating-point tests do not give outward-rounded certification. Implementation: Certified finite-precision implementation pending
Q25: Exact impossibility allows invertible endpoints; metric floor requires unitary endpoints. Implementation: Not applicable to abstract proof</t>
  </si>
  <si>
    <t>https://github.com/AgentSlop-Si/research/blob/main/math/archive/objects/93/93b237e0e3d425cc126df06c60d686ec644159fa31e035df38dc7bfa849f4835__REVIEW.md | export SHA256 93b237e0e3d425cc126df06c60d686ec644159fa31e035df38dc7bfa849f4835 Q27 current…</t>
  </si>
  <si>
    <t>proved_scoped | REVIEW-14 | Internal scoped outcome. Proof/certificate replay limits: review_bindings: matching_reviews/Q25_REVIEW.md
matching_reviews/Q19_INTAKE_PROOFS.md: 2.1-2.2, 2.5
matching_reviews/REVIEW_LEDGER.json: R25,R26,R29</t>
  </si>
  <si>
    <t>For projective row-constraint graph solver, match precisely the topology, size, gauges and field; establish a reusable theorem increment before proposing a standalone novelty claim. Preserve this boundary: Success does not solve columns, scales or full factorization.</t>
  </si>
  <si>
    <t>accepted_scope: Paired monomial normalizer; exact arbitrary-invertible-endpoint exclusion for even s&gt;=4; phase-gauge metric floors; fixed-gauge projection; uniform rank/edit budget; generic full-rank specialization.
Model/guards/costs: model: N=s^2, even s&gt;=4, half-grid involution, commuting reference. Metric results require complex unitary diagonal endpoints. s=2 is an explicit exception.
cost_ledger: Occurrence-wise edits give rank &lt;=k only with legal actual/reference inverse factors. Operator floor denominator N-2k for 2k&lt;N; relative Frobenius denominator N. Exact uniform count ceil(N(1-rho)/8); generic count N/2 is not uniform.
Corrections/rejected extensions: rejected_or_not_established: No arbitrary nonunitary endpoint metric floor.
No all-gauge full-rank defect or unrestricted FFT time lower bound.</t>
  </si>
  <si>
    <t>No universal FFT lower bound; finite-field additive uncertainty not imported from prime complex case; dense structured repairs remain possible. No new current closure; historical limitations remain. Next comparison: Compare the exact grammar and endpoint freedoms with…</t>
  </si>
  <si>
    <t>fresh_checks: checks/CHECK_RESULTS.json: two_sided_gauges; 180 normalizer controls, four exact joint Gram projectors, four identity-gauge rank controls.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</si>
  <si>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General curvature-bearing constructions and certified finite-precision implementations remain separate.
Current supplement treatment: 
Packet priority qualification: No priority assessment or upgrade in this consolidation.
Historical gaps and historical current-overlay text are preserved in the consolidated ledger and A:V.</t>
  </si>
  <si>
    <r>
      <rPr>
        <rFont val="Arial"/>
        <color rgb="FF1155CC"/>
        <sz val="10.0"/>
        <u/>
      </rPr>
      <t xml:space="preserve">Catalogue: C11
</t>
    </r>
    <r>
      <rPr>
        <rFont val="Arial"/>
        <color rgb="FF1155CC"/>
        <sz val="10.0"/>
        <u/>
      </rPr>
      <t>novelity breakthough: C11</t>
    </r>
  </si>
  <si>
    <t>https://github.com/AgentSlop-Si/research/blob/main/math/archive/objects/de/de519608a7ea065ea1278805d3b987ae9aa4a2b6001aa5a4202c135bc3e8ec9a__PHASE12_AUDIT.md | export SHA256 c5c98e059939b604241ff8063bec71abbf94137bb866c2beb7a7fea1b9e804fe…</t>
  </si>
  <si>
    <t>C13-FIXED-DIRECTIONS</t>
  </si>
  <si>
    <t>Does not solve direction discovery; direction-pass/scale-failure explicit N5 control; finite fields need enough nonzero scale choices. No new current closure; historical limitations remain. Next comparison: Match precisely the topology, size, gauges and field; establish a…</t>
  </si>
  <si>
    <t>Fixed-direction Green completion</t>
  </si>
  <si>
    <r>
      <rPr>
        <rFont val="Arial"/>
        <color rgb="FF1155CC"/>
        <sz val="10.0"/>
        <u/>
      </rPr>
      <t xml:space="preserve">Catalogue: C13-FIXED-DIRECTIONS
</t>
    </r>
    <r>
      <rPr>
        <rFont val="Arial"/>
        <color rgb="FF1155CC"/>
        <sz val="10.0"/>
        <u/>
      </rPr>
      <t>novelity breakthough: C13-FIXED-DIRECTIONS</t>
    </r>
  </si>
  <si>
    <t>https://github.com/AgentSlop-Si/research/blob/main/math/archive/objects/05/052b4155a0737109131d4d668495be161d867e209c1dea5c27717e366a4d339c__REVIEW.md | export SHA256 052b4155a0737109131d4d668495be161d867e209c1dea5c27717e366a4d339c</t>
  </si>
  <si>
    <t>For fixed-direction green completion, match precisely the topology, size, gauges and field; establish a reusable theorem increment before proposing a standalone novelty claim. Preserve this boundary: Does not solve direction discovery; direction-pass/scale-failure explicit N5 control; finite fields need enough nonzero scale choices.</t>
  </si>
  <si>
    <t>["F015","C12"]</t>
  </si>
  <si>
    <t>[2026-10-13; full status reconciliation]
OPEN: implementation, costing, integration or a stronger extension remains; the earlier accepted scoped result is retained.
Earlier dated history (preserved verbatim):
The named CHIRP-PHASE43-44::certificate-api obligation is closed at reviewed scope. Mathematical certificates are complete; the supplied-prime/root implementation is bounded and resource-limited (N&lt;=4096,r&lt;=8,p&lt;=2^31−1,cap&lt;=50,000,000). It is not guaranteed to decide every admitted input: N4096/r8/F65537/psi6561/all-ones returns LIMIT exactly at the50million cap, with no certificate or output. LIMIT/INVALID/UNSUPPORTED are never nonmembership.</t>
  </si>
  <si>
    <t>For priority, compare the exact all-length transfer and complete cost/error interface, not the already classical weak dyadic approximation headline. For implementation, start with the source-pinned certified flat-window constructor and its denominator/precision budget; do not restart the completed bounded blocker scan.</t>
  </si>
  <si>
    <t>Independent scoped ACCEPT: for the primitive-2N-root common-chirp family x[n]=psi^[b n(n−N)] sum_a c_a w^(an), w=psi², the complete positive/negative membership-certificate contract holds mathematically for every N&gt;=1 and r&gt;=0 over exact fields admitting psi. Transform is negative-sign unnormalized. The small N&lt;=2r branch enumerates all phases; the large branch recomputes two-window eliminant polynomials and exhausts surviving phases using nonzero cyclic-Hankel minors. MEMBER supplies support, amplitudes and all N outputs; NONMEMBER supplies exhaustive exclusion. The distinct Q13 family and rank-one result are unchanged.</t>
  </si>
  <si>
    <t>Incoming queue 35</t>
  </si>
  <si>
    <t>Independent review ZIP SHA256 cabe2af62d2347a0e0e3dfd8165923ea8e93690ffb47f85d971bfdebed26bb87; INDEPENDENT_REVIEW.md baf6ce0c48a556626c1caa691ad8f7ee3f3dd821b91da815cdd6adcb5fd9e355. Candidate2298e49da4bd0d75acc4b24ef2f3e38360a6922f3188661bee26119c2b6e8a0c; codea4f9da9ea4bf70984b82823894cd0f33e9a2b2839a82672ff0cd4ed68cd96151. Fresh10775 decisions,69537 output coordinates,47882 grid determinants,17338 explicit minors and656 independent polynomial points; rank7/8 large-branch decisions;4269 classifier and2498 verifier cutoffs. Minimal N2/r1/F5 input(1,0) is NONMEMBER even though direct fallback returns its DFT. Default-cap endpoint and cold replay pass; source programs stayed inert.</t>
  </si>
  <si>
    <t>Accepted; distinct extension, not same as per-fiber cap.</t>
  </si>
  <si>
    <t>Earlier O(N) aggregate algorithm can be better when K0=O(Q). Not all inputs, no free heavy-fiber transforms or future-budget charging.</t>
  </si>
  <si>
    <t>[{"archive_relative_path":"master/fft_research_master_20261009/additions/0155_material_coverage_and_new_results/reviews/review_growing_fiber/source/THEORY.md","sha256":"a5c0da63f7761f91c26cf7662afb0ba5f7874f330db36791addde9bf6c58f045","inspection":"Attributed saved evidence; supplied research programs unrun in this review","bytes":22661},{"archive_relative_path":"master/fft_research_master_20261009/additions/0155_material_coverage_and_new_results/reviews/review_growing_fiber/REVIEW.md","sha256":"77803ddc6aeb79ee42a1e22c6048090d00db98886db1aef3214c4a9240e70e2b","inspection":"Attributed saved evidence; supplied research programs unrun in this review","bytes":9115}]</t>
  </si>
  <si>
    <t>[2026-10-13 12:24:37 UTC; frozen accepted-source cutoff]
Scope selection required: choose one multipath candidate beyond all-entry uniqueness. Freeze topology and anchors; check divisors, Laurent orders, H e0=1, HS=DH and the full paid ledger.
Earlier dated history (preserved verbatim):
Construct one legal full-row Fourier network outside all-entry uniqueness, with explicit topology/triangular chart, exact coefficients and every nonzero divisor, cancellation of every negative Laurent order, exact H e0=1 and HS=DH, and charged coefficient preparation/full-output evaluation. Then prove a uniform family and costs for any asymptotic claim. Selected-minor matching alone is insufficient; the five-edge F2 witness shows a unique full-minor path family can coexist with multiple entry paths. General CMLGC remains open; priority comparison is partial.</t>
  </si>
  <si>
    <t>[2026-10-13; full status reconciliation]
OPEN: a new proof or positive construction remains. Earlier accepted scoped theorems remain complete.
Earlier dated history (preserved verbatim):
Progressed open. The all-entry unique-path subcase has exact edge minimum N*sopfr(N): prime N gives N²; N=2^k gives 2N log2 N; all N&gt;=2 give E&gt;e N ln N, excluding O(N log log N) within this added class. The original CMLGC legal-network existence conjecture remains unretired. Selected unique-minor charts, multipath signed/Laurent cancellation and cyclic Green realizations are outside the theorem. No unrestricted FFT operation lower bound or arithmetic-optimality conclusion.</t>
  </si>
  <si>
    <t>Independent restricted theorem accepted: for every N&gt;=2, E_min(N)=N*sopfr(N) in the strictly all-entry unique-boundary-path Fourier DAG model, where sopfr sums prime factors with multiplicity. Finite scalar-weighted DAGs have disjoint input sources/output sinks, full transfer F_N[i,j]=zeta^(ij), and exactly one nonzero path per boundary pair. Count every active scalar edge, including unit edges and each reused-constant occurrence; zero and boundary-invisible edges may be pruned. Classical mixed-radix FFT attains the bound. This is scalar EDGE complexity only.</t>
  </si>
  <si>
    <t>Q14: Proof closed. Original F015 cap and aggregate theorems freshly reread and independently accepted with fresh exact controls and all guarded Green-domain assumptions.</t>
  </si>
  <si>
    <t>Incoming queue 21</t>
  </si>
  <si>
    <t>Q14: Classical transform ingredients; exact intermediate-fiber/rejection interface remains unresolved.</t>
  </si>
  <si>
    <t>Q14: Resolve exact intermediate-fiber and rejection-interface priority; any bounded-word implementation requires its own complete contract. Implementation: Fresh exact controls independently reviewed; bit complexity, numerical stability and production validation remain separate.</t>
  </si>
  <si>
    <t>proved_scoped | REVIEW-14 | Internal scoped outcome. Proof/certificate replay limits: review_bindings: matching_reviews/F015_CURRENT_AUDIT.md: 3.4
matching_reviews/F015_INDEPENDENT_REVIEW.md
matching_reviews/F015_REVIEW_LEDGER.json: H07,H08,H11,H14,H15
Source identity/access boundary: 
Documented sanitized exports: 77803ddc6aeb79ee42a1e22c6048090d00db98886db1aef3214c4a9240e70e2b. Original-byte gaps remain preserved.</t>
  </si>
  <si>
    <t>Independent restricted CMLGC review ZIP SHA256 7c3427686164a7285d25275cc9c020a0d402bafaee35ee9ed071fcfe2ad3dc31; candidate ZIP dfcafb4bb6ce7433af27b538049c2c882241f3db140c81e8394d8d88f857b3db; proof e621e470c581bfac14262a25cb556632abb9809042d051fe0c61f39c1db4b42f. Fresh independent69 lengths/152409 exact boundary coefficients,17 author certificates/4183 coefficients, N2..8 rank-one rectangle exhaustion and unique-minor-versus-entry, cancellation, pruning and cyclic controls passed. Uniform analytic proof supplies the theorem; finite controls do not extrapolate it. Classical unambiguous-network/rectangle mechanisms and mixed-radix construction identified; Papadimitriou1979 primary full text remains unread, so neither exact rediscovery nor worldwide novelty is established. N1 is separate: disjoint terminals require one edge.</t>
  </si>
  <si>
    <t>accepted_scope: Exact aggregate-budget recognition sum r_t&lt;=K0 and full outputs on acceptance, with unrestricted individual fiber weight up to M.
Model/guards/costs: model: F015 balanced dyadic exact-field model; public K0 in[0,N]; ell=log2 M; a=max(1,ceil(K0/Q)); B=min(M/2,a ell).
cost_ledger: O(N log(B+2)+QB^2+M ell(1+K0/B)+N log(1+K0/M)); rejecting heavy count&lt;=floor(K0/(B+1))+1. Unsaturated simplification only when B=a ell; K0=O(Q log^c N) gives eventual O_c(N log log N).
Corrections/rejected extensions: rejected_or_not_established: Per-fiber cap class is not equivalent to aggregate class.
Cannot omit last-heavy +1 or charge it to nonexistent accepted budget.
No uniform all-input sub-FFT transform.</t>
  </si>
  <si>
    <t>[2026-10-13 12:24:37 UTC; frozen accepted-source cutoff]
Scope selection required: choose one new shared DAG and smallest nontrivial conductor bundle. Check Equation 15, every packet and zero block, and the full paid ledger. Stop at a finite certificate or missing DAG.
Earlier dated history (preserved verbatim):
Find and justify a faster complete evaluator outside the literal two-transform independent-channel schedule, with full coefficients, cross-packet zeros, cold preparation, wrappers and all outputs charged. Current emitted graph needsO(NlogN)scalar/word storage; implicit description alone does not give a linear-memory implementation. Input encoding, precision/stability and actual bit/physical costs remain open. Existing structural acceptance and source guards are unchanged.</t>
  </si>
  <si>
    <t>[2026-10-13; full status reconciliation]
OPEN: a new proof or positive construction remains. Earlier accepted scoped theorems remain complete.
Earlier dated history (preserved verbatim):
Uniform all-size scalar construction and its literal independent-channel radix cost are accepted. The fast CFGL::weighted-DAG evaluator stays OPEN. The restricted cost obstruction is not a direct-sum or unrestricted weighted-DAG/Fourier lower bound: channel sharing, pruning or algebraic replacement changes the charged architecture. NoO(NloglogN), numerical/bit speedup, optimized linear-storage evaluator, new discovery or priority claim.</t>
  </si>
  <si>
    <t>Independent scoped ACCEPT for every dyadic N=2^t: adjacent-conductor carrier/character scalar DAG computes every within-packet coefficient and every cross-conductor/cross-copy zero with actual internal mixed-conductor registers. Label selection, coefficient preparation and physical wrappers addO(N)work, but the explicitly expanded complete two-transform Gauss/radix core costsTheta(NlogN). N1identity,N2principal-only andN4scalar-carrier boundaries are included; primitive supplied-root guards and same-N O(N)-wrapper equivalence are retained.</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</si>
  <si>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fresh_checks: checks/CHECK_RESULTS.json: cap_aggregate_fibers.aggregate_cases;72 cases including zero-budget and heavy-first/heavy-last rejection; true-support oracle and +1 count verified.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</si>
  <si>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Incoming queue 19</t>
  </si>
  <si>
    <t>Independent review ZIP SHA256 3a359f06f203b094b7fc9ffb5999f75cea70437b9dd84ae4c544d265450fcac2; REPORT.md 68d29a3bc633935af283cb981a8015e6accee7a074f155c6913f009b6fb76bda. Candidate67f7c83014e4b0a30968442734b3dde445da1dd01611e49a6917af429d9ae643. Fresh independent interpreter:20057packet entries including17362zeros,24404physical Fourier entries,7272Gauss identities and5mutated graphs; separate candidate cold replay331476packet/21845physical entries reproduces bytes. Exact preparationP=N+2t+2sum(distinct M&gt;=2)M+K withK&lt;=V. Cached principal scaling permits3t; literal verifier recomputes anduses4t. Physical arithmetic is3H+3Qplus+8V+3t (or4t literally), plus preparation,generation,address/data/output work. Character-overhead constants and partition-restricted core charge are proved, not inferred from samples.</t>
  </si>
  <si>
    <t xml:space="preserve">
https://docs.google.com/spreadsheets/d/1BHaGJHkXxf_UfZdyTKF2zrWNFzIP4IvhaqFMj-83BjU/edit#gid=627764102&amp;range=A4:V4
Independent sparse-transfer blocker review: Library libfile_fff234eac5e081918fa126ed306fb891 v0; archive SHA256 e9f4e2c2b4f973cde28f28eb203994d6f358bf31990a1352630e9a6212bbabfb; report SHA256 641a3c4bc5c74210afa05dc49764b8a862892ceaf4a4c0118bee714e21bf152c. Next cycle C4:F4.</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</si>
  <si>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remaining_obligations: Old constant-average O(N) regime remains a distinct better comparator at some parameters.
Same representation, Green and implementation qualifications as F015.
Current supplement treatment: 
Packet priority qualification: No priority assessment or upgrade in this consolidation.
Historical gaps and historical current-overlay text are preserved in the consolidated ledger and A:V.</t>
  </si>
  <si>
    <t>https://docs.google.com/spreadsheets/d/1BHaGJHkXxf_UfZdyTKF2zrWNFzIP4IvhaqFMj-83BjU/edit#gid=627764102&amp;range=A4:V4</t>
  </si>
  <si>
    <t>Ideal HIKP arithmetic. No relative-l2 guarantee or finite-word sparse-engine certificate. Next comparison: Compare the exact error norm and scale with sparse Fourier recovery, sampling and rank barriers; a sublinear per-bin scale need not imply meaningful relative-l2 accuracy.</t>
  </si>
  <si>
    <t>[2026-10-13 14:29:35 UTC; accepted-source cutoff]
Shared dependency priority 60 is unchanged. Preserve F016's separate Gaussian/Green probability, range, coefficient and production obligations. Q16 still needs source-pinned executable composition and independent end-to-end conformance.
Earlier dated history (preserved verbatim):
[2026-10-13 12:24:37 UTC; frozen accepted-source cutoff]
Priority 60 is unchanged for the shared implementation dependency. Preserve F016's distinct Gaussian/Green theorem and its own finite-word probability, numerical-range, coefficient and production obligations. Q16 still requires source-pinned integrated execution and end-to-end conformance.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Tolerance exceeds typical dense-spectrum bin scale by N^(1/2−alpha). No endpoint alpha=1/2, no relative per-bin/l2 approximation. Prototype fixed seed is not fresh randomness; sampler repair is theoretical; overflow/NaN and rounding guards incomplete. Q16: Ideal HIKP…</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</si>
  <si>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[2026-10-13; accepted-result cutoff 03:06 UTC; frozen successor sync]
OPEN: deterministic locate/recover routing and remaining guards; the root/bucket/phase numerical stage is independently COMPLETE (priority 15).
Earlier dated history (preserved verbatim):
[2026-10-13; full status reconciliation]
OPEN: actual negative_root/phase totality and source-bound arithmetic composition. SS21 adapter and uniform cold-window numerical-totality stages are COMPLETE15. Parent and entropy/recovery premises stay separate.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Accepted result at cited scope; recorded follow-up open</t>
  </si>
  <si>
    <t>[2026-10-12 16:17 UTC; independently accepted bounded ternary raw Weyl interface]
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Earlier dated history (preserved):
[2026-10-11 23:25 UTC; independently accepted bounded Q07 raw-mode reference]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https://docs.google.com/spreadsheets/d/1BHaGJHkXxf_UfZdyTKF2zrWNFzIP4IvhaqFMj-83BjU/edit#gid=627764102&amp;range=A7:V7</t>
  </si>
  <si>
    <t>https://docs.google.com/spreadsheets/d/1BHaGJHkXxf_UfZdyTKF2zrWNFzIP4IvhaqFMj-83BjU/edit#gid=627764102&amp;range=A7:V7</t>
  </si>
  <si>
    <t>[2026-10-13 14:29:35 UTC; accepted-source cutoff]
Related Q16 implementation dependency: BUCKETS and deterministic decoding are separately accepted, and the paid source bridge is mathematically conditional on Delta/alpha&lt;=rho. This does not upgrade F016's distinct Gaussian/Green theorem or certify its finite-word executor.
Earlier dated history (preserved verbatim):
[2026-10-13 12:24:37 UTC; frozen accepted-source cutoff]
Related Q16 implementation dependency only: recovered-edition fidelity and compact-window v2 R1/C1 accounting/labeling are accepted at their exact hashes. This does not upgrade F016's separate Gaussian/Green ideal O(N log log N) mechanism or certify its finite-word executor.
Earlier dated history (preserved verbatim):
[2026-10-13; source cutoff 10:52 UTC; newly recovered-source proposal]
Related Q16 implementation/composition supplement; this does not replace the historical Gaussian/Green theorem.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Shared Q16 implementation stage only; the historical Gaussian/Green theorem and distinct P05 §S6 HIKP transfer remain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[2026-10-13 00:04 UTC; current cycle]
Independent scoped ACCEPT (13 October2026): Gaussian near-one rounded-base collapse obstruction, deterministic perturbation lemma and sufficient preweight precision p&gt;=ceil((2+alpha)log2N)+8. Independent129 symbolic multiplicity states,1277 rational bounds, binary64 scalar collapse and cold replay. The whole randomized consequence still assumes the inherited ideal Gaussian theorem; this is not a certified finite-word Fourier transform or HIKP integration. A separately proposed certified-seed Gaussian preparer subgate is54; F016/HIKP next action and priority60 are unchanged.
Earlier dated history (preserved verbatim):
Independent theorem audit supports asymptotics; number theory unconditional. Finite-word implementation not certified. Related current status (scope, not blanket theorem equivalence): Q16: Proof closed. For fixed 0&lt;α&lt;1/2 and c&gt;0, all-length O(N) dense output has ||error||∞ ≤ Cα…</t>
  </si>
  <si>
    <r>
      <rPr>
        <rFont val="Arial"/>
        <color rgb="FF1155CC"/>
        <sz val="10.0"/>
        <u/>
      </rPr>
      <t xml:space="preserve">Catalogue: F016
</t>
    </r>
    <r>
      <rPr>
        <rFont val="Arial"/>
        <color rgb="FF1155CC"/>
        <sz val="10.0"/>
        <u/>
      </rPr>
      <t xml:space="preserve">novelity breakthough: F016
</t>
    </r>
    <r>
      <rPr>
        <rFont val="Arial"/>
        <color rgb="FF1155CC"/>
        <sz val="10.0"/>
        <u/>
      </rPr>
      <t>Theorem register 31</t>
    </r>
  </si>
  <si>
    <t>["F091"]</t>
  </si>
  <si>
    <t>["Q07"]</t>
  </si>
  <si>
    <t xml:space="preserve">
https://docs.google.com/spreadsheets/d/1BHaGJHkXxf_UfZdyTKF2zrWNFzIP4IvhaqFMj-83BjU/edit#gid=627764102&amp;range=A13:V13</t>
  </si>
  <si>
    <t>https://docs.google.com/spreadsheets/d/1BHaGJHkXxf_UfZdyTKF2zrWNFzIP4IvhaqFMj-83BjU/edit#gid=627764102&amp;range=A13:V13</t>
  </si>
  <si>
    <t>For two-sided gauge metric refinement, compare the exact invariant and equality/metric claim with classical Fourier equivalence, switching, Gram and spectral methods; preserve unitary versus arbitrary-invertible distinctions. Preserve this boundary: Exact impossibility allows invertible endpoints; metric floor requires unitary endpoints.</t>
  </si>
  <si>
    <t>Accepted under explicit pilot/identifiability promises; confluent bridge is design with controls.</t>
  </si>
  <si>
    <t xml:space="preserve">
https://docs.google.com/spreadsheets/d/1BHaGJHkXxf_UfZdyTKF2zrWNFzIP4IvhaqFMj-83BjU/edit#gid=627764102&amp;range=A14:V14</t>
  </si>
  <si>
    <t>Exact-g is not at-most-g. Repeated shifts, zero component spectra and dirty/degenerate pilots can reject legitimate wider families. Shipped dispatcher does not call all new branches.</t>
  </si>
  <si>
    <t>https://docs.google.com/spreadsheets/d/1BHaGJHkXxf_UfZdyTKF2zrWNFzIP4IvhaqFMj-83BjU/edit#gid=627764102&amp;range=A14:V14</t>
  </si>
  <si>
    <t>For weil sign correction and exact support, attribute Heisenberg/Weil/Bruhat and character-table theory; isolate only a precise extra interface, degeneracy or cost theorem for any further novelty search. Preserve this boundary: Genuine Weil factors plus permitted external monomials only.</t>
  </si>
  <si>
    <t>[{"archive_relative_path":"master/fft_research_master_20261009/additions/2115/INTEGRATED_RESULTS.md","sha256":"2d2a67a3ec1f72c32ac39b54ce853048a195e0b90ddf2543fd8d5f83c34794ae","inspection":"Attributed saved evidence; supplied research programs unrun in this review","bytes":9849},{"archive_relative_path":"master/fft_research_master_20261009/additions/2115/shear_trace/audit/AUDIT_REPORT.md","sha256":"5597a056be038290dc763c846dab8a1e4a3e280a2b7b1d606c45d911b14e8ac3","inspection":"Attributed saved evidence; supplied research programs unrun in this review","bytes":16360},{"archive_relative_path":"master/fft_research_master_20261009/additions/2115/shear_trace/audit/CONFLUENT_FUSION.md","sha256":"5f31ce4af2eba202f66ce217c07feafdcf038d4d96bb557c53c3a4c7f2f686a4","inspection":"Attributed saved evidence; supplied research programs unrun in this review","bytes":6658}]</t>
  </si>
  <si>
    <t xml:space="preserve">
https://docs.google.com/spreadsheets/d/1BHaGJHkXxf_UfZdyTKF2zrWNFzIP4IvhaqFMj-83BjU/edit#gid=627764102&amp;range=A15:V15</t>
  </si>
  <si>
    <t>https://docs.google.com/spreadsheets/d/1BHaGJHkXxf_UfZdyTKF2zrWNFzIP4IvhaqFMj-83BjU/edit#gid=627764102&amp;range=A15:V15</t>
  </si>
  <si>
    <t>Q07: Proof closed. Raw short-mode recognition strengthened on dyadic grids to O(N log(t+2)+t²). Application remains O(Nr).</t>
  </si>
  <si>
    <t>For curvature and matrix proof completions, compare the exact invariant and equality/metric claim with classical Fourier equivalence, switching, Gram and spectral methods; preserve unitary versus arbitrary-invertible distinctions. Preserve this boundary: Saved affine layouts, nonzero/unitary guards and literal grammars retained; no unrestricted lower bound.</t>
  </si>
  <si>
    <t>Q07: Classical Prony/pruning synthesis; interface priority unresolved.</t>
  </si>
  <si>
    <t>Q07: Exact field with supplied primitive roots and complete rejection verification. Implementation: Implementation pending</t>
  </si>
  <si>
    <t>proved_scoped | REVIEW-15 | Internal scoped outcome. Proof/certificate replay limits: source_implementation_status: Historical new branches not called by shipped dispatcher; confluent bridge is a proved design with dense controls. Q07 overlay is related but not theorem-identical.
Source identity/access boundary: 
Documented sanitized exports: 5597a056be038290dc763c846dab8a1e4a3e280a2b7b1d606c45d911b14e8ac3. Original-byte gaps remain preserved.</t>
  </si>
  <si>
    <t xml:space="preserve">scope_and_separate_costs: membership: Complete raw validation after the identifiable gauge or clean nondegenerate exact-g / fixed-total-order-D pilot. Wider dirty/degenerate-pilot families can decline.
discovery: Charged pilot and trace DFTs, Hankel/Vandermonde solves, raw sparse innovation discovery; confluence enumerates positive multiplicity compositions of fixed D.
rejection: All bounded failed attempts charged. Single-gauge O_d(N+(d+1)M^2+M(Q+R_b)+Q R_a) plus inversion/integer work. Pilot failure does not exclude all representations.
verification: Every raw sample, pilot, residual and reconstruction. Growing g retains 2^g N; fixed D retains composition-search and up-to-2^D recurrence constants.
application: Full DFT of accepted input, including gN baseline and g Q R_a event work. Fixed orders, balanced N=QM, R_b=O(Q), polynomial-size supplied prime imply O(N). Not arbitrary-vector operator application.
exceptional: z=1 exact binomial kernels; repeated poles require confluent recovery. Zero spectra/colliding eigenvalues/dirty pilots can reject. Universal g=M recovery/application remains superlinear.
remaining: Integrate and validate optimized production branches if desired.
Do not import Q07 sparse fresh-vector application into common chirps or shear/orbit families.
Pay growing-order inversion, enumeration, field and root costs.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</si>
  <si>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 xml:space="preserve">
https://docs.google.com/spreadsheets/d/1BHaGJHkXxf_UfZdyTKF2zrWNFzIP4IvhaqFMj-83BjU/edit#gid=627764102&amp;range=A18:V18</t>
  </si>
  <si>
    <t>https://docs.google.com/spreadsheets/d/1BHaGJHkXxf_UfZdyTKF2zrWNFzIP4IvhaqFMj-83BjU/edit#gid=627764102&amp;range=A18:V18</t>
  </si>
  <si>
    <t>Fixed sizes and legal stage guards. No uniform family conditioning or all-length construction. Next comparison: Match precisely the topology, size, gauges and field; establish a reusable theorem increment before proposing a standalone novelty claim.</t>
  </si>
  <si>
    <t>proof_review: ### ALG-006: shear, Newton, orbit union and confluence
Accepted scope: negative-sign DFT on interleaved x[t+Qu], N=QM, supplied prime p&gt;N of polynomial size and primitive Nth root, Q^2,M^2=O(N). Single-gauge Newton discovery needs nonzero C0[h] and fewer than M/4 corrupt first-pair ratios. Exact-g orbit discovery needs Q&gt;=2g, distinct shifts and channel eigenvalues, and nonzero component spectra. Green innovations begin after a clean nondegenerate 2g-row pilot. The confluent design permits multiplicities with fixed total D, a clean 2D-row pilot and nonsingular D-square Hankels; p&gt;D and distinct nonzero poles are essential.
- Raw membership: every accepted candidate is checked against every raw sample. Failure of the selected gauge or a dirty/degenerate pilot can decline a vector that belongs to a wider representational family. Exact-g is not at-most-g.
- Discovery: charged direct pilot/trace transforms, small Hankel/Vandermonde solves, root-index matching and, for unknown multiplicities, all positive compositions of D over discovered shifts. No discrete-log oracle or free support is assumed.
- Rejection: includes bounded failed sparse recognitions and every attempted parameter branch. For fixed d the single-gauge bound is O_d(N+(d+1)M^2+M(Q+R_b)+Q R_a), with O(M+R_b+1) scalar inversions and O(M log M) integer preprocessing. No general complete search over all gauges is supplied by its pilot rule.
- Verification: complete pilot checking, raw residual formation and raw reconstruction. The Green recurrence expansion costs O(2^g N), not O(N) uniformly in growing g. Confluent expansion has at most 2^D terms and its multiplicity enumeration has D-dependent constants.
- Application: clean orbit output costs O(gN+(3g+1)M^2+g^3 M+g^2 M). Green output/recognition retains O(gM^2+g^3M+2^gN+M(Q+R_b)+gN+gQR_a+g^2M+g2^g). Confluence is O_D(N+M^2+M(Q+R_b)+Q R_a). These become linear only under fixed structural orders, balance and R_b=O(Q). Scalar inversions and p-bit costs are separate or absorbed only under the stated polynomial-field specialization. Every output is explicit.
Exceptional cases: geometric/binomial kernels at z=1 use their binomial value; repeated poles use confluent rather than ordinary Vandermonde recovery. Zero component spectra, pole collisions and early innovations cannot be silently accepted by the nonconfluent pilot. A universal g=M orbit basis exists but its stated recovery and gN application are superlinear; its existence is not a universal linear evaluator. Rank-one displacement can coexist with full ordinary rank.
Current Q07 qualification: sparse membership is O(N log(t+2)+t^2), with sparse acceptance's DFT emitted by O(N) scatter. Its separately reviewed dyadic common-chirp decision is O(Nr^3 log(r+2)+r^(2+3log2(3))), plus O(1+r^4) inversions and O(N+r^4) field elements. Every completed failed attempt is paid. Sparse failure does not reject the chirped family; a budget abort is UNKNOWN. This overlay does not remove ALG-006's pilots or give common chirps the sparse fresh-vector application formula.
Fresh evidence: 21 full 128-point output checks, 120 repeated-pole nondegenerate Hankels, unknown shift/scale/multiplicity pilot recovery, two degenerate exact-two-orbit pilot controls, the four-disagreeing-votes Newton counterexample, and a rank-4 matrix with rank-1 displacement. Three separate sparse-operator controls, repeated/off-grid-root controls and a chirp-only membership control check the Q07 interface boundary. The full optimized unified recognizer was not replayed.
fresh_checks: degenerate_exact_two_orbit_pilots_detected: 2
full_vectors: 21
exact_bins: 2688
nondegenerate_repeated_pole_hankels: 120
unknown_shift_scale_multiplicity_pilots_recovered: 21
pilot_counterexample_votes: 3
1
1
1
1
16
3
16
ordinary_rank: 4
displacement_rank: 1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</si>
  <si>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Row-specific inherited assessment: Classical annihilating-polynomial technique; project-specific certified support adaptation.</t>
  </si>
  <si>
    <t>unrestricted_fft_outcome: open_not_established
Current supplement treatment: 
Packet priority qualification: No priority assessment or upgrade in this consolidation.
Historical gaps and historical current-overlay text are preserved in the consolidated ledger and A:V.</t>
  </si>
  <si>
    <t>Accepted support-adaptive algorithm, with historical README hash-binding caveat.
[2026-10-11; full-table evidence audit] Current canonical README SHA256 f1b1856375df9240f253a4e1f124c455b5b22e92bb26df544c7f5f01abffda1c is freshly accepted only for its powered-root annihilator recurrence and exact online arithmetic-instruction ledger (k&gt;=1, supplied distinct nonzero roots, arbitrary amplitudes). New independent controls: 28,950 small cases, 214,230 coordinates, and every modal basis vector of the N=4096 example in two fields. Planner, cold setup counts, fallback implementation, production execution and external priority remain unreviewed in this pass. The historical review binds a different README hash and is not relabeled.</t>
  </si>
  <si>
    <t>For supplied distinct modal roots z_s and amplitudes a_s, powered-node polynomial R_b(t)=product_{lambda in {z_s^b}}(1−lambda t) yields recurrence f_m=−sum_i r_i f_(m−bi). All N requested exponential-sum values exact.</t>
  </si>
  <si>
    <t>Roots/amplitudes supplied, no free extraction from numerator. Minimal polynomial degree is not evaluator lower bound. Does not improve arbitrary k-support O(N log k).
No new current closure; historical limitations remain.</t>
  </si>
  <si>
    <t>https://github.com/AgentSlop-Si/research/blob/main/math/archive/objects/f1/f1b1856375df9240f253a4e1f124c455b5b22e92bb26df544c7f5f01abffda1c__f1b1856375df9240__README.md | export SHA256 f1b1856375df9240f253a4e1f124c455b5b22e92bb26df544c7f5f01abffda1c
https://github.com/AgentSlop-Si/research/blob/main/math/archive/objects/0d/0df64bd669a94b8166f8d8abc0fa6592f078b5a6db9e87c30e249d698c65d619__0df64bd669a94b81__INDEPENDENT_REVIEW.md | export SHA256 0df64bd669a94b8166f8d8abc0fa6592f078b5a6db9e87c30e249d698c65d619
[2026-10-11; full-table evidence audit] New bounded review ALG014_FRESH_SCOPED_REVIEW.md SHA256 3169d820665e2ae7fafd929bb053d1d7320418ffaa3cae09fde8a58fd290f632; controls ALG014_FRESH_CONTROL_RESULTS.json SHA256 30b54097c800deea0be91adf13f6be8cd09fd7a46a3817a33bb5380ff480743e; current-source binding and unreviewed residual obligations in ALG014_REVIEW_RECEIPT.json. Sealed full-table audit: Library libfile_74e96ac06f688191b9e43bd6a269b976 v0; SHA256 3673f567bdd105318472bc8eacdebccaa84cf5e8b7803d421f5b437bfca8487e; exact Library readback and all 279 manifest entries verified.</t>
  </si>
  <si>
    <t>[2026-10-13 14:29:35 UTC; accepted-source cutoff]
Scoped independent acceptances: Q16-BUCKETS, Q16-DECODER, Q16-BRIDGE. Exact review/archive pins are preserved in the 14:29:35 UTC proposal source index. libfile_8b14fe3af66c8191a7655fe97a804534 libfile_f8402eb2d654819188dae3ce26db7d3e libfile_a220d4fc59508191887fde75e178457c
Earlier dated history (preserved verbatim):
[2026-10-13 12:24:37 UTC; frozen accepted-source cutoff]
Q16-EDITION: libfile_a6613a31b8e88191a96e6db6b3cb3cb0; archive SHA-256 abc583f6731cf252e7a3223493e1b4df452c0868463a6afac2cf5472311a788b
Q16-EDITION-REVIEW: libfile_81fde655801481919d0cb56be92f9c6c; archive SHA-256 dee91201ce36572b432da5267374829b46d1f2a3bbfcfa1b172d787923a19857
Q16-WINDOW-V2: libfile_9c669121d8e881918106839b5d88659f; archive SHA-256 61470f1629aac492006a6a30f4de339db8953157dda68c5f79f81af74876504a
Accepted v2 production source SHA-256 e29741e71c276c156d708f1d9dce6d60ff9d3d2c34a6045b03630c46506dac59; R1/C1 only.
Earlier dated history (preserved verbatim):
[2026-10-13;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full status reconciliation]
Accepted cold-window review seal f7a5699374c1c2950fcfa69b4afecc80443f6fe6d87c6dc9c9f7af6bbae48789; 47 payloads. SS21 adapter seal 8a570f40f4cdac0ef800196f357be25fddada4ced079ba1cf551a9a169c75e45.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https://github.com/AgentSlop-Si/research/blob/main/math/archive/objects/ec/eced2bc72d85f7cf4666dac4d1ba9faaf2c268cb343bcc497261edd2bb206cad__eced2bc72d85f7cf4666dac4d1ba9faaf2c268cb343bcc497261edd2bb206cad__GAUSSIAN_ALL_LENGTH_AUDIT.md | export…</t>
  </si>
  <si>
    <t>["F092"]</t>
  </si>
  <si>
    <t>Classical annihilating-polynomial technique; project-specific certified support adaptation.</t>
  </si>
  <si>
    <t>FEEDBACK | Feedback and low-degree resolvent identities</t>
  </si>
  <si>
    <t>Technical lemma or supporting specialization within Feedback and low-degree resolvent identities</t>
  </si>
  <si>
    <t>Row-specific inherited assessment: Woodbury/Schur and finite-dimensional algebra known; implementation integration contribution.</t>
  </si>
  <si>
    <t>Closing edge U Lambda V^T reduces to invertible d×d Schur closure S=I−G Lambda; z_r=w_r+J^r U Lambda S^-1 g. Rank-one coupling change uses rank-one correction and no new T call; arbitrary dirty scratch preserved by explicit circuits.</t>
  </si>
  <si>
    <t>No reduction of first arbitrary T/FFT. Singular closure really nonunique and must reject; arbitrary observation functionals are not free.
No new current closure; historical limitations remain.</t>
  </si>
  <si>
    <t>Compare matrix-polynomial and resolvent identities with classical Cayley, spectral-projector and Schur methods; check whether the proposed constructor already contains a Fourier oracle.</t>
  </si>
  <si>
    <t>Eligible factorization, roots, chirp choice and inversion must be charged. No arbitrary-length free padding; fixed support can still have maximal ordinary Hankel rank.</t>
  </si>
  <si>
    <t>https://github.com/AgentSlop-Si/research/blob/main/math/archive/objects/32/322f0d1a5a76019fcd8102aaeab68f0302fe6effa83dc7fdc42339de552ec134__322f0d1a5a76019fcd8102aaeab68f0302fe6effa83dc7fdc42339de552ec134__README.md | export SHA256 322f0d1a5a76019fcd8102aaeab68f0302fe6effa83dc7fdc42339de552ec134
https://github.com/AgentSlop-Si/research/blob/main/math/archive/objects/33/33247cdb1153f0205e9c15aeaa40e2d31183758e03322fb275a1509b5a00641b__33247cdb1153f0205e9c15aeaa40e2d31183758e03322fb275a1509b5a00641b__INDEPENDENT_REVIEW.md | export SHA256 33247cdb1153f0205e9c15aeaa40e2d31183758e03322fb275a1509b5a00641b
https://github.com/AgentSlop-Si/research/blob/main/math/archive/objects/65/65eaef1e9c9049a58fb028c891c0bd5e40e7e3ec693b71d9e28f17c5a500187c__65eaef1e9c9049a58fb028c891c0bd5e40e7e3ec693b71d9e28f17c5a500187c__README.md | export SHA256 65eaef1e9c9049a58fb028c891c0bd5e40e7e3ec693b71d9e28f17c5a500187c
https://github.com/AgentSlop-Si/research/blob/main/math/archive/objects/eb/ebaebdba4b83432857c81c741138ab32b14f3e806cc26d1cd53359024dfa6bba__ebaebdba4b83432857c81c741138ab32b14f3e806cc26d1cd53359024dfa6bba__INDEPENDENT_REVIEW.md | export SHA256 ebaebdba4b83432857c81c741138ab32b14f3e806cc26d1cd53359024dfa6bba</t>
  </si>
  <si>
    <t>[{"archive_relative_path":"master/fft_research_master_20261009/additions/2115/INTEGRATED_RESULTS.md","sha256":"2d2a67a3ec1f72c32ac39b54ce853048a195e0b90ddf2543fd8d5f83c34794ae","inspection":"Attributed saved evidence; supplied research programs unrun in this review","bytes":9849},{"archive_relative_path":"master/fft_research_master_20261009/additions/2115/sparse_phase/audit/PHASE6_SPARSE_SUPPORT_AUDIT.md","sha256":"f8a630d61c469188c1c33a1e5fcd57b0cc39ea251fff78aba08b2cc7c7e29f3a","inspection":"Attributed saved evidence; supplied research programs unrun in this review","bytes":18899}]</t>
  </si>
  <si>
    <t>Incoming queue 31</t>
  </si>
  <si>
    <t>proved_scoped | REVIEW-15 | Internal scoped outcome. Proof/certificate replay limits: source_implementation_status: Source proxy omits at least r(Q-1) seed additions and other setup; asymptotic corrected ledger retained.
Source identity/access boundary: 
Documented sanitized exports: f8a630d61c469188c1c33a1e5fcd57b0cc39ea251fff78aba08b2cc7c7e29f3a. Original-byte gaps remain preserved.</t>
  </si>
  <si>
    <t>Woodbury/Schur and finite-dimensional algebra known; implementation integration contribution.</t>
  </si>
  <si>
    <t xml:space="preserve">scope_and_separate_costs: membership: Exact common support in blockwise fixed-chirp analysis; every raw coordinate reconstructed. Field characteristic excludes 2Q, Q=KM even, K&gt;=M&gt;=2.
discovery: At most r full short transforms on acceptance, at most R+1 on cap rejection; chirp, shift and factorization fixed/supplied.
rejection: O(Q+RQ+(R+1)M log M) before decoding; literal source returns rejection, no shipped FFT fallback.
verification: All per-block coefficient/reconstruction tests. Exact equality necessary; floating tolerance accepts x=(atol/2)e0 as empty despite full exact support.
application: O(Q+rQ+rK log K+(r+1)M log M), O(Q) words, all Q outputs. With eligible M=Theta(log Q), O((r+1)Q); no free padding theorem.
exceptional: Even-cycle antiperiodic gauge g[Q]=-1 needs two invertible. Full r=M bank is ordinary FFT. Exact modulus implementation narrower than abstract even-composite identity.
remaining: Implement/charge fallback only in a compatible field/length model.
A growing chirp/factorization search is separate work.
No robust floating-point membership certificate established.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</si>
  <si>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proof_review: ### ALG-007: global sparse phase support
Accepted scope: Q=KM even, K&gt;=M&gt;=2, supplied fixed unit slope a and shift beta, compatible exact root, characteristic not dividing 2Q. The executable modular source's dyadic/fixed-field domain is narrower than the even-composite algebra. Chirp/factorization discovery is not free.
- Raw membership: blockwise exact analysis has common support S; full reconstruction certifies each block. Fixed support has K|S| degrees of freedom. Exact equality, not a floating tolerance, is required.
- Discovery: maintain the support union. A failed restricted certificate triggers a complete M-transform revealing at least one new mode. At most r complete discoveries occur on accepted support r; at most R+1 before rejection at cap R.
- Rejection: O(Q+RQ+(R+1)M log M), before decoding. The shipped code returns rejection; the prose FFT fallback is not implemented there.
- Verification/application: accepted complete work O(Q+rQ+rK log K+(r+1)M log M), storage O(Q). It includes raw reads, root table, support certificates, all r Green decoders, seed sums, accumulation and all Q writes. M=Theta(log Q) gives O((r+1)Q); arbitrary lengths do not acquire that factorization by free padding.
The even-cycle gauge is antiperiodic, g[Q]=-1, so division by two is legal only in the stated characteristic. Full support r=M is the ordinary FFT endpoint. The tolerance counterexample x=(atol/2)e0 invalidates exact floating membership. Seed additions omitted from the source proxy include at least r(Q-1); exact field algebra proves neither stable floating recognition nor a bit-cost speedup.
Fresh evidence: 2,129 exact membership decisions, 764 accepted complete outputs, 1,365 declines, 3,942 output-coordinate checks, even composite lengths, late-support and cap controls. All accepted decoders satisfy the Green difference equation and direct negative-sign DFT.
fresh_checks: membership_decisions: 2129
accepted: 764
rejected: 1365
exact_bins: 3942
late_support_and_cap_controls: True
floating_tolerance_counterexample: For atol&gt;0, x=(atol/2)e0 can pass an empty-support tolerance certificate although its exact support is all M modes.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</si>
  <si>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Row-specific inherited assessment: Standard middle-product/Toeplitz reuse on known q-Weyl similarity.</t>
  </si>
  <si>
    <t>Accepted restricted operator actions.
Related current status (scope, not blanket theorem equivalence): Q07: Proof closed. Raw short-mode recognition strengthened on dyadic grids to O(N log(t+2)+t²). Application remains O(Nr).</t>
  </si>
  <si>
    <t>One tail route evaluates p(C)H_q(A) via r-coordinate projection in O(Nr+r²); block route evaluates C^(N−r)p(C), deg p&lt;r, rank&lt;=r using projected inverse convolution and shared decoding.</t>
  </si>
  <si>
    <t>Full H_q(C) not covered. r=N would need another root/backend and costs ordinary FFT order anyway. Input independence of tail action does not make complete Fourier fast.
Q07: Exact field with supplied primitive roots and complete rejection verification. Implementation: Implementation pending</t>
  </si>
  <si>
    <t>https://github.com/AgentSlop-Si/research/blob/main/math/archive/objects/e7/e7c06a4bc237a97c74aefc854ad6b7d22d44f7c7f858ec82789780935e857c35__e7c06a4bc237a97c__README.md | export SHA256 e7c06a4bc237a97c74aefc854ad6b7d22d44f7c7f858ec82789780935e857c35
https://github.com/AgentSlop-Si/research/blob/main/math/archive/objects/7b/7bb8400c402dc65c0f741d0820bcc3ca3829261c853e8f2ac7a629fdd1463c60__7bb8400c402dc65c0f741d0820bcc3ca3829261c853e8f2ac7a629fdd1463c60__README.md | export SHA256 433f08d898ea3c403ff4da71e33e9e836f156584c64781dc3b81fca589f7eee1
https://github.com/AgentSlop-Si/research/blob/main/math/archive/objects/8c/8c14a657058b76788e5176acdc89b20d2dbb46dbe872a8d1f446cddf717a1916__8c14a657058b76788e5176acdc89b20d2dbb46dbe872a8d1f446cddf717a1916__INDEPENDENT_REVIEW.md | export SHA256 8c14a657058b76788e5176acdc89b20d2dbb46dbe872a8d1f446cddf717a1916
https://github.com/AgentSlop-Si/research/blob/main/math/archive/objects/8c/8c3b40fa499aacd02699c93e7b07d4f6370b38593d716e8efc76ddd3da8ff047__8c3b40fa499aacd02699c93e7b07d4f6370b38593d716e8efc76ddd3da8ff047__GENERIC_INDEPENDENT_REVIEW.md | export SHA256 8c3b40fa499aacd02699c93e7b07d4f6370b38593d716e8efc76ddd3da8ff047
Q07 current accepted scope: https://docs.google.com/spreadsheets/d/1BHaGJHkXxf_UfZdyTKF2zrWNFzIP4IvhaqFMj-83BjU/edit#gid=1877766156&amp;range=A10:V10</t>
  </si>
  <si>
    <t>Incoming queue 23</t>
  </si>
  <si>
    <t>["F089"]</t>
  </si>
  <si>
    <t>Standard middle-product/Toeplitz reuse on known q-Weyl similarity.</t>
  </si>
  <si>
    <t>Row-specific inherited assessment: Structured algebra/recursion result, no general originality claim.</t>
  </si>
  <si>
    <t>Finite corner retained: C gauges to (I+J)U; anticommuting involution gives off-diagonal split and legal linear first basis change. Correct recursively closed family has growing filter degree.</t>
  </si>
  <si>
    <t>Slower than known O(N log N) comparator. Child D2 has three nonzeros/row, so pretending it is same two-sparse family is false.
No new current closure; historical limitations remain.</t>
  </si>
  <si>
    <t>https://github.com/AgentSlop-Si/research/blob/main/math/archive/objects/23/239adb59c756af0317788283e19feb83d3293801546749b9b22447eccaee2b05__239adb59c756af0317788283e19feb83d3293801546749b9b22447eccaee2b05__README.md | export SHA256 239adb59c756af0317788283e19feb83d3293801546749b9b22447eccaee2b05
https://github.com/AgentSlop-Si/research/blob/main/math/archive/objects/f9/f9de1b8b0cb4009625285d2d6b1a81cf920deaede0b81f73eb963846f8ecff7c__f9de1b8b0cb4009625285d2d6b1a81cf920deaede0b81f73eb963846f8ecff7c__INDEPENDENT_REVIEW.md | export SHA256 f9de1b8b0cb4009625285d2d6b1a81cf920deaede0b81f73eb963846f8ecff7c
https://github.com/AgentSlop-Si/research/blob/main/math/archive/objects/e8/e84fd241ddf5f362c09cb41cec13483b6f67c40703acfe6bec5f13e5e1ce6d46__e84fd241ddf5f362c09cb41cec13483b6f67c40703acfe6bec5f13e5e1ce6d46__README.md | export SHA256 e84fd241ddf5f362c09cb41cec13483b6f67c40703acfe6bec5f13e5e1ce6d46</t>
  </si>
  <si>
    <t>[2026-10-13; full status reconciliation]
Named scope CLOSED using existing recorded independent acceptance / exclusion; this reconciliation is not a new full proof audit. independently_accepted
Earlier dated history (preserved verbatim):
independently_accepted Reachability implies rank at most three for the explicit four-column matrix. Nonzero exact minors exclude the pinned seed-19 Fourier targets at N=4,16,64,256, including the explicit integer/rational characteristic-zero lifts.</t>
  </si>
  <si>
    <t>Delay orientation is not unique. Rejection fallback needs compatible root/backend. Source operation proxies omit projective subtractions and scans; fixed caps essential for all-input worst-case envelope.</t>
  </si>
  <si>
    <r>
      <rPr>
        <rFont val="Arial"/>
        <color rgb="FF1155CC"/>
        <sz val="10.0"/>
        <u/>
      </rPr>
      <t xml:space="preserve">novelity breakthough: FINITE-EDIT-SELECTED-PAIR-20261010
</t>
    </r>
    <r>
      <rPr>
        <rFont val="Arial"/>
        <color rgb="FF1155CC"/>
        <sz val="10.0"/>
        <u/>
      </rPr>
      <t xml:space="preserve">Incoming queue 14
</t>
    </r>
    <r>
      <rPr>
        <rFont val="Arial"/>
        <color rgb="FF1155CC"/>
        <sz val="10.0"/>
        <u/>
      </rPr>
      <t>Research queue 47</t>
    </r>
  </si>
  <si>
    <t>[{"archive_relative_path":"master/fft_research_master_20261009/additions/2333_source_reviews/INTEGRATED_RESULTS.md","sha256":"0b5f8d5db244d83483cf91eecf0d3520feb7f35182469a07cd1f02d872342e53","inspection":"Attributed saved evidence; supplied research programs unrun in this review","bytes":6740}]</t>
  </si>
  <si>
    <t>Exact source binding: Research queue L47; exported note SHA256 093c2c4e299fcd1e8f497ec782f6296d296bb82227b94440de54316ef03e0963; final source-coverage packet libfile_f76e200c4eec8191b344b1156d5d8922 v0.</t>
  </si>
  <si>
    <t>Structured algebra/recursion result, no general originality claim.</t>
  </si>
  <si>
    <t>proved_scoped | REVIEW-15 | Internal scoped outcome. Proof/certificate replay limits: source_implementation_status: Full matching Phase19 review recovered beyond assigned summary. Literal Green solver can reject nonsingular zero-diagonal cases; Bluestein fallback requires extra roots.</t>
  </si>
  <si>
    <t>Row-specific inherited assessment: Classical Padé/Hankel tools, project-scoped obstruction.</t>
  </si>
  <si>
    <t xml:space="preserve">scope_and_separate_costs: membership: Unknown &lt;=s-tap circular C with C(S)r=e0, 1&lt;=s&lt;=N/2, supplied exact field/root and characteristic not dividing N.
discovery: 2s paid dense Fourier probes, reciprocals, recurrence recovery, full subgroup root scan, O(s^3) interpolation; no free roots/factors/support.
rejection: O(Ns+s^3) bounded attempt; fixed caps give O(N) overhead before separately admissible FFT fallback. Graph-cap candidate growth is exponential if allowed to grow.
verification: All N cyclic convolution equations cost O(Ns). This eliminates false prefixes and forces nonvanishing denominators.
application: All N reciprocated denominator values in O(Ns), included in cold O(Ns+s^3); output is the accepted r transform.
exceptional: Zero Fourier probes and degenerate/non-grid recovery decline. Reverse delay orientation is equivalent. Sparse numerator/denominator recovery with general multiple forcing remains open.
remaining: Retain source admissibility and root-planning restrictions.
Do not reduce variable-s cost to O(Ns).
General multi-impulse blind rational discovery remains unproved.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</si>
  <si>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Related Q16 dependency only; this row's own model and broader obligations remain unchanged.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Related Q16 dependency only; preserve this fusion row's own theorem/model.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Related HIKP numerical stage only; preserve this fusion row's own theorem/model.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Related HIKP numerical stages only; preserve this fusion row’s own theorem/model.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Certify sparse-engine finite-word numerics and exact prior-work interface. Q16: Ideal HIKP arithmetic. No relative-l2 guarantee or finite-word sparse-engine certificate. Ideal HIKP arithmetic. This is weak coordinate error, not relative-l2 error. Finite-word sparse-engine…</t>
  </si>
  <si>
    <t>If H_q(C)=p(C)r(C)^−1, r(0)!=0 and minpoly C=z^N, then deg p+deg r&gt;=N−1, sharp. Applies to products with bounded total rational degree.</t>
  </si>
  <si>
    <t>High-degree sparse factors or different noncommuting operators may be cheap; tail fusion is a positive counterexample to degree→time inference.
No new current closure; historical limitations remain.</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</si>
  <si>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[2026-10-13; accepted-result cutoff 03:06 UTC; frozen successor sync]
OPEN: deterministic locate/recover routing and remaining guards; the root/bucket/phase numerical stage is independently COMPLETE (priority 15).
Earlier dated history (preserved verbatim):
[2026-10-13; full status reconciliation]
OPEN: actual negative_root/phase totality and source-bound arithmetic composition. SS21 adapter and uniform cold-window numerical-totality stages are COMPLETE15. Parent and entropy/recovery premises stay separate.
Earlier dated history (preserved verbatim):
Proof closed at cited scope; recorded follow-up open</t>
  </si>
  <si>
    <t>proof_review: ### ALG-008: blind sparse circular inverse
Accepted scope: 1&lt;=s&lt;=N/2, supplied exact field/root with characteristic not dividing N, and an unknown circular polynomial C with at most s taps satisfying C(S)r=e0, where (Sr)[j]=r[j-1]. All Fourier values are nonzero. Unknown invertible products of fixed-many graph binomials driven by one impulse are included through their combined sparse inverse, without unique factor recovery.
- Raw membership/discovery: compute 2s paid dense Fourier probes and reciprocals; recover their minimal exponential recurrence, evaluate its roots on all N subgroup nodes, and solve amplitudes. This finds node labels by grid evaluation, not a free discrete logarithm. A short prefix alone never certifies raw membership.
- Rejection: zero probes, unsuitable recurrence, wrong/missing grid roots, singular interpolation or failed full certificate decline. The bound is O(Ns+s^3) including unsuccessful bounded work, not O(Ns) uniformly in s. Fixed caps give O(N) overhead before an admissible fallback.
- Verification: all N cyclic equations C(S)r=e0, costing O(Ns). This forces the denominator to be nowhere zero and establishes the complete output uniquely.
- Application: evaluate every denominator and reciprocate, O(Ns), included in the O(Ns+s^3) cold total. Combined taps are discovered; general sparse numerator-and-denominator recovery with multiple forcing impulses remains unproved.
The implementation's Bluestein fallback needs compatible 2Nth and power-of-two convolution roots beyond the theorem's Nth root. Its inherited Green constructor can reject nonsingular matrices with zero diagonals. The graph-delay orientation is nonunique; variable graph caps have exponential candidate growth. Historical projective-subtraction and scan omissions change printed proxies. Complex Vandermonde/denominator conditioning and root/field discovery remain separate.
Fresh evidence: 1,250 exhaustive F5^4 input/cap decisions against an independent inverse-spectrum oracle, 48 accepted outputs and 1,202 declines. A nontrivial length-16 inverse is recovered blindly. A mutation preserving the four training probes is rejected by the full certificate. Fresh order-by-order Hankel solves are a verification oracle, not an optimized BM implementation.
fresh_checks: exhaustive_membership_decisions: 1250
accepted: 48
rejected: 1202
blind_inverse_full_vector: True
unchanged_four_probe_mutant_rejected: True
method: order-by-order Hankel solves, not inherited BM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</si>
  <si>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Related Q16 dependency/composition supplement; the original P05 S6 fusion theorem keeps its own scope.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Q16 dependency only; this fusion row's own scope stays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Related Q16 dependency only; this row's own model and broader obligations remain unchanged.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Related Q16 dependency only; preserve this fusion row's own theorem/model.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Related HIKP numerical stage only; preserve this fusion row's own theorem/model.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Related HIKP numerical stages only; preserve this fusion row’s own theorem/model.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For fixed 0&lt;α&lt;1/2 and c&gt;0, all-length O(N) dense output obeys ||error||∞ ≤ Cα N^(−α)||x||₂ with probability ≥1−N^(−c), using fresh randomness per fixed input.</t>
  </si>
  <si>
    <r>
      <rPr>
        <rFont val="Arial"/>
        <color rgb="FF1155CC"/>
        <sz val="10.0"/>
        <u/>
      </rPr>
      <t xml:space="preserve">Fusion list 15
</t>
    </r>
    <r>
      <rPr>
        <rFont val="Arial"/>
        <color rgb="FF1155CC"/>
        <sz val="10.0"/>
        <u/>
      </rPr>
      <t>Prior work 17</t>
    </r>
  </si>
  <si>
    <t>Classical Padé/Hankel tools, project-scoped obstruction.</t>
  </si>
  <si>
    <t>Row-specific inherited assessment: Classical finite q-exponential identity and L1 median optimality.</t>
  </si>
  <si>
    <t>Accepted exact all-input graph rewrite when input word has prescribed structure.
Related current status (scope, not blanket theorem equivalence): Q07: Proof closed. Raw short-mode recognition strengthened on dyadic grids to O(N log(t+2)+t²). Application remains O(Nr).</t>
  </si>
  <si>
    <t>product_{a=0}^{b−1}H_q(xi^a z)=H_(q^b)(z^b) mod z^N. For arbitrary listed phase multiplicities, signed cycle flows correct to reference orbit; median circulation minimizes sum|f_e| in that rewrite family.</t>
  </si>
  <si>
    <t>["F088"]</t>
  </si>
  <si>
    <t>Fourier factorization does not automatically contain that word. Intervening noncommuting maps, independent inputs or omitted signed corrections invalidate replacement; no universal algorithm.
Q07: Exact field with supplied primitive roots and complete rejection verification. Implementation: Implementation pending</t>
  </si>
  <si>
    <t>https://github.com/AgentSlop-Si/research/blob/main/math/archive/objects/e0/e0b4fdd1981b636632721e7d44dbe81d68b94fe5d19f0acaba57b1335de8f423__073_e0b4fdd1981b6366.inert.txt | export SHA256 e0b4fdd1981b636632721e7d44dbe81d68b94fe5d19f0acaba57b1335de8f423
https://github.com/AgentSlop-Si/research/blob/main/math/archive/objects/79/790aea73dfd7d6f1b12726fbcdd8dd0cc87b9a65c2ee705af4303f8f9831a980__77_790aea73dfd7d6f1.md | export SHA256 790aea73dfd7d6f1b12726fbcdd8dd0cc87b9a65c2ee705af4303f8f9831a980
https://github.com/AgentSlop-Si/research/blob/main/math/archive/objects/d8/d866c38fb26c76d966dcb7f384378079910cc0c60a404d3ecee99b716d6e47cc__d866c38fb26c76d966dcb7f384378079910cc0c60a404d3ecee99b716d6e47cc__README.md | export SHA256 d866c38fb26c76d966dcb7f384378079910cc0c60a404d3ecee99b716d6e47cc
Q07 current accepted scope: https://docs.google.com/spreadsheets/d/1BHaGJHkXxf_UfZdyTKF2zrWNFzIP4IvhaqFMj-83BjU/edit#gid=1877766156&amp;range=A10:V10</t>
  </si>
  <si>
    <t>Theorem conditional on nondegeneracy; actual source overly rejects valid noncoprime cases.</t>
  </si>
  <si>
    <t>True resonance is alpha^(N/gcd(N,delta))=1, not alpha^N=1. Corrected N8/GF97 counterexample accepted independently; source remains unchanged. Hybrid needs N&gt;=8; proxies omit root rebuilding.</t>
  </si>
  <si>
    <t>[{"archive_relative_path":"master/fft_research_master_20261009/additions/2351_constructive_gates/INTEGRATED_RESULTS.md","sha256":"25714db4a29fb0d86f50cd18d252904482c68088ae45c3b91f9d38dd8efc77aa","inspection":"Attributed saved evidence; supplied research programs unrun in this review","bytes":11512}]</t>
  </si>
  <si>
    <t>Classical finite q-exponential identity and L1 median optimality.</t>
  </si>
  <si>
    <t>Technical lemma or supporting specialization within Weak-error sampling and sketch approximation</t>
  </si>
  <si>
    <t>Row-specific inherited assessment: Useful falsification, built from standard energy accounting.</t>
  </si>
  <si>
    <t>[2026-10-11 14:20 UTC; legacy resonance boundary reconciled]
Fresh scoped audit confirms the exact resonance boundary and revalidates the existing legacy over-rejection; no new algorithm or discovery. Existing conditional two-defect recovery and resultant degree &lt;=45 are unchanged.
Prior dated record, preserved verbatim:
No new task-level proof acceptance at this checkpoint; use the explicitly historical statement and scope.</t>
  </si>
  <si>
    <t>For N=4^m and equal-magnitude prefix sqrt N support, every head choice forces either tail traversal or declared sparse-head backend to perform &gt;=N log2N/4 butterflies at stronger epsilon||x||1/sqrt N tolerance.</t>
  </si>
  <si>
    <t>Fixed algorithm architecture, ideal exact arithmetic; not all deterministic approximation algorithms.</t>
  </si>
  <si>
    <t>Additional phase structure, other backends or altered intermediate representation outside proof. Native instruction counts not inferred.
No new current closure; historical limitations remain.</t>
  </si>
  <si>
    <t>Restricted extension; historical priority not assessed beyond inherited screening. The fresh resonance audit confirms an existing safe-over-rejection boundary and does not establish a new algorithm or discovery.</t>
  </si>
  <si>
    <t>https://github.com/AgentSlop-Si/research/blob/main/math/archive/objects/d7/d72c0c9a6c465003348f48324c3c3328f34696f564a33681bffa1057313b6e7b__d72c0c9a6c465003348f48324c3c3328f34696f564a33681bffa1057313b6e7b__README.md | export SHA256 d72c0c9a6c465003348f48324c3c3328f34696f564a33681bffa1057313b6e7b</t>
  </si>
  <si>
    <t>[2026-10-11 14:20 UTC; legacy resonance boundary reconciled]
Legacy Hero1 Phase20 discover_resultant over-rejects noncoprime zero-pole inputs; its exact gate SHA-256 4a1c07d1d6933a399871655eef547451fe8cb24fd026ab70b733b45bda9d8038 is preserved unchanged in Phase24. With g=gcd(N,delta), reject for the declared at-most-one-pole policy exactly when g&gt;1 and alpha^(N/g)=1. Fresh minimal-length N8/GF97 control has omega=alpha=33, delta=2, r=(49,49,65,65,11,11,72,72), nonzero resultant T(2)=48, linear gcd A-33 and no poles. This is safe over-rejection in a valid engine/fallback domain, not incorrect accepted output. Later Hero1 compressed/short-probe paths bypass the predicate; the separate HERO17 Phase23 seed-budget fix does not repair this API. No production patch or complete current-dispatcher re-audit is claimed.
Prior dated record, preserved verbatim:
No new current closure; historical limitations remain.</t>
  </si>
  <si>
    <t>proved_scoped | REVIEW-15 | Internal scoped outcome. Proof/certificate replay limits: source_implementation_status: Known source fast-path completeness failure retained; no original code patched. Accepted-output soundness survives with full certificate and valid fallback. Printed counters omit roots/negations/algebra.</t>
  </si>
  <si>
    <t>[2026-10-13 14:29:35 UTC; accepted-source cutoff]
Scoped independent acceptances: Q16-BUCKETS, Q16-DECODER, Q16-BRIDGE. Exact review/archive pins are preserved in the 14:29:35 UTC proposal source index. libfile_8b14fe3af66c8191a7655fe97a804534 libfile_f8402eb2d654819188dae3ce26db7d3e libfile_a220d4fc59508191887fde75e178457c
Earlier dated history (preserved verbatim):
[2026-10-13 12:24:37 UTC; frozen accepted-source cutoff]
Q16-EDITION: libfile_a6613a31b8e88191a96e6db6b3cb3cb0; archive SHA-256 abc583f6731cf252e7a3223493e1b4df452c0868463a6afac2cf5472311a788b
Q16-EDITION-REVIEW: libfile_81fde655801481919d0cb56be92f9c6c; archive SHA-256 dee91201ce36572b432da5267374829b46d1f2a3bbfcfa1b172d787923a19857
Q16-WINDOW-V2: libfile_9c669121d8e881918106839b5d88659f; archive SHA-256 61470f1629aac492006a6a30f4de339db8953157dda68c5f79f81af74876504a
Accepted v2 production source SHA-256 e29741e71c276c156d708f1d9dce6d60ff9d3d2c34a6045b03630c46506dac59; R1/C1 only.
Earlier dated history (preserved verbatim):
[2026-10-13;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full status reconciliation]
Accepted cold-window review seal f7a5699374c1c2950fcfa69b4afecc80443f6fe6d87c6dc9c9f7af6bbae48789; 47 payloads. SS21 adapter seal 8a570f40f4cdac0ef800196f357be25fddada4ced079ba1cf551a9a169c75e45.
Earlier dated history (preserved verbatim):
P05, L02</t>
  </si>
  <si>
    <t xml:space="preserve">scope_and_separate_costs: membership: N&gt;=8 and interpolation implementation prime p&gt;55; &lt;=2-defect model additionally satisfying nonzero resultant and linear specialized gcd, then full certificate.
discovery: Eight charged probes; degree&lt;=45 padded resultant; fixed algebra/interpolation; O(N) full root scan and at most 45 candidate defect scans.
rejection: Degenerate resultant/gcd is gate decline, not nonmembership in all two-defect models. Every candidate and fallback charged; shared-probe hybrid needs early N&gt;=8 guard.
verification: Later Hankel filters plus complete time-domain defect scan. An eight-probe match is insufficient.
application: Sparse forcing and denominator division at every nonpole; coprime resonance has one paid O(N) repair. Genuine noncoprime multipole cases excluded by current branch.
exceptional: g poles iff alpha^(N/g)=1 for g=gcd(N,delta), otherwise zero. Source alpha^N guard over-rejects nonresonant g&gt;1 cases; corrected mathematical branch recovered fresh.
remaining: Patch source guard and early hybrid length check before claiming corrected implementation coverage.
Rebuild exhaustive arithmetic accounting for literal implementation.
Charge extra backend roots and any expanded multi-pole repair.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</si>
  <si>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[2026-10-13; source cutoff 10:52 UTC; newly recovered-source proposal]
Priority 60 is preserved for the shared implementation/evidence parent. Fixed-N mathematics, bounded v2 policy and all-length finite-word existence have accepted scoped reviews. This is no score, novelty or practical-speed upgrade.
Earlier dated history (preserved verbatim):
[2026-10-13; accepted-result cutoff 05:16:43 UTC; bounded later acceptance]
Preserve the shared Q16 parent at 60. The fixed-SS21 trusted-model mathematical stage is COMPLETE 15; diagnostic v1 is independently rejected and the minimal v2 correction remains pending at this freeze. Mathematical acceptance and unrestricted causal-label fidelity are separate. Current priority 60/100 applies to unchanged Q16 operational/source parent; it is not a novelty probability.
Earlier dated history (preserved verbatim):
[2026-10-13; accepted-result cutoff 04:23:32 UTC; reviewed-results sync]
The accepted repaired conditional transport is complete at 15. The remaining operational entropy/source and whole-pipeline abort bridge is the same shared parent obligation across these views. Current priority 60/100 applies to remaining work; it is not a novelty probability.
Earlier dated history (preserved verbatim):
[2026-10-13; accepted-result cutoff 03:48:30 UTC; bounded later-stage sync]
Related Q16 dependency only; preserve this fusion row's own theorem/model. The deterministic routing and repaired exact-threshold stage is independently COMPLETE (priority 15). Current 60 belongs to the separate repaired-source conditional whole-output bridge under review; it is one shared dependency, not an additional discovery or task. Dimensions (information gain, tractability, defensible novelty opportunity, scope/impact, evidence readiness)=(4, 3, 1, 3, 4); rubric score 60. Current priority 60/100.
Earlier dated history (preserved verbatim):
[2026-10-13; accepted-result cutoff 03:06 UTC; frozen successor sync]
Shared-task priority for the Q16 routing dependency, not the FUS-09 theorem novelty or an additional independent task; historical workflow37 is preserved. Root/bucket/phase numerical totality is COMPLETE (priority 15). The current 60 belongs to source-bound deterministic routing/remaining guards, now including validation of a separately reported source-domain defect. Dimensions (information gain, tractability, defensible novelty opportunity, scope/impact, evidence readiness)=(4, 3, 1, 3, 4); rubric score 60. Current priority 60/100 measures remaining work only.
Earlier dated history (preserved verbatim):
[2026-10-13; full status reconciliation]
The fixed SS21 acquisition/stable rational-access stage and uniform W=16Q cold-window numerical-totality proof/review are COMPLETE15. This current score belongs to the distinct actual negative_root/phase totality and source-bound arithmetic-composition task. No whole-recovery, physical-entropy model or speed/novelty claim is accepted.
Earlier dated history (preserved verbatim):
Workflow/intake triage only; scope comes from its current source row and is not an independent theorem assessment. Triage from recorded evidence, 2026-10-12; not a proof or novelty probability.</t>
  </si>
  <si>
    <t>proof_review: ### ALG-009: unknown shifted two-defect recognition
Accepted scope: N&gt;=8, supplied prime p&gt;55 and primitive Nth root for the interpolation implementation. For h=(I-alpha S^delta)r with at most two nonzeros, eight paid Fourier probes produce two Hankel cubics. Their padded resultant is a polynomial of degree at most 45. The promised branch requires a nonzero resultant, a linear specialized gcd and the complete raw defect certificate. Degree drops may add candidate roots; they do not invalidate the necessary resultant equation.
- Discovery: fixed-size interpolation/algebra, O(N) evaluation on the root grid, at most 45 candidate scans. The geometric-stream version needs only the supplied Nth root; the literal backend may require further convolution roots.
- Rejection: a zero resultant, higher-degree gcd or unavailable bounded repair is a gate decline, not proof of nonmembership in all two-defect models. Every failed scan and any fallback is charged. The shared-probe hybrid needs the N&gt;=8 guard before indexing eight root powers.
- Verification: later Hankel checks are still only filters; compute every time-domain defect coordinate and require support&lt;=2.
- Application: explicit sparse forcing and division at every nonpole; a coprime resonant case has one paid O(N) direct-frequency repair. Noncoprime resonance has g=gcd(N,delta) poles, and that multi-repair case is outside the accepted bounded source branch.
Correct resonance: there are g poles iff alpha^(N/g)=1, otherwise none. The preserved source's alpha^N guard falsely rejects some g&gt;1 nonresonant candidates. Retain either its narrower implementation coverage or the corrected mathematical guard; this packet changes no source code. Freshly verified example: N=8, p=97, omega=64, delta=2, alpha=64, r=(1,50,64,96,22,33,50,75), h=(2,3,0,0,0,0,0,0). Its gcd is a+33, T(2)=95 and it has no poles. The corrected detector recovers all outputs, including the equivalent reversed orientation.
Fresh evidence: 8,352 resonance predicates reproduce exactly 702 old-guard false rejections; resultant interpolation and extra evaluation points agree; a changed input retaining all eight probes fails full certification. These predicate counts are not 702 proven nondegenerate fast-family instances. Root-table rebuilding, pruned negations and fixed algebra omissions prevent treating historical benchmark proxies as exact totals.
fresh_checks: counterexample_recovered: delta: 2
alpha: 64
residual: 2
3
0
0
0
0
0
0
poles: 
delta: 6
alpha: 47
residual: 0
0
0
0
0
0
3
53
poles: 
counterexample_resultant_degree: 31
specialized_gcd: 33
1
T_at_2: 95
resonance_predicates: 8352
old_guard_nonresonant_false_rejections: 702
eight_probe_mutant_rejected: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</si>
  <si>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Useful falsification, built from standard energy accounting.</t>
  </si>
  <si>
    <t>[2026-10-13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Related Q16 dependency/composition supplement; the original P05 S6 fusion theorem keeps its own scope.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Q16 dependency only; this fusion row's own scope stays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Related Q16 dependency only; this row's own model and broader obligations remain unchanged.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Related Q16 dependency only; preserve this fusion row's own theorem/model.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Related HIKP numerical stage only; preserve this fusion row's own theorem/model.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Related HIKP numerical stages only; preserve this fusion row’s own theorem/model.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Proof closed at cited scope; recorded follow-up open</t>
  </si>
  <si>
    <t>Row-specific inherited assessment: Structured factorization; broad chirp/FFT ideas classical.</t>
  </si>
  <si>
    <t>N=KM,K&lt;=M: natural affine-slope chirp sketch full-output decoder supports nonunit slopes via gcd-folding and quadratic period reduction; common-slope case factors further.</t>
  </si>
  <si>
    <t>Nonunit/gcd and phase period guards matter. Faster common-slope factorization cannot be advertised for arbitrary varying slopes.
No new current closure; historical limitations remain.</t>
  </si>
  <si>
    <t>https://github.com/AgentSlop-Si/research/blob/main/math/archive/objects/95/958a37ab8f0db835a83a62135b8b704533cce88f0f774667799da681b20d126a__958a37ab8f0db835__DECODER.md | export SHA256 958a37ab8f0db835a83a62135b8b704533cce88f0f774667799da681b20d126a
https://github.com/AgentSlop-Si/research/blob/main/math/archive/objects/05/0554f98e8eb0cdca57a5100d0a60e4f0a85c2613aaf723c0fbceec7d6b347638__0554f98e8eb0cdca__REPETITION.md | export SHA256 0554f98e8eb0cdca57a5100d0a60e4f0a85c2613aaf723c0fbceec7d6b347638
https://github.com/AgentSlop-Si/research/blob/main/math/archive/objects/50/504e7f01540b55df9a65692fe6d79e87fee014e7b08ab7f50f0bf499239aad55__504e7f01540b55df__AFFINE_RESONANCE.md | export SHA256 504e7f01540b55df9a65692fe6d79e87fee014e7b08ab7f50f0bf499239aad55</t>
  </si>
  <si>
    <t>[2026-10-13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Related Q16 dependency only; this row's own model and broader obligations remain unchanged.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Related Q16 dependency only; preserve this fusion row's own theorem/model.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Related HIKP numerical stage only; preserve this fusion row's own theorem/model.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Related HIKP numerical stages only; preserve this fusion row’s own theorem/model.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Freeze the admitted whole-output HIKP backend and one stable-source contract; establish executable refinement/totality beyond the two accepted n=32768 inputs or expose the first precise gap. Predeclare source calls, taps, all candidates, failures and dense comparisons. The successful selected tapes do not certify physical entropy or operational failure probability.</t>
  </si>
  <si>
    <t>[2026-10-13 14:29:35 UTC; accepted-source cutoff]
Decoder acceptance covers supplied integer payloads, not BUCKETS composition or recovery accuracy. The bridge is conditional and has no production adapter/retry guarantee. No full E(beta), all-length executor, host-totality or practical-speed certificate.
Earlier dated history (preserved verbatim):
[2026-10-13 12:24:37 UTC; frozen accepted-source cutoff]
Retain inherited E(beta)/P05 premises and weak coordinate error only. Window accounting is O((B+T) poly(m+h)), with h the beta-field width; fixed beta gives O_beta((B+T) poly(m)). No full-pipeline, real-machine-totality, relative-l2 or practical-speed conclusion.
Earlier dated history (preserved verbatim):
[2026-10-13;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[2026-10-13; accepted-result cutoff 05:16:43 UTC; bounded later acceptance]
Require a source-pinned scoped label verdict covering exception precedence and paid prefixes, without claiming physical reliability. Diagnostic v1 rejection manifest 7c355381252477d8578c41ad93fc69ab3132aa7072848bce65dc3bf04b7e6740. No finite replay or label repair establishes a deployment rate, arbitrary-signal guarantee, all-length FFT closure or speed.
Earlier dated history (preserved verbatim):
[2026-10-13; accepted-result cutoff 04:23:32 UTC; reviewed-results sync]
A source-pinned independent verdict on the actual entropy-provider/event-law assumptions and unconditional whole-pipeline abort coupling, or the exact unsupported implication. Correct seed marginals, deterministic good-event tapes and valid source bytes do not prove independent entropy, spectral promises or operational beta.
Earlier dated history (preserved verbatim):
[2026-10-13; accepted-result cutoff 03:48:30 UTC; bounded later-stage sync]
A sealed independent verdict on the repaired-source conditional whole-output transport with exact source identity and full cost ledger, or a precise missing implication. No finite replay, seed bijection or deterministic completion supplies arbitrary-signal success, unbiased entropy, operational beta=0, all-input relative recovery, downstream S6 or speed.
Earlier dated history (preserved verbatim):
[2026-10-13; accepted-result cutoff 03:06 UTC; frozen successor sync]
A sealed independent verdict on the exact original-domain counterexample and separately hashed two-line repair theorem/replay over the admitted integer/Fraction domain. Bind the repaired source to its own proof and complete cost ledger; it is not the unchanged original-source theorem. Do not narrow the original domain silently, treat finite runs as uniform proof, or reopen the accepted numerical stage. Preserve spectral, source, randomness and operational-abort premises separately.
Earlier dated history (preserved verbatim):
[2026-10-13; full status reconciliation]
A source-bound all-admitted-Plan proof or a certified guard failure/precise missing implication for actual negative_root and bucket/estimate composition, independently reviewed. Do not use finite samples as uniform proof, infer whole-pipeline beta=0, or reopen the accepted SS21/cold-window stages. Retain exact arithmetic, type, resource and source-model guards.
Earlier dated history (preserved verbatim):
A source-bound complete contract and independently replayed decisions under the stated source/tape/error model, or a specific totality/adapter/probability blocker. The existing two-input execution remains accepted.</t>
  </si>
  <si>
    <t>["F095"]</t>
  </si>
  <si>
    <t>Complete exact specialist prior-work comparison. Q04: Finite-stage certificate reconstruction is separate Q33. Q05: General deficit extension is tracked separately. No improved universal separator exponent or unrestricted Fourier lower bound.</t>
  </si>
  <si>
    <t>Fusion list 16</t>
  </si>
  <si>
    <t>Structured factorization; broad chirp/FFT ideas classical.</t>
  </si>
  <si>
    <t>Not generic dense inputs; exact zero tests are essential; no universal numerical recognition or bit bound.</t>
  </si>
  <si>
    <t>Row-specific inherited assessment: Scoped counterexample, no general sparse-FFT exclusion.</t>
  </si>
  <si>
    <t>For M divisible by4, even K and specified Mth-root quadratic phase with arbitrary integer-polynomial slopes, fixed fully dense equal-magnitude input pair has identical sketches on probability-1/2 event; one must fail with &gt;=1/4 probability at stated strong scale.</t>
  </si>
  <si>
    <t>Specified random structured sketch, decoder sees only measurements, no raw-input side channel.</t>
  </si>
  <si>
    <t>Changing measurements or adding raw input leaves model; repaired phase does not validate adjoint decoder.
No new current closure; historical limitations remain.</t>
  </si>
  <si>
    <t>The supplied-root recognition/rejection theorem, D06 provenance, dense exact reference, bounded phase-zero sparse frontend and metered dispatcher are already independently accepted. The later bounded standalone unknown-phase rank-one acquisition and all-phase full-output executor are also accepted. Higher-rank structural acquisition, all-phase sparse mixtures, general common-chirp min(B,H), optimized blocked/Toeplitz kernels, legacy general-rank integration, complete bit/production costs and matched FFT/priority comparisons remain open. Q14’s distinct interface and prerequisite boundaries remain separate. There is no pending review of the already accepted bounded raw-input reference or its negative-case validation.</t>
  </si>
  <si>
    <t>[{"archive_relative_path":"master/fft_research_master_20261009/library/canonical_sources/952f1d290c9b7105__README.md","sha256":"952f1d290c9b71058687de0c663a58ec7883b0465edf12cf72496e1fcce7b2d6","inspection":"Attributed saved evidence; supplied research programs unrun in this review","bytes":6285},{"archive_relative_path":"master/fft_research_master_20261009/library/canonical_sources/7ce2a4690ba68ede__INDEPENDENT_REVIEW.md","sha256":"7ce2a4690ba68ede92d38300639922bccecb5ac2819eee14c8cb3636b2ab8743","inspection":"Attributed saved evidence; supplied research programs unrun in this review","bytes":5463}]</t>
  </si>
  <si>
    <t>https://github.com/AgentSlop-Si/research/blob/main/math/archive/objects/50/504e7f01540b55df9a65692fe6d79e87fee014e7b08ab7f50f0bf499239aad55__504e7f01540b55df__AFFINE_RESONANCE.md | export SHA256 504e7f01540b55df9a65692fe6d79e87fee014e7b08ab7f50f0bf499239aad55
https://github.com/AgentSlop-Si/research/blob/main/math/archive/objects/05/0554f98e8eb0cdca57a5100d0a60e4f0a85c2613aaf723c0fbceec7d6b347638__0554f98e8eb0cdca__REPETITION.md | export SHA256 0554f98e8eb0cdca57a5100d0a60e4f0a85c2613aaf723c0fbceec7d6b347638
https://github.com/AgentSlop-Si/research/blob/main/math/archive/objects/a2/a247c8cc138b662ca00be75550334cb432bb95b17d0be1421fca5b1bcd2224f2__a247c8cc138b662ca00be75550334cb432bb95b17d0be1421fca5b1bcd2224f2__AUDIT.md | export SHA256 a247c8cc138b662ca00be75550334cb432bb95b17d0be1421fca5b1bcd2224f2</t>
  </si>
  <si>
    <t>Piecewise recognizer selecting dyadic pruning or all-length blocked evaluation. Reviewed update: Original F015 cap and aggregate theorems freshly reread and independently accepted with fresh exact controls and all guarded Green-domain assumptions. Reviewed recognizer update (10…</t>
  </si>
  <si>
    <t>Fusion list 17</t>
  </si>
  <si>
    <t>Build a certified bounded-word executor and verify composed numerical error; compare classical packed-transform contracts. Q01: Final finite-word proof and eager numerical implementation are different milestones. Q06: Need a concrete non-Fourier family with paid envelopes and…</t>
  </si>
  <si>
    <t>proved_scoped | REVIEW-15 | Internal scoped outcome. Proof/certificate replay limits: source_implementation_status: Mathematical and loop-ledger review accepted; fresh reference implementation tested, historical production code not executed.</t>
  </si>
  <si>
    <t>[2026-10-13; full status reconciliation]
OPEN: implementation, costing, integration or a stronger extension remains; the earlier accepted scoped result is retained. Shared work view: FUS-04, FUS-12, STR-Q3, TH-06. This is not theorem equivalence.
Earlier dated history (preserved verbatim):
Proof closed at cited scope; recorded follow-up open</t>
  </si>
  <si>
    <t>Fusion list 18</t>
  </si>
  <si>
    <t xml:space="preserve">scope_and_separate_costs: membership: Dyadic N&gt;=4 and nonzero (p0,p1,r0,r1) satisfying every first-order q-linear source equation; supplied primitive root in exact field.
discovery: Streaming four-column elimination plus nonzero null vector and every source relation, O(N).
rejection: Rank-four decline in O(N); arbitrary-input fallback external.
verification: Full cyclic endpoint residual; FL=JF with phase q^(-k-1) in shifted band. Nullity&lt;=1 follows from degree-one bands, not generic sparsity.
application: O(N) exact field/word work and O(N) storage; includes roots, all forcing, cyclic or diagonal solver, singular source-kernel coordinate constraint and N outputs.
exceptional: Zero band, one vanished edge, diagonal singular case and one-dimensional target kernel handled explicitly. Actual x_j fixes missing kernel amplitude.
remaining: No fixed linear-circuit, finite-bit or stable approximate recognition theorem.
Field/root construction remains separate from supplied-root evaluation.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</si>
  <si>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Scoped counterexample, no general sparse-FFT exclusion.</t>
  </si>
  <si>
    <t>Build or precisely bound a successful theorem-precision packed bounded-word executor with composed numerical error and complete preparation/output accounting. Preserve the accepted 3–4–5 non-Fourier family and its declared-cap refusal; successful eager execution, practical thresholds and production remain open.</t>
  </si>
  <si>
    <t>A source-bound theorem-precision execution with a complete composed error/cost certificate, or an explicit resource obstruction; no new request for the already accepted non-Fourier family.</t>
  </si>
  <si>
    <t>proof_review: ### ALG-010: first-order q-linear evaluator
Accepted scope: dyadic N&gt;=4, supplied primitive q in an exact field; there exists a nonzero quadruple satisfying (p0+p1 q^i)x_i+(r0+r1 q^i)x_(i+1)=0 for every i&lt;N-1. Positive-sign unnormalized DFT.
- Raw membership/discovery: exact four-column streaming elimination over every observed row; rank four is a sound O(N) decline. Otherwise a nonzero null vector is a candidate and all source equations are checked. Zero coordinates and vanished coefficients are included.
- Rejection: O(N) field/word work; no general fallback is included in the primary route.
- Verification: L retains the cyclic endpoint, and FL=JF with J bands p0+r0 q^-k and p1+r1 q^(-k-1). Its forcing is the explicitly computed last residual times q^-k, not a hidden FFT.
- Application: O(N) exact field/word work and storage, including root table, discovery, source/target preparation, full forcing, cyclic solve, input-coordinate correction, and N writes. The source loop ledger gives N root work, 12N preparation, 9N-1 nonsingular or 7N-3 singular cycle work, and at most 13N+2 extra singular recovery.
Each degree-one band is identically zero or has at most one grid zero; the nonzero quadruple prevents an entirely zero operator. Thus nullity&lt;=1 is proved, not assumed for an arbitrary sparse matrix. Rotate after the zero edge; diagonal and singular branches are explicit. When singular, a nonzero source kernel coordinate guarantees a nonzero inverse-Fourier functional on the target kernel. The actual x_j supplies the missing scalar. Inversions are paid adaptive exact-field operations; this is not a fixed linear circuit or stable approximate membership test.
Fresh evidence: all 625 F5^4 inputs, basis/chirp cases and random longer controls; 668 accepted full outputs across all four target branches and 132 rank-four declines. The length-four full-family acceptance is a small-size effect of three equations in four unknowns, not a generic large-N coverage theorem.
fresh_checks: accepted_by_target_branch: diagonal: 8
cyclic_singular: 456
cyclic: 176
diagonal_singular: 28
rank_four_declines: 132
all_625_F5_length4_inputs_tested: True
full_cyclic_boundary_and_input_kernel_coordinate_checked: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</si>
  <si>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ZIP FFT_GRAM_LOCK_SHARP_REALIFICATION_2026-10-10.zip; SHA-256 b7ee0f1fa3c4b95f2278ca901268435aa079718d3f10fab6b506beefec8719d9. Final audit SHA-256 18153837d738045679ad61757fb10c13c9e030bffefa3a2f91104a9f2d1d0dbb. Real invertible stages and actual weighted-Gram connectivity are…</t>
  </si>
  <si>
    <t>Row-specific inherited assessment: Covariance refinement inherited/constant-level; no new asymptotic frontier.</t>
  </si>
  <si>
    <t>[2026-10-13; full status reconciliation]
Named scope CLOSED using existing recorded independent acceptance / exclusion; this reconciliation is not a new full proof audit. Independent scoped review accepted; strong classical theorem overlap
Earlier dated history (preserved verbatim):
Independent scoped review accepted; strong classical theorem overlap One-mask real-stage weighted-Gram phase locking; restricted cyclic Fourier exclusion for N≥3; sharp finite-abelian realification formula (N−sqrt(N|G[2]|))/2.</t>
  </si>
  <si>
    <r>
      <rPr>
        <rFont val="Arial"/>
        <color rgb="FF1155CC"/>
        <sz val="10.0"/>
        <u/>
      </rPr>
      <t xml:space="preserve">novelity breakthough: GRAM-REALIFICATION-20261010
</t>
    </r>
    <r>
      <rPr>
        <rFont val="Arial"/>
        <color rgb="FF1155CC"/>
        <sz val="10.0"/>
        <u/>
      </rPr>
      <t>Incoming queue 17</t>
    </r>
  </si>
  <si>
    <t>[2026-10-12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Earlier dated history (preserved):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Earlier dated history (preserved):
[2026-10-11 22:33 UTC; independently accepted typed v2 reference only]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Earlier dated history (preserved):
[2026-10-11 14:06 UTC; source-bound independent certificate audit]
INVALID GENERIC v13 ACCURACY CERTIFICATE. Direct covariance and least-prime approximation preserved under fixed-input ideal-arithmetic hypotheses. Generic v13 executed certificate is refuted by fresh source-bound exact arithmetic; uploaded implementation remains uncertified.
Prior dated record, preserved verbatim:
Theorem accepted; implementation certificate demonstrably false.</t>
  </si>
  <si>
    <t>[2026-10-12 19:13 UTC; independently accepted bounded ALG033 ideal scan equivalence]
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
Earlier dated history (preserved):
[2026-10-12 14:30 UTC; independently accepted bounded ALG033 N16 all-input additive accuracy]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Earlier dated history (preserved):
[2026-10-11 22:33 UTC; independently accepted typed v2 reference only]
Independent exact-byte v2 review, finite mathematical/probability reconstruction and typed/adversarial checks. Only rational-complex N2/3/4 symbolic reference routes are accepted; direct_n4 uses the specified ideal independent-fair-bit interface. No arbitrary PRNG, hostile callback/runtime, floating backend or end-to-end resource certification. Candidate v1 and original v13 dispositions remain unchanged.
Earlier dated history (preserved):
[2026-10-11 14:06 UTC; source-bound independent certificate audit]
Exact source and historical report reread; source SHA binding; independent rational counterexample and median/probability/covariance controls; no model-matched external novelty search. Fresh smaller source-bound witness and the historical N=3 witness both reproduce; no source program was run.
Prior dated record, preserved verbatim:
R1: exact catalogue statement, proof/status qualifiers and current related overlays screened; full proof and model-matched external novelty unassessed for this row in this pass</t>
  </si>
  <si>
    <t>[2026-10-12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Earlier dated history (preserved):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Earlier dated history (preserved):
[2026-10-11 14:06 UTC; source-bound independent certificate audit]
The accepted direct covariance and least-prime spectral cases remain unchanged. A minimal API witness N=2,R=1,x=e0,tolerance=3 selects the offset p=2,Q=2,M=1 route: exact rows are quantized to (7/(2 sqrt(2)))(1+i), squared error 37/4&gt;9, despite advertised failure 8/9. For all odd R the same input fails surely while the claimed bound (4/3)(2/3)^R tends to zero. The historical N=3,R=51 witness is independently reproduced.
Prior dated record, preserved verbatim:
Direct composite/least-prime approximation accepted. Refined Q_cov norm is (p−1)/phi(N) when p²|N, otherwise [(p−1)−lambda_min(W_p)/p]/phi(N). Exact N=3 counterexample refutes advertised offset/Bessel dispatcher certificate.</t>
  </si>
  <si>
    <t>Fixed-input ideal arithmetic, actual coordinate median and proper independent sampler assumptions.</t>
  </si>
  <si>
    <t>No local dominance, all-Fourier factorization/no-go or runtime speedup. Full edits include one-sided terms, all orders and changed normalization. [2026-10-10 12:40 UTC; reviewed scoped update] HERO0 Phase22 transverse bridge: Division-free rank-one bridge necessity; exact…</t>
  </si>
  <si>
    <t>independent_scoped_acceptance_with_normalization_domain_correction Mixed-Hessian basis and fixed-base normalized channel-rank identities accepted. Pinned N64 architecture has generic Jacobian rank 504 with minor 8439 mod65537 and eight independent null directions.</t>
  </si>
  <si>
    <t>[2026-10-12 19:13 UTC; independently accepted bounded ALG033 ideal scan equivalence]
ALG-033 remains progressed/open. Actual NumPy phase/FFT/gauge/scan/output rounding, executed 101-row useful accuracy, generic dimensions/Bessel backends, physical entropy, complete cold bit/RAM/resource accounting and matched practical FFT comparison remain open. The dense dyadic row error eta&lt;=2^-28||x||2 does not automatically transfer to this scan implementation. Preserve original adaptive v13 REFUTED, v1 HOLD, accepted bounded v2, accepted dense N16 useful accuracy and existing attribution; no new identity, rank/count/novelty or speed promotion. Literal source-expression subtotal outside FFT/phase construction: 48 complex products, 16 complex divisions, 17 real divisions and 85 complex additions/subtractions, plus 48 complex exponentials, integer/modular work, one square root, validation/conversion/allocation and all16 outputs. The one DFT8 backend and NumPy accumulation internals are not certified by this subtotal. complex128/float64 narrowing persists even with a wider dtype request. Historical capped sampler exhaustion (7/15)^128 remains positive and distinct from the separately accepted ideal seven-fair-bit zero-rejection sampler. Ideal operator distribution is shared with exact-root dense coefficients, not with differently rounded executions.
Earlier dated history (preserved):
[2026-10-12 14:30 UTC; independently accepted bounded ALG033 N16 all-input additive accuracy]
ALG-033 remains progressed/open. The accepted N16 all-input accuracy certificate is a dense bounded reference. Generic/all-length and Bessel execution, optimized scan decoder correctness, concrete physical entropy, complete cold RAM/bit/production budgets and matched certified FFT comparison remain open. Original v13 stays REFUTED, v1 stays HOLD, and accepted v2 keeps its original bounded mechanics and deterministic limitation. No generic repair, practical speed, attribution, novelty, rank or count promotion. The new seven-bit bijection has 128 uniform row states and no rejection; its zero ideal-source abort does not remove the historical capped draw_state abort(7/15)^128. Source failures/exhaustion return no certified vector, with no fallback; fixed/correlated tapes can violate the guarantee. Exact accepted dense work includes 25,856 complex coefficient/input products, 103,424 integer multiplications, 155,136 integer additions/subtractions, 161,600 median comparisons and 1,616 complex row outputs; these are partial counts, not a full instruction/bit/RAM/time budget. Plan plus execution recomputes 10 integer square roots and 102 binomial coefficients. Typed-plan validation precedes bits; not hostile-runtime protection.
Earlier dated history (preserved):
[2026-10-11 22:33 UTC; independently accepted typed v2 reference only]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Earlier dated history (preserved):
[2026-10-11 14:06 UTC; source-bound independent certificate audit]
Implement and independently certify one immutable plan with actual coordinate medians (or a separately proved grid-radius contract), executed-parameter Bessel tail plus addition error, sampler-abort budget, exact/outward-rounded binomial tail, numerical budget, and explicit certified/uncertified status. No repair is claimed in the uploaded source. Ideal-arithmetic source certificate counterexample, not a measured binary64 run. Bessel-specific evidence separately establishes a missing local-addition budget and N=129/Q=256 certified M=4 versus executed M=8; it does not assert every Bessel output fails. No general exact FFT, practical speed, fixed-precision, or historical novelty conclusion.
Prior dated record, preserved verbatim:
Quantized three-grid aggregation is not median. Missing deterministic addition error and differing chosen M break guarantee. Prime-square vs semiprime cases must separate; older mask bound may be stronger.
No new current closure; historical limitations remain.</t>
  </si>
  <si>
    <r>
      <rPr>
        <rFont val="Arial"/>
        <color rgb="FF1155CC"/>
        <sz val="10.0"/>
        <u/>
      </rPr>
      <t xml:space="preserve">novelity breakthough: HERO0-PHASE21-MIXED-HESSIAN
</t>
    </r>
    <r>
      <rPr>
        <rFont val="Arial"/>
        <color rgb="FF1155CC"/>
        <sz val="10.0"/>
        <u/>
      </rPr>
      <t xml:space="preserve">Incoming queue 13
</t>
    </r>
    <r>
      <rPr>
        <rFont val="Arial"/>
        <color rgb="FF1155CC"/>
        <sz val="10.0"/>
        <u/>
      </rPr>
      <t>Research queue 46</t>
    </r>
  </si>
  <si>
    <t>[2026-10-12 19:13 UTC; independently accepted bounded ALG033 ideal scan equivalence]
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
Earlier dated history (preserved):
[2026-10-12 14:30 UTC; independently accepted bounded ALG033 N16 all-input additive accuracy]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Earlier dated history (preserved):
[2026-10-11 22:33 UTC; independently accepted typed v2 reference only]
Independent review ZIP SHA2560e6dabf9f8fe61144a60a8597462820e6e61d30d4fe0f107e35d77cc188c15ea; accepted v2 candidate60939f57c3657639390b1f62ee5400e451e7467b6cbfc01f03380439ae56aa26; code7b536a6c967adb6e5d6594c1c8c4d8b517e12afd98201f4af4c2839bc729a0c5.24 candidate/42 review payloads; relocated3-result replay byte-identical. Independent4 covariance matrices,32 norm-one identities,64 state/basis checks,306 binomial distributions,4096 capped tapes,212 malformed plans/636 zero-reconstruction-zero-bit refusals. All19 v1 typed bypasses and35 changed-value controls refuse. v1 candidatebb93825f324f16fc0b0286f6e79200ec586f65bbd2ea23f45347915dd4a6340c remains HOLD; original research programs inert.
Earlier dated history (preserved):
[2026-10-11 14:06 UTC; source-bound independent certificate audit]
Source-bound independent audit: Library libfile_441768f72dec8191b87a911b2264a9ca v0, ALG033_Adaptive_Certificate_Failure_and_Repair_Contract.zip; SHA256 eaa2b3bba12dfad2fda1ccbf195635cc643a2b5b02e6002287a355e2179f5519. Exact Library readback, relocated fresh-control replay and all archived SHA256SUMS verified. Bound original v13 archive SHA256 465d0cf5573539887fdb93376e7dc6fba740512a92ac8121952dafc3492b51fd. Existing direct-composite, least-prime spectral and fixed-input actual-median theorems retain their own assumptions.
Prior dated record, preserved verbatim:
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https://github.com/AgentSlop-Si/research/blob/main/math/archive/objects/5d/5df256ede78740ba2f0f02137d6d59e78f003623ba077667fddf798aa9f5a1e7__5df256ede78740ba2f0f__DIVISOR_SPECTRUM_AUDIT.md | export SHA256 febbd4517d97c9835c9d5072b64aea2dc2e8b400d91d9748fee3158edda2c3a6
https://github.com/AgentSlop-Si/research/blob/main/math/archive/objects/64/64c39c6552eadb7635068dc5eb748f9549d4d5d3981084ddf6dc93b58f1e71a3__COMPOSITE_GREEN_AUDIT.md | export SHA256 3ee1b1ec210d9ed786a53e4dda9c7de694573bde46c3cf8633a84ffbd34d977b</t>
  </si>
  <si>
    <t>[2026-10-13; full status reconciliation]
OPEN: a new proof or positive construction remains. Earlier accepted scoped theorems remain complete.
Earlier dated history (preserved verbatim):
Only this named fiber-dependent common-bipartition subclass is excluded; broader HERO0-PHASE26::outside-grammar remains partially open. Over C, squared relative-Frobenius and squared normalized-spectral error are at least (2/s^4)[s(s−1)floor(s²/4)−s³]_+, tending to1/2; the norm lower bound tends to1/sqrt(2). It is not the older shared-order1−o(1) barrier and no sharpness is claimed. Original accepted fixed-template results remain unchanged.</t>
  </si>
  <si>
    <t>No acceleration for arbitrary dense residual; sparse contribution cost paid. Singular case needs actual input side information and correct eigenindex.</t>
  </si>
  <si>
    <t>[{"archive_relative_path":"master/fft_research_master_20261009/library/canonical_sources/5a1a90472e166176__README.md","sha256":"5a1a90472e1661763d2132869ad5a3e44c8da53c8bd5e9bf7b248e793afd6c6a","inspection":"Attributed saved evidence; supplied research programs unrun in this review","bytes":8281},{"archive_relative_path":"master/fft_research_master_20261009/library/canonical_sources/6327eecfbf3a796a__DETECTOR_PROOF.md","sha256":"6327eecfbf3a796a7718842113a37c036bdbe4aeb1ef69acc882c49207252f0d","inspection":"Attributed saved evidence; supplied research programs unrun in this review","bytes":6812},{"archive_relative_path":"master/fft_research_master_20261009/library/canonical_sources/81e45277c8b66bd3__DETECTOR_INDEPENDENT_REVIEW.md","sha256":"81e45277c8b66bd342b62023110dddd7b959c89a8e9b40e6ab9f1c3e515538a1","inspection":"Attributed saved evidence; supplied research programs unrun in this review","bytes":5826},{"archive_relative_path":"master/fft_research_master_20261009/library/canonical_sources/4bc10d7fc62da781__INDEPENDENT_REVIEW.md","sha256":"4bc10d7fc62da781ba7f22d84d646e485d5b57bfd7d019461618ebb21352dae2","inspection":"Attributed saved evidence; supplied research programs unrun in this review","bytes":3181}]</t>
  </si>
  <si>
    <t>Covariance refinement inherited/constant-level; no new asymptotic frontier.</t>
  </si>
  <si>
    <t>Independent restricted-extension ACCEPT: full natural-order F_(s²) is infeasible for every integer s&gt;=4 over any field containing a primitive s²-th root, in exactly two mixed-axis stages with one scalar Green inverse plus arbitrary diagonal per horizontal fiber, arbitrary vertical rook matrices, and independently ordered fibers that each preserve the common contiguous bipartition X={0,...,floor(s/2)−1}, A=complement. Both horizontal stages and both cut orientations have rank&lt;=1, including zero edges/scalars. At most2s possible mode locks cannot cover s(s−1) off-axis pairs.</t>
  </si>
  <si>
    <t>Incoming queue 26</t>
  </si>
  <si>
    <t>Row-specific inherited assessment: Standard Gaussian posterior/small-ball argument applied to architecture; originality not cleared.</t>
  </si>
  <si>
    <t>With input-independent randomness, &lt;M observations per occupied M=Theta(log N) block, no other input information, and rank deficit &gt;=cN/log N, fixed alpha&gt;1/2 weak-input-energy l∞ success is exponentially small on an average Gaussian test.</t>
  </si>
  <si>
    <t>Measurement-only model; transcript adaptive queries only if same pathwise deficit and no side channel.</t>
  </si>
  <si>
    <t>No alpha=1/2 conclusion. Arbitrary rank deficit alone insufficient: random omission of one coordinate is countercontrol. Does not conflict with alpha&lt;1/2 approximation.
No new current closure; historical limitations remain.</t>
  </si>
  <si>
    <t>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Independent recorded controls passed without executing original or author programs. No separately evidenced sealed-extraction cold replay is claimed.</t>
  </si>
  <si>
    <t>https://github.com/AgentSlop-Si/research/blob/main/math/archive/objects/50/501df22ab5eca82a91584f5a9688f6bffc29204d24f79a61ec608f78586aacd2__501df22ab5eca82a91584f5a9688f6bffc29204d24f79a61ec608f78586aacd2__INTEGRATED_RESULTS.md | export SHA256 501df22ab5eca82a91584f5a9688f6bffc29204d24f79a61ec608f78586aacd2
https://github.com/AgentSlop-Si/research/blob/main/math/archive/objects/58/5856c9049768a59d3418c48c89e6a0292bd5f31c01cd6ffdbf1389607da55413__6c9049768a59d3418c48c89e6a0292bd5f31c01cd6ffdbf1389607da55413__GAUSSIAN_MEASUREMENT_BARRIER_AUDIT.md | export SHA256 107a667eb3796e0f8056cdd24e250247136cba824c2528e9169bc5e38b4f566c</t>
  </si>
  <si>
    <t>proved_scoped | REVIEW-15 | Internal scoped outcome. Proof/certificate replay limits: source_implementation_status: Fresh exhaustive F5^4 sweep matches all 1250 oracle membership decisions. Old source counts remain scoped field arithmetic, no timing claim.</t>
  </si>
  <si>
    <t xml:space="preserve">scope_and_separate_costs: membership: Sparse x with &lt;=2s nonzeros OR some field lambda with &lt;=s support in (E-lambda I)x; current direct recurrence includes lambda=0 and singular eigenvalues.
discovery: If m&gt;2s, exact cross-product majority with one candidate division; m&lt;=2s direct sparse path. O(N) discovery.
rejection: O(N) with every residual coordinate checked, including x_i=0. Positive Boyer-Moore balance alone not sufficient.
verification: Complete raw residual and target cyclic closures; exceptional eigenindex lambda=-q^t uses actual x_t.
application: O(N(s+1)) full explicit outputs, O(N) storage. Target counts 4N-3 zero, 13N-5 ordinary, 18N+log2 N-3 exceptional.
exceptional: Earlier nonzero/nonroot restrictions removed only by the later solver. Zero defect at singular lambda may have nonzero output and must retain kernel amplitude.
remaining: Maintain actual-input side information for singular branch.
Pay arbitrary growing defect support and true field-operation costs.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</si>
  <si>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proof_review: ### ALG-011: cold recurrence-defect discovery
Accepted current scope: dyadic N&gt;=4, supplied primitive root; accept x with &lt;=2s nonzero coordinates, or some scalar lambda (including zero and eigenvalues) for which (E-lambda I)x has &lt;=s nonzeros. The earlier detector's exclusions lambda!=0 and lambda^N!=1 are historical solver restrictions removed only by the later direct recurrence and its side-information branch.
- Discovery: if m&gt;2s, any valid lambda is a strict majority among (Ex)_i/x_i on nonzero coordinates. Boyer-Moore compares by cross-products with one final paid division. m=2s belongs to the direct sparse branch.
- Rejection: O(N) work with full residual verification, including coordinates where x_i=0. A positive cancellation balance alone is not a certificate.
- Verification: source E action, all residual coordinates and both target cyclic closures. Singular zero forcing does not imply zero output.
- Application: sparse input or verified s-defect forcing costs O(N(s+1)); total storage O(N). Zero shift uses a 4N-3 target scan. Nonzero ordinary closure costs 13N-5; the exceptional missing-coordinate branch costs 18N+log2 N-3, with the actual source x_t and the unique lambda=-q^t. Dense one-defect reported totals 14N-10 (zero shift) and 25N-10 (ordinary nonzero) are scoped field-call ledgers, not timings.
Fresh evidence: an independent exhaustive 1,250 F5^4 input/cap sweep reproduces 214 accepted full outputs (114 sparse, 60 ordinary, 32 exceptional, 8 zero-shift) and 1,036 declines. A hidden defect at a zero input coordinate is rejected. A development fixture initially selected a singular lambda in the chosen field; it was corrected to a nonsingular test value and the final suite passes. That was a new-checker fixture issue, not a source-theorem defect.
fresh_checks: exhaustive_membership_decisions: 1250
accepted_by_branch: sparse: 114
ordinary: 60
exceptional: 32
zero: 8
rejected: 1036
hidden_zero_coordinate_defect_rejected: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</si>
  <si>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t>
  </si>
  <si>
    <t>Standard Gaussian posterior/small-ball argument applied to architecture; originality not cleared.</t>
  </si>
  <si>
    <t>[2026-10-13; full status reconciliation]
OPEN: implementation, costing, integration or a stronger extension remains; the earlier accepted scoped result is retained.
Earlier dated history (preserved verbatim):
The per-call boundary starts with fixed programs installed and 32 canonical input words plus one root in memory. Compilation, parsing, input installation, OS allocation, simulator work and external output delivery are excluded. Fixed F97 primitive operations and supplied-root validation are declared; no hidden root search. Six principal and eight allowed detail coordinates vary; all 18 forbidden details have paid refusal after 317 instructions. The baseline eagerly builds two complete root-cost records, a disclosed new implementation choice, so no optimized-baseline or implementation-independent lower bound follows. All 510 nonempty support/activity classes cost 244–838 more instructions in either three-candidate program; two empty classes match at 533/560. No budget parameter or budget-exhaustion fallback exists.</t>
  </si>
  <si>
    <t>Row-specific inherited assessment: Classical rank/energy principles; research application.</t>
  </si>
  <si>
    <t>If law of A independent of x and each fixed x succeeds with l∞ error epsilon||x||1/sqrt N and probability &gt;=1−delta, E rank(A)&gt;=N(1−delta)(1−epsilon²). Also extends to all-coordinate-nonzero inputs by limits.</t>
  </si>
  <si>
    <t>Unitary target and input-independent linear estimator; not median/nonlinear or input-dependent sampling.</t>
  </si>
  <si>
    <t>Does not exclude v4 importance sampling (input dependent) or v6 coordinate median (nonlinear).
No new current closure; historical limitations remain.</t>
  </si>
  <si>
    <t>Independent bounded negative program qualification accepts three newly authored preinstalled N=32/F97 RAM programs on the one-potential-active-detail family. Complete emitted support/principal scans, candidate records/popcounts/selection, root validation/preparation, scratch initialization, accesses/stores and all 32 outputs are charged. Retained witness instruction/read/write totals are Phase36-style 1552/1882/1320, Phase37-style 2176/2701/1834, scalar-cold selector 1884/2365/1604. Field totals including five validation multiplications are 113/120/113; before validation 108/115/108. The scalar-cold repair costs 332 extra instructions, 483 reads and 284 writes versus this exact baseline. Field instructions are already included in instruction totals and must not be added again.</t>
  </si>
  <si>
    <t>Incoming queue 28</t>
  </si>
  <si>
    <t>Independent HERO1 counted-RAM ZIP SHA256 11fd38cf759129b4059da186878a3b93380e629074d8c9d6495233958fe4153a; candidate 27118a8b130e129a9e515426c896fd6a8c9830f908949aad59bf05e757763b61. Fresh 3072 complete-output/control-cost checks, 768 all-root basis/cancellation/dense checks, 291 root checks, 396 noncanonical-word checks, 5184 forbidden-detail refusals, three exact witness traces and four detected mutations pass. A separately authored interpreter and inverse-Haar/DFT oracle verify the serialized programs; the final sealed-candidate cold replay and eight byte-identical regeneration comparisons pass. Historical Python remains inert in this review. Static program lengths 4572/5669/5669 and reserved cells 1852/2344/2344 are disclosed separately from initialized witness cells 847/1129/989.</t>
  </si>
  <si>
    <t>2026-10-11 21:58 UTC</t>
  </si>
  <si>
    <t>Classical rank/energy principles; research application.</t>
  </si>
  <si>
    <t>Only d+1 parameters, not generic dense data. Pivot must be a unit in a residue ring; rejection requires paid external fallback.</t>
  </si>
  <si>
    <t>Row-specific inherited assessment: Specific representation-gap repair; classical residual analysis/median/Green formulas.</t>
  </si>
  <si>
    <t>[{"archive_relative_path":"master/fft_research_master_20261009/library/canonical_sources/a5bbf86f5f9382be__README.md","sha256":"a5bbf86f5f9382be2ed2133fd98e5c6580ee727736b6325c803500c4b9318c02","inspection":"Attributed saved evidence; supplied research programs unrun in this review","bytes":9634},{"archive_relative_path":"master/fft_research_master_20261009/library/canonical_sources/cf54fbd60faec959__INDEPENDENT_REVIEW.md","sha256":"cf54fbd60faec959aedb9996d9eb2dbbbee96305d43d1f3ec960b0e8edb460c6","inspection":"Attributed saved evidence; supplied research programs unrun in this review","bytes":2581}]</t>
  </si>
  <si>
    <t>Historical S33 static exact-scope audit located; canonical linked control-variate reviews are not an independent all-N Green-bridge proof. S33 records general_correctness_proved=false and 33 numerical controls using a DFT oracle. No falsity of the residual implication is inferred.</t>
  </si>
  <si>
    <t>Rounded tridiagonal source solves and rank-two target inverse have a posteriori error bounds; periodic median head is optimal for signed-component L1. Compose with audited shrinking-error decoder under bounded/common-scale input.</t>
  </si>
  <si>
    <t>Dyadic bounded integer input, O(log N)-bit rounded arithmetic, induced-norm residual inequalities.</t>
  </si>
  <si>
    <t>Not end-to-end implemented linear-time FFT, exact output, or practical speed claim. Zero residual after median does not erase source/target rounding errors.
Q09: Rounded subtraction alone is not an energy certificate. Implementation: Implementation pending
Matching S33 review preserves conditional packed-decoder/root-error/bit obligations; numerical controls are not global stability. Missing canonical exact-scope linkage is a documentation issue, not a theorem counterexample.</t>
  </si>
  <si>
    <t>https://github.com/AgentSlop-Si/research/blob/main/math/archive/objects/2c/2c4633dd25bfeb3c551dc5e14b446544b5f5dab51cfbf16bab824c21b0049431__014_2c4633dd25bfeb3c.md | export SHA256 2c4633dd25bfeb3c551dc5e14b446544b5f5dab51cfbf16bab824c21b0049431
https://github.com/AgentSlop-Si/research/blob/main/math/archive/objects/63/63b0477ba85c5c3e9454bc3ee67a941ff63541b8cf8a9c0ef679e4f4b8753c25__063_63b0477ba85c5c3e.inert.txt | export SHA256 63b0477ba85c5c3e9454bc3ee67a941ff63541b8cf8a9c0ef679e4f4b8753c25
https://github.com/AgentSlop-Si/research/blob/main/math/archive/objects/8c/8c7d4893378af50bbe3e7d41af7fcdf6f00a56c6904520839f34b51abfef1f45__105_8c7d4893378af50b.md | export SHA256 8c7d4893378af50bbe3e7d41af7fcdf6f00a56c6904520839f34b51abfef1f45
Q09 current accepted scope: https://docs.google.com/spreadsheets/d/1BHaGJHkXxf_UfZdyTKF2zrWNFzIP4IvhaqFMj-83BjU/edit#gid=1877766156&amp;range=A12:V12
Recovered exact-scope evidence: ALG038_SOURCE_STATUS.json in this folder; original repository audit blob bf840182ba5f4cd89a48dec9db5b0764dad47c4d.</t>
  </si>
  <si>
    <t>[2026-10-13; full status reconciliation]
OPEN: a new proof or positive construction remains. Earlier accepted scoped theorems remain complete.
Earlier dated history (preserved verbatim):
Uniform constant seed supply across all slopes is excluded within inherited peeling. The previously supported shared-modulation fixed-B algorithm and original s=0/4 and max_seeds qualifications remain. Separate N-term seed evaluations imply Omega(N^(3/2)) only in that evaluation convention; joint seed computation and other output methods are outside it. Fresh matched-field cold seeded/Rader totals are438/457 atN17,10722/10177 atN257 and34143770/4915551 atN65537, with equal full outputs. Preserve the N17 small-size win; no universal timing/bit-cost ordering.</t>
  </si>
  <si>
    <t>Independent scoped ACCEPT: for a&gt;=2 and N&gt;a(a−1), cyclic triples {j,j+1,j+a} under two-known/one-unknown peeling require exactly a seeds. Every k&lt;a arbitrary or adaptively inserted seeds close at most k(k+1)/2 vertices, including all solve directions and wraparound. In the original odd-prime root/field contract, s=4a modulo N and reindexing X_(4i) gives this rule. Thus a=floor(sqrt(N)) gives an all-prime Omega(sqrt(N)) seed family; N257,s64 requires exactly16, so12/15 do not suffice. The minimum is over all legal peeling schedules, not a claim that the historical planner is optimal.</t>
  </si>
  <si>
    <t>proved_scoped | REVIEW-15 | Internal scoped outcome. Proof/certificate replay limits: source_implementation_status: Fresh exhaustive N4 membership and modular/ring output checks; source implementation not executed.</t>
  </si>
  <si>
    <t>Incoming queue 27</t>
  </si>
  <si>
    <t xml:space="preserve">scope_and_separate_costs: membership: N=2^d rank-one binary-index tensor, exact field; odd ring extension requires unit chosen pivot and principal dyadic root check.
discovery: First nonzero pivot and d bit-neighbor ratios, one paid inverse; zero input separate.
rejection: Every generated subset product compared to raw pivot-xor coordinate, O(N); nonunit pivot rejected. FFT fallback outside package.
verification: N-1 regeneration products plus all N comparisons; neighbor data alone insufficient; forged internal certificate not authenticated.
application: 2N-2 suffix states give full DFT; nonzero ledger 6N-7+2d multiplications, 2N-2 additions, one inverse, O(N) additional word work/storage.
exceptional: Zero factors, zero vector, N=1 and composite-ring units. Maximum-magnitude pivot needed for separate complex stability proof; first-nonzero code does not give it.
remaining: Floating residual certificate requires paid outward rounding.
O(log N) parameter family not arbitrary dense input.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</si>
  <si>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proof_review: ### ALG-013: binary-index rank-one tensor
Accepted scope: N=2^d and x_j=c product_l a_l(j_l), exact field/supplied root; an odd residue ring is allowed only when the selected pivot is a unit and the stated half-power principal-root test holds.
- Discovery: choose the first nonzero pivot, form d bit-neighbor ratios with one inversion. The zero vector is explicit.
- Raw verification: regenerate all subset products in N-1 multiplications, and compare at every pivot-xor-mask coordinate. A few neighbor ratios alone do not certify the tensor. Nonunit pivots are rejected in a ring.
- Rejection: O(N) raw work; a general FFT fallback is external paid work.
- Application: shared suffix recurrence has exactly 2N-2 states, and returns every Fourier value in O(N) field/word work with O(N) storage. For nonzero accepted N&gt;=2, reviewed arithmetic is 6N-7+2d multiplications, 2N-2 additions and one inversion, including root checking/preparation and regeneration.
The family has only O(log N) parameters. A manually forged internal certificate is outside the trusted public path. Complex stability requires the separate maximum-magnitude pivot rule; the implemented first-nonzero rule can make ratios arbitrarily large. The optional l1 residual bound certifies approximation only with paid outward-rounded residuals, not exact tensor membership.
Fresh evidence: all 625 F5^4 vectors compared to the rank-one determinant criterion, 145 exact tensor acceptances and 480 declines, plus 30 accepted larger/ring cases. Zero factors, nonunit rejection and the principal order-four root 8 modulo 65 are included.
fresh_checks: exhaustive_625_membership_decisions: True
accepted_vectors: 175
rejected_F5_vectors: 480
nonunit_ring_pivot_rejected: True
suffix_state_count: 2N-2
zero_factor_and_principal_composite_root_controls: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</si>
  <si>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Independent review ZIP SHA256 60b9522e3ff9f1ab35f04c5fb7ce96e67e2f2f5e1c6cd32a283d6b2c33480168; REVIEW.md 881c49f0daecac0146898c7b17cd04d35ed929eb4efa5067213e54aaebacaac2; reviewed candidate886b4e68fa21004636523b511b077f0978d03e62ea51391b838b08399891dc71. Fresh universal quotient/lift proof audit;3115936 exact seed-set controls,6000 larger adversarial controls,922 separate closure crosschecks,2049 full finite-field fixtures and28269 checks per solve direction. Cold root/table/inversion/raw-recognition/schedule/full-output costs are charged; source-bound cold comparator replay matches. Direct DFT checks cover all274 small-case coordinates and18 large-case coordinates, not a full quadratic N65537 oracle; all65537 recurrence equations pass. Field-operation ledgers and named word diagnostics are not bit or wall-clock measurements. Original historical programs remained inert.</t>
  </si>
  <si>
    <t>Specific representation-gap repair; classical residual analysis/median/Green formulas.</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</si>
  <si>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ZIP fft_joint_block_jet_checkpoint_2026-10-10.zip; SHA-256 0d5713c58ac450839fc1385996a72b8fba7ca548ccb0dd4667090bc0f4d414f3. Final v2 review receipt SHA-256 a6765dea4c67af93aa8adc9414434592f42e2f63166dabe3603b0075c96280e6. Stored Toffoli gates are unused. Leading32 modular…</t>
  </si>
  <si>
    <t>[2026-10-13; full status reconciliation]
Named scope CLOSED using existing recorded independent acceptance / exclusion; this reconciliation is not a new full proof audit. Independent scoped review accepted; affine layout only
Earlier dated history (preserved verbatim):
Independent scoped review accepted; affine layout only For the pinned affine-only S4 P3 S3 P2 S2 P1 S1 map, the leading28×28 projection is dominant over C, including invertible stages, so those 784 outputs have no universal polynomial relation. Independent selected minors: 5424…</t>
  </si>
  <si>
    <t>Technical lemma or supporting specialization within Jet, packet, selected-output and bank-interface gates</t>
  </si>
  <si>
    <r>
      <rPr>
        <rFont val="Arial"/>
        <color rgb="FF1155CC"/>
        <sz val="10.0"/>
        <u/>
      </rPr>
      <t xml:space="preserve">novelity breakthough: JOINT-BLOCK-JET-N256-20261010
</t>
    </r>
    <r>
      <rPr>
        <rFont val="Arial"/>
        <color rgb="FF1155CC"/>
        <sz val="10.0"/>
        <u/>
      </rPr>
      <t>Incoming queue 18</t>
    </r>
  </si>
  <si>
    <t>Row-specific inherited assessment: Useful exact finite-state combinatorics; no external priority clearance.</t>
  </si>
  <si>
    <t>K(z)=sum_{t&lt;n}z^t(A0^t−E) has at most 2N−2 stored coefficients and O(N) construction for constant input. For marker b and depth L, exact frontier is 2^(n−d) A_b(d), d=min(n,b+L).</t>
  </si>
  <si>
    <t>Recursively produced polynomial right-hand sides require coefficient convolution not charged by constant-input proof. Separate invertibility guards fail: explicit finite-field counterexamples require coupled Schur guard.
No new current closure; historical limitations remain.</t>
  </si>
  <si>
    <t>https://github.com/AgentSlop-Si/research/blob/main/math/archive/objects/e3/e3cd7602ca18450ed32c4e808de20fe036b61030b837511a768d22b6f3af6c7f__ROOT_POLE_CANCELLATION_AND_LINEAR_TREE_JET.md | export SHA256 8d55b12a5b65d41fef3dbc5bfa7ff87d78b0ab940b5323ee0888b0f991fa5d33
https://github.com/AgentSlop-Si/research/blob/main/math/archive/objects/d9/d9b0c4ac84adc5df1c04f414b7dcddd4c2384bbee82529e24e3e51f60e0bc157__ONE_SCHUR_STEP_AND_TWO_RUN_JET.md | export SHA256 d9b0c4ac84adc5df1c04f414b7dcddd4c2384bbee82529e24e3e51f60e0bc157
https://github.com/AgentSlop-Si/research/blob/main/math/archive/objects/fd/fd7bebda8cef672081412fdd92db1dcd474b1c9041d980ac7f051b94d040bcdc__VARIABLE_BIT_BLOCK_ELIMINATION_AND_WORK.md | export SHA256 fd7bebda8cef672081412fdd92db1dcd474b1c9041d980ac7f051b94d040bcdc
https://github.com/AgentSlop-Si/research/blob/main/math/archive/objects/61/61cd7a1f4bbd0df6175cebb4e9daaade48ee2ddac0a5cad8025c46c339846f7a__MARKED_NEXT_PIVOT_VARIABLE_BLOCK_AUDIT.md | export SHA256 61cd7a1f4bbd0df6175cebb4e9daaade48ee2ddac0a5cad8025c46c339846f7a</t>
  </si>
  <si>
    <t>Arbitrary non-affine routing escapes; term count not scalar work; exact strict-cut implementation correction retained. No new current closure; historical limitations remain. Next comparison: Compare the exact grammar and endpoint freedoms with uncertainty, quasiseparable,…</t>
  </si>
  <si>
    <r>
      <rPr>
        <rFont val="Arial"/>
        <color rgb="FF1155CC"/>
        <sz val="10.0"/>
        <u/>
      </rPr>
      <t xml:space="preserve">Catalogue: M-AFFINE-STEP
</t>
    </r>
    <r>
      <rPr>
        <rFont val="Arial"/>
        <color rgb="FF1155CC"/>
        <sz val="10.0"/>
        <u/>
      </rPr>
      <t>novelity breakthough: M-AFFINE-STEP</t>
    </r>
  </si>
  <si>
    <t>M-ALL-STAGE-SUBSETS</t>
  </si>
  <si>
    <t>Rank234 not arithmetic work: a single linear-time scan can have diagonal-defect rankN−1. Relaxation witness is not Fourier factors. No new current closure; historical limitations remain. Next comparison: Match precisely the topology, size, gauges and field; establish a reusable…</t>
  </si>
  <si>
    <t>All stage-subset diagonal-defect inequalities at N256</t>
  </si>
  <si>
    <r>
      <rPr>
        <rFont val="Arial"/>
        <color rgb="FF1155CC"/>
        <sz val="10.0"/>
        <u/>
      </rPr>
      <t xml:space="preserve">Catalogue: M-ALL-STAGE-SUBSETS
</t>
    </r>
    <r>
      <rPr>
        <rFont val="Arial"/>
        <color rgb="FF1155CC"/>
        <sz val="10.0"/>
        <u/>
      </rPr>
      <t>novelity breakthough: M-ALL-STAGE-SUBSETS</t>
    </r>
  </si>
  <si>
    <t>https://github.com/AgentSlop-Si/research/blob/main/math/archive/objects/0e/0eb04d2e54b0c5ce5c1e8db0a64b32f20c935841b4779f5d096f86766443ab56__REVIEW.md | export SHA256 d6b17badf6cd5d6ca5f70fceaf8af1aedd0b900b826f13108f65b44e2a6b6a1e</t>
  </si>
  <si>
    <t>["F090"]</t>
  </si>
  <si>
    <t>Useful exact finite-state combinatorics; no external priority clearance.</t>
  </si>
  <si>
    <t>For all stage-subset diagonal-defect inequalities at n256, match precisely the topology, size, gauges and field; establish a reusable theorem increment before proposing a standalone novelty claim. Preserve this boundary: Rank234 not arithmetic work: a single linear-time scan can have diagonal-defect rankN−1.</t>
  </si>
  <si>
    <t>M-CHIRP-CUBIC</t>
  </si>
  <si>
    <t>A cheap; B formula contains Fourier and is not a fast construction. Exact F5 recovery has6 nontrivial solves, constant-size only. No new current closure; historical limitations remain. Next comparison: Compare matrix-polynomial and resolvent identities with classical Cayley,…</t>
  </si>
  <si>
    <t>Odd-chirp cubic feedback identity</t>
  </si>
  <si>
    <r>
      <rPr>
        <rFont val="Arial"/>
        <color rgb="FF1155CC"/>
        <sz val="10.0"/>
        <u/>
      </rPr>
      <t xml:space="preserve">Catalogue: M-CHIRP-CUBIC
</t>
    </r>
    <r>
      <rPr>
        <rFont val="Arial"/>
        <color rgb="FF1155CC"/>
        <sz val="10.0"/>
        <u/>
      </rPr>
      <t>novelity breakthough: M-CHIRP-CUBIC</t>
    </r>
  </si>
  <si>
    <t>https://github.com/AgentSlop-Si/research/blob/main/math/archive/objects/c6/c6c30444abc7563e8b02ee613abdd61103c1ce18ded3d39cff6fdb38452dad76__ACCEPTED_ODD_CHIRP_REVIEW.md | export SHA256 c6c30444abc7563e8b02ee613abdd61103c1ce18ded3d39cff6fdb38452dad76</t>
  </si>
  <si>
    <t>Row-specific inherited assessment: Classical Schur/automaton method, restricted contribution.</t>
  </si>
  <si>
    <t>For odd-chirp cubic feedback identity, compare matrix-polynomial and resolvent identities with classical Cayley, spectral-projector and Schur methods; check whether the proposed constructor already contains a Fourier oracle. Preserve this boundary: A cheap; B formula contains Fourier and is not a fast construction.</t>
  </si>
  <si>
    <t>Weighted exact finite Schur formula with retained suffix R plus marker-avoiding set A; eliminated block nilpotent of degree n−b.</t>
  </si>
  <si>
    <t>No closed faster Fourier recurrence. Cancellation/depathing must count free-boundary source costs rather than assuming independent packet work.
No new current closure; historical limitations remain.</t>
  </si>
  <si>
    <t>M-CHIRP-LOWER</t>
  </si>
  <si>
    <t>https://github.com/AgentSlop-Si/research/blob/main/math/archive/objects/ae/ae3357205b8a8b30b0057c07fbe4063038b8d5adbbffec871efb1eecfc82a209__INDEPENDENT_MARKER_CUT_AUDIT.md | export SHA256 6d9c0057e386f133fd97538ddce9327977e264079f3917a5c9177366258c4ff9
https://github.com/AgentSlop-Si/research/blob/main/math/archive/objects/8b/8bc97582cb933e29bc16d4efb8c581a612af12813f630b6233256fd27c418628__EXACT_MARKER_CUT_COMPRESSION.md | export SHA256 8bc97582cb933e29bc16d4efb8c581a612af12813f630b6233256fd27c418628</t>
  </si>
  <si>
    <t>Generic exceptions and an explicit generic cutoff remain uncomputed; no all-N exclusion, other feedback A, products or three-or-more-branch exclusion follows. Preserve Q11 base-field-only three-term and growing-dimensional full-B upper-construction gaps. Exact additive-length priority, production and numerical stability remain unresolved.</t>
  </si>
  <si>
    <t>Infinite forced-feedback two-Green exclusion</t>
  </si>
  <si>
    <t>[2026-10-13; full status reconciliation]
OPEN: implementation, costing, integration or a stronger extension remains; the earlier accepted scoped result is retained.
Earlier dated history (preserved verbatim):
Negative-sign explicit family independently accepted; positive family and supplementary acceptance retained. Both-sign generic exclusion for odd N=5m, gcd(m,5)=1 leaves finite uncomputed exceptions. No additional canonical result count, worldwide novelty, all-N or runtime conclusion.</t>
  </si>
  <si>
    <t>Parameters supplied; singular factors rejected. Family dimension &lt;=r+s for specified rational parameterization, so fixed r+s&lt;N cannot cover generic complex inputs.</t>
  </si>
  <si>
    <t>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t>
  </si>
  <si>
    <r>
      <rPr>
        <rFont val="Arial"/>
        <color rgb="FF1155CC"/>
        <sz val="10.0"/>
        <u/>
      </rPr>
      <t xml:space="preserve">Catalogue: M-CHIRP-LOWER
</t>
    </r>
    <r>
      <rPr>
        <rFont val="Arial"/>
        <color rgb="FF1155CC"/>
        <sz val="10.0"/>
        <u/>
      </rPr>
      <t>novelity breakthough: M-CHIRP-LOWER</t>
    </r>
  </si>
  <si>
    <t>[{"archive_relative_path":"master/fft_research_master_20261009/library/canonical_sources/837c563f27047531__README.md","sha256":"837c563f27047531043692615f6cdfa3d59b395cff17446e60d10e6d7c261cd1","inspection":"Attributed saved evidence; supplied research programs unrun in this review","bytes":9614},{"archive_relative_path":"master/fft_research_master_20261009/library/canonical_sources/0d838ebbcc7268a3__INDEPENDENT_REVIEW.md","sha256":"0d838ebbcc7268a3a95dd6d7ac971c42b41c4bbab8c7d44b44ea3477239657ae","inspection":"Attributed saved evidence; supplied research programs unrun in this review","bytes":5849},{"archive_relative_path":"master/fft_research_master_20261009/library/canonical_sources/9b6d9bfeedec91ed__FUSION_GATE.md","sha256":"9b6d9bfeedec91ed214308b29537b3da2e07bdb64930ad2a8b028f64ae66bc1c","inspection":"Attributed saved evidence; supplied research programs unrun in this review","bytes":11546}]</t>
  </si>
  <si>
    <t>Independent report chirp_feedback_independent_2135/REPORT.md SHA256 d89108b404074f6b3d995407b61b30acb57aa07069e736b29bf53025292d3c4b; ZIP SHA256 99386248ad9766312e006a2d1846f511cc72d1807d3dcb879f7761b7e85c2893; reviewed final author report 30f0ec725c0df8c4487df5f24aacb98130986fe081ecfd53aab5153a23360a6b. Fresh independent p241/eta91/g103 reconstruction:576 cycle pairs,4320 invertible transitions,624 branches,3120 joint column systems of rank exactly one, every recorded nonzero minor; all boundary controls and isolated replay pass.</t>
  </si>
  <si>
    <t>2026-10-11 21:45 UTC</t>
  </si>
  <si>
    <t>No arbitrary paired-Green impossibility; finite-field diagonal density can fail; cuts require charged routing; no DAG runtime conclusion. No new current closure; historical limitations remain. Next comparison: Compare the exact grammar and endpoint freedoms with uncertainty,…</t>
  </si>
  <si>
    <t>Classical Schur/automaton method, restricted contribution.</t>
  </si>
  <si>
    <r>
      <rPr>
        <rFont val="Arial"/>
        <color rgb="FF1155CC"/>
        <sz val="10.0"/>
        <u/>
      </rPr>
      <t xml:space="preserve">Catalogue: M-CHIRP-NECESSARY
</t>
    </r>
    <r>
      <rPr>
        <rFont val="Arial"/>
        <color rgb="FF1155CC"/>
        <sz val="10.0"/>
        <u/>
      </rPr>
      <t>novelity breakthough: M-CHIRP-NECESSARY</t>
    </r>
  </si>
  <si>
    <t>proved_scoped | REVIEW-15 | Internal scoped outcome. Proof/certificate replay limits: source_implementation_status: Retains prior iterable-materialization and fallback-accounting fixes. Fresh witness verifies only the two named constituent failures, not all graphs.</t>
  </si>
  <si>
    <t>https://github.com/AgentSlop-Si/research/blob/main/math/archive/objects/3c/3cd89f289ca42ef779bfd4955dd4bfc54a76623a2d0ed11be1c633358d0b8fb0__REVIEW.md | export SHA256 3cd89f289ca42ef779bfd4955dd4bfc54a76623a2d0ed11be1c633358d0b8fb0…</t>
  </si>
  <si>
    <t xml:space="preserve">scope_and_separate_costs: membership: Supplied ordered dyadic affine-cycle filters, pooled lambdas, all cycles valid, closures nonzero and fully checked final defect support &lt;=cap.
discovery: No filter/parameter search theorem; paid roots, shared scaled-root tables, closures, descriptor/index inverses and cycle traversal.
rejection: Singular 1+lambda^N=0 or too-large final residual; O(N) for fixed depth/pool/cap, then charged ordinary FFT wrapper.
verification: Every composed source row, exact FM=Mhat F phases and order. Dense intermediate defects allowed; reversed source order generally fails.
application: Reverse target solves; (1+r+6d+2s)N+r(log2 N+2)+d field ops for actual s, all N outputs. Space O(N(r+1)+d).
exceptional: lambda=0 legal. Singular factors excluded; adding them requires retained kernel amplitudes and separate reconstruction costs.
remaining: Supplied parameter discovery remains additional work.
r+s&lt;N complex family dimension excludes universality only in this representation, not arbitrary circuits.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</si>
  <si>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Row-specific inherited assessment: New-to-project certificate assembled from classical volume method; historical novelty unresolved.</t>
  </si>
  <si>
    <t>H*H=U*diag(lambda)U, with lambda=sum_h 2^h indicators. At least N/4096 eigenvalues are &gt;=2^(n−L); augmented Cauchy–Binet yields addition lower bound N/2[(n−L)/4096−log2(e(1+(n+1)/2^b))].</t>
  </si>
  <si>
    <t>Complex bounded coefficients; literal source exposure, supplied phases and charged outputs.</t>
  </si>
  <si>
    <t>Row normalization destroys this determinant witness; arbitrary coefficient gains or different source interfaces escape. Exact alias identities do not causally compute future states.
No new current closure; historical limitations remain.</t>
  </si>
  <si>
    <t>proof_review: ### ALG-015: ordered affine-cycle filters
Accepted scope: dyadic N&gt;=4; supplied ordered filters L_i=I-lambda_i M_i with M_i x[j]=q^(b_i j)x[a_i j+c_i], a_i=1 mod4 and b_i,c_i odd; every scalar in the r-entry pool is used. Affine descriptors are bounded O(log N)-bit words. All source/target cycles and nonresonant closures are validated.
- Raw membership: apply every source layer in the supplied order and check final support s. Intermediate residuals may be dense. The method does not discover filter graphs or continuous parameters from raw x.
- Discovery/preparation: N root powers/validation, r paid scaled-root tables and shared (1+lambda^N)^-1 closures. Index inverses, descriptor normalization and cycle traversals are paid word work.
- Rejection: 1+lambda^N=0 declines before division; excessive final support declines after every executed layer is charged. Fixed-depth/fixed-budget rejected attempts cost O(N), then the all-input wrapper pays a fresh ordinary FFT.
- Verification/application: FM=Mhat F with the exact shifted phase. Undo target filters in reverse order. Accepted total is (1+r+6d+2s)N+r(log2 N+2)+d field operations, using actual verified s; at d=2,r=1,s=1 this is 16N+log2 N+4. Storage O(N(r+1)+d). Lambda=0 is legal and does not require an individual edge inverse.
For fixed discrete choices and nonsingular filters, the input family has complex dimension at most r+s, so r+s&lt;N cannot cover arbitrary complex inputs. Singular factors are outside that dimension argument unless their kernel amplitudes are separately retained and decoded. The witness defeats the two specified constituents, not every conceivable single affine graph. The sparse-surrogate support gate and finite-dictionary restrictions remain architectural statements, not unrestricted FFT lower bounds.
Fresh evidence: N32 witness supports (x,L1x,L2x,L2L1x,L1L2x)=(32,32,32,1,32), complete target output, singular/zero-parameter controls and the phase/order intertwining. The N8/F257 all-shift distinct-ratio witness and its tight one-coordinate correction leave exactly five defects, reproducing the N-1-2k bound.
fresh_checks: noncommuting_witness_supports: 32
32
32
1
32
complete_output_verified: True
singular_and_zero_parameter_controls: True
all_shift_distinct_ratio_counts: 8
8
8
8
8
8
8
sparse_surrogate_tight_support: 5
accepted_cost_d2_r1_s1: 16N+log2(N)+4; symbolic loop ledger reviewed, production counter not rerun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</si>
  <si>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https://github.com/AgentSlop-Si/research/blob/main/math/archive/objects/f1/f11dd814af83d7f8e3a40240cbd0ad0fc247ffb19776972f12666f8864d52112__CONSTRAINED_JET_FUSION.md | export SHA256 e34abaf00812b514eed3d17d7a518924a5d33229024da5b808c5c07a2d82d4cf
https://github.com/AgentSlop-Si/research/blob/main/math/archive/objects/bf/bf520e2fe8c328bfc207b67b299074dc37cd1035172e6036d576f45a7f86124e__INDEPENDENT_CONSTRAINED_PACKET_AUDIT.md | export SHA256 7f86136b56f4cd05f2b69b9eb82c0a9916cbcaa1458f73dee542322550cd7993</t>
  </si>
  <si>
    <t>Independent ACCEPT closes only M-CHORD::primary-incidence-dependency. Remaining editorial action: apply the Heineken citation, complete-line proof extension, n=5 six-endpoint case and Tao locator to manuscript Section0, TheoremA Step5 and references. Historical/worldwide priority stays unresolved. Preserve complex odd n&gt;=5, primitive-affine step coprime to n, nonsingular monomial endpoints and Hamiltonian right routing. Near-full bound remains false over finite fields; arbitrary nonaffine composite profiles, general fast solves and full two-layer impossibility remain outside scope. Original n−2 local bound, local sharpness, density, prime hybrid and restricted scalar-polynomial bound are unchanged. Independent acceptance ZIP SHA256 cd78fd30958d58759f32f1255eaa188a36d96a931032511b2d52a2bec442a816. Primary access is complete PDF text extraction only; no PDF-byte possession/digest or visual facsimile inspection is claimed.</t>
  </si>
  <si>
    <t>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t>
  </si>
  <si>
    <r>
      <rPr>
        <rFont val="Arial"/>
        <color rgb="FF1155CC"/>
        <sz val="10.0"/>
        <u/>
      </rPr>
      <t xml:space="preserve">Catalogue: M-CHORD
</t>
    </r>
    <r>
      <rPr>
        <rFont val="Arial"/>
        <color rgb="FF1155CC"/>
        <sz val="10.0"/>
        <u/>
      </rPr>
      <t>novelity breakthough: M-CHORD</t>
    </r>
  </si>
  <si>
    <t>Primary: https://doi.org/10.5169/seals-37967 ; unnumbered theorem p. 278, proof Eqs. (1)–(9), pp. 276–278, exclusions p. 275. Prime hybrid: https://arxiv.org/pdf/math/0308286 ; v6 Lemma 1.3, p. 3, proof pp. 3–4. Independent ACCEPT review SHA256 1c33edd3fa02554fa1019e68ba73ff54e24e60a85e6eb570c514e8dc3f0c19d3; reviewed candidate ZIP SHA256 f04baa73485dbb951666e46507d656dd93bed2b8b23a4fbb6a0d6b0f403dd6f9. External publication remains pending; no new delivery link is claimed. Independent acceptance ZIP SHA256 cd78fd30958d58759f32f1255eaa188a36d96a931032511b2d52a2bec442a816. Primary access is complete PDF text extraction only; no PDF-byte possession/digest or visual facsimile inspection is claimed.</t>
  </si>
  <si>
    <t>M-CONJUGATED-FEEDBACK</t>
  </si>
  <si>
    <t>New-to-project certificate assembled from classical volume method; historical novelty unresolved.</t>
  </si>
  <si>
    <t>Five-factor supplied B representation does not prove B outside all two-Green representations. No Fourier-compatible factorization. No new current closure; historical limitations remain. Next comparison: Compare matrix-polynomial and resolvent identities with classical Cayley,…</t>
  </si>
  <si>
    <t>Noncommuting conjugated-involution control</t>
  </si>
  <si>
    <r>
      <rPr>
        <rFont val="Arial"/>
        <color rgb="FF1155CC"/>
        <sz val="10.0"/>
        <u/>
      </rPr>
      <t xml:space="preserve">Catalogue: M-CONJUGATED-FEEDBACK
</t>
    </r>
    <r>
      <rPr>
        <rFont val="Arial"/>
        <color rgb="FF1155CC"/>
        <sz val="10.0"/>
        <u/>
      </rPr>
      <t>novelity breakthough: M-CONJUGATED-FEEDBACK</t>
    </r>
  </si>
  <si>
    <t>https://github.com/AgentSlop-Si/research/blob/main/math/archive/objects/d5/d5fb31533e996f5a3264b36178f4a7f5d63d248ff4fb0939811ef1f0e67f0620__REVIEW.md | export SHA256 d5fb31533e996f5a3264b36178f4a7f5d63d248ff4fb0939811ef1f0e67f0620</t>
  </si>
  <si>
    <t>Row-specific inherited assessment: Useful model boundary and reduction, no generic circuit lower bound.</t>
  </si>
  <si>
    <t>For noncommuting conjugated-involution control, compare matrix-polynomial and resolvent identities with classical Cayley, spectral-projector and Schur methods; check whether the proposed constructor already contains a Fourier oracle. Preserve this boundary: Five-factor supplied B representation does not prove B outside all two-Green representations.</t>
  </si>
  <si>
    <t>Frontier rows are orthonormal, span frequency set E with |E|&gt;=N/4096; normalized packet↔selected Fourier maps cost O(NL), L=Theta(log N/loglog N). Masks cost O(N); integer-triangular chirp uses only supplied Nth root.</t>
  </si>
  <si>
    <t>Exact supplied-root field for identities; complex/unitary model separately for entropy gate.</t>
  </si>
  <si>
    <t>No free historical output tape or nonunitary gates in unitary lower bound. Normalized rows have all minors &lt;=1, so earlier determinant proof cannot be reused.
No new current closure; historical limitations remain.</t>
  </si>
  <si>
    <t>["F110"]</t>
  </si>
  <si>
    <t>https://github.com/AgentSlop-Si/research/blob/main/math/archive/objects/4c/4cf8e9936c6ff131769b212536f28b022892416346065bc12f1831e8f3395c14__NORMALIZED_PACKET_ESCAPE.md | export SHA256 c832a4df1322c7066cce9219423e94e94356b1ba185fbf5615e79b280b593611
https://github.com/AgentSlop-Si/research/blob/main/math/archive/objects/9f/9fce6c41e7201d6daa588b79b2ef8c1b17d466651a99d7d239d2cd8a85f94129__INDEPENDENT_NORMALIZED_FRONTIER_AUDIT.md | export SHA256 1fc59db37977862e889a1819b9eb3ed04b7eaa154b9a7891688bf0eb0236cd1b</t>
  </si>
  <si>
    <t>[2026-10-13 14:29:35 UTC; accepted-source cutoff]
Parent OPEN, priority 42. Select a genuinely new size, permitted basis or paid application mechanism with an exact certificate and complete domain. Do not rerun the now-exhaustive N=16 fixed-basis minimum as an open gate.
Earlier dated history (preserved verbatim):
Modular nonperiodic support94 gives complex lower bound, not equality. Optional invertible-baseline sharpness falseN2/GF3; main CRT theorem unaffected. Literal support not circuit cost. No new current closure; historical limitations remain. Next comparison: Compare the exact…</t>
  </si>
  <si>
    <t>[2026-10-13 14:29:35 UTC; accepted-source cutoff]
Exact characteristic-zero minimum 112 is accepted at N=16 over Q(zeta16), for |A|=8 in the fixed ascending remainder basis, with trivial translation stabilizer. A witness attains 56+56; 64 minimizing subsets form one affine/complement orbit. GF(17)'s 94 is only a nonsharp lower bound.
Earlier dated history (preserved verbatim):
accepted</t>
  </si>
  <si>
    <r>
      <rPr>
        <rFont val="Arial"/>
        <color rgb="FF1155CC"/>
        <sz val="10.0"/>
        <u/>
      </rPr>
      <t xml:space="preserve">Catalogue: M-CRT-TRANSFER
</t>
    </r>
    <r>
      <rPr>
        <rFont val="Arial"/>
        <color rgb="FF1155CC"/>
        <sz val="10.0"/>
        <u/>
      </rPr>
      <t>novelity breakthough: M-CRT-TRANSFER</t>
    </r>
  </si>
  <si>
    <t>[2026-10-13 14:29:35 UTC; accepted-source cutoff]
Scoped independent acceptances: M-CRT. Exact review/archive pins are preserved in the 14:29:35 UTC proposal source index. libfile_8579cdaa6b40819192c5940d088512da
Earlier dated history (preserved verbatim):
https://github.com/AgentSlop-Si/research/blob/main/math/archive/objects/c4/c477aca2753343360a9fbdc734389741ea14a043c4dc6d8cd06e63b681fdd04d__PHASE8_AUDIT.md | export SHA256 24788377b04944ad46adfcf5d692305c22e8bde7f6541ad1d3c27bdf6d1188d0</t>
  </si>
  <si>
    <t>Capacity survivor not Fourier identity; actual rank may cancel; shuffles cannot be free. No new current closure; historical limitations remain. Next comparison: Compare the exact grammar and endpoint freedoms with uncertainty, quasiseparable, displacement and graph-induced rank…</t>
  </si>
  <si>
    <t>Possibly enormous threshold/constants. Not arbitrary floating exponent range, exact output, per-bin relative error, vanishing epsilon without reanalysis, or stable full FFT.</t>
  </si>
  <si>
    <r>
      <rPr>
        <rFont val="Arial"/>
        <color rgb="FF1155CC"/>
        <sz val="10.0"/>
        <u/>
      </rPr>
      <t xml:space="preserve">Catalogue: M-CUT-EXPANDER
</t>
    </r>
    <r>
      <rPr>
        <rFont val="Arial"/>
        <color rgb="FF1155CC"/>
        <sz val="10.0"/>
        <u/>
      </rPr>
      <t>novelity breakthough: M-CUT-EXPANDER</t>
    </r>
  </si>
  <si>
    <t>Useful model boundary and reduction, no generic circuit lower bound.</t>
  </si>
  <si>
    <t>[{"archive_relative_path":"master/fft_research_master_20261009/library/canonical_sources/6891a88ccd8a8d63__PACKING_AND_MODEL_THEOREM.md","sha256":"6891a88ccd8a8d632ebceeaf5001b116fc7c49f8dcc4871ecb385d71b21588fc","inspection":"Attributed saved evidence; supplied research programs unrun in this review","bytes":16654},{"archive_relative_path":"master/fft_research_master_20261009/library/canonical_sources/3eaf065bf9e0da2c__THEOREM.md","sha256":"3eaf065bf9e0da2cfd558fbfe74dc3f6bd822d13029d2cf0912efa8cdd05125c","inspection":"Attributed saved evidence; supplied research programs unrun in this review","bytes":11365},{"archive_relative_path":"master/fft_research_master_20261009/library/canonical_sources/e60223800f3c2eef__WORDRAM_V3_AUDIT.md","sha256":"e60223800f3c2eeff3b351ecc562a474d15c259003d5546abdbfb8c6f22d446a","inspection":"Attributed saved evidence; supplied research programs unrun in this review","bytes":17842},{"archive_relative_path":"master/fft_research_master_20261009/library/canonical_sources/10b1c62ff6dbeb71__PRIOR_ART.md","sha256":"10b1c62ff6dbeb7145cfc9cbd38535a9f3f426cfb22a185111755ec4d4812e64","inspection":"Attributed saved evidence; supplied research programs unrun in this review","bytes":17307}]</t>
  </si>
  <si>
    <t>M-EXPANDER-COEFFICIENT</t>
  </si>
  <si>
    <t>Not a full-network separator theorem or feasible coefficient solution; strong finite evidence does not produce uniform construction. No new current closure; historical limitations remain. Next comparison: Match precisely the topology, size, gauges and field; establish a…</t>
  </si>
  <si>
    <t>Expansion survives but nonlinear coefficient equations remain</t>
  </si>
  <si>
    <r>
      <rPr>
        <rFont val="Arial"/>
        <color rgb="FF1155CC"/>
        <sz val="10.0"/>
        <u/>
      </rPr>
      <t xml:space="preserve">Catalogue: M-EXPANDER-COEFFICIENT
</t>
    </r>
    <r>
      <rPr>
        <rFont val="Arial"/>
        <color rgb="FF1155CC"/>
        <sz val="10.0"/>
        <u/>
      </rPr>
      <t>novelity breakthough: M-EXPANDER-COEFFICIENT</t>
    </r>
  </si>
  <si>
    <t>Row-specific inherited assessment: Representation/rank gates, not operation lower bounds.</t>
  </si>
  <si>
    <t>K=min(n,2L+2b), Q=2^K, B=N/Q; E is union of full contiguous B-blocks. A contained interval makes &lt;=M arbitrary source columns full spark. Fractional shift F_B^-1 D_a F_B is Cauchy with every square minor and inverse entry nonzero.</t>
  </si>
  <si>
    <t>https://github.com/AgentSlop-Si/research/blob/main/math/archive/objects/0a/0ad67a437eb03b6a197360111b5efb4c9a4cbe8e0c534d789e6b28aa5cbe5955__INDEPENDENT_REVIEW.md | export SHA256 0ad67a437eb03b6a197360111b5efb4c9a4cbe8e0c534d789e6b28aa5cbe5955…</t>
  </si>
  <si>
    <t>Supplied dyadic roots; exact field with required denominators/nonvanishing guards, complex comparison where specified.</t>
  </si>
  <si>
    <t>Blocks require &gt;=Q channels in stated balanced local model; no short stencil/bounded quasiseparability/single sparse inverse with monomial ends. General Cauchy fast multiplication and changing interfaces remain allowed.
No new current closure; historical limitations remain.</t>
  </si>
  <si>
    <t>For expansion survives but nonlinear coefficient equations remain, match precisely the topology, size, gauges and field; establish a reusable theorem increment before proposing a standalone novelty claim. Preserve this boundary: Not a full-network separator theorem or feasible coefficient solution; strong finite evidence does not produce uniform construction.</t>
  </si>
  <si>
    <t>proved_scoped | REVIEW-02 | Internal scoped outcome. Proof/certificate replay limits: historical_replay: No inherited research program executed. Implementation claims are explicitly separate from analytic acceptance.
Source identity/access boundary: 
Documented sanitized exports: e60223800f3c2eeff3b351ecc562a474d15c259003d5546abdbfb8c6f22d446a. Original-byte gaps remain preserved.</t>
  </si>
  <si>
    <t>https://github.com/AgentSlop-Si/research/blob/main/math/archive/objects/73/73ecbac161e81d64951d26f86806cbfa03238425c6adae956922a7f3a8d35279__SELECTED_CONVOLUTION_CONSTRUCTION.md | export SHA256 0dde3943e7c5bd0ac34a8132690e568ffa2487e24f044f43cca13debbb66c210
https://github.com/AgentSlop-Si/research/blob/main/math/archive/objects/b9/b9b9ca77e51c47fbc587f698877dbdad92c1152eb5322b1019dd8e7254c53f67__RESEARCH_REPORT.md | export SHA256 b9b9ca77e51c47fbc587f698877dbdad92c1152eb5322b1019dd8e7254c53f67
https://github.com/AgentSlop-Si/research/blob/main/math/archive/objects/b4/b47096a66e18fedca9d7488d7d028c5dff1df63c9fb64dcabc05dc01973dbc0c__INDEPENDENT_AUDIT.md | export SHA256 b47096a66e18fedca9d7488d7d028c5dff1df63c9fb64dcabc05dc01973dbc0c</t>
  </si>
  <si>
    <t>M-F8-EXACT</t>
  </si>
  <si>
    <t>No closed-form/uniform coefficients or all-size lift; compatible with larger-size exclusions. No new current closure; historical limitations remain. Next comparison: Match precisely the topology, size, gauges and field; establish a reusable theorem increment before proposing a…</t>
  </si>
  <si>
    <t xml:space="preserve">original_review_exact_scope:  fixed-error packed approximate outputs
### Exact claim retained
For fixed accuracy 0&lt;epsilon&lt;1, fixed polynomial failure exponent c&gt;=1, fixed input exponent C, and a fixed table exponent 0&lt;gamma&lt;1, every fresh length-N input has signed integer real/imaginary components bounded by N^C. A common bounded-word rational/dyadic scale is allowed. Put L=sum_j(|Re x_j|+|Im x_j|). The output explicitly contains all N unitary Fourier approximations and satisfies
    probability(maximum coordinate error &gt; epsilon L/sqrt(N)) &lt;= N^(-c).
Total construction, input-dependent work and output writes are O(N) words/word operations, with constants depending on fixed parameters. This is an all-input theorem within that bounded/common-scale representation, not arbitrary real arithmetic.
### Word model and precision
The word length grows as w=K ceil(log2(N+2)); K is a sufficiently large constant selected for the fixed input-width, accuracy and output requirements. The theorem is not a fixed physical 64-bit result. Fixed epsilon permits constant target phasor/mean accuracy; descriptor width still grows like log log N because the block slope must remain accurate across B=Theta(log N) outputs. Masses, indices, products, keys, addresses and materialized output numerators need O(log N) bits.
The two-table method has a genuine extra eventual condition q G^2&lt;=w. The newer guarded-addition method does not require that condition. It must not inherit an erroneous two-table threshold criticism.
### Cost and proof checks
- Exact signed-atom masses and either alias/cumulative sampling are charged after an O(N) input scan.
- Capped rejection allocates failure probability to time-cap exhaustion. It is not silently exchanging expected runtime for worst-case runtime.
- Equal-sized groups contain actual samples. Padding with artificial zero atoms would change the empirical mean.
- With group width g=floor(gamma log2(N)/p), all 2^(pg)&lt;=N^gamma keys are precomputed. Uniform phasor generation, quantization and packing belong to that preparation.
- A guarded lane stores a biased nonnegative integer and has width q=ceil(log2(2UG+1)); the largest sum is strictly below 2^q. This checks both inter-lane carry and whole-word range.
- A table entry may be a multiword vector. Every returned word is read and added; it is not a unit-cost vector lookup.
- Each output lane is extracted, scaled and written once. The output normalization is approximated with a charged finite-precision operation.
- The finite small-N fallback is asymptotically valid because parameters are fixed, but it can hide enormous constants.
The historical v3 audit is explicit that its source lazily generated phasors, re-packed scalar arrays on every lookup, used tuple keys, and omitted these costs from reported counters. Some experimental keys exceeded its emulated width. These defects qualify that prototype, not the fully specified prepacked-table theorem.
Model/guards/costs: historical_model: Uniform randomized word RAM, w=K log N bits, polynomially bounded integer/common-scale inputs, fixed accuracy/failure exponent. No arbitrary-real or giant-word oracle.
Corrections/rejected extensions: </t>
  </si>
  <si>
    <t>Exact eight-point three-stage certificate</t>
  </si>
  <si>
    <t>method: Complete source theorem/audit reread and explicit analytic reconstruction; historical counts not re-executed by this packet.
Review record: research_cycle_2046/underused_connections/ROW_OUTCOMES.json; SHA256 5cf4962d301e8359176b4fb37d058963f0fb9770325744d9eb28ff4f70b64637.
Consolidation verifies mapping and hashes; it does not rerun all packet checks. No priority claim.</t>
  </si>
  <si>
    <t>blockers: Full driver with exact capped sampler, eager prepacked tables, word/key/output accounting
Finite constants and practical crossover, separately from theorem validity
Prior-art completion
implementation: Complete cold growing-N O(N) evaluator not established by cited implementation evidence
Current supplement treatment: 
Packet priority qualification: priority: Unresolved
Historical gaps and historical current-overlay text are preserved in the consolidated ledger and A:V.</t>
  </si>
  <si>
    <r>
      <rPr>
        <rFont val="Arial"/>
        <color rgb="FF1155CC"/>
        <sz val="10.0"/>
        <u/>
      </rPr>
      <t xml:space="preserve">Catalogue: M-F8-EXACT
</t>
    </r>
    <r>
      <rPr>
        <rFont val="Arial"/>
        <color rgb="FF1155CC"/>
        <sz val="10.0"/>
        <u/>
      </rPr>
      <t>novelity breakthough: M-F8-EXACT</t>
    </r>
  </si>
  <si>
    <t>https://github.com/AgentSlop-Si/research/blob/main/math/archive/objects/73/73f74388461972c5fdfac25d22b00ad56834907f95c676b2f33d3174426fc2e4__73f74388461972c5fdfac25d22b00ad56834907f95c676b2f33d3174426fc2e4__INDEPENDENT_REVIEW.md | export SHA256…</t>
  </si>
  <si>
    <t>For exact eight-point three-stage certificate, match precisely the topology, size, gauges and field; establish a reusable theorem increment before proposing a standalone novelty claim. Preserve this boundary: No closed-form/uniform coefficients or all-size lift; compatible with larger-size exclusions.</t>
  </si>
  <si>
    <t>M-F8-LOCAL-ELIMINATION</t>
  </si>
  <si>
    <t>Finitefield point emptiness does not implycomplex/geometricemptiness. Different diag(A)/diag(A^-1) charts differ; excludedbranches remain; finiteF8 fullfeasibility unresolved. No new current closure; historical limitations remain. Next comparison: Match precisely the topology,…</t>
  </si>
  <si>
    <t>F8 inverse-chart, jet, dual/onion and spectral gates</t>
  </si>
  <si>
    <r>
      <rPr>
        <rFont val="Arial"/>
        <color rgb="FF1155CC"/>
        <sz val="10.0"/>
        <u/>
      </rPr>
      <t xml:space="preserve">Catalogue: M-F8-LOCAL-ELIMINATION
</t>
    </r>
    <r>
      <rPr>
        <rFont val="Arial"/>
        <color rgb="FF1155CC"/>
        <sz val="10.0"/>
        <u/>
      </rPr>
      <t>novelity breakthough: M-F8-LOCAL-ELIMINATION</t>
    </r>
  </si>
  <si>
    <t>Representation/rank gates, not operation lower bounds.</t>
  </si>
  <si>
    <t>["F109","F110"]</t>
  </si>
  <si>
    <t>https://github.com/AgentSlop-Si/research/blob/main/math/archive/objects/50/5003360f7e14f578561b4ee325d5c1e8b513e89a6405362e990d6e0531f2a6d4__ALGEBRAIC_JET_INDEPENDENT_AUDIT.md | export SHA256…</t>
  </si>
  <si>
    <t>Row-specific inherited assessment: Classical resolvent/root-filter synthesis with project-specific routed boundary.</t>
  </si>
  <si>
    <t>For f8 inverse-chart, jet, dual/onion and spectral gates, match precisely the topology, size, gauges and field; establish a reusable theorem increment before proposing a standalone novelty claim. Preserve this boundary: Finitefield point emptiness does not implycomplex/geometricemptiness.</t>
  </si>
  <si>
    <t>r branches (I−a zeta^i P)^−1 share Q=I−a^rP^r. If right routes commute with P^r, numerator columns have support &lt;=r² and flat Fourier equality requires r²&gt;=N; common route plus left diagonals gives r&gt;=N. Rank-K commutator correction obeys 2r²(K+1)²&gt;=N (prime Fourier: (r²+2)(K+1)&gt;=N+1).</t>
  </si>
  <si>
    <t>Some root packet sums collapse to one O(N) stride solve, but not Fourier. Approximation support-t gate is eta sqrt(max(0,1−t/N)), eta=(1−|a|^r)/(1+|a|^r), in operator and normalized Frobenius norms.
No new current closure; historical limitations remain.</t>
  </si>
  <si>
    <t>M-F8-ORBIT</t>
  </si>
  <si>
    <t>https://github.com/AgentSlop-Si/research/blob/main/math/archive/objects/79/797d92887fac2f37e758a91d82586584336aefac1c3fc33d63d9d8f28f8cbdbf__SEALED_RESEARCH.md | export SHA256 797d92887fac2f37e758a91d82586584336aefac1c3fc33d63d9d8f28f8cbdbf
https://github.com/AgentSlop-Si/research/blob/main/math/archive/objects/6f/6f110c9cd45917d4104d41350b02985582edff34456abd222c6066c6bda1de0d__AUDIT.md | export SHA256 6f110c9cd45917d4104d41350b02985582edff34456abd222c6066c6bda1de0d</t>
  </si>
  <si>
    <t>Not universal F8/two-layer impossibility; some older charts require nonsingular endpoints; numerical failed searches prove nothing. No new current closure; historical limitations remain. Next comparison: Match precisely the topology, size, gauges and field; establish a reusable…</t>
  </si>
  <si>
    <t>Eight-point anchor and orbit exclusions</t>
  </si>
  <si>
    <t>Weak coordinatewise mass scale can permit all-zero answers for diffuse random signs. No vanishing relative l2 error. Saturation lower bound is only this full packed-row evaluator, not all approximation algorithms.</t>
  </si>
  <si>
    <r>
      <rPr>
        <rFont val="Arial"/>
        <color rgb="FF1155CC"/>
        <sz val="10.0"/>
        <u/>
      </rPr>
      <t xml:space="preserve">Catalogue: M-F8-ORBIT
</t>
    </r>
    <r>
      <rPr>
        <rFont val="Arial"/>
        <color rgb="FF1155CC"/>
        <sz val="10.0"/>
        <u/>
      </rPr>
      <t>novelity breakthough: M-F8-ORBIT</t>
    </r>
  </si>
  <si>
    <t>[{"archive_relative_path":"master/fft_research_master_20261009/library/canonical_sources/b9de2b6602d025e0__SHRINKING_ERROR_THEOREM.md","sha256":"b9de2b6602d025e05c70c4b3a66cbdae61f9338b85b577689b20d89bb4e97974","inspection":"Attributed saved evidence; supplied research programs unrun in this review","bytes":11377},{"archive_relative_path":"master/fft_research_master_20261009/library/canonical_sources/81a7f7f897f957f1__PRUNED_BASELINE.md","sha256":"81a7f7f897f957f132786755c18a01e5d4b3d223904066bdc753fb3f6d7a1ee0","inspection":"Attributed saved evidence; supplied research programs unrun in this review","bytes":4479},{"archive_relative_path":"master/fft_research_master_20261009/library/canonical_sources/a0e3977ae295e461__SHRINKING_PRIOR_ART.md","sha256":"a0e3977ae295e4617f0328576b91af7b387c6f1598e60222feab91bf8a2b6a29","inspection":"Attributed saved evidence; supplied research programs unrun in this review","bytes":9505},{"archive_relative_path":"master/fft_research_master_20261009/library/canonical_sources/9accbb2afcac597e__REPORT.md","sha256":"9accbb2afcac597ede871a5ea5a5bb5c62ab34ed3c165a7e53fc57ace755fd9f","inspection":"Attributed saved evidence; supplied research programs unrun in this review","bytes":7456}]</t>
  </si>
  <si>
    <t>https://github.com/AgentSlop-Si/research/blob/main/math/archive/objects/dd/dd4adebbde308f21a3fa5167fe211e689201c37b65b50ebb2207e33f305f6a35__INDEPENDENT_REVIEW.md | export SHA256 4e2814967fad317b59c8c52ccdaf43158ba40f8ca407c8fbbf19c8e65af17e7e…</t>
  </si>
  <si>
    <t>For eight-point anchor and orbit exclusions, match precisely the topology, size, gauges and field; establish a reusable theorem increment before proposing a standalone novelty claim. Preserve this boundary: Not universal F8/two-layer impossibility; some older charts require nonsingular endpoints; numerical failed searches prove nothing.</t>
  </si>
  <si>
    <t>Dense center can be fast; no quadratic work lower bound; arbitrary composite non-affine triples not covered. No new current closure; historical limitations remain. Next comparison: Compare the exact grammar and endpoint freedoms with uncertainty, quasiseparable, displacement…</t>
  </si>
  <si>
    <t>Classical resolvent/root-filter synthesis with project-specific routed boundary.</t>
  </si>
  <si>
    <r>
      <rPr>
        <rFont val="Arial"/>
        <color rgb="FF1155CC"/>
        <sz val="10.0"/>
        <u/>
      </rPr>
      <t xml:space="preserve">Catalogue: M-FCUT
</t>
    </r>
    <r>
      <rPr>
        <rFont val="Arial"/>
        <color rgb="FF1155CC"/>
        <sz val="10.0"/>
        <u/>
      </rPr>
      <t>novelity breakthough: M-FCUT</t>
    </r>
  </si>
  <si>
    <t>https://github.com/AgentSlop-Si/research/blob/main/math/archive/objects/68/688ee118a6fc3855176ccedf78ff6663307af84d70b10ecaae51ed9c4aa154b2__688ee118a6fc3855176ccedf78ff6663307af84d70b10ecaae51ed9c4aa154b2__FCUT_AUDIT.md | export SHA256…</t>
  </si>
  <si>
    <t>proved_scoped | REVIEW-02 | Internal scoped outcome. Proof/certificate replay limits: historical_replay: No inherited research program executed. Implementation claims are explicitly separate from analytic acceptance.
Source identity/access boundary: 
Documented sanitized exports: 9accbb2afcac597ede871a5ea5a5bb5c62ab34ed3c165a7e53fc57ace755fd9f. Original-byte gaps remain preserved.</t>
  </si>
  <si>
    <t>Row-specific inherited assessment: Supporting barriers; no universal nonlinear recovery theorem.</t>
  </si>
  <si>
    <t>No universal four-stage exclusion; missing communication/state not represented by graph outside theorem. No new current closure; historical limitations remain. Next comparison: Compare the exact grammar and endpoint freedoms with uncertainty, quasiseparable, displacement and…</t>
  </si>
  <si>
    <t>Degree&lt;=2 Boolean completion from a proper Fourier subset is impossible under stated polynomial model; even-bin observations retain 2^(N/2) ambiguity. Higher-degree finite controls include an N=8 cubic recovery, so low-degree failure is not general impossibility. Joint Galois-orbit recovery has an exponential precision/conditioning barrier for the specified binary family.</t>
  </si>
  <si>
    <t xml:space="preserve">original_review_exact_scope:  shrinking-error packed evaluator
### Exact claim retained
Let ell=log2(log2 N) and L=log2 N. For fixed c,C,gamma and the same bounded/common-scale inputs, the two stated error factors are:
1. O(N) word work with rho=O(ell/sqrt(L)).
2. O(N L/ell) word work with rho=O(ell^(3/2)/L).
Both explicitly output N values, use O(N) words, count all table preparation, and have failure probability at most N^(-c). Their coordinatewise error is rho M/sqrt(N), where M is the signed component mass.
### Growing parameters, not growing hidden constants
For a=2 or 3, the proof takes B=Theta(L^a/ell^a), k=Theta(B), descriptor width p=Theta(ell), g=Theta(L/ell), G=Theta(L^(a-1)/ell^(a-1)), and guard width q=Theta(ell). Required phasor and output accuracy bits grow as O(log(1/rho))=O(log log N). The entire machine word still has K log N bits with fixed K.
The online bound is
    O(N + N k/B + N k p q/L^2).
Substitution gives O(N) at a=2 and O(N L/ell) at a=3. A complete lookup vector costs all of its constituent word reads/additions. Table preparation is N^gamma polylog(N)=o(N), with fixed powers once the theorem parameters are fixed.
The source states a saturation condition only for this full-row-reading evaluator and its sufficient Hoeffding sample schedule. It is not a lower bound for all approximation algorithms.
### Accuracy boundary
Since M/sqrt(N)&lt;=sqrt(2)||x||_2, rho tends to zero relative to input energy *per coordinate*. Summing N coordinate errors can introduce sqrt(N), so this is not a vanishing relative output-l2 theorem. For independent real signs, both allowed errors are asymptotically much larger than the largest typical normalized coefficient; zero output can meet the tolerance on that family. Coherent peaks and impulses still give nontrivial requirements.
Neither point proves exact outputs, coefficient-relative accuracy, a machine-precision FFT, arbitrary independent floating-point exponents, or practical speed.
### Comparator already established
The same polylogarithmic empirical sample count followed by a sparse-input/pruned radix-two FFT costs O(N log log N), with a bounded-word/root construction supplied in PRUNED_BASELINE.md. Thus the first point improves that comparator by a log log N factor; the second is slower on dyadic lengths. The transposed sparse-input use is a deduction from the selected-output circuit, not the randomized approximation theorem stated in the original paper. The primary source does state the selected-output O(n log l) arithmetic bound and its n=l*m factorization. [Woolfe et al., Section 3.3](https://tygert.com/frand.pdf)
Zero-padding alone changes an arbitrary-length DFT. The comparator is not silently extended to every N.
### Exact remaining implementation items
The v4 audit documents online lazy phasor generation, online lane packing, tuple keys, toy grouping overrides, and counters omitting that work. It also identifies a finite label issue: clipping eta_total at 0.95 can make the displayed total smaller than the assigned sampling and deterministic budgets. Correcting the label does not change either asymptotic proof.
The existing task is to implement and inspect the complete parameterized driver with eager prepacked tables, exact capped sampling and explicit certified numeric formats. A new asymptotic theorem or cross-family construction is not required to describe that gap.
Model/guards/costs: historical_model: Uniform randomized O(log N)-word RAM; polynomial bounded integer/common-scale input. Arbitrary separate floating exponents require additional proof.
Corrections/rejected extensions: </t>
  </si>
  <si>
    <t>Boolean finite-domain polynomial model and complex finite-precision measurement model separately.</t>
  </si>
  <si>
    <t>Higher-degree/rational decoders, direct raw input, exact integer coefficients or stronger side information remain outside measured-information lower bound.
No new current closure; historical limitations remain.</t>
  </si>
  <si>
    <r>
      <rPr>
        <rFont val="Arial"/>
        <color rgb="FF1155CC"/>
        <sz val="10.0"/>
        <u/>
      </rPr>
      <t xml:space="preserve">Catalogue: M-FIXED-BITREV
</t>
    </r>
    <r>
      <rPr>
        <rFont val="Arial"/>
        <color rgb="FF1155CC"/>
        <sz val="10.0"/>
        <u/>
      </rPr>
      <t>novelity breakthough: M-FIXED-BITREV</t>
    </r>
  </si>
  <si>
    <t>https://github.com/AgentSlop-Si/research/blob/main/math/archive/objects/28/282f1c330f664e66fbf41945ac67f45716db1aa342ffc2facc35291b93fe7761__282f1c330f664e66fbf41945ac67f45716db1aa342ffc2facc35291b93fe7761__RESEARCH.md | export SHA256 282f1c330f664e66fbf41945ac67f45716db1aa342ffc2facc35291b93fe7761
https://github.com/AgentSlop-Si/research/blob/main/math/archive/objects/8b/8b25ef43c7ee33d985293571679372f83a1f08f0ae74d0c281b468a9a9a2c280__8b25ef43c7ee33d985293571679372f83a1f08f0ae74d0c281b468a9a9a2c280__RESEARCH.md | export SHA256 8b25ef43c7ee33d985293571679372f83a1f08f0ae74d0c281b468a9a9a2c280
https://github.com/AgentSlop-Si/research/blob/main/math/archive/objects/dd/dddb9e4c155cc7f3e2479c49e7fbe2725b01c1be59b06f8fdc1e8bc033058f44__dddb9e4c155cc7f3e2479c49e7fbe2725b01c1be59b06f8fdc1e8bc033058f44__RESEARCH.md | export SHA256 dddb9e4c155cc7f3e2479c49e7fbe2725b01c1be59b06f8fdc1e8bc033058f44
https://github.com/AgentSlop-Si/research/blob/main/math/archive/objects/84/84a85c85284c20fab80f925a6caee19db4c1521673deb412b80613b2574cc8df__015_84a85c85284c20fa.md | export SHA256 84a85c85284c20fab80f925a6caee19db4c1521673deb412b80613b2574cc8df</t>
  </si>
  <si>
    <t>blockers: Complete growing-block driver with strict fixed-number-of-words arithmetic
Correct finite clipped error-budget labels
Prior-art completion
implementation: Full asymptotic schedule remains unimplemented in cited sources
Current supplement treatment: 
Packet priority qualification: priority: Unresolved
Historical gaps and historical current-overlay text are preserved in the consolidated ledger and A:V.</t>
  </si>
  <si>
    <t>https://github.com/AgentSlop-Si/research/blob/main/math/archive/objects/1f/1f799362ab1098fa06df6a7f07e5b9439ae258e052eec96363004dc92001e87d__1f799362ab1098fa06df__AUDIT.md | export SHA256…</t>
  </si>
  <si>
    <t>M-FIXED-POLE-N4</t>
  </si>
  <si>
    <t>Variable-pole positiveN4 unaffected; not allGreen exclusion. Earlier equal-outer and one-infinite rows subordinate to complete result. No new current closure; historical limitations remain. Next comparison: Match precisely the topology, size, gauges and field; establish a…</t>
  </si>
  <si>
    <t>Complete projective fixed-pole N4 exclusion</t>
  </si>
  <si>
    <r>
      <rPr>
        <rFont val="Arial"/>
        <color rgb="FF1155CC"/>
        <sz val="10.0"/>
        <u/>
      </rPr>
      <t xml:space="preserve">Catalogue: M-FIXED-POLE-N4
</t>
    </r>
    <r>
      <rPr>
        <rFont val="Arial"/>
        <color rgb="FF1155CC"/>
        <sz val="10.0"/>
        <u/>
      </rPr>
      <t>novelity breakthough: M-FIXED-POLE-N4</t>
    </r>
  </si>
  <si>
    <t>https://github.com/AgentSlop-Si/research/blob/main/math/archive/objects/d5/d53ed23109bade4b3004b7d59df2fa89da0ac3e61f556df0113381b9a9d7b4e4__FULL_FIXED_POLE_REVIEW.md | export SHA256 d53ed23109bade4b3004b7d59df2fa89da0ac3e61f556df0113381b9a9d7b4e4…</t>
  </si>
  <si>
    <t>For complete projective fixed-pole n4 exclusion, match precisely the topology, size, gauges and field; establish a reusable theorem increment before proposing a standalone novelty claim. Preserve this boundary: Variable-pole positiveN4 unaffected; not allGreen exclusion.</t>
  </si>
  <si>
    <t>Supporting barriers; no universal nonlinear recovery theorem.</t>
  </si>
  <si>
    <t>Not arbitrary middle permutations; explicit cutoff is conservative; no circuit bound. No new current closure; historical limitations remain. Next comparison: Compare the exact grammar and endpoint freedoms with uncertainty, quasiseparable, displacement and graph-induced rank…</t>
  </si>
  <si>
    <t>Row-specific inherited assessment: Classical Prony/rational generating function with paid corrections.</t>
  </si>
  <si>
    <t>For full-stream order-d promise, 2d&lt;=M, first 2d samples determine recurrence; finite generating sum Q S_M=P+z^M B with degrees below d, with direct repair at &lt;=d denominator roots.</t>
  </si>
  <si>
    <t>["F109"]</t>
  </si>
  <si>
    <r>
      <rPr>
        <rFont val="Arial"/>
        <color rgb="FF1155CC"/>
        <sz val="10.0"/>
        <u/>
      </rPr>
      <t xml:space="preserve">Catalogue: M-FOUR-STAGE-COLLAPSE
</t>
    </r>
    <r>
      <rPr>
        <rFont val="Arial"/>
        <color rgb="FF1155CC"/>
        <sz val="10.0"/>
        <u/>
      </rPr>
      <t>novelity breakthough: M-FOUR-STAGE-COLLAPSE</t>
    </r>
  </si>
  <si>
    <t>Late impulse can pass prefix; R sampled checks have explicit field failure probability and cannot be called exact deterministic membership. Capacity q^(2d), not a bijection onto all streams. Finite root setup omissions remain implementation caveats.
No new current closure; historical limitations remain.</t>
  </si>
  <si>
    <t>https://github.com/AgentSlop-Si/research/blob/main/math/archive/objects/f4/f466247e761fc31e569fd6a5b55f6dba4629bb268452571f194daf6c13f74c78__f466247e761fc31e569fd6a5b55f6dba4629bb268452571f194daf6c13f74c78__INDEPENDENT_REVIEW.md | export SHA256…</t>
  </si>
  <si>
    <t>https://github.com/AgentSlop-Si/research/blob/main/math/archive/objects/1f/1f9dd1faecb9925200df1ce5b7163f3edccf6734d92a71155d610e003ff4b336__1f9dd1faecb9925200df1ce5b7163f3edccf6734d92a71155d610e003ff4b336__SOURCE_REVIEW.md | export SHA256 06f4a52bf0d4ff6ab141237baa297821de3ecb09001e80b9329222091bf22255</t>
  </si>
  <si>
    <t>M-FOURIER4-GREEN</t>
  </si>
  <si>
    <t>No optimal Green length, all-nonzero holonomy certificate or growing-size algorithm; constant-size kernels cannot be silently promoted. No new current closure; historical limitations remain. Next comparison: Match precisely the topology, size, gauges and field; establish a…</t>
  </si>
  <si>
    <t>Small exact Fourier Green kernels</t>
  </si>
  <si>
    <r>
      <rPr>
        <rFont val="Arial"/>
        <color rgb="FF1155CC"/>
        <sz val="10.0"/>
        <u/>
      </rPr>
      <t xml:space="preserve">Catalogue: M-FOURIER4-GREEN
</t>
    </r>
    <r>
      <rPr>
        <rFont val="Arial"/>
        <color rgb="FF1155CC"/>
        <sz val="10.0"/>
        <u/>
      </rPr>
      <t>novelity breakthough: M-FOURIER4-GREEN</t>
    </r>
  </si>
  <si>
    <t>For small exact fourier green kernels, match precisely the topology, size, gauges and field; establish a reusable theorem increment before proposing a standalone novelty claim. Preserve this boundary: No optimal Green length, all-nonzero holonomy certificate or growing-size algorithm; constant-size kernels cannot be silently promoted.</t>
  </si>
  <si>
    <t>Classical Prony/rational generating function with paid corrections.</t>
  </si>
  <si>
    <t>Coarse scale may output all zeros on diffuse spectra. Naive binary64 norms underflow/overflow; no robust arbitrary-input NumPy advantage established.</t>
  </si>
  <si>
    <t>Retain ideal uniform-range sampling or expected-linear exact rejection-sampling setup, exact field/routing charges, finite-field pivot guards, and unitary tree leaf formula L&gt;=1 (L=0 contribution is1). Source executors/numerical stability are not certified by this replay. No…</t>
  </si>
  <si>
    <t>[{"archive_relative_path":"master/fft_research_master_20261009/library/canonical_sources/aba79ba13dfbd987__PROOF.md","sha256":"aba79ba13dfbd987ade52504bafede5be61c39f40d4164c79aa6f17954a7c868","inspection":"Attributed saved evidence; supplied research programs unrun in this review","bytes":6128},{"archive_relative_path":"master/fft_research_master_20261009/library/canonical_sources/89c6226655a82738__IMPLEMENTATION.md","sha256":"89c6226655a827385b534073d5c3651c09ee7711c8ab0934bc1a0cba01577bfd","inspection":"Attributed saved evidence; supplied research programs unrun in this review","bytes":6930},{"archive_relative_path":"master/fft_research_master_20261009/library/canonical_sources/77a7434d2090cc1f__README.md","sha256":"77a7434d2090cc1fc9ace8d70706f2579cc51ddfb2e2e75fb16667f98e4d1d34","inspection":"Attributed saved evidence; supplied research programs unrun in this review","bytes":5217}]</t>
  </si>
  <si>
    <t>Row-specific inherited assessment: Classical Fourier modulation/transport, project-specific interface certificate.</t>
  </si>
  <si>
    <t>[2026-10-13; full status reconciliation]
OPEN: historical attribution / primary-source comparison is the leading recorded task. The accepted scoped correctness proof is not being reopened.
Earlier dated history (preserved verbatim):
Four stage-construction scopes reviewed; Fourier synthesis and executor/stability qualification remain open</t>
  </si>
  <si>
    <t>Calibrated exterior Weyl transport gives a unique scalar; for j input interval and q active outputs, ceil(q/j) forward P calls with paid masks/phases recover the full batch. Square m=q and fixed radix m=rq admit extra one-call Fourier reduction.</t>
  </si>
  <si>
    <t>Original odd-k m&lt;q regime is not proved by square/fixed-radix extension. Cannot replace missing first P call by cached data.
No new current closure; historical limitations remain.</t>
  </si>
  <si>
    <t>Exact-hash prior independent acceptance restored for all four construction scopes; current quantitative proof-status reconciliation closed 2026-10-11. Fresh independent integer replay matches N32/64/128/256 graph-certificate determinant hashes. Preserve parity hidden-order…</t>
  </si>
  <si>
    <r>
      <rPr>
        <rFont val="Arial"/>
        <color rgb="FF1155CC"/>
        <sz val="10.0"/>
        <u/>
      </rPr>
      <t xml:space="preserve">Catalogue: M-GLOBAL-STAGES
</t>
    </r>
    <r>
      <rPr>
        <rFont val="Arial"/>
        <color rgb="FF1155CC"/>
        <sz val="10.0"/>
        <u/>
      </rPr>
      <t>novelity breakthough: M-GLOBAL-STAGES</t>
    </r>
  </si>
  <si>
    <t>2026-10-11 theorem-specific reconciliation: see BINDINGS.json and REPORT.md in the new Global Stages audit package. Exact older review hashes: ff40245ded7711f0b8ffa24ac19c5bd6f493df5890b5600d669cbe2220d68b13 (parity/random SPD);…</t>
  </si>
  <si>
    <t>M-HADAMARD-SEGRE</t>
  </si>
  <si>
    <t>accepted_scope: Ideal deterministic DIF computes exact hard-thresholded U_N x at epsilon||x||2, retaining strictly larger bins and dropping ties. Work O(N[1+min(log N,log epsilon^-2)]), space O(N).
Model/guards/costs: model: Adaptive exact real arithmetic and norm comparisons with supplied compatible roots; scans and branching charged.
error_contract: l-infinity error &lt;=epsilon||x||2. The output as a whole is approximate and can have relative-l2 error one.
work_and_setup: Node energies sum by depth; norm volume N+V; root powers, zero initialization, child writes, indices and dense output counted.
Corrections/rejected extensions: corrections: Current source implementation description already uses global/local component scaling and output-overflow detection; naive norm under/overflow is not a complete description of that version.
failed_subclaims: Relative-energy or coefficientwise-relative error inferred from the global-norm maximum-bin contract.
Certified arbitrary complex128 branching or native-library speed inferred from ideal arithmetic.</t>
  </si>
  <si>
    <t>proof_recheck: Full statements/proofs/reviews read; independent all-size reasoning and fresh bounded checks. No inherited code executed.
fresh_check_key: ALG-029
Review record: research_cycle_2138/review17_approximation/PER_ID_OUTCOMES.json; SHA256 d232c10a78a5e9a87ca5c7543a6401641e5635c60781f5026a6c31635be46db4.
Consolidation verifies mapping and hashes; it does not rerun all packet checks. No priority claim.</t>
  </si>
  <si>
    <t>Search over legal parameters, full Fourier construction, numerical certification and priority remain open. Singular commutator does not imply feasibility; saved-point checks do not exclude every Green weight. The56 unsaved historical witnesses remain unrerun.</t>
  </si>
  <si>
    <t>Hadamard–Segre and common-eigenvector gauge gate</t>
  </si>
  <si>
    <t>remaining_obligations: Certified phase generation, interval-safe norm decisions and rounding complexity for a numerical realization.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</si>
  <si>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Existing REVIEW-14 accepts guarded Hadamard rank-one/common-eigenvector equivalences, invertible-commutator obstruction, corrected spectral gap and sparse-support cycle characterization. All8 saved matrices,12 positive controls and a singular-commutator counterexample are recorded as checked. Historical56 unsaved cases remain unreplayed.</t>
  </si>
  <si>
    <t>Classical Fourier modulation/transport, project-specific interface certificate.</t>
  </si>
  <si>
    <r>
      <rPr>
        <rFont val="Arial"/>
        <color rgb="FF1155CC"/>
        <sz val="10.0"/>
        <u/>
      </rPr>
      <t xml:space="preserve">Catalogue: M-HADAMARD-SEGRE
</t>
    </r>
    <r>
      <rPr>
        <rFont val="Arial"/>
        <color rgb="FF1155CC"/>
        <sz val="10.0"/>
        <u/>
      </rPr>
      <t xml:space="preserve">novelity breakthough: M-HADAMARD-SEGRE
</t>
    </r>
    <r>
      <rPr>
        <rFont val="Arial"/>
        <color rgb="FF1155CC"/>
        <sz val="10.0"/>
        <u/>
      </rPr>
      <t>Source comparisons 11</t>
    </r>
  </si>
  <si>
    <t>Current-view evidence: Catalogue100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</si>
  <si>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Row-specific inherited assessment: Volume technique known; project-specific packet identity and sharp interface exclusion.</t>
  </si>
  <si>
    <t>For b&gt;=7,L=2^(b−1),L+b&lt;=n−b, arbitrary retained coefficient vectors expose independent orthogonal rectangular packet banks with BB*=diag(2^(b+t)); augmented volume gives Omega(N log N) additions.</t>
  </si>
  <si>
    <t>Exact complex binary linear gates with coefficients of modulus &lt;=1; arbitrary independent retained jets and explicit outputs.</t>
  </si>
  <si>
    <t>Original-source-generated jets have only N independent inputs and are not the arbitrary-jet interface. No finite-field, nonlinear, packed-word, unbounded-coefficient or general FFT lower bound.
No new current closure; historical limitations remain.</t>
  </si>
  <si>
    <t>https://github.com/AgentSlop-Si/research/blob/main/math/archive/objects/0c/0c7ac6b5c481ba34d3bf6abb6bc97f6f1bdea49396d81f7414d63fe2b50b3a0e__YOUNG_FEEDBACK_BATCH_OBSTRUCTION.md | export SHA256 f8c8e8323458777c3b44e7925c837bf9e9d1fde4f6d64ed5350fecdf0331c10f
https://github.com/AgentSlop-Si/research/blob/main/math/archive/objects/12/12b18138bdb5e8255e503c3fae6a7a098065411e389e7029de0b895210000ccd__INDEPENDENT_YOUNG_FEEDBACK_AUDIT.md | export SHA256 7db039c22656c9eb6e9eef8ecff9a2171ef2372c0217d85a456461fc65cdf1e4</t>
  </si>
  <si>
    <t>[2026-10-11 23:00 UTC; bounded parity-polynomial primary-source comparison]
Bounded primary-source comparison complete with access limits. Exact printed antecedent/worldwide priority remains unresolved; missing original bodies are documented. Accepted single-Harper scope unchanged.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t>
  </si>
  <si>
    <t>[2026-10-13; full status reconciliation]
OPEN: historical attribution / primary-source comparison is the leading recorded task. The accepted scoped correctness proof is not being reopened.
Earlier dated history (preserved verbatim):
Bounded source comparison complete; missing bodies and exact priority remain open</t>
  </si>
  <si>
    <t>Direct prior independent audit recovered and exact theorem-to-review binding verified: Phase18 theorem SHA256 0e8b143e730ccb7aceeab4a0f32f63be7f02fc851fad20c04d61ddb460393796; audit Section 3 SHA256 2711aa3a4d6e57f392ebef7b7fd4ad72d6543139e0634efa1aa7ec2c6db12304. All-N complex…</t>
  </si>
  <si>
    <r>
      <rPr>
        <rFont val="Arial"/>
        <color rgb="FF1155CC"/>
        <sz val="10.0"/>
        <u/>
      </rPr>
      <t xml:space="preserve">Catalogue: M-HARPER
</t>
    </r>
    <r>
      <rPr>
        <rFont val="Arial"/>
        <color rgb="FF1155CC"/>
        <sz val="10.0"/>
        <u/>
      </rPr>
      <t>novelity breakthough: M-HARPER</t>
    </r>
  </si>
  <si>
    <t>["F038","F039"]</t>
  </si>
  <si>
    <t>[2026-10-11 23:00 UTC; bounded parity-polynomial primary-source comparison]
BCHKOO2000, pp.2211-2215, Section 2, Propositions 1-2: https://cagataycandan.github.io/pub_dir/frft_withbarker00.pdf
AA2015, Eq.(1.12), Section 3 Eqs.(3.1)-(3.3): https://doi.org/10.1088/1742-6596/597/1/012012
OWW2018, Section 2 Eqs.(3)-(9): https://arxiv.org/pdf/1711.03900
Bounded source ledger: PRIMARY_SOURCE_LEDGER.json; theorem comparison: THEOREM_COMPARISON.json. DS1982, K1993 and B2000M are recorded access gaps, not body-read precedents. Independent bounded comparison ACCEPT ZIP SHA256 7b3e5d43b1c60484ffa3a8c65d46649def46a3c73008a6e5891cf3d93d93b23c; independent report SHA256 8b371837c3ccfdb9d5644bfe830cb00cb3b88de31c7a83f14e20ee2504eb71c0. No new mathematical proof acceptance or historical-priority determination.</t>
  </si>
  <si>
    <t>Volume technique known; project-specific packet identity and sharp interface exclusion.</t>
  </si>
  <si>
    <t>Does not improve stronger existentialN17 cutoff; nonaffine endpoints require actual blockrank. Internal-phase finite exclusions remain fixed generator families. No new current closure; historical limitations remain. Next comparison: Compare the exact grammar and endpoint…</t>
  </si>
  <si>
    <t>Row-specific inherited assessment: Classical character decomposition/rank-one update, supporting exact interface analysis.</t>
  </si>
  <si>
    <t>Growing strength, arbitrary magnitude diagonals, changed primitives or fused execution escape. No universal Fourier lower bound.</t>
  </si>
  <si>
    <t>If F=P0 B Q0 and Q=GQ0, new exterior P=P0 B G^-1 B^-1. Constant swaps give explicit rank-one involution gauges. Monomial active clock forces complete affine residue cosets. Four-character Fourier/Green identities split V4 fibers with correct selectors and holonomy.</t>
  </si>
  <si>
    <r>
      <rPr>
        <rFont val="Arial"/>
        <color rgb="FF1155CC"/>
        <sz val="10.0"/>
        <u/>
      </rPr>
      <t xml:space="preserve">Catalogue: M-LOCAL-ANNIHILATOR
</t>
    </r>
    <r>
      <rPr>
        <rFont val="Arial"/>
        <color rgb="FF1155CC"/>
        <sz val="10.0"/>
        <u/>
      </rPr>
      <t>novelity breakthough: M-LOCAL-ANNIHILATOR</t>
    </r>
  </si>
  <si>
    <t>Cheap G does not imply cheap bank conjugate. Finite full-bank N=16 construction not scalable solution. Different arbitrary input residues still require separate child applications.
No new current closure; historical limitations remain.</t>
  </si>
  <si>
    <t>https://github.com/AgentSlop-Si/research/blob/main/math/archive/objects/68/6820cf31449104ae3066ddc38d4b2f578199884c4ad80ca8681f7c58fd21d031__117_MULTISTAGE_PHASE28_AUDIT.md | export SHA256…</t>
  </si>
  <si>
    <t>[{"archive_relative_path":"master/fft_research_master_20261009/library/canonical_sources/c0f726bac9b539db__THEOREM.md","sha256":"c0f726bac9b539db9eb642a223584e7cbc5345597dd76cba0d498b25357465d3","inspection":"Attributed saved evidence; supplied research programs unrun in this review","bytes":13543},{"archive_relative_path":"master/fft_research_master_20261009/library/canonical_sources/a225972f7ad1fc75__PROOF.md","sha256":"a225972f7ad1fc75050588293f2b7a7c5b9670e208c7c1b6a63fcdc27a20420a","inspection":"Attributed saved evidence; supplied research programs unrun in this review","bytes":10072}]</t>
  </si>
  <si>
    <t>https://github.com/AgentSlop-Si/research/blob/main/math/archive/objects/7f/7f7eecb76c30038eb9e67417613e381793a83a75ee0d40c1471d158a8fe77e50__REVIEW.md | export SHA256 7f7eecb76c30038eb9e67417613e381793a83a75ee0d40c1471d158a8fe77e50
https://github.com/AgentSlop-Si/research/blob/main/math/archive/objects/bc/bc18b7d9be50ed6bfe0c08538047271469a77fd3109422c0ff3f9fe159f013ce__CONSTRUCTOR_SNAPSHOT.md | export SHA256 bc18b7d9be50ed6bfe0c08538047271469a77fd3109422c0ff3f9fe159f013ce
https://github.com/AgentSlop-Si/research/blob/main/math/archive/objects/cb/cbf695f7219252875b64f2f03d08a2d42cf0a1a1266ae9384f450b7ceb4b8789__REVIEW.md | export SHA256 cbf695f7219252875b64f2f03d08a2d42cf0a1a1266ae9384f450b7ceb4b8789
https://github.com/AgentSlop-Si/research/blob/main/math/archive/objects/e7/e7baea9679e2a684e6188c36771f895e480f0ff68d8e64f321ada513eb96d5ef__INDEPENDENT_REVIEW.md | export SHA256 e7baea9679e2a684e6188c36771f895e480f0ff68d8e64f321ada513eb96d5ef
https://github.com/AgentSlop-Si/research/blob/main/math/archive/objects/30/301f089da8d5cc40ef12d015eaee9ad0d426066e2a20168b911845f01268363f__INDEPENDENT_REVIEW.md | export SHA256 301f089da8d5cc40ef12d015eaee9ad0d426066e2a20168b911845f01268363f</t>
  </si>
  <si>
    <t>No moving-interface separator sufficiency, actual rank attainment, phase coefficients, compatible full Fourier lift or cost advantage. No new current closure; historical limitations remain. Next comparison: Compare the exact grammar and endpoint freedoms with uncertainty,…</t>
  </si>
  <si>
    <r>
      <rPr>
        <rFont val="Arial"/>
        <color rgb="FF1155CC"/>
        <sz val="10.0"/>
        <u/>
      </rPr>
      <t xml:space="preserve">Catalogue: M-MGG-CAPACITY
</t>
    </r>
    <r>
      <rPr>
        <rFont val="Arial"/>
        <color rgb="FF1155CC"/>
        <sz val="10.0"/>
        <u/>
      </rPr>
      <t>novelity breakthough: M-MGG-CAPACITY</t>
    </r>
  </si>
  <si>
    <t>https://github.com/AgentSlop-Si/research/blob/main/math/archive/objects/2c/2cc9d1ad7e707dc7fe6a8494411730c19496a454fb83d03bbeb65775b8905cd9__2cc9d1ad7e707dc7fe6a8494411730c19496a454fb83d03bbeb65775b8905cd9__INDEPENDENT_REVIEW.md | export SHA256…</t>
  </si>
  <si>
    <t>proved_scoped | REVIEW-18 | Internal scoped outcome. Proof/certificate replay limits: historical_not_replayed: Phase13 full-rank modular covariance defects at N8..128
All fixed-stage diagonal-multiset exclusions and complex Haar balanced-cut samples
source_limited: False
acceptance_type: independently reviewed narrowed core with explicit inherited replay/dependency limits</t>
  </si>
  <si>
    <t>accepted_scope: Over C, fixed-strength bounded-degree Cayley stages have bounded induced p norm at fixed p&lt;2 when |alpha| Delta(2/p-1)&lt;1; normalized Fourier then needs Omega(log N) such stages. Deleting B rank-one perturbations with retained Green kappa1&lt;=7 yields 7^t(B+1)^2&gt;=N.
Model/guards/costs: representation_and_endpoint_guards: Unitary monomial endpoints/interleavings; nonzero global scales allowed
The sparse-kernel individual norm lemma requires r&lt;N; only its condition-number consequence extends trivially to larger budgets
General diagonal gains require their separate condition-number product
Execution lower bound requires individually charged full-array passes
Corrections/rejected extensions: rejected_or_unlicensed_claims: Signed alpha Delta delta&lt;1 alone as the Cayley guard for negative alpha
Arbitrary gains, growing strengths/degree or fused execution covered by the same constant budget
A sparse rank-one factor is automatically a full-array pass
Haar escape proves Fourier coherence</t>
  </si>
  <si>
    <t>No bound from sparse-baseline degrees when factors are additive sums with dense inverses; zero-parameter support degeneracy explicitly retained. No new current closure; historical limitations remain. Next comparison: Compare the exact grammar and endpoint freedoms with…</t>
  </si>
  <si>
    <t>proof_review: ### ALG-048: norm and low-rank budgets
The resolvent-integral/interpolation proof gives a bounded induced p norm for fixed bounded-degree, bounded-strength Cayley stages, with |alpha| Delta(2/p−1)&lt;1. Fourier’s normalized basis-vector image requires K^t≥N^(1/p−1/2). The stated phase-12 constant is K≈1.042259948 at p=9/5. Unitary monomials are p-isometries. Increasing degree/strength, nonunit coordinate gains, changed primitives and fused execution do not inherit the explicit-pass conclusion.
Deleting B rank-one factors gives an invertible retained product G with rank(F−G)≤B. A kernel vector on r+1 coordinates proves the two norm bounds only for r&lt;N; applying the same argument to inverses yields kappa1(G)≥N/(r+1)². For B≥N the condition-number inequality survives trivially, although individual norm bounds do not. The bare Green factor has kappa1≤7 by two Neumann bounds. Therefore 7^t(B+1)²≥N. Arbitrary magnitude diagonals require their own condition-number factor. Sparse rank-one support is not automatically a full-array pass.
The Haar modification genuinely escapes each fixed-p budget but supplies no Fourier coherence. Its large modular covariance defects and finite two-stage diagonal-multiset exclusions remain source-recorded; the elementary necessary diagonal-multiset criterion is valid. Fresh controls include 48 numerical low-rank norm cases, three Green matrices/telescoping checks and the invalid large-rank individual-norm extension.
fresh_checks: Cayley_guard: abs(alpha)*Delta*(2/p-1)&lt;1
K: 1.0422599480841894
analytical_proof_not_inferred_from_numerics: True
large_rank_individual_norm_counterexample: True
numerical_Green_condition_numbers: 4
3.9707007193987
8
4.85987464337126
12
5.09616807194469
numerical_low_rank_norm_cases: 48
Review record: research_cycle_2143/review18_interfaces/PER_ID_OUTCOMES.json; SHA256 de9762e707d29e72c766c75f6622d2c9a1e873c9ac9fc561eaec4a2d7da97723.
Consolidation verifies mapping and hashes; it does not rerun all packet checks. No priority claim.</t>
  </si>
  <si>
    <t>Classical character decomposition/rank-one update, supporting exact interface analysis.</t>
  </si>
  <si>
    <r>
      <rPr>
        <rFont val="Arial"/>
        <color rgb="FF1155CC"/>
        <sz val="10.0"/>
        <u/>
      </rPr>
      <t xml:space="preserve">Catalogue: M-MOVING-SPARSE
</t>
    </r>
    <r>
      <rPr>
        <rFont val="Arial"/>
        <color rgb="FF1155CC"/>
        <sz val="10.0"/>
        <u/>
      </rPr>
      <t>novelity breakthough: M-MOVING-SPARSE</t>
    </r>
  </si>
  <si>
    <t>remaining_obligations: Haar/global-phase construction remains separate; historical finite covariance witnesses are not an all-parameter theorem.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</si>
  <si>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Row-specific inherited assessment: Classical CRT/Woodbury/projector synthesis, useful scoped executor.</t>
  </si>
  <si>
    <t>N=2m, t exchanged parity roots: R_A=I−2U_A V_O,R_B=−I+2U_B V_E; shared-basis commutator rank 2min(t,m−t). Spectral projectors P_K commute and rank(P_A−P_B)=|A symmetric-difference B|; periodic comb plus q exceptions applies to all fresh inputs.</t>
  </si>
  <si>
    <t>Filtered time-domain vector is not full spectrum. Correction rank does not imply scalar cost lower bound. Binary-mask-only label recovery needs &gt;=log2N masks and explicitly materialized outputs NlogN, not general complexity.
No new current closure; historical limitations remain.</t>
  </si>
  <si>
    <t>https://github.com/AgentSlop-Si/research/blob/main/math/archive/objects/0e/0e7a30d7f175b962a8c32a6968b98f477ebdd75533f4424e69ff789d224f621e__PHASE9_AUDIT.md | export SHA256 7f4993294d520aaaab3d2e84031cc47fb9befc5deb14545b335c4130b8268edc
https://github.com/AgentSlop-Si/research/blob/main/math/archive/objects/3d/3d88c1359700b5696820300b83e726816a9389f539f611fef53469172105a4d7__PHASE10_AUDIT.md | export SHA256 3e9575e957ab5d4b21e2ef77ac4395abd4f73e519a7f7b636dd416ce8d0ee634</t>
  </si>
  <si>
    <t>[2026-10-13; full status reconciliation]
OPEN: a new proof or positive construction remains. Earlier accepted scoped theorems remain complete. Shared work view: M-MULTISCALE-CHIRP, Q24. This is not theorem equivalence.
Earlier dated history (preserved verbatim):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t>
  </si>
  <si>
    <t>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t>
  </si>
  <si>
    <r>
      <rPr>
        <rFont val="Arial"/>
        <color rgb="FF1155CC"/>
        <sz val="10.0"/>
        <u/>
      </rPr>
      <t xml:space="preserve">Catalogue: M-MULTISCALE-CHIRP
</t>
    </r>
    <r>
      <rPr>
        <rFont val="Arial"/>
        <color rgb="FF1155CC"/>
        <sz val="10.0"/>
        <u/>
      </rPr>
      <t xml:space="preserve">novelity breakthough: M-MULTISCALE-CHIRP
</t>
    </r>
    <r>
      <rPr>
        <rFont val="Arial"/>
        <color rgb="FF1155CC"/>
        <sz val="10.0"/>
        <u/>
      </rPr>
      <t>Source comparisons 12</t>
    </r>
  </si>
  <si>
    <t>Classical CRT/Woodbury/projector synthesis, useful scoped executor.</t>
  </si>
  <si>
    <t>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t>
  </si>
  <si>
    <t>["F040"]</t>
  </si>
  <si>
    <t>M-N3-POSITIVE</t>
  </si>
  <si>
    <t>No asymptotic extension or finite-field-to-complex existence inference. No new current closure; historical limitations remain. Next comparison: Match precisely the topology, size, gauges and field; establish a reusable theorem increment before proposing a standalone novelty…</t>
  </si>
  <si>
    <t>Exact three-point two-Green chirp control</t>
  </si>
  <si>
    <t>Row-specific inherited assessment: Specialized finite algebraic certificates; no established standalone publication priority.</t>
  </si>
  <si>
    <t>Twelve finite-field Bézout certificates (two primes per N=4,8,16,32,64,128) prove no common root of two necessary cross-ratio polynomials of degree 2N for the fixed six-resolvent/two-mask pencil with one scalar λ. Degree-preserving reduction lifts exclusion to every complex λ.</t>
  </si>
  <si>
    <t>All cycle orders, branch parameters and masks fixed; only λ variable. Complex coefficient ring Q(i) with valid denominator reduction.</t>
  </si>
  <si>
    <r>
      <rPr>
        <rFont val="Arial"/>
        <color rgb="FF1155CC"/>
        <sz val="10.0"/>
        <u/>
      </rPr>
      <t xml:space="preserve">Catalogue: M-N3-POSITIVE
</t>
    </r>
    <r>
      <rPr>
        <rFont val="Arial"/>
        <color rgb="FF1155CC"/>
        <sz val="10.0"/>
        <u/>
      </rPr>
      <t>novelity breakthough: M-N3-POSITIVE</t>
    </r>
  </si>
  <si>
    <t>Not arbitrary internal masks, branch parameters, seeds, sizes or all Green sums. A source count correction: circuit has three vector sums, not two.
No new current closure; historical limitations remain.</t>
  </si>
  <si>
    <t>https://github.com/AgentSlop-Si/research/blob/main/math/archive/objects/20/206c0390037a3185b57049d815524ca21d52ec7cacb7bed58e080958f649fcc4__REVIEW.md | export SHA256 206c0390037a3185b57049d815524ca21d52ec7cacb7bed58e080958f649fcc4
https://github.com/AgentSlop-Si/research/blob/main/math/archive/objects/41/41e33de3d9eccd79df4ae2ff04f851eb52b0df0e584f36a3d83a08ae096b1bc4__THEOREM_1_.md | export SHA256 41e33de3d9eccd79df4ae2ff04f851eb52b0df0e584f36a3d83a08ae096b1bc4</t>
  </si>
  <si>
    <t>https://github.com/AgentSlop-Si/research/blob/main/math/archive/objects/4a/4a2ac733b598d433eb7a3286e0ecd0f8a101e6bca723f3caf35e5e927b17902b__REVIEW.md | export SHA256 4a2ac733b598d433eb7a3286e0ecd0f8a101e6bca723f3caf35e5e927b17902b</t>
  </si>
  <si>
    <t>For exact three-point two-green chirp control, match precisely the topology, size, gauges and field; establish a reusable theorem increment before proposing a standalone novelty claim. Preserve this boundary: No asymptotic extension or finite-field-to-complex existence inference.</t>
  </si>
  <si>
    <t>M-N4-GAUGE-RECURSION</t>
  </si>
  <si>
    <t>The correction formula concerns the natural term, not the whole two-term stage. For the complete masked product, telescoping supplies only a rank upper bound. Neither stage closure nor the finite N4 solution supplies an all-size Fourier coefficient recurrence. No new current…</t>
  </si>
  <si>
    <t>Finite N4 synthesis and exact gauge-closed stage recursion</t>
  </si>
  <si>
    <t>Long mixed words need not decompose into locally unitary pairs. Arbitrary gains, global cancellation or fusion beyond grammar not excluded. Literal one fixed commuting operator cannot be flat at any depth; broader phase-rotated case has its separate short-word gate.</t>
  </si>
  <si>
    <r>
      <rPr>
        <rFont val="Arial"/>
        <color rgb="FF1155CC"/>
        <sz val="10.0"/>
        <u/>
      </rPr>
      <t xml:space="preserve">Catalogue: M-N4-GAUGE-RECURSION
</t>
    </r>
    <r>
      <rPr>
        <rFont val="Arial"/>
        <color rgb="FF1155CC"/>
        <sz val="10.0"/>
        <u/>
      </rPr>
      <t>novelity breakthough: M-N4-GAUGE-RECURSION</t>
    </r>
  </si>
  <si>
    <t>[{"archive_relative_path":"master/fft_research_master_20261009/library/canonical_sources/aa82845b36e8cc42__PROOF.md","sha256":"aa82845b36e8cc426ff17b5991d2efdf4d58ccd3dbcdfcd759a23d4b6c08710b","inspection":"Attributed saved evidence; supplied research programs unrun in this review","bytes":15567},{"archive_relative_path":"master/fft_research_master_20261009/library/canonical_sources/835aed3aa27f776b__FORWARD_K_AND_COMBINED_GATE.md","sha256":"835aed3aa27f776bfd5dbd59e54b097486be3070ce4946bb15ec2874284f7d18","inspection":"Attributed saved evidence; supplied research programs unrun in this review","bytes":7613},{"archive_relative_path":"master/fft_research_master_20261009/library/canonical_sources/a5c04a070bc64a35__TWO_STAGE_GATE.md","sha256":"a5c04a070bc64a35ce4cf1bae0ac3038718cabde7b902bb11533c5a631640b76","inspection":"Attributed saved evidence; supplied research programs unrun in this review","bytes":4238},{"archive_relative_path":"master/fft_research_master_20261009/library/canonical_sources/61e336a53621c85f__RESULT.md","sha256":"61e336a53621c85f6663161aa3496650758a10613d56b31f5c676cd4b1591f6a","inspection":"Attributed saved evidence; supplied research programs unrun in this review","bytes":4332}]</t>
  </si>
  <si>
    <t>https://github.com/AgentSlop-Si/research/blob/main/math/archive/objects/c5/c5b99c69247fbcbbfdcc5cebffed3a984ca9b6ab4453f6b2b960b2f684443b36__VARIABLE_POLES_REVIEW.md | export SHA256 c5b99c69247fbcbbfdcc5cebffed3a984ca9b6ab4453f6b2b960b2f684443b36…</t>
  </si>
  <si>
    <t>For finite n4 synthesis and exact gauge-closed stage recursion, match precisely the topology, size, gauges and field; establish a reusable theorem increment before proposing a standalone novelty claim. Preserve this boundary: The correction formula concerns the natural term, not the whole two-term stage.</t>
  </si>
  <si>
    <t>M-N64-LIFT</t>
  </si>
  <si>
    <t>Specialized finite algebraic certificates; no established standalone publication priority.</t>
  </si>
  <si>
    <t>Unrestricted one-inner and full1536-variable system open. Mixing rank is not cost. No new current closure; historical limitations remain. Next comparison: Match precisely the topology, size, gauges and field; establish a reusable theorem increment before proposing a standalone…</t>
  </si>
  <si>
    <t>N16-to-N64 lift and sector obstructions</t>
  </si>
  <si>
    <r>
      <rPr>
        <rFont val="Arial"/>
        <color rgb="FF1155CC"/>
        <sz val="10.0"/>
        <u/>
      </rPr>
      <t xml:space="preserve">Catalogue: M-N64-LIFT
</t>
    </r>
    <r>
      <rPr>
        <rFont val="Arial"/>
        <color rgb="FF1155CC"/>
        <sz val="10.0"/>
        <u/>
      </rPr>
      <t>novelity breakthough: M-N64-LIFT</t>
    </r>
  </si>
  <si>
    <t>Row-specific inherited assessment: Precise finite-family certificate possibly project-specific; mask cancellation and resultant method classical.</t>
  </si>
  <si>
    <t>https://github.com/AgentSlop-Si/research/blob/main/math/archive/objects/09/0907a37347eb2a92396599cfcfcd6470a167346b4b416157030181ab83ac12c4__INDEPENDENT_REVIEW.md | export SHA256 0907a37347eb2a92396599cfcfcd6470a167346b4b416157030181ab83ac12c4…</t>
  </si>
  <si>
    <t>Independently accepted Phase38 audit reconstructs all matrix data and exhausts five sizes over two primes. One zero at N64 in the second prime is explicitly resolved by nonzero first-prime image. N128/256 only fixed-order plus finite samples, not all-permutation exclusion. This catalogue does not rerun billion-scale enumeration.
Related current status (scope, not blanket theorem equivalence): Q26: Proof closed. Original Phase39 N4/N8/N16 finite seven-Green exclusion closed: N16 complete cubic enumeration of 10,483,200 mappings per prime independently accepted; no quartic exhaustion or all-N extension.</t>
  </si>
  <si>
    <t>For n16-to-n64 lift and sector obstructions, match precisely the topology, size, gauges and field; establish a reusable theorem increment before proposing a standalone novelty claim. Preserve this boundary: Unrestricted one-inner and full1536-variable system open.</t>
  </si>
  <si>
    <t>For the fixed Phase38 A,C,G2,G3, the architecture A D1 P1(G2+λG3)P2 D2 C never equals F_N for any complex λ, two invertible complex diagonal masks D1,D2, or two permutations P1,P2, at N=4,8,16,32,64. Transforming T=A^(−1)F_N C^(−1), two masked ratio conditions on two rows/three columns become degree≤2 polynomials. A nonzero padded homogeneous quadratic resultant for every ordered row/column mapping excludes all λ.</t>
  </si>
  <si>
    <t>Exact fixed six-Green outer/middle family, specified couplings/orders/mixing coefficients; only λ,masks and permutations free.</t>
  </si>
  <si>
    <t>proved_scoped | REVIEW-18 | Internal scoped outcome. Proof/certificate replay limits: historical_not_replayed: 238767 commuting multiset numerical enumeration
Original 872 directed cycle enumeration and source operation-count runs
source_limited: False
acceptance_type: independently reviewed narrowed core with explicit inherited replay/dependency limits</t>
  </si>
  <si>
    <t>No freely variable Green couplings or external endpoint changes, no all N. Padded resultant zero is inconclusive under degree drops. Sampled larger mappings do not yield universal exclusion.
Q26: Larger sizes and broader graph/coupling families remain unclassified; Q27 target-fiber construction is separate. Implementation: Both N16 cubic enumeration records independently reviewed; min rank10, no alternative minor, row mask1023. N16 quartics and N32 remain sampled only.</t>
  </si>
  <si>
    <t>https://github.com/AgentSlop-Si/research/blob/main/math/archive/objects/21/2143d2ab2217a372ec231a53aa0eedeb4da3d2b30b1b6ee53c8b4ffd84816554__REVIEW.md | export SHA256 375e32ff90118cc959b869737c6e703e68ea89c47e11005104349fa0b4aff898
Q26 current accepted scope: https://docs.google.com/spreadsheets/d/1BHaGJHkXxf_UfZdyTKF2zrWNFzIP4IvhaqFMj-83BjU/edit#gid=1877766156&amp;range=A29:V29</t>
  </si>
  <si>
    <t>accepted_scope: Over C for a unit-modulus weighted full N-cycle with total weight -1, the stated K spectrum/determinant yield forward-stage bounds. For N&gt;=3 opposite-sign scalar-unitary pairs with unitary monomial separators are cancellation or the explicit all-pass ratio. Locally unitary block norms, literal fixed M/M* nonflatness, and the separately proved phase-rotated short-word gate retain their distinct scopes.
Model/guards/costs: representation_and_endpoint_guards: Full cycle, not merely arbitrary unitary M satisfying M^N=-I
N2 excluded from opposite-sign cycle recovery; N2/N4 reverse-pair boundary preserved
Phase-rotated family must remain common M/M* after every interior monomial conjugation; inverse phase pairs with the adjoint
Short-word necessity needs 2t&lt;N; half-cycle equality is an explicit countercontrol
Corrections/rejected extensions: rejected_or_unlicensed_claims: Every globally unitary mixed word decomposes into unitary adjacent pairs
Arbitrary commuting or changing cycles covered
Factor count alone excludes an efficient fused product
Theta(N)-bit rational coefficients give an O(N) bit algorithm</t>
  </si>
  <si>
    <t>proof_review: ### ALG-049: forward and inverse Green cycles
The full unit-modulus weighted cycle and total weight −1 force all eigenvalues of z^N+1 once, not merely M^N=−I. K=(2I−M)(I−M)^−1 has Gram matrix 2I+(2I−M−M*)^−1 and determinant (2^N+1)/2. The forward-only singular-value isolation argument and two-stage reverse-pair obstruction follow; N=2 is spectrally degenerate and N=4 survives the reverse-pair test.
Opposite-sign pairs with unitary monomial separators are scalar-unitary only in cancellation or reversed-cycle all-pass form for N≥3. Their determinant fixes scalar modulus one. V and its inverse have exact geometric coefficients and induced-1 norm cN=2−3/(2^N+1)&lt;2. The pair-count gate concerns individually unitary pair blocks. The literal fixed M/M* family reduces to V^p, whose rational signed-cycle gauge excludes flatness at every depth. It is narrower than arbitrary commuting cycles.
The phase-rotated addendum’s short-word argument needs 2t&lt;N; the degree-2t circle polynomial then vanishes identically and forces matched circle multiplicities. Pairing uses inverse phase on the adjoint. At t=N/2, the all-forward half-cycle product is scalar-unitary and two-sparse, showing why the strict cutoff and explicit-pass accounting matter. Longer genuinely changing globally cancelling mixed words remain unclassified.
Fresh: exact rational identities and linear recurrences at N=3…10, 40 exact integer powers, four exact half-cycle boundary instances, and separately numerical reverse-pair spectra at ten lengths. No historical 238,767-word enumeration was replayed.
fresh_checks: exact_halfcycle_cutoff_sizes: 4
6
8
10
exact_integer_power_controls: 40
exact_rational_allpass_and_recurrence_sizes: 8
numerical_forward_reverse_pair_tests: N: 1
reverse_pair_constant: True
N: 2
reverse_pair_constant: True
N: 3
reverse_pair_constant: False
N: 4
reverse_pair_constant: True
N: 5
reverse_pair_constant: False
N: 6
reverse_pair_constant: False
N: 7
reverse_pair_constant: False
N: 8
reverse_pair_constant: False
N: 16
reverse_pair_constant: False
N: 32
reverse_pair_constant: False
unrestricted_mixed_words: not_tested_or_classified
Review record: research_cycle_2143/review18_interfaces/PER_ID_OUTCOMES.json; SHA256 de9762e707d29e72c766c75f6622d2c9a1e873c9ac9fc561eaec4a2d7da97723.
Consolidation verifies mapping and hashes; it does not rerun all packet checks. No priority claim.</t>
  </si>
  <si>
    <t>remaining_obligations: Genuinely changing globally cancelling longer mixed K/K^-1 words remain unclassified.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</si>
  <si>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Precise finite-family certificate possibly project-specific; mask cancellation and resultant method classical.</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</si>
  <si>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accepted
Related current status (scope, not blanket theorem equivalence): Q11: Proof closed. Fresh full-text inherited C01 audit, decisive five-dimensional lower certificate, upper identities and guards independently accepted at the exact supplementary hash.</t>
  </si>
  <si>
    <t>["F041","F042"]</t>
  </si>
  <si>
    <t>[2026-10-12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R1: exact catalogue statement, proof/status qualifiers and current related overlays screened; full proof and model-matched external novelty unassessed for this row in this pass</t>
  </si>
  <si>
    <t>Genuine four-fiber mixing/changed banks outside model; rank defect easily generated in O(N), not cost lower bound. No new current closure; historical limitations remain. Next comparison: Compare the exact grammar and endpoint freedoms with uncertainty, quasiseparable,…</t>
  </si>
  <si>
    <r>
      <rPr>
        <rFont val="Arial"/>
        <color rgb="FF1155CC"/>
        <sz val="10.0"/>
        <u/>
      </rPr>
      <t xml:space="preserve">Catalogue: M-NILPOTENT-FOLD
</t>
    </r>
    <r>
      <rPr>
        <rFont val="Arial"/>
        <color rgb="FF1155CC"/>
        <sz val="10.0"/>
        <u/>
      </rPr>
      <t>novelity breakthough: M-NILPOTENT-FOLD</t>
    </r>
  </si>
  <si>
    <t>https://github.com/AgentSlop-Si/research/blob/main/math/archive/objects/e9/e997688eac279b14aa64e64f7bc55998f778169d3e32e5f885aab60e07e319f3__e997688eac279b14aa64e64f7bc55998f778169d3e32e5f885aab60e07e319f3__INDEPENDENT_REVIEW.md | export SHA256…</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</si>
  <si>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For N=5q² with q positive odd, gcd(q,5)=1 and q≡1 mod241, the block C_q=B_N[S,S], S={0,q²,2q²,3q²,4q²}, B_N=(F_N^−1+diag(ω^((N+1)j²/2)))^−1, has exact minimum three diagonally ended Hamiltonian cyclic resolvents over a genuine quadratic extension of Q(η), η=ω^(q⁴). Upper representation has two nontrivial reciprocal-holonomy branches and one diagonal zero-weight branch.</t>
  </si>
  <si>
    <t>Fixed dimension5, infinitely many arithmetic parameters. All cycle orders, legal denominators, zero edge weights and singular endpoint masks included in lower bound.</t>
  </si>
  <si>
    <t>M-NONLINEAR-COMPATIBILITY</t>
  </si>
  <si>
    <t>Does not prove Fourier outside image. All-r macro-to-ordered-scan lifting shortcut refuted, global lifted-superconcentrator conjecture open. Q27: Choose one surviving chart; prove an exact all-row identity or target-specific exclusion with all guards, then charge synthesis and…</t>
  </si>
  <si>
    <t>All cuts can pass while coefficient compatibility fails generically</t>
  </si>
  <si>
    <t>Changing geometry/nonlocal auxiliary ports or uncharged retained transcripts escape the rational model. Full-array pass charging required for time conclusions.</t>
  </si>
  <si>
    <t>[{"archive_relative_path":"master/fft_research_master_20261009/library/canonical_sources/a4dcf5c622230ed6__PROOF.md","sha256":"a4dcf5c622230ed614612fe214e8e5c274be773c8494b49cd77d9d5aed9732d8","inspection":"Attributed saved evidence; supplied research programs unrun in this review","bytes":16107},{"archive_relative_path":"master/fft_research_master_20261009/library/canonical_sources/e97269eb8788d594__README.md","sha256":"e97269eb8788d5949019e4e809c78e31e868b7a34bb0bbee90c0eaa9dc60fad4","inspection":"Attributed saved evidence; supplied research programs unrun in this review","bytes":8276}]</t>
  </si>
  <si>
    <t>[2026-10-12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Earlier dated history (preserved):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Earlier dated history (preserved):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Earlier dated history (preserved):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Earlier dated history (preserved):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Earlier dated history (preserved):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Earlier dated history (preserved):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Earlier dated history (preserved):
Not a growing-dimensional upper family. Base-field-only upper length is unproved. Full B_N inherits only ≥3. No full uniformly cheap B_N or Fourier speedup.
Q11: Exact additive-length priority unresolved; no full-B upper construction beyond N=5. Implementation: Fresh certificate/control reconstruction independently reviewed; no production or numerical-stability claim.</t>
  </si>
  <si>
    <r>
      <rPr>
        <rFont val="Arial"/>
        <color rgb="FF1155CC"/>
        <sz val="10.0"/>
        <u/>
      </rPr>
      <t xml:space="preserve">Catalogue: M-NONLINEAR-COMPATIBILITY
</t>
    </r>
    <r>
      <rPr>
        <rFont val="Arial"/>
        <color rgb="FF1155CC"/>
        <sz val="10.0"/>
        <u/>
      </rPr>
      <t>novelity breakthough: M-NONLINEAR-COMPATIBILITY</t>
    </r>
  </si>
  <si>
    <t>proved_scoped | REVIEW-18 | Internal scoped outcome. Proof/certificate replay limits: historical_not_replayed: N64 fixed-network capacity-16 and two 17x17 determinant certificate
Original F8 6272-minor enumeration; row retains its written scoped proof
source_limited: False
acceptance_type: independently reviewed narrowed core with explicit inherited replay/dependency limits</t>
  </si>
  <si>
    <t>accepted_scope: Algebraic qsep calculus gives qsep(p(T)/q(T))&lt;=h max(deg p,deg q). The recorded complex-Fourier endpoint/local-port proof gives hd&gt;=floor(N^2/4)/N. Separately, literal invertible one-way scans over a root-admitting field with total inverse broadcast rank B satisfy (2B+1)2^(t-1)+B&gt;=N for t&gt;=1; t=0 requires B&gt;=floor(N/2).
Model/guards/costs: representation_and_endpoint_guards: Mixed model: complex unitarity for the recorded Fourier submatrix rank argument; algebraic field identities for qsep and Vandermonde scan rigidity
q(T) invertible; repeated poles grouped by Horner; same ordered geometry
Arbitrary nonsingular monomial endpoints allowed in the rational theorem
Auxiliary inputs and outputs are distinct single-coordinate ports; scans are literal square scalar primitives with arbitrary monomial interleavings
Corrections/rejected extensions: rejected_or_unlicensed_claims: One generic-field label accurately describes every proof in this row
The complex norm proof alone proves a stronger finite-field Fourier rank theorem
Small quasiseparable cut rank constructs that many literal scalar scans
Noncommuting numerator/denominator multiplication gives the same rational fusion
Rank or displayed degree alone imposes general operation cost</t>
  </si>
  <si>
    <t>proof_review: ### ALG-050: rational degree and scan/broadcast gates
The kernel proof of inverse cut-rank equality does not invert a singular principal block. Product and sum cut-rank bounds plus pole-group Horner evaluation give qsep(p(T)/q(T))≤h max(deg p,deg q), including repeated poles and denominator invertibility. Partial fractions are a proof device, not free executable preprocessing.
For complex Fourier, rank(F[S,T])≥|S||T|/N follows from flatness and unitarity. Arbitrary nonsingular monomial endpoints preserve those ranks. The balanced cut yields h d≥floor(N²/4)/N. Banded-plus-low-rank single solves require one shared ordering; local auxiliary ports must be distinct single-coordinate injections/readouts. Nonlocal encoders or changed geometry fall outside. The common-cycle factor and signed chirp polynomial demonstrate that high rational degree is compatible with an efficient representation; neither supplies a general operation lower bound.
Separately, cyclic-consecutive Vandermonde minors prove the nonuniform rigidity inequality N≤u+r(s+1) over any field with the stated primitive root. Inverting t literal square one-way scans and deleting rank-B broadcasts gives u≤2^(t−1), s≤2^t, hence (2B+1)2^(t−1)+B≥N. For t=0, B≥floor(N/2); for B=0 and N≥2, t≥1+ceil(log2 N). Cut-rank optima are not scalar-scan constructions: the displayed 3×3 lower-bidiagonal counterexample has qsep 1 but cannot be one literal forward scan even with diagonal/backward additions.
Fresh: 75 inverse-cut tests, 20 rational-degree tests, 15 shuffled scan words, all 6,859 one-sparse-row matrices over F7 at N3, and the exact scalar-scan counterexample. These algebraic tests do not silently replace the complex Fourier proof with a field-general theorem.
fresh_checks: exact_inverse_cut_rank_cases: 75
exact_rational_degree_cases: 20
exhaustive_one_sparse_N3_matrices: 6859
field_split: algebraic qsep/scan checks; Fourier Frobenius-norm endpoint theorem retained over C
literal_scalar_scan_counterexample: True
scan_support_rigidity_words: 15
Review record: research_cycle_2143/review18_interfaces/PER_ID_OUTCOMES.json; SHA256 de9762e707d29e72c766c75f6622d2c9a1e873c9ac9fc561eaec4a2d7da97723.
Consolidation verifies mapping and hashes; it does not rerun all packet checks. No priority claim.</t>
  </si>
  <si>
    <t>https://github.com/AgentSlop-Si/research/blob/main/math/archive/objects/c2/c2d57223d53fe435445a300027aec7ed2c45266c9a09f5df5754a06223460f68__c2d57223d53fe435445a300027aec7ed2c45266c9a09f5df5754a06223460f68__NONLINEAR_INDEPENDENT_AUDIT.md | export…</t>
  </si>
  <si>
    <t>For all cuts can pass while coefficient compatibility fails generically, match precisely the topology, size, gauges and field; establish a reusable theorem increment before proposing a standalone novelty claim. Preserve this boundary: Does not prove Fourier outside image.</t>
  </si>
  <si>
    <t>remaining_obligations: A broader-field Fourier rank extension would need a separately recorded proof; it is not refuted here.
Changed geometry, nonlocal ports, general bidirectional sums and efficient high-degree evaluation remain outside.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</si>
  <si>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https://github.com/AgentSlop-Si/research/blob/main/math/archive/objects/98/985eab459973fab307ec4081560238fb604d80b9c5b7d14b6d16252d71bbc12b__C01-historical-upper-review.md | export SHA256 985eab459973fab307ec4081560238fb604d80b9c5b7d14b6d16252d71bbc12b
https://github.com/AgentSlop-Si/research/blob/main/math/archive/objects/9a/9a94e7a640308f32ffcdfb2c9966ae18a77341d07369d2672d1bad4cc48cd828__B5_REVIEW.md | export SHA256 9a94e7a640308f32ffcdfb2c9966ae18a77341d07369d2672d1bad4cc48cd828
https://github.com/AgentSlop-Si/research/blob/main/math/archive/objects/aa/aa91fdec5f08cc03e33652869d41be9f9a53bf3c37838c2d5f8d58532dd54586__C01-historical-lower-review.md | export SHA256 aa91fdec5f08cc03e33652869d41be9f9a53bf3c37838c2d5f8d58532dd54586
Q11 current accepted scope: https://docs.google.com/spreadsheets/d/1BHaGJHkXxf_UfZdyTKF2zrWNFzIP4IvhaqFMj-83BjU/edit#gid=1877766156&amp;range=A14:V14</t>
  </si>
  <si>
    <t>Original N256 still survives these tests; no arbitrary nonlinear-routing exclusion; high permutation edit rank can have O(N) execution. No new current closure; historical limitations remain. Next comparison: Compare the exact grammar and endpoint freedoms with uncertainty,…</t>
  </si>
  <si>
    <r>
      <rPr>
        <rFont val="Arial"/>
        <color rgb="FF1155CC"/>
        <sz val="10.0"/>
        <u/>
      </rPr>
      <t xml:space="preserve">Catalogue: M-NONLINEAR-ROUTING
</t>
    </r>
    <r>
      <rPr>
        <rFont val="Arial"/>
        <color rgb="FF1155CC"/>
        <sz val="10.0"/>
        <u/>
      </rPr>
      <t>novelity breakthough: M-NONLINEAR-ROUTING</t>
    </r>
  </si>
  <si>
    <t>M-OUTER-STABILITY</t>
  </si>
  <si>
    <t>Outer-stage synthesis away from the stated diagonal-reference neighborhood and full complex feasibility remain open. Retain selected reference minima and inverse norms; the accepted fixed affine N256 coefficient gate gives no whole-architecture, Toffoli-composed, all-N or outer-norm-free exclusion.</t>
  </si>
  <si>
    <t>Fixed N256 outer-inverse stability gate</t>
  </si>
  <si>
    <t>Existing REVIEW-14 accepts32 fixed-layout rank gates, rational fourth moment&gt;1264/25, sigma17&gt;3sqrt(2)/5 and strict exact/approximate outer-inverse neighborhood bounds for the pinned affine N256 model. Exact layout, moment and paired-rank controls are inherited from that review.</t>
  </si>
  <si>
    <r>
      <rPr>
        <rFont val="Arial"/>
        <color rgb="FF1155CC"/>
        <sz val="10.0"/>
        <u/>
      </rPr>
      <t xml:space="preserve">Catalogue: M-OUTER-STABILITY
</t>
    </r>
    <r>
      <rPr>
        <rFont val="Arial"/>
        <color rgb="FF1155CC"/>
        <sz val="10.0"/>
        <u/>
      </rPr>
      <t xml:space="preserve">novelity breakthough: M-OUTER-STABILITY
</t>
    </r>
    <r>
      <rPr>
        <rFont val="Arial"/>
        <color rgb="FF1155CC"/>
        <sz val="10.0"/>
        <u/>
      </rPr>
      <t>Source comparisons 13</t>
    </r>
  </si>
  <si>
    <t>Current-view evidence: Catalogue98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</si>
  <si>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["F084"]</t>
  </si>
  <si>
    <t>M-PAIRED-JACOBI</t>
  </si>
  <si>
    <t>Simultaneous complex feasibility of the full factorization remains open. Necessary paired/dual minors and the scalar-energy relaxation witness are not a factorization or sufficient conditions. The stronger exactly-unitary-outer constant does not transfer to nonunitary outer stages.</t>
  </si>
  <si>
    <t>Paired Jacobi/CS and denominator-free dual gate</t>
  </si>
  <si>
    <t>Existing REVIEW-14 accepts64 paired-rank constraints, opposite-block rank&gt;=112, squared-Frobenius/nuclear gaps&gt;=96, scalar-energy relaxation optimum96 and the complementary inverse-block dual.62 overlaps and36 general Jacobi identities are recorded as checked; exactly-unitary-outer bounds retain that extra premise.</t>
  </si>
  <si>
    <t>F16=H2 H1 B H0 with8 fixed Hamiltonian routes/poles per layer,24 branch occurrences,384 complex endpoint entries. Exact rational contraction isolates unique root in256-dimensional affine chart, radius10^−9, all256 equations and384 nonzero guards.</t>
  </si>
  <si>
    <t>Finite complex algebraic existence; uniqueness within chart only.</t>
  </si>
  <si>
    <r>
      <rPr>
        <rFont val="Arial"/>
        <color rgb="FF1155CC"/>
        <sz val="10.0"/>
        <u/>
      </rPr>
      <t xml:space="preserve">Catalogue: M-PAIRED-JACOBI
</t>
    </r>
    <r>
      <rPr>
        <rFont val="Arial"/>
        <color rgb="FF1155CC"/>
        <sz val="10.0"/>
        <u/>
      </rPr>
      <t xml:space="preserve">novelity breakthough: M-PAIRED-JACOBI
</t>
    </r>
    <r>
      <rPr>
        <rFont val="Arial"/>
        <color rgb="FF1155CC"/>
        <sz val="10.0"/>
        <u/>
      </rPr>
      <t>Source comparisons 10</t>
    </r>
  </si>
  <si>
    <t>Overparameterized finite seed; no size lift/uniform generator/complexity gain; positive certificate means existence, not positive real coefficients.
No new current closure; historical limitations remain.</t>
  </si>
  <si>
    <t>Current-view evidence: Catalogue99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</si>
  <si>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Branch sums, shared evaluators and high-support inverses outside. Dense/full-rank/full-commutator does not establish hardness. Orbit fusion computes a different stride Green operator, not DFT.</t>
  </si>
  <si>
    <t>No arbitrary nonlinear routing theorem; source uniform capacity helper missing r weight for r&gt;1, saved r1 witnesses unaffected. No new current closure; historical limitations remain. Next comparison: Compare the exact grammar and endpoint freedoms with uncertainty,…</t>
  </si>
  <si>
    <t>[{"archive_relative_path":"master/fft_research_master_20261009/additions/0038_construction_and_source_synthesis/reviews/review_hero17_phase12/PHASE12_AUDIT.md","sha256":"de519608a7ea065ea1278805d3b987ae9aa4a2b6001aa5a4202c135bc3e8ec9a","inspection":"Attributed saved evidence; supplied research programs unrun in this review","bytes":16437}]</t>
  </si>
  <si>
    <r>
      <rPr>
        <rFont val="Arial"/>
        <color rgb="FF1155CC"/>
        <sz val="10.0"/>
        <u/>
      </rPr>
      <t xml:space="preserve">Catalogue: M-PARITY-DEPTH
</t>
    </r>
    <r>
      <rPr>
        <rFont val="Arial"/>
        <color rgb="FF1155CC"/>
        <sz val="10.0"/>
        <u/>
      </rPr>
      <t>novelity breakthough: M-PARITY-DEPTH</t>
    </r>
  </si>
  <si>
    <t>M-PARTIAL-COLUMNS</t>
  </si>
  <si>
    <t>No arbitrary input-side gauges or products; N1 sampling law needs separate guard; passing selected-column tests not full Fourier equality. No new current closure; historical limitations remain. Next comparison: Match precisely the topology, size, gauges and field; establish a…</t>
  </si>
  <si>
    <t>Exact partial-column Green interpolation and projective windows</t>
  </si>
  <si>
    <r>
      <rPr>
        <rFont val="Arial"/>
        <color rgb="FF1155CC"/>
        <sz val="10.0"/>
        <u/>
      </rPr>
      <t xml:space="preserve">Catalogue: M-PARTIAL-COLUMNS
</t>
    </r>
    <r>
      <rPr>
        <rFont val="Arial"/>
        <color rgb="FF1155CC"/>
        <sz val="10.0"/>
        <u/>
      </rPr>
      <t>novelity breakthough: M-PARTIAL-COLUMNS</t>
    </r>
  </si>
  <si>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de519608a7ea065ea1278805d3b987ae9aa4a2b6001aa5a4202c135bc3e8ec9a. Original-byte gaps remain preserved.</t>
  </si>
  <si>
    <t>https://github.com/AgentSlop-Si/research/blob/main/math/archive/objects/33/33816835e08389f6a97b20bf53dec2a784f078aec8f9bda72eac711ce468cf56__SEPARATION_AND_PHASE32_REVIEW.md | export SHA256…</t>
  </si>
  <si>
    <t>accepted_scope: For an exact complex Fourier factorization F=product_i(G_i+R_i) with all factors and G_i invertible, rank R_i&lt;=r_i and maximum column support of G_i^(-1)&lt;=s_i, r=sum r_i and s=product s_i obey s(r+1)^2&gt;=N. At prime complex length p, (s+1)(r+1)&gt;=p+1.
The full-input orbit average of K phase-conjugated cyclic Green inverses equals the stride-K Green inverse, with unchanged legal denominator. This computes a different operator from Fourier.
Full-rank commutators of two noncommuting Green inverses and the odd-length chirp inverse identity are valid under their nonzero/primitive-root guards.
Model/guards/costs: model_and_costs: The all-field support-product inequality can also be justified algebraically, but the prime additive uncertainty statement cannot be transferred indiscriminately to positive characteristic. The accepted rank/sparsity theorem remains stated over complex Fourier unless a requisite field-specific uncertainty theorem is supplied.
Column support, not total nonzeros or inverse rank, multiplies through the baseline inverse. Low-rank corrections telescope by rank subadditivity. The r&gt;=N case is automatic.
A layer-count obstruction becomes a work lower bound only for the separately stipulated sequential executor paying Theta(N) per materialized layer. Representation discovery and gauges are not free.
Corrections/rejected extensions: corrections_and_reconciliation: The source modulation evaluator repeatedly powers omega at each coordinate, paying (3n/2-3)N+3 root multiplications for N=2^n in the specified ladder. Running powers and batch inverses repair the schedule, not the already correct operator theorem.
An O(N) stride-Green evaluation is not an O(N) Fourier evaluation. Dense inverse, full rank, high Schmidt/commutator rank and small condition number are not standalone hardness certificates.</t>
  </si>
  <si>
    <t>For exact partial-column green interpolation and projective windows, match precisely the topology, size, gauges and field; establish a reusable theorem increment before proposing a standalone novelty claim. Preserve this boundary: No arbitrary input-side gauges or products; N1 sampling law needs separate guard; passing selected-column tests not full Fourier equality.</t>
  </si>
  <si>
    <t>proof_review: A nullvector supported on r+1 selected columns of F^(-1)-B gives Fourier support &lt;=s(r+1); support-product or prime additive uncertainty gives the bounds. The argument does not assume commutation.
Root averaging keeps exactly exponents divisible by K in the finite geometric inverse. General stride t has guard alpha^(N/gcd(N,t))!=1. Full-rank commutator requires N&gt;1 and nonzero alpha,beta.
Fresh GF(8) length-seven input 1+z+z^3 has Fourier support four, giving 3+4&lt;8 and refuting an unconditional characteristic transfer of the prime additive inequality.
fresh_controls: ALG-060 finite-field nontransfer witness: 1
ALG-060 repeated-power cost identities: 18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</si>
  <si>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accepted
Related current status (scope, not blanket theorem equivalence): Q27: Construction open. Target-fiber equivalence and four-ratio local dominance are accepted. Phase41 separately excludes two unitary-cycle summands for N&gt;8 and gives fixed-branch ceilings. Surviving full target fibers remain open.</t>
  </si>
  <si>
    <t>Bilinear P1 constraints u_k^T L_e u_i=0: rank2 edges transport directions; cycles yield all P1,≤2 points or empty; rank1 edges give equality disjunctions/2-SAT. Includes infinity, repeated roots,char2 and algebraic-closure gcd decisions. Conservative polynomial extraction/solver cost.</t>
  </si>
  <si>
    <t>remaining_obligations_and_rejected_promotions: Branch sums, shared evaluators, rectangular auxiliaries, and baseline inverses with high column support are not excluded. No generic Fourier lower bound, uniform free field/root search, floating stability, or bit-time theorem follows.
Current supplement treatment: current_overlay_source: INHERITED_ROW_OVERLAYS.json
Packet priority qualification: No priority assessment or upgrade in this consolidation.
Historical gaps and historical current-overlay text are preserved in the consolidated ledger and A:V.</t>
  </si>
  <si>
    <t>Selected necessary row subsystem; base-field root costs separate.</t>
  </si>
  <si>
    <t>Success does not solve columns, scales or full factorization. General solver novelty must not be claimed.
Q27: Choose one surviving chart; prove an exact all-row identity or target-specific exclusion with all guards, then charge synthesis and precision. Implementation: Exact local finite controls accepted; no production constructor.</t>
  </si>
  <si>
    <t>Existing corrected proof accepted: displacement rank N−z(P), minimum floor(N/2), uniquely attained by negation, with the even-size total-index-sum repair. REVIEW-13 records409,113 permutations and270 actual modular ranks. These historical checks are inherited, not newly rerun.</t>
  </si>
  <si>
    <r>
      <rPr>
        <rFont val="Arial"/>
        <color rgb="FF1155CC"/>
        <sz val="10.0"/>
        <u/>
      </rPr>
      <t xml:space="preserve">Catalogue: M-PERMUTATION-DISPLACEMENT
</t>
    </r>
    <r>
      <rPr>
        <rFont val="Arial"/>
        <color rgb="FF1155CC"/>
        <sz val="10.0"/>
        <u/>
      </rPr>
      <t xml:space="preserve">novelity breakthough: M-PERMUTATION-DISPLACEMENT
</t>
    </r>
    <r>
      <rPr>
        <rFont val="Arial"/>
        <color rgb="FF1155CC"/>
        <sz val="10.0"/>
        <u/>
      </rPr>
      <t>Source comparisons 9</t>
    </r>
  </si>
  <si>
    <t>Current-view evidence: Catalogue85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</si>
  <si>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https://github.com/AgentSlop-Si/research/blob/main/math/archive/objects/93/93b237e0e3d425cc126df06c60d686ec644159fa31e035df38dc7bfa849f4835__REVIEW.md | export SHA256 93b237e0e3d425cc126df06c60d686ec644159fa31e035df38dc7bfa849f4835
Q27 current accepted scope: https://docs.google.com/spreadsheets/d/1BHaGJHkXxf_UfZdyTKF2zrWNFzIP4IvhaqFMj-83BjU/edit#gid=1877766156&amp;range=A30:V30</t>
  </si>
  <si>
    <t>M-PHASE-PENCIL</t>
  </si>
  <si>
    <t>The witness does NOT defeat all rank tests: Fourier minor rows{0,4},cols{0,2} rank1 but candidate rank2. Forming dense pencils/determinant not shown linear time. No new current closure; historical limitations remain. Next comparison: Match precisely the topology, size, gauges…</t>
  </si>
  <si>
    <t>Fixed-stage two-column phase pencil</t>
  </si>
  <si>
    <r>
      <rPr>
        <rFont val="Arial"/>
        <color rgb="FF1155CC"/>
        <sz val="10.0"/>
        <u/>
      </rPr>
      <t xml:space="preserve">Catalogue: M-PHASE-PENCIL
</t>
    </r>
    <r>
      <rPr>
        <rFont val="Arial"/>
        <color rgb="FF1155CC"/>
        <sz val="10.0"/>
        <u/>
      </rPr>
      <t>novelity breakthough: M-PHASE-PENCIL</t>
    </r>
  </si>
  <si>
    <t>https://github.com/AgentSlop-Si/research/blob/main/math/archive/objects/25/258fdfefc49efdfbd726c715edf273b253b1d470a8353c8fe002e2c3fe4de3e6__REVIEW.md | export SHA256 a7b908bc8082860fed4f2e040ba5d5f1087cd1ea1f71a4d11d14ad5dabd215f8</t>
  </si>
  <si>
    <t>For fixed-stage two-column phase pencil, match precisely the topology, size, gauges and field; establish a reusable theorem increment before proposing a standalone novelty claim. Preserve this boundary: The witness does NOT defeat all rank tests: Fourier minor rows{0,4},cols{0,2} rank1 but candidate rank2.</t>
  </si>
  <si>
    <t>Arbitrary complex middle or large exterior changes evade theorem; exact algebraic scaling not supplied by approximate iterations. No new current closure; historical limitations remain. Next comparison: Compare the exact invariant and equality/metric claim with classical Fourier…</t>
  </si>
  <si>
    <r>
      <rPr>
        <rFont val="Arial"/>
        <color rgb="FF1155CC"/>
        <sz val="10.0"/>
        <u/>
      </rPr>
      <t xml:space="preserve">Catalogue: M-POSITIVE-PHASE
</t>
    </r>
    <r>
      <rPr>
        <rFont val="Arial"/>
        <color rgb="FF1155CC"/>
        <sz val="10.0"/>
        <u/>
      </rPr>
      <t>novelity breakthough: M-POSITIVE-PHASE</t>
    </r>
  </si>
  <si>
    <t>["F140"]</t>
  </si>
  <si>
    <t>M-QUADRATIC-FEEDBACK</t>
  </si>
  <si>
    <t>Not independently ordered general feedback no-go; root/bit/conditioning costs separate. No new current closure; historical limitations remain. Next comparison: Compare matrix-polynomial and resolvent identities with classical Cayley, spectral-projector and Schur methods; check…</t>
  </si>
  <si>
    <t>Cheap quadratic feedback and its Fourier obstruction</t>
  </si>
  <si>
    <r>
      <rPr>
        <rFont val="Arial"/>
        <color rgb="FF1155CC"/>
        <sz val="10.0"/>
        <u/>
      </rPr>
      <t xml:space="preserve">Catalogue: M-QUADRATIC-FEEDBACK
</t>
    </r>
    <r>
      <rPr>
        <rFont val="Arial"/>
        <color rgb="FF1155CC"/>
        <sz val="10.0"/>
        <u/>
      </rPr>
      <t>novelity breakthough: M-QUADRATIC-FEEDBACK</t>
    </r>
  </si>
  <si>
    <t>Full off-support vanishing and UBV=U D_y+D_x V, nonzero scales/base coordinates and legal cycle guards are necessary/sufficient for invertible branch completion with fixed routes. Complete off-support check costs O(N²); supported affine graph solve linear field work with finite-field exclusion checks.</t>
  </si>
  <si>
    <t>Directions/routes fixed; singular-endpoint boundary has necessity but no converse here.</t>
  </si>
  <si>
    <t>Does not solve direction discovery; direction-pass/scale-failure explicit N5 control; finite fields need enough nonzero scale choices.
No new current closure; historical limitations remain.</t>
  </si>
  <si>
    <t>https://github.com/AgentSlop-Si/research/blob/main/math/archive/objects/14/14fed22f7a71e5d9f77b230b694fc08ae47086f5bbdeb1f68d72f69f969e8cb5__REVIEW.md | export SHA256 14fed22f7a71e5d9f77b230b694fc08ae47086f5bbdeb1f68d72f69f969e8cb5</t>
  </si>
  <si>
    <t>For cheap quadratic feedback and its fourier obstruction, compare matrix-polynomial and resolvent identities with classical Cayley, spectral-projector and Schur methods; check whether the proposed constructor already contains a Fourier oracle. Preserve this boundary: Not independently ordered general feedback no-go; root/bit/conditioning costs separate.</t>
  </si>
  <si>
    <t>Shared Cooley–Tukey computation avoids literal cost; nonsquare-composite higher-rank optimum not proved. No new current closure; historical limitations remain. Next comparison: Compare the exact grammar and endpoint freedoms with uncertainty, quasiseparable, displacement and…</t>
  </si>
  <si>
    <r>
      <rPr>
        <rFont val="Arial"/>
        <color rgb="FF1155CC"/>
        <sz val="10.0"/>
        <u/>
      </rPr>
      <t xml:space="preserve">Catalogue: M-RECTANGLE-TILING
</t>
    </r>
    <r>
      <rPr>
        <rFont val="Arial"/>
        <color rgb="FF1155CC"/>
        <sz val="10.0"/>
        <u/>
      </rPr>
      <t>novelity breakthough: M-RECTANGLE-TILING</t>
    </r>
  </si>
  <si>
    <t>Independent audit accepts theorem and independently repaired reset-union completeness.</t>
  </si>
  <si>
    <t>[2026-10-13; post-checkpoint successor intake]
next_cycle_successor_intake/RECTANGLE_AUDIT.md; RECTANGLE_FRESH_RESULTS.json; Delvaux–Van Barel TW477 Lemma11 pp10–11, https://www.cs.kuleuven.be/publicaties/rapporten/tw/TW477.pdf
Earlier dated history (preserved verbatim):
https://github.com/AgentSlop-Si/research/blob/main/math/archive/objects/79/795e4df8406b0accd35e25f8a0e64015f66c3993c973b29b14bdf823c3c1e56b__795e4df8406b0accd35e25f8a0e64015f66c3993c973b29b14bdf823c3c1e56b__PHASE7_AUDIT.md | export SHA256…</t>
  </si>
  <si>
    <t>Shipped greedy multi-anchor misses N=16 witness; fixed divisor/order misses other valid splits. Uploaded fused dispatcher never invokes new branches; certificate helpers trust metadata. No generic-input transform theorem.</t>
  </si>
  <si>
    <t>[{"archive_relative_path":"master/fft_research_master_20261009/additions/2020_2027/delta_newton/audit/AUDIT_REPORT.md","sha256":"9b13cd8d8d85a643f6d5c14f639896762653347fcb19032e3353b41cb6a06346","inspection":"Attributed saved evidence; supplied research programs unrun in this review","bytes":15026},{"archive_relative_path":"master/fft_research_master_20261009/additions/2020_2027/delta_newton/extracted/delta/hero17_delta_graph/README.md","sha256":"0937060734bbc52e96d6b053c718148be0c630085d64f610b6990e081e1cec5e","inspection":"Attributed saved evidence; supplied research programs unrun in this review","bytes":1576},{"archive_relative_path":"master/fft_research_master_20261009/additions/2020_2027/delta_newton/extracted/delta/hero17_delta_graph/RESEARCH.md","sha256":"8df9202020852e937d8a681d25355da22fe928aeddedbcb86c74777b677c46ae","inspection":"Attributed saved evidence; supplied research programs unrun in this review","bytes":18948}]</t>
  </si>
  <si>
    <t>Other routing can move the central partition; depth/order is not runtime. No new current closure; historical limitations remain. Next comparison: Compare the exact grammar and endpoint freedoms with uncertainty, quasiseparable, displacement and graph-induced rank results;…</t>
  </si>
  <si>
    <r>
      <rPr>
        <rFont val="Arial"/>
        <color rgb="FF1155CC"/>
        <sz val="10.0"/>
        <u/>
      </rPr>
      <t xml:space="preserve">Catalogue: M-REPEATED-BITREV
</t>
    </r>
    <r>
      <rPr>
        <rFont val="Arial"/>
        <color rgb="FF1155CC"/>
        <sz val="10.0"/>
        <u/>
      </rPr>
      <t>novelity breakthough: M-REPEATED-BITREV</t>
    </r>
  </si>
  <si>
    <t>[2026-10-11 22:31 UTC; independently accepted bounded Newton/reset dispatcher]
Independent ACCEPT closes ALG-062::bounded-dispatch only for the fresh finite raw Newton/reset replacement API. Nine default configurations, optimal largest-cost reset selection, raw-rederived membership/certificates and all-coordinate exact negative-sign DFT output are verified. Ineligible skips and failed attempts are charged; exact direct fallback is paid separately after prior work. Invalid input cannot become successful fallback; exhausted budget returns no output/nonmembership claim. Legacy source is not migrated or repaired.
Earlier dated history (preserved):
[2026-10-11; fresh dispatcher audit] Accepted selected-factor/fixed-order Newton theorem and optimal reset-union repair preserved. Exact legacy dispatcher SHA256 9ead317ff265ff502b59b610d23cc5f6d77517d304834013e5f34e978ef97f2d calls only tensor/fiber/coset and returns None; no fallback. Fresh N=16, p=17, omega=3 witness x=[1,2,3,4,2,2,2,2,3,3,3,3,4,4,4,4] has zero order-2 Newton events yet every legacy r=2 branch rejects. This verifies an existing integration limitation, not a new theorem failure.
Prior dated record, preserved verbatim:
No new task-level proof acceptance at this checkpoint; use the explicitly historical statement and scope.</t>
  </si>
  <si>
    <t xml:space="preserve">Only input pi1 and output pi3 vary; six terms, coefficients and topology remain fixed. Necessary condition only. No unrestricted architecture, all-length or runtime conclusion.
</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</si>
  <si>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Match precisely the topology, size, gauges and field; establish a reusable theorem increment before proposing a standalone novelty claim.</t>
  </si>
  <si>
    <t>M-SCAN-DIMENSION</t>
  </si>
  <si>
    <t xml:space="preserve">
https://docs.google.com/spreadsheets/d/1BHaGJHkXxf_UfZdyTKF2zrWNFzIP4IvhaqFMj-83BjU/edit#gid=1877766156&amp;range=A47:V47</t>
  </si>
  <si>
    <t>Strict project-family extension using classical finite-difference/Prony/summation tools; external novelty remains unresolved. The source-pinned dispatcher audit confirms an integration omission, not a theorem failure or new discovery.</t>
  </si>
  <si>
    <t>https://docs.google.com/spreadsheets/d/1BHaGJHkXxf_UfZdyTKF2zrWNFzIP4IvhaqFMj-83BjU/edit#gid=1877766156&amp;range=A47:V47</t>
  </si>
  <si>
    <t>[2026-10-11 22:31 UTC; independently accepted bounded Newton/reset dispatcher]
Broader historical dispatcher/caller migration and tensor/fiber/chirp/shear wiring remain open, as do growing lists/orders, stable numerical execution and physical-memory/bit/runtime/production contracts. The accepted finite logical-field/word API does not provide a generic FFT advantage or historical novelty. ALG-004, ALG-006 and ALG-079 are not closed or recertified by this result; unchanged legacy omissions remain valid.
Earlier dated history (preserved):
[2026-10-11; remaining interface obligation] Wire an explicitly bounded public split/order/budget list to raw-input validators, use the already accepted optimal reset rule, skip ineligible configurations, and charge all failed attempts. A total wrapper adds the separately proved fallback cost after rejection. Later shear package keeps identical legacy code; Phase33 Newton interpolation is a different two-chirp API. No universal O(N) transform or new novelty conclusion.
Prior dated record, preserved verbatim:
No new current closure; historical limitations remain.</t>
  </si>
  <si>
    <t>Open: arbitrary depth&gt;=3 repeated-bit-reversal equality and gauge completeness below saturation, general saturation and necessary nongauge kernels there, Fourier membership/exact construction, target-specific coefficient synthesis and priority. Depth-two dimension9N−12&lt;N² does not cover generic dense matrices. Rational witness denominators haveO(NlogN)bits and naive repeated storageO(N²logN); permutation/coefficient work is paid. No uniform Fourier construction or speedup.</t>
  </si>
  <si>
    <t>Multistage scan dimension and finite gauge completeness</t>
  </si>
  <si>
    <t>proved_scoped | REVIEW-19 | Internal scoped outcome. Proof/certificate replay limits: production_executor_verified: False
verification_status: Fresh exact controls passed; deterministic rerun byte-matched; inherited tests were not executed.</t>
  </si>
  <si>
    <t>[2026-10-13; full status reconciliation]
OPEN: a new proof or positive construction remains. Earlier accepted scoped theorems remain complete.
Earlier dated history (preserved verbatim):
The depth-two all-size dimension and generic gauge-completeness slice is accepted; the broader all-depth gate remains OPEN. Architecture is the original separated lower/upper generators, not an enlarged singular quasiseparable variety. At epsilon0 only the epsilon-dependent normalized chart collapses to rankN; the original raw chart need not do so (N8 transposition example raw36 versus normalized8). Regular witnesses use nonzero epsilon.</t>
  </si>
  <si>
    <t>accepted_scope: For a selected balanced factorization N=QM and fixed d, arbitrary dense first d fibers plus total dth-difference spectral support &lt;=R=O(Q) admit complete raw-input recognition/rejection and exact all-N output in charged O(N) field/word work under the specified field model.
The finite Newton formula, its z=1 and zero-length limits, sparse-difference convolution reconstruction and selected-family cardinality are valid.
The repaired reset-union recognizer is complete: with B anchors, remove the largest B-1 transition-support costs. This independently reviewed repair is distinct from the incomplete shipped greedy wrapper.
Model/guards/costs: model_and_costs: Supplied prime p&gt;N with p=N^O(1), N divides p-1, primitive omega, fixed d,c and Q^2,M^2&lt;=C N. Root validation is charged; prime/root discovery is a premise.
Raw accepted recognition O_d(N+dM^2+M((Q-d)+R_actual)), rejection charged against declared R_budget; O(R_budget) scalar inversions. Execution adds O_d(N+Q R_actual) and one batch inverse. Zero differences still require all Q-d scans.
With B resets, discovery O(MQ+MR_budget+BM^2), O(R_budget+BM) inversions, and full output costs BM^2+BN+QR_budget. Input metadata is not a substitute for raw recognition.
Corrections/rejected extensions: corrections_and_reconciliation: The source greedy N=16 witness has costs 4,1,1, budget 4, two anchors: greedy consumes four then fails, while resetting the first transition leaves cost two. Fresh reset-subset enumeration confirms the corrected rule.
The default single divisor does not recognize the union over all divisors, and one order does not recognize all orders. The uploaded fused dispatcher never invokes the newer branches. These are implementation/coverage gaps, not failures of the selected-factor theorem.
The count p^(dM) sum_e binom((Q-d)M,e)(p-1)^e is exact for the selected no-reset family, not just an upper bound.</t>
  </si>
  <si>
    <t>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t>
  </si>
  <si>
    <t>No local dominance, all-Fourier factorization/no-go or runtime speedup. Full edits include one-sided terms, all orders and changed normalization.
Specified dyadic-square two-layer architecture, nonzero base weights/coefficient guards; residual certificates pin seed19, topology and Fourier convention.</t>
  </si>
  <si>
    <t>proof_review: Fourier orthogonality gives nabla^d C=M e, including the essential M normalization. Initial forward Newton coefficients and difference events reconstruct every C_t; finite generating sums then produce all output bins.
Batch inverses of nonzero 1-omega^(-k), phase-table access and polynomial z=1 limits avoid per-bin powering and singular division. Constants are fixed-d, not uniform in growing d.
Anchor reset removes exactly one fixed transition cost. Selecting largest costs is an exact optimization because costs do not depend on the other chosen resets. The saturated R_budget+1 marker correctly identifies transitions that must be reset.
fresh_controls: ALG-062 Newton kernel values: 5472
ALG-062 full Newton outputs: 62
ALG-062 reset-optimality cases: 7736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</si>
  <si>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 xml:space="preserve">
https://docs.google.com/spreadsheets/d/1BHaGJHkXxf_UfZdyTKF2zrWNFzIP4IvhaqFMj-83BjU/edit#gid=1877766156&amp;range=A46:V46</t>
  </si>
  <si>
    <t>https://docs.google.com/spreadsheets/d/1BHaGJHkXxf_UfZdyTKF2zrWNFzIP4IvhaqFMj-83BjU/edit#gid=1877766156&amp;range=A46:V46</t>
  </si>
  <si>
    <r>
      <rPr>
        <rFont val="Arial"/>
        <color rgb="FF1155CC"/>
        <sz val="10.0"/>
        <u/>
      </rPr>
      <t xml:space="preserve">Catalogue: M-SCAN-DIMENSION
</t>
    </r>
    <r>
      <rPr>
        <rFont val="Arial"/>
        <color rgb="FF1155CC"/>
        <sz val="10.0"/>
        <u/>
      </rPr>
      <t>novelity breakthough: M-SCAN-DIMENSION</t>
    </r>
  </si>
  <si>
    <t>[2026-10-11 22:31 UTC; independently accepted bounded Newton/reset dispatcher]
Independent ZIP SHA256 aa77ecf5dfc7face4e3c6fb823527f380386b734f0e15ec7c8ee479ca846b6b6; candidate4769c9676a6f8f6821303bee45bb1a53c648e80ec701aa27612b18ee8297d75f; implementation0d034d38b51c7d73df717dc8399d95af3a0d8a645a3e706b2cfa2643c093714c. Fresh independent12,280 full-output vectors/126,591 coordinates,14,397 raw-membership calls,9,277 brute-subset reset comparisons,3 saved regressions,99 malformed-input controls,138 adversarial certificate cases and1,027 budget boundaries.23 candidate/38 review payloads verified,9 historical source files matched. Fresh author cold suite replayed separately; historical supplied programs inert.
Earlier dated history (preserved):
remaining_obligations_and_rejected_promotions: Integrating repaired reset selection and branch dispatch remains implementation work. Trying more divisors/orders must charge every attempt. Trusted certificate helpers alone do not verify malformed metadata.
Generic dense differences have R=Theta(N), so the literal event application loses linear work. This is a proper restricted family and an executor limitation, not an unrestricted DFT lower bound or a stable complex recognizer.
Current supplement treatment: current_overlay_source: INHERITED_ROW_OVERLAYS.json
Packet priority qualification: No priority assessment or upgrade in this consolidation.
Historical gaps and historical current-overlay text are preserved in the consolidated ledger and A:V.</t>
  </si>
  <si>
    <t>Incoming-only accepted supplement</t>
  </si>
  <si>
    <t>Independent review ZIP SHA256 a19ef5c95e8ceffe97fa8ef656ac709470bafc6318f6c2ad6925e1d897f9874b; INDEPENDENT_REVIEW.md e9386e3b7c280cd5ba6a748be006029b7976ce70584bf68df4a75dc923894b62. Candidateee5f179d1149ee30b6a85e76fc0ad2a93e85eee1e26fa6ad570b4cbd73d2bd29; prooff70940f6c6312ba6d3aecb0519bea955b7fedd4184932283e10f29c1f9077549. Fresh symbolic52×52 anchor determinants,all50signed extension minors, block-triangular product proof and rational specialization verified. Every nonanchor checked throughN257/transpositions anddyadicN65536;14fresh-prime source-chart rank/minor/invertibility/gauge audits pass. N8actual bit reversal uses its separate valid anchor; repeated-anchor,identity-shuffle and unmatched-gauge mutations reject. Original/candidate programs remained inert.</t>
  </si>
  <si>
    <t>See current intake qualifications.</t>
  </si>
  <si>
    <t xml:space="preserve">
https://docs.google.com/spreadsheets/d/1BHaGJHkXxf_UfZdyTKF2zrWNFzIP4IvhaqFMj-83BjU/edit#gid=1395216284&amp;range=A18:V18</t>
  </si>
  <si>
    <t>The sufficient B can hide Fourier; arbitrary endpoint masks not covered; first-cross calibration verifies2N−1 entries only. No new current closure; historical limitations remain. Next comparison: Compare the exact invariant and equality/metric claim with classical Fourier…</t>
  </si>
  <si>
    <t>https://docs.google.com/spreadsheets/d/1BHaGJHkXxf_UfZdyTKF2zrWNFzIP4IvhaqFMj-83BjU/edit#gid=1395216284&amp;range=A18:V18</t>
  </si>
  <si>
    <r>
      <rPr>
        <rFont val="Arial"/>
        <color rgb="FF1155CC"/>
        <sz val="10.0"/>
        <u/>
      </rPr>
      <t xml:space="preserve">Catalogue: M-SEED-BALANCE
</t>
    </r>
    <r>
      <rPr>
        <rFont val="Arial"/>
        <color rgb="FF1155CC"/>
        <sz val="10.0"/>
        <u/>
      </rPr>
      <t>novelity breakthough: M-SEED-BALANCE</t>
    </r>
  </si>
  <si>
    <t>For the saved four-QS1 affine N256 layout, every diagonal baseline, including singular, obeys15 subset inequalities: singleton38,44,69,46; pair119,118,112,109,95,105; each triple127; allfour128. Sumh≥234, optimal within this15-inequality relaxation, witnessed by(70,49,69,46).</t>
  </si>
  <si>
    <t>Fixed saved affine layout;255 parity coordinate masks, not all coordinate subsets.</t>
  </si>
  <si>
    <t>Rank234 not arithmetic work: a single linear-time scan can have diagonal-defect rankN−1. Relaxation witness is not Fourier factors.
No new current closure; historical limitations remain.</t>
  </si>
  <si>
    <t>Mixed two-run words T1 have zero defect; everystride computation is O(N²), notO(N); high rank can remain easy to apply. No new current closure; historical limitations remain. Next comparison: Compare the exact grammar and endpoint freedoms with uncertainty, quasiseparable,…</t>
  </si>
  <si>
    <t>["F141"]</t>
  </si>
  <si>
    <r>
      <rPr>
        <rFont val="Arial"/>
        <color rgb="FF1155CC"/>
        <sz val="10.0"/>
        <u/>
      </rPr>
      <t xml:space="preserve">Catalogue: M-SORTING-RANK
</t>
    </r>
    <r>
      <rPr>
        <rFont val="Arial"/>
        <color rgb="FF1155CC"/>
        <sz val="10.0"/>
        <u/>
      </rPr>
      <t>novelity breakthough: M-SORTING-RANK</t>
    </r>
  </si>
  <si>
    <t>Determinant condition alone insufficient; singular guards indispensable; supplied CB inverse is two cheap solves. No factor existence or exclusion. No new current closure; historical limitations remain. Next comparison: Compare the exact grammar and endpoint freedoms with…</t>
  </si>
  <si>
    <r>
      <rPr>
        <rFont val="Arial"/>
        <color rgb="FF1155CC"/>
        <sz val="10.0"/>
        <u/>
      </rPr>
      <t xml:space="preserve">Catalogue: M-SPARSE-BRIDGE
</t>
    </r>
    <r>
      <rPr>
        <rFont val="Arial"/>
        <color rgb="FF1155CC"/>
        <sz val="10.0"/>
        <u/>
      </rPr>
      <t>novelity breakthough: M-SPARSE-BRIDGE</t>
    </r>
  </si>
  <si>
    <t>Uploaded z^N=1 branch excludes valid inputs; unpermuted-character shortcut invalid after arbitrary permutation. Zero-defect source repeated exponentiation is Theta(Nlog N), repaired by hoisting.</t>
  </si>
  <si>
    <t>Sums may have dense inverses; variable phases/routes defeat low commutator premises; no universal runtime bound. No new current closure; historical limitations remain. [2026-10-10 12:40 UTC; reviewed scoped update] Retain complex/unitary and Fourier-flatness distinctions;…</t>
  </si>
  <si>
    <t>[{"archive_relative_path":"master/fft_research_master_20261009/additions/1845/woodbury_audit/WOODBURY_AUDIT.md","sha256":"289facfec75c2b6fdd651a2f16b85bc2e992b26a479c1e9370bdf10fb0f313ce","inspection":"Attributed saved evidence; supplied research programs unrun in this review","bytes":15610}]</t>
  </si>
  <si>
    <r>
      <rPr>
        <rFont val="Arial"/>
        <color rgb="FF1155CC"/>
        <sz val="10.0"/>
        <u/>
      </rPr>
      <t xml:space="preserve">Catalogue: M-SPARSE-DEFECT
</t>
    </r>
    <r>
      <rPr>
        <rFont val="Arial"/>
        <color rgb="FF1155CC"/>
        <sz val="10.0"/>
        <u/>
      </rPr>
      <t>novelity breakthough: M-SPARSE-DEFECT</t>
    </r>
  </si>
  <si>
    <t>Technical lemma / restricted construction</t>
  </si>
  <si>
    <t>Odd N, primitiveω,char∤2N, A_jj=ω^((N+1)j²/2),G=ΣA_jj,c=NG: (FA)^3=cI; exact degree3 for N≥5. Under1+c≠0, B=(F^−1+A)^−1 and K=BA obey K³−c(1−K)³=0, (I−K)^−1=(1+c)I+(1−2c)K+(1+c)K².</t>
  </si>
  <si>
    <t>All odd splitting-field lengths; complex unnormalized case automatically nonresonant, finite-field resonance possible.</t>
  </si>
  <si>
    <t>A cheap; B formula contains Fourier and is not a fast construction. Exact F5 recovery has6 nontrivial solves, constant-size only.
No new current closure; historical limitations remain.</t>
  </si>
  <si>
    <t>Review-binding gap closed. Preserve totally nonsingular target, invertible per-row-s-sparse preconditioner, fixed all-input coefficients, independent row/column order pairs, and complex prime-Fourier specialization. Source helper drops the positive column cardinality in vacuous…</t>
  </si>
  <si>
    <t>[2026-10-13; full status reconciliation]
OPEN: historical attribution / primary-source comparison is the leading recorded task. The accepted scoped correctness proof is not being reopened.
Earlier dated history (preserved verbatim):
Scoped sparse-prefix/endpoint review recorded; broader product grammars and matching upper construction remain open</t>
  </si>
  <si>
    <t>Independent scoped acceptance now explicitly bound to exact original theorem/review bytes; fresh proof reread and bounded controls pass; m=0 and integer-rank clarifications retained.</t>
  </si>
  <si>
    <t>accepted_scope: For a supplied permutation order L and x[L[t]]=z^t with s changed cyclic successor edges, d=(I-zZ)x has support &lt;=2s+1, improved to &lt;=2s at z^N=1. Fourier covariance recovers every regular bin and at most one direct resonant bin.
The independently reviewed all-z construction costs O(N(s+1)) additions/multiplications plus one inversion after charged field/root setup and uses O(N) field/index words.
For z^N!=1 the original Woodbury correction determinant is identically one, including empty and redundant update columns, not just generically nonzero.
Model/guards/costs: model_and_costs: Exact splitting field with N invertible, primitive omega and supplied L,z. Validate L in linear index work; generate x,z^N, successor defects, root powers and all outputs explicitly.
Sparse numerator progressions and batch inversion of regular denominators are charged. The possibly resonant single bin costs one O(N) direct sum. No discrete logarithm or unpermuted-character assumption is used.
The original dense Woodbury bound is O(N(s+1)^2+s^3), with its actual inversion charges separately included if inversion is not a unit field primitive. Additional real-residual normalization roots are not needed by the raw DFT repair.
Corrections/rejected extensions: corrections_and_reconciliation: The source zero-defect branch recomputes z^N at every output, giving Theta(N log N) powering in the ordinary ladder. Hoisting that scalar repairs the implementation.
The source routine excludes every z^N=1, whereas its referenced unpermuted shortcut does not cover permuted characters. The all-z sparse-difference construction closes this restricted-family coverage gap and is not credited to the unchanged source executor.</t>
  </si>
  <si>
    <r>
      <rPr>
        <rFont val="Arial"/>
        <color rgb="FF1155CC"/>
        <sz val="10.0"/>
        <u/>
      </rPr>
      <t xml:space="preserve">Catalogue: M-SPARSE-PREFIX
</t>
    </r>
    <r>
      <rPr>
        <rFont val="Arial"/>
        <color rgb="FF1155CC"/>
        <sz val="10.0"/>
        <u/>
      </rPr>
      <t>novelity breakthough: M-SPARSE-PREFIX</t>
    </r>
  </si>
  <si>
    <t>proof_review: Both Z and W are N-cycles, so det(I-zW)/det(I-zZ)=1. Their s-column update can be redundant without invalidating the determinant lemma.
The formula d=(1-z^N)e_L0+z sum_j in J x_j(e_Wj-e_(j+1)) proves the sparse support promise. (1-z omega^k)X_k=D_k has at most one zero denominator because omega has exact order N.
At resonance, the homogeneous component is obtained by a direct bin calculation even when d=0. Arbitrary coordinate permutations do not preserve the one-character Fourier shortcut.
fresh_controls: ALG-063 Woodbury determinants: 69
ALG-063 all-z vectors: 153
ALG-063 resonant cases: 84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</si>
  <si>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Original accepted audit recovered from fft_research_master_20261009/additions/2351_constructive_gates/review_sparse_prefix_tail/SPARSE_PREFIX_AUDIT.md | SHA256 5d43263d5a535a9e430ef17b4d1a55514677026b1719b3847bb97e6963899a70 | sealed manifest…</t>
  </si>
  <si>
    <t>remaining_obligations_and_rejected_promotions: Discovering a useful L,z from arbitrary raw data is separate. Given them, membership can be checked in O(N); not every vector has a small-defect description. At s=Theta(N), the bound is O(N^2).
Uniform field/root construction, growing-bit arithmetic, finite-field output bit cost, and complex near-resonance numerical stability remain separately charged/unproved.
Current supplement treatment: current_overlay_source: INHERITED_ROW_OVERLAYS.json
Packet priority qualification: No priority assessment or upgrade in this consolidation.
Historical gaps and historical current-overlay text are preserved in the consolidated ledger and A:V.</t>
  </si>
  <si>
    <t>M-SPECTRAL-FEEDBACK</t>
  </si>
  <si>
    <t>No cheap conjugator, admissible positive A/B or uniformly cheap inverse. Fourier-oracle controls not constructions. No new current closure; historical limitations remain. Next comparison: Compare matrix-polynomial and resolvent identities with classical Cayley,…</t>
  </si>
  <si>
    <t>Quadratic spectral feedback characterization</t>
  </si>
  <si>
    <r>
      <rPr>
        <rFont val="Arial"/>
        <color rgb="FF1155CC"/>
        <sz val="10.0"/>
        <u/>
      </rPr>
      <t xml:space="preserve">Catalogue: M-SPECTRAL-FEEDBACK
</t>
    </r>
    <r>
      <rPr>
        <rFont val="Arial"/>
        <color rgb="FF1155CC"/>
        <sz val="10.0"/>
        <u/>
      </rPr>
      <t>novelity breakthough: M-SPECTRAL-FEEDBACK</t>
    </r>
  </si>
  <si>
    <t>https://github.com/AgentSlop-Si/research/blob/main/math/archive/objects/44/449cd157ad8ecbcaf80bd5d65193003e8dfe816f32f3348457fa15ecdfe5ab1b__REVIEW.md | export SHA256 449cd157ad8ecbcaf80bd5d65193003e8dfe816f32f3348457fa15ecdfe5ab1b</t>
  </si>
  <si>
    <t>[2026-10-11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Earlier dated history (preserved):
accepted
Related current status (scope, not blanket theorem equivalence): Q11: Proof closed. Fresh full-text inherited C01 audit, decisive five-dimensional lower certificate, upper identities and guards independently accepted at the exact supplementary hash.</t>
  </si>
  <si>
    <t>For quadratic spectral feedback characterization, compare matrix-polynomial and resolvent identities with classical Cayley, spectral-projector and Schur methods; check whether the proposed constructor already contains a Fourier oracle. Preserve this boundary: No cheap conjugator, admissible positive A/B or uniformly cheap inverse.</t>
  </si>
  <si>
    <t>[2026-10-11 21:45 UTC; negative-sign forced-feedback acceptance]
Fresh independent proof and exact finite-certificate review accepted at the pinned final source. This extends negative-sign mathematical scope only; external historical novelty and production remain unassessed.
Earlier dated history (preserved):
R1: exact catalogue statement, proof/status qualifiers and current related overlays screened; full proof and model-matched external novelty unassessed for this row in this pass</t>
  </si>
  <si>
    <t>[2026-10-11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Earlier dated history (preserved):
For positive odd q with gcd(q,5)=1 and q≡1 mod241, B_(5q²) cannot be a sum of two diagonal-ended Hamiltonian Green terms. Principal restriction preserves branch grammar including zero weights/singular masks. Positive Gauss-sign curve also gives a finite but uncomputed exceptional set for eligible N=5m, N≡1 mod4.</t>
  </si>
  <si>
    <t>Not arbitrary bank routing or sums; companion balanced-bound constants not promoted beyond saved audit. No new current closure; historical limitations remain. Next comparison: Compare the exact grammar and endpoint freedoms with uncertainty, quasiseparable, displacement and…</t>
  </si>
  <si>
    <t>Forced chirp feedback B_N; fixed coordinate principal restriction, no unmatched endpoint routes.</t>
  </si>
  <si>
    <t>[2026-10-11 21:45 UTC; negative-sign forced-feedback acceptance]
Generic exceptions and an explicit generic cutoff remain uncomputed; no all-N exclusion, other feedback A, products or three-or-more-branch exclusion follows. Preserve Q11 base-field-only three-term and growing-dimensional full-B upper-construction gaps. Exact additive-length priority, production and numerical stability remain unresolved.
Earlier dated history (preserved):
No explicit cutoff for generic curve; negative-sign generic case unproved; does not exclude other feedback A, products or≥3 branches.
Q11: Exact additive-length priority unresolved; no full-B upper construction beyond N=5. Implementation: Fresh certificate/control reconstruction independently reviewed; no production or numerical-stability claim.</t>
  </si>
  <si>
    <r>
      <rPr>
        <rFont val="Arial"/>
        <color rgb="FF1155CC"/>
        <sz val="10.0"/>
        <u/>
      </rPr>
      <t xml:space="preserve">Catalogue: M-STRIPED-BANK
</t>
    </r>
    <r>
      <rPr>
        <rFont val="Arial"/>
        <color rgb="FF1155CC"/>
        <sz val="10.0"/>
        <u/>
      </rPr>
      <t>novelity breakthough: M-STRIPED-BANK</t>
    </r>
  </si>
  <si>
    <t>[2026-10-11 21:45 UTC; negative-sign forced-feedback acceptance]
Independent report chirp_feedback_independent_2135/REPORT.md SHA256 d89108b404074f6b3d995407b61b30acb57aa07069e736b29bf53025292d3c4b; ZIP SHA256 99386248ad9766312e006a2d1846f511cc72d1807d3dcb879f7761b7e85c2893; reviewed final author report 30f0ec725c0df8c4487df5f24aacb98130986fe081ecfd53aab5153a23360a6b. Fresh independent p241/eta91/g103 reconstruction:576 cycle pairs,4320 invertible transitions,624 branches,3120 joint column systems of rank exactly one, every recorded nonzero minor; all boundary controls and isolated replay pass.
Earlier dated history (preserved):
https://github.com/AgentSlop-Si/research/blob/main/math/archive/objects/8f/8fcf5b11cd161e33b8fcab05acae7bf1f17d0f6775b9d2cca6c8f3807b1ea82f__C01-historical-restriction-review.md | export SHA256 8fcf5b11cd161e33b8fcab05acae7bf1f17d0f6775b9d2cca6c8f3807b1ea82f
Q11 current accepted scope: https://docs.google.com/spreadsheets/d/1BHaGJHkXxf_UfZdyTKF2zrWNFzIP4IvhaqFMj-83BjU/edit#gid=1877766156&amp;range=A14:V14</t>
  </si>
  <si>
    <t>https://github.com/AgentSlop-Si/research/blob/main/math/archive/objects/49/4999a769f245f78335325899a9653855114ac4da483266a0a754cb8dd2e2ed60__4999a769f245f78335325899a9653855114ac4da483266a0a754cb8dd2e2ed60__STRIPED_CUT_REVIEW.md | export SHA256…</t>
  </si>
  <si>
    <t>["F142"]</t>
  </si>
  <si>
    <t>O(N) edits still O(N) work; arbitrary weights/routes not excluded; forest residual count not canonical minimum edit count. No new current closure; historical limitations remain. Next comparison: Compare the exact invariant and equality/metric claim with classical Fourier…</t>
  </si>
  <si>
    <r>
      <rPr>
        <rFont val="Arial"/>
        <color rgb="FF1155CC"/>
        <sz val="10.0"/>
        <u/>
      </rPr>
      <t xml:space="preserve">Catalogue: M-SYMMETRY
</t>
    </r>
    <r>
      <rPr>
        <rFont val="Arial"/>
        <color rgb="FF1155CC"/>
        <sz val="10.0"/>
        <u/>
      </rPr>
      <t>novelity breakthough: M-SYMMETRY</t>
    </r>
  </si>
  <si>
    <t>https://github.com/AgentSlop-Si/research/blob/main/math/archive/objects/9e/9e18319f9acd030444e2f72e1596e09393c3b18181af96ad3accb447b8b7aabf__REVIEW.md | export SHA256 9e18319f9acd030444e2f72e1596e09393c3b18181af96ad3accb447b8b7aabf…</t>
  </si>
  <si>
    <t>Independent audit accepts identities and broader root-free recurrence extension.</t>
  </si>
  <si>
    <t>Joint two-leg changes, other realignment ranks and arbitrary arithmetic circuits excluded; min(Q,M) must grow for fixed-width exclusion. No new current closure; historical limitations remain. Next comparison: Compare the exact grammar and endpoint freedoms with uncertainty,…</t>
  </si>
  <si>
    <t>Leading Hankel rank alone insufficient; late impulse counterexample. Binary coverage exponentially small. Full recurrence class broader than uploaded distinct split-node detector.</t>
  </si>
  <si>
    <r>
      <rPr>
        <rFont val="Arial"/>
        <color rgb="FF1155CC"/>
        <sz val="10.0"/>
        <u/>
      </rPr>
      <t xml:space="preserve">Catalogue: M-TENSOR-CUT
</t>
    </r>
    <r>
      <rPr>
        <rFont val="Arial"/>
        <color rgb="FF1155CC"/>
        <sz val="10.0"/>
        <u/>
      </rPr>
      <t>novelity breakthough: M-TENSOR-CUT</t>
    </r>
  </si>
  <si>
    <t>https://github.com/AgentSlop-Si/research/blob/main/math/archive/objects/0c/0c56174e161f87436f39fd6a587945216ba386a3ba3d0e58c8118e13b2a5976b__0c56174e161f87436f39__SOURCE_REVIEW.md | export SHA256…</t>
  </si>
  <si>
    <t>[{"archive_relative_path":"master/fft_research_master_20261009/additions/1825/phase23_audit/PHASE23_AUDIT.md","sha256":"c074b19dd40f6a50a5a4a3b91b0e447824f47e90206032d4c88dc8673a723817","inspection":"Attributed saved evidence; supplied research programs unrun in this review","bytes":20766},{"archive_relative_path":"master/fft_research_master_20261009/additions/1825/source_excerpts/fft_green_research_phase23_2026-10-09/fft_green_phase23_real_resolvent/THEOREM.md","sha256":"d32912d6f37d714b429fd21f1faaff1457f75c53a87ce91288ab3abe0073180b","inspection":"Attributed saved evidence; supplied research programs unrun in this review","bytes":14570}]</t>
  </si>
  <si>
    <t>BA=λCJC^−1 implies transfer CΔC^−1 A^−1. Direct independent-Cayley ansatz closes iff the Cayleys commute. Explicit even-N noncommuting conjugated construction has quadratic closure and constant scan composition, but fixed cut rank≤5 excludes Fourier for N≥12.</t>
  </si>
  <si>
    <t>Known actions/inverses and lawful denominators; specified common parity/cycle routes.</t>
  </si>
  <si>
    <t>Five-factor supplied B representation does not prove B outside all two-Green representations. No Fourier-compatible factorization.
No new current closure; historical limitations remain.</t>
  </si>
  <si>
    <t>No mixed-axis Phase13 exclusion; generic rook dimension count is not Fourier-specific; branch count≠runtime. No new current closure; historical limitations remain. Next comparison: Compare the exact grammar and endpoint freedoms with uncertainty, quasiseparable, displacement…</t>
  </si>
  <si>
    <r>
      <rPr>
        <rFont val="Arial"/>
        <color rgb="FF1155CC"/>
        <sz val="10.0"/>
        <u/>
      </rPr>
      <t xml:space="preserve">Catalogue: M-TRANSVERSE
</t>
    </r>
    <r>
      <rPr>
        <rFont val="Arial"/>
        <color rgb="FF1155CC"/>
        <sz val="10.0"/>
        <u/>
      </rPr>
      <t>novelity breakthough: M-TRANSVERSE</t>
    </r>
  </si>
  <si>
    <t>Arbitrary diagonal masks, independent left/right affine maps and free bare affine multipliers excluded. No unrestricted complexity lower bound. No new current closure; historical limitations remain. Next comparison: Compare the exact grammar and endpoint freedoms with…</t>
  </si>
  <si>
    <t>proved_scoped | REVIEW-04 | Internal scoped outcome. Proof/certificate replay limits: verification_limits: Historical Hankel distribution enumeration, full normalized real-transform tests and uploaded source execution not rerun.
source_outcome: available_verified_export
missing_assigned_source: False</t>
  </si>
  <si>
    <t>accepted_scope: Complete exact recognition and all-frequency evaluation for observed recurrence order at most two; original restricted detector binary coverage and scoped inverse-support obstruction.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rejected_claims: outcome: failed
claim: Small leading Hankel rank alone proves a full observed recurrence.
outcome: failed
claim: Separate r-query cost is an unrestricted arithmetic lower bound.
outcome: failed
claim: Root-free removes Fourier-root and normalization setup.</t>
  </si>
  <si>
    <t>fresh_checks: checks/CHECK_RESULTS.json#ALG-064
Review record: research_cycle_2057/review04_open_targets/OUTCOMES.json; SHA256 62e8c6ae127d9bb122e92baaece1bcf19d09ab14c2102eee7823f3a273691e13.
Consolidation verifies mapping and hashes; it does not rerun all packet checks. No priority claim.</t>
  </si>
  <si>
    <r>
      <rPr>
        <rFont val="Arial"/>
        <color rgb="FF1155CC"/>
        <sz val="10.0"/>
        <u/>
      </rPr>
      <t xml:space="preserve">Catalogue: M-TWISTED-DISPLACEMENT
</t>
    </r>
    <r>
      <rPr>
        <rFont val="Arial"/>
        <color rgb="FF1155CC"/>
        <sz val="10.0"/>
        <u/>
      </rPr>
      <t>novelity breakthough: M-TWISTED-DISPLACEMENT</t>
    </r>
  </si>
  <si>
    <t>residual_obligations: General arbitrary-input fast Fourier/Green construction is missing.
Root-free means no characteristic-polynomial roots; transform-root/normalization/field discovery still required.
Uniform field family, finite precision and production implementation are separate.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</si>
  <si>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https://github.com/AgentSlop-Si/research/blob/main/math/archive/objects/e5/e5d103787a4a7a93b0524e99b52e2016592e229736ab7f1df1432a5c6597577a__e5d103787a4a7a93b052__REVIEW.md | export SHA256…</t>
  </si>
  <si>
    <t>Pinned N256 four-path affine Laplacian hasλ2&gt;101/50 via exact rational congruence/diagonal dominance. Therefore transported boundary-sum test cannot reject any target. Fourier realization still requires a128-square transformed block rank≤16; identity outer inverses give rank128. Separate fourth-moment enclosure givesσ17&gt;3sqrt2/5.</t>
  </si>
  <si>
    <t>One fixed four-stage common-order layout; outer-inverse nonlinear compatibility.</t>
  </si>
  <si>
    <t>Not a full-network separator theorem or feasible coefficient solution; strong finite evidence does not produce uniform construction.
No new current closure; historical limitations remain.</t>
  </si>
  <si>
    <t>https://github.com/AgentSlop-Si/research/blob/main/math/archive/objects/0a/0ad67a437eb03b6a197360111b5efb4c9a4cbe8e0c534d789e6b28aa5cbe5955__INDEPENDENT_REVIEW.md | export SHA256 0ad67a437eb03b6a197360111b5efb4c9a4cbe8e0c534d789e6b28aa5cbe5955
https://github.com/AgentSlop-Si/research/blob/main/math/archive/objects/ad/adea69e4625f18e1ebdbec8a8915cb30c12f508ca7027903c3833369f661ef94__INTEGRATED_RESULTS.md | export SHA256 adea69e4625f18e1ebdbec8a8915cb30c12f508ca7027903c3833369f661ef94</t>
  </si>
  <si>
    <t>Existing REVIEW-14 accepts the paired normalizer, arbitrary-invertible-endpoint exclusion for even s&gt;=4, unitary phase-gauge metric floors, fixed-gauge projection and uniform rank/edit budget.180 normalizer controls plus joint Gram/projector and rank controls are recorded as checked. These historical results are not new Q19 implementation acceptance.</t>
  </si>
  <si>
    <r>
      <rPr>
        <rFont val="Arial"/>
        <color rgb="FF1155CC"/>
        <sz val="10.0"/>
        <u/>
      </rPr>
      <t xml:space="preserve">Catalogue: M-TWO-SIDED-GAUGE
</t>
    </r>
    <r>
      <rPr>
        <rFont val="Arial"/>
        <color rgb="FF1155CC"/>
        <sz val="10.0"/>
        <u/>
      </rPr>
      <t>novelity breakthough: M-TWO-SIDED-GAUGE</t>
    </r>
  </si>
  <si>
    <t>Current-view evidence: Catalogue97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</si>
  <si>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["F112"]</t>
  </si>
  <si>
    <t>No existence below threshold; no general algorithm bound or arbitrary composite endpoint claim. No new current closure; historical limitations remain. Next comparison: Compare the exact grammar and endpoint freedoms with uncertainty, quasiseparable, displacement and…</t>
  </si>
  <si>
    <r>
      <rPr>
        <rFont val="Arial"/>
        <color rgb="FF1155CC"/>
        <sz val="10.0"/>
        <u/>
      </rPr>
      <t xml:space="preserve">Catalogue: M-TWO-STAGE
</t>
    </r>
    <r>
      <rPr>
        <rFont val="Arial"/>
        <color rgb="FF1155CC"/>
        <sz val="10.0"/>
        <u/>
      </rPr>
      <t>novelity breakthough: M-TWO-STAGE</t>
    </r>
  </si>
  <si>
    <t>https://github.com/AgentSlop-Si/research/blob/main/math/archive/objects/cf/cf9e2bc60d238b28e518d2177a7de6063d46023367cd069fc42a4b0aefb43e4b__TWO_STAGE_BOUNDARY_EXTENSION.md | export SHA256…</t>
  </si>
  <si>
    <t>Gap decays with N; finite random passes not identity proof; adaptive/stateful oracle not covered; specialization guards for complex rejection. Q10: No runtime lower bound for a specified implementation class. Implementation: Not applicable to abstract proof Next comparison:…</t>
  </si>
  <si>
    <t>Normalized F8=S3 P S2 P S1 with repeated bit reversal and separated-generator order1 stages. Rational contraction on64 complex variables with56 frozen parameters, radius2^−30, contraction&lt;0.027855 isolates exact solution.</t>
  </si>
  <si>
    <t>Fixed N8 complex algebraic root certificate.</t>
  </si>
  <si>
    <t>No closed-form/uniform coefficients or all-size lift; compatible with larger-size exclusions.
No new current closure; historical limitations remain.</t>
  </si>
  <si>
    <t>accepted Related current status (scope, not blanket theorem equivalence): Q10: Proof closed. Nonlinear calibration obstruction extended to every finite Weyl/scalar-closed probe family.</t>
  </si>
  <si>
    <t>https://github.com/AgentSlop-Si/research/blob/main/math/archive/objects/73/73f74388461972c5fdfac25d22b00ad56834907f95c676b2f33d3174426fc2e4__73f74388461972c5fdfac25d22b00ad56834907f95c676b2f33d3174426fc2e4__INDEPENDENT_REVIEW.md | export SHA256 73f74388461972c5fdfac25d22b00ad56834907f95c676b2f33d3174426fc2e4</t>
  </si>
  <si>
    <r>
      <rPr>
        <rFont val="Arial"/>
        <color rgb="FF1155CC"/>
        <sz val="10.0"/>
        <u/>
      </rPr>
      <t xml:space="preserve">Catalogue: M-WEYL-RESIDUAL
</t>
    </r>
    <r>
      <rPr>
        <rFont val="Arial"/>
        <color rgb="FF1155CC"/>
        <sz val="10.0"/>
        <u/>
      </rPr>
      <t>novelity breakthough: M-WEYL-RESIDUAL</t>
    </r>
  </si>
  <si>
    <t>Deficient fixed linear measurements cannot recover all continuous inputs; stronger almost-everywhere inputwise statement needs measurability. Does not apply to input-adaptive raw reads or finite discrete sets.</t>
  </si>
  <si>
    <t>[{"archive_relative_path":"master/fft_research_master_20261009/library/canonical_sources/4cab10dbc7da7b20__README.md","sha256":"4cab10dbc7da7b202dc3a243685b432d1a5d2a1148ea3ff931259fe29e20d850","inspection":"Attributed saved evidence; supplied research programs unrun in this review","bytes":1277},{"archive_relative_path":"master/fft_research_master_20261009/library/canonical_sources/2a29e1c3fdd965e3__README.md","sha256":"2a29e1c3fdd965e32ecf3c609f798e19bd2168a0ac927e857b34671067d19cf2","inspection":"Attributed saved evidence; supplied research programs unrun in this review","bytes":1241},{"archive_relative_path":"master/fft_research_master_20261009/library/canonical_sources/0e029e7ee61acd4b__FUSION_THEOREMS.md","sha256":"0e029e7ee61acd4b2ec9404259face106eb660e166338c286cf72296b2c9e2ed","inspection":"Attributed saved evidence; supplied research programs unrun in this review","bytes":16514}]</t>
  </si>
  <si>
    <t>No optimization convergence/uniform synthesis guarantee; corrected gauge/route bookkeeping required; random low loss not exact equality. Q10: No runtime lower bound for a specified implementation class. Implementation: Not applicable to abstract proof Next comparison: Compare…</t>
  </si>
  <si>
    <r>
      <rPr>
        <rFont val="Arial"/>
        <color rgb="FF1155CC"/>
        <sz val="10.0"/>
        <u/>
      </rPr>
      <t xml:space="preserve">Catalogue: M-WEYL-TWIRL
</t>
    </r>
    <r>
      <rPr>
        <rFont val="Arial"/>
        <color rgb="FF1155CC"/>
        <sz val="10.0"/>
        <u/>
      </rPr>
      <t>novelity breakthough: M-WEYL-TWIRL</t>
    </r>
  </si>
  <si>
    <t>https://github.com/AgentSlop-Si/research/blob/main/math/archive/objects/98/989383d1b2bc1442855a5f39fd30762026e067fb8d310a3cb34d0d6038d9f71d__REVIEW.md | export SHA256 f061a03aaeee5077e0f40d931f29a59c1debcf44253c9eb683ddfa027a9b5572 Q10 current…</t>
  </si>
  <si>
    <t>Window bound superseded by stronger cutoffs in narrower families; filter sharpness is not existence. Other Gram/real-resolvent evaluator subclaims algorithmic. No new current closure; historical limitations remain. Next comparison: Compare the exact invariant and…</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</si>
  <si>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t>
  </si>
  <si>
    <t>accepted_scope: Unbiased rank-constrained linear minimax theorem and exact sketch risk; measurable continuous-input summary barrier; nonlinear median tail bounds; least-squares periodic mean and residual-certified Green composition.
Model/guards/costs: model: Exact ideal complex arithmetic, input-independent states/measurement maps and independent rows; realified rank for real inputs; numerical Green/decoder errors paid separately.
cost_ledger: One row O(N log M+K log K+N); expected full squared error (M-1)||x||²; head O(N+d log d); full error L(beta||r||+epsilon_src+epsilon_num)+tau; retained measurement and raw-access budgets explicit.
Corrections/rejected extensions: rejected_or_not_established: Linear minimax does not apply directly to nonlinear median.
Marginal oddness does not give zero covariance.
Continuous-rank obstruction does not transfer automatically to finite discrete inputs or adaptive rereads.
Zero fitted residual does not erase source/target/numerical error.</t>
  </si>
  <si>
    <r>
      <rPr>
        <rFont val="Arial"/>
        <color rgb="FF1155CC"/>
        <sz val="10.0"/>
        <u/>
      </rPr>
      <t xml:space="preserve">Catalogue: M-WINDOW-GRAM
</t>
    </r>
    <r>
      <rPr>
        <rFont val="Arial"/>
        <color rgb="FF1155CC"/>
        <sz val="10.0"/>
        <u/>
      </rPr>
      <t>novelity breakthough: M-WINDOW-GRAM</t>
    </r>
  </si>
  <si>
    <t>fresh_checks: passed: True
projection_states: 64
median_states: 4096
covariance: 1693/256
45/512
3/64
45/512
1357/256
3/256
3/64
3/256
665/256
off_diagonal_covariance_nonzero: True
exact_periodic_mean_pythagorean_cases: 13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</si>
  <si>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https://github.com/AgentSlop-Si/research/blob/main/math/archive/objects/e6/e6c5412e93558593cfe9033fef4adc49ec3a3735dc460fbd77e70fa3b354d049__e6c5412e93558593cfe9__WINDOW_AUDIT.md | export SHA256…</t>
  </si>
  <si>
    <t>For the fixed-permutation F8 separated-generator two-stage model, one regular patch has 30 equations in 26 coordinates. One specified parameter point has a second-order non-liftability certificate from a 61×61 determinant, 6913 modulo 12289. Dual/onion reductions give 20 equations in 16 coordinates and then 12 rational equations in eight coordinates with 29 guards. Spectral adjacent-tail relations avoid some earlier divisions. GF(17) open-chart enumeration examines 1,328,244 gamma pairs and finds 2546 invertible candidates, none satisfying the full second-stage conditions. The four-column compatibility gate factors a selected determinant as −DB·DH; it excludes a specified regular complex slice and bounds the four-variable necessary set dimension by two, with at most twelve exceptional base points.</t>
  </si>
  <si>
    <t>Localized normalized charts with invertibility/corner/denominator guards; fixedpermutation[7,0,6,3,4,1,2,5].</t>
  </si>
  <si>
    <t>Finitefield point emptiness does not implycomplex/geometricemptiness. Different diag(A)/diag(A^-1) charts differ; excludedbranches remain; finiteF8 fullfeasibility unresolved.
No new current closure; historical limitations remain.</t>
  </si>
  <si>
    <t>remaining_obligations: End-to-end numerical decoder and word certificate, sharper median covariance analysis and external priority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</si>
  <si>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https://github.com/AgentSlop-Si/research/blob/main/math/archive/objects/50/5003360f7e14f578561b4ee325d5c1e8b513e89a6405362e990d6e0531f2a6d4__ALGEBRAIC_JET_INDEPENDENT_AUDIT.md | export SHA256 5003360f7e14f578561b4ee325d5c1e8b513e89a6405362e990d6e0531f2a6d4
https://github.com/AgentSlop-Si/research/blob/main/math/archive/objects/0d/0d479cf55b964660cf49cc5fa1c3edd11f728946541e8b940f68623c66306dc1__INDEPENDENT_DUAL_AUDIT.md | export SHA256 0d479cf55b964660cf49cc5fa1c3edd11f728946541e8b940f68623c66306dc1
https://github.com/AgentSlop-Si/research/blob/main/math/archive/objects/a0/a02725820016808aee258a0e766ec9140740a16dbd84eb6c2653cf28efaa0209__SPECTRAL_DETERMINANT_AUDIT.md | export SHA256 094c41e3eda2482acb109dbd8bd900a2431305377026c8ba39b53306009515c1
https://github.com/AgentSlop-Si/research/blob/main/math/archive/objects/37/3706ed00557de14d95215ae9bc7072c82bdc5052673d8e9092e3d8f9066021fc__INDEPENDENT_GF17_AUDIT.md | export SHA256 3706ed00557de14d95215ae9bc7072c82bdc5052673d8e9092e3d8f9066021fc
https://github.com/AgentSlop-Si/research/blob/main/math/archive/objects/38/385ea2b7b48f5bde8d5b2e9d4aa174b32c6b110ec83fbd26dae6fbd15af0d035__04_TRIPLE_INTERSECTION_AUDIT.md | export SHA256 385ea2b7b48f5bde8d5b2e9d4aa174b32c6b110ec83fbd26dae6fbd15af0d035</t>
  </si>
  <si>
    <t>Find an exact admissible root or infeasibility certificate. Isolated mask64 gates retain outer invertibility, all kernel-chart branches, compatible middle stages and full Fourier coefficient verification. Raw full-model count includes 16 unused generator coordinates. Kernel…</t>
  </si>
  <si>
    <t>[2026-10-13; full status reconciliation]
OPEN: a new proof or positive construction remains. Earlier accepted scoped theorems remain complete.
Earlier dated history (preserved verbatim):
Scoped result recorded; follow-up remains</t>
  </si>
  <si>
    <t>VALIDATED FORMULATION; FOURIER FEASIBILITY UNRESOLVED. Exact model/verification advance in the existing N256 line, not a solved factorization or infeasibility result. Full Fourier equality forces stage invertibility and needs no extra saturation. No new theory/discovery count,…</t>
  </si>
  <si>
    <t>Incoming queue 33</t>
  </si>
  <si>
    <t>Reviewed 2026-10-10 UTC; source-dated 2026-10-11. Report libfile_be412c8a834c8191a361675c05969c00, SHA256 34b357277f25adcff11d212c54b624baabb9e070ce86adc9f60e6fbb2e85d482. ZIP libfile_1cf51ba907008191a8ba0a9d294613df, SHA256…
[2026-10-12 00:42 UTC; independently accepted local affine-path isolation]
2026-10-12 independently ACCEPTED, bounded local result: the later N256 Phase52 certificate was rebuilt from frozen rational generators and routing using fresh reverse-scan derivatives and exact elimination. The 2036 Jacobian determinants are 10584 mod12289 and 20796 mod65537; complete 2037 bordered determinants are 2574 and 24460. These establish local isolation of one normalized rational synthetic outer/path point on U(t)=U0+t(F256/16-U0), including exclusion of ramified varying-t lifts through it. The determinant data and first-order obstruction were already in Phase52; isolation is the explicit proved corollary. Full Fourier feasibility, other points/components/paths and exceptional charts remain OPEN; fixed-target internal/gauge motions are not excluded. Preserve full-model/saturation acceptance and actual determinant-unit guards; no claim-count/status promotion, FFT speedup, or priority claim. Source SHA256 f7c52f45137688dff48a2a5d6af550d56c45297e3bcd5072565b371e2774e798. Independent review ZIP SHA256 920748571ab1db6cb872f6d42698db3c515d0a1815134ca17a20acdcadc77f52; review report 3546bc5d4a6bc716cb16f920eae145c52c6bcc62f322c914b18ddd3010bbce35; candidate f1d9b74368471856f34937533127b3eb7087b6bb230a955b89baf32df719fe71. The two primes use different explicitly pinned 2036-row minors; each certificate suffices individually. Operational state remains progressed_open.</t>
  </si>
  <si>
    <t>Produce an exact full-model admissible Fourier root or a complete infeasibility certificate retaining every chart, denominator and saturation guard. Near-singular numerical fits, local rank and necessary solver conditions do not settle the full target fiber.</t>
  </si>
  <si>
    <t>Eight stipulated anchor charts excluded under recorded guards; entire half-pair anchor nonsingular diagonal orbit excluded over characteristic≠2 with primitive eighth root. Adjacent guarded chart has40 equations in12 variables; later boundary/full-orbit exclusion subsumed by classical cut-rank proof.</t>
  </si>
  <si>
    <t>The determinant/gradient,550-selector and saturation formulation review is complete with its corrections. This provides necessary solver gates and guarded equivalence, not an exact Fourier solution or infeasibility proof.</t>
  </si>
  <si>
    <t>["C12"]</t>
  </si>
  <si>
    <t>Fixed support cycles and anchors; zero-pivot/zero-edge boundaries handled where explicitly audited.</t>
  </si>
  <si>
    <t>Incoming queue 24</t>
  </si>
  <si>
    <t>Not universal F8/two-layer impossibility; some older charts require nonsingular endpoints; numerical failed searches prove nothing.
No new current closure; historical limitations remain.</t>
  </si>
  <si>
    <t>https://github.com/AgentSlop-Si/research/blob/main/math/archive/objects/dd/dd4adebbde308f21a3fa5167fe211e689201c37b65b50ebb2207e33f305f6a35__INDEPENDENT_REVIEW.md | export SHA256 4e2814967fad317b59c8c52ccdaf43158ba40f8ca407c8fbbf19c8e65af17e7e
https://github.com/AgentSlop-Si/research/blob/main/math/archive/objects/ad/ad606c5bbdbb4c70d58ce10f3e7d20047713eabd0fcb6fd7fc7ccec2edf01ab6__AUDIT_VERDICT.md | export SHA256 86b071b10a7b018ecc3f60c4a497d0518b7e050ff38a04f0a6754cb31a172e78
https://github.com/AgentSlop-Si/research/blob/main/math/archive/objects/a2/a2d78d68f94943639ec4566b19d99e42f588fc52d52107ec49c802394052997b__CUT_RANK_PROOF.md | export SHA256 a2d78d68f94943639ec4566b19d99e42f588fc52d52107ec49c802394052997b</t>
  </si>
  <si>
    <t>Distinct intake prepared 2026-10-10 UTC; outside completed 178 Catalogue. Source-dated 2026-10-11. Continuation of the N256 routed-stage family represented at row 18; distinct from accepted leading28x28 dominance and not a repeat of that result.…
[2026-10-12 00:42 UTC; independently accepted local affine-path isolation]
2026-10-12 independently ACCEPTED, bounded local result: the later N256 Phase52 certificate was rebuilt from frozen rational generators and routing using fresh reverse-scan derivatives and exact elimination. The 2036 Jacobian determinants are 10584 mod12289 and 20796 mod65537; complete 2037 bordered determinants are 2574 and 24460. These establish local isolation of one normalized rational synthetic outer/path point on U(t)=U0+t(F256/16-U0), including exclusion of ramified varying-t lifts through it. The determinant data and first-order obstruction were already in Phase52; isolation is the explicit proved corollary. Full Fourier feasibility, other points/components/paths and exceptional charts remain OPEN; fixed-target internal/gauge motions are not excluded. Preserve full-model/saturation acceptance and actual determinant-unit guards; no claim-count/status promotion, FFT speedup, or priority claim. Source SHA256 f7c52f45137688dff48a2a5d6af550d56c45297e3bcd5072565b371e2774e798. Independent review ZIP SHA256 920748571ab1db6cb872f6d42698db3c515d0a1815134ca17a20acdcadc77f52; review report 3546bc5d4a6bc716cb16f920eae145c52c6bcc62f322c914b18ddd3010bbce35; candidate f1d9b74368471856f34937533127b3eb7087b6bb230a955b89baf32df719fe71. The two primes use different explicitly pinned 2036-row minors; each certificate suffices individually. Operational state remains progressed_open.</t>
  </si>
  <si>
    <t>Independent audit accepts all-input recognition cost and accepted-class output.</t>
  </si>
  <si>
    <r>
      <rPr>
        <rFont val="Arial"/>
        <color rgb="FF1155CC"/>
        <sz val="10.0"/>
        <u/>
      </rPr>
      <t xml:space="preserve">novelity breakthough: NEW-01
</t>
    </r>
    <r>
      <rPr>
        <rFont val="Arial"/>
        <color rgb="FF1155CC"/>
        <sz val="10.0"/>
        <u/>
      </rPr>
      <t>New results 4</t>
    </r>
  </si>
  <si>
    <t>No generic dense-input speedup; growing-budget theorem in ALG-002 is separate, not uniformly better. Full input read contract requires explicit scan before early rejection.</t>
  </si>
  <si>
    <t>[{"archive_relative_path":"master/fft_research_master_20261009/additions/0038_construction_and_source_synthesis/reviews/review_dyadic_aggregate/REVIEW.md","sha256":"eaabc7dbe9c22a5cf737850f1a9a39cc06136ce9fd8de44564128f5c5b841b33","inspection":"Attributed saved evidence; supplied research programs unrun in this review","bytes":8015},{"archive_relative_path":"master/fft_research_master_20261009/additions/0038_construction_and_source_synthesis/reviews/review_dyadic_aggregate/source/THEOREMS.md","sha256":"74ac282177706f10ccffc0b8f47d7c6f77db8565e19a854a26941de0ea611341","inspection":"Attributed saved evidence; supplied research programs unrun in this review","bytes":16031}]</t>
  </si>
  <si>
    <t>For G0=(I−Z/4)^−1,G1=(I−V/5)^−1,V cycle(0,2,1,3), no F4=H_a L H_b M H_c with H_[u:v]=uG0+vG1, all three projective pairs nonzero and masks invertible. Covers zero-entry middle support and all projective infinities.</t>
  </si>
  <si>
    <t>Fixed poles/cycles and identity internal permutations; complex masks.</t>
  </si>
  <si>
    <t>Variable-pole positiveN4 unaffected; not allGreen exclusion. Earlier equal-outer and one-infinite rows subordinate to complete result.
No new current closure; historical limitations remain.</t>
  </si>
  <si>
    <t>proved_scoped | REVIEW-21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t>
  </si>
  <si>
    <t>https://github.com/AgentSlop-Si/research/blob/main/math/archive/objects/d5/d53ed23109bade4b3004b7d59df2fa89da0ac3e61f556df0113381b9a9d7b4e4__FULL_FIXED_POLE_REVIEW.md | export SHA256 d53ed23109bade4b3004b7d59df2fa89da0ac3e61f556df0113381b9a9d7b4e4
https://github.com/AgentSlop-Si/research/blob/main/math/archive/objects/90/90bc979ed70d904dfa9e4fc05ec8e380ef112ac10f648d0a5c00d9496c937048__90bc979ed70d904dfa9e__EQUAL_OUTER_REVIEW.md | export SHA256 90bc979ed70d904dfa9e4fc05ec8e380ef112ac10f648d0a5c00d9496c937048
https://github.com/AgentSlop-Si/research/blob/main/math/archive/objects/3c/3c6dd6d7c0fce7f10879bdfef1f8b112a0708372c8c007c017754f60ccb4deb9__ONE_INFINITE_OUTER_REVIEW.md | export SHA256 3c6dd6d7c0fce7f10879bdfef1f8b112a0708372c8c007c017754f60ccb4deb9</t>
  </si>
  <si>
    <t>accepted_scope: Original C12 deterministic raw aggregate-fiber recognition/rejection and complete exact DFT on acceptance, total modes&lt;=K0 with unbounded individual fibers.
Model/guards/costs: model: N=QM; supplied exact field and primitive Nth root, characteristic not dividing N; full input scan; H=floor(M/3), cap=min(H,remaining), quadratic heavy fallback; no raw Green guard required.
cost_ledger: Original O(N+M K0+Q K0+K0²) for all inputs including rejection; K0=O(Q), Q²=O(N) gives O(N). Original K0=0 triggers no heavy fallback. Newer Q14 growing aggregate separately pays final-heavy +1 and uses B=min(M/2,max(1,ceil(K0/Q))log2M).
Corrections/rejected extensions: rejected_or_not_established: Per-fiber cap theorem cannot substitute for original aggregate theorem.
New growing-budget upper bound is not uniformly better at K0=O(Q).
No generic-input fast output after rejection.
Full rank/dense vectors do not remove sparse intermediate fiber promise.</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</si>
  <si>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fresh_checks: passed: True
accepted: 958
rejected: 874
heavy_fallbacks: 1984
full_output_bins: 17070
zero_budget_no_heavy_controls: 500
concentrated_full_rank_cases: N: 16
K0: 7
fiber_rank: 4
heavy: 1
N: 64
K0: 15
fiber_rank: 8
heavy: 1
N: 256
K0: 31
fiber_rank: 16
heavy: 1
old_budget: N+M*K0+Q*K0+K0^2
new_Q14_rejecting_heavy_plus_one_retained_separately: True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</si>
  <si>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One paired-Green F4 kernel exists over fields with primitive eighth root and a distinct-root quadratic guard. Separate Phase16 exact F4 factorization uses two four-Green sums with12 zero edge occurrences and escapes common constant-reference gauge; local s2 rook decomposition valid.</t>
  </si>
  <si>
    <t>Fixed N4; algebraic extensions and root setup explicitly required; zero masks allowed.</t>
  </si>
  <si>
    <t>No optimal Green length, all-nonzero holonomy certificate or growing-size algorithm; constant-size kernels cannot be silently promoted.
No new current closure; historical limitations remain.</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</si>
  <si>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remaining_obligations: Exact interface priority, bit/word implementation and numerical Prony stability remain open.
Guarded Green variant retains local diagonal and cyclic closure requirements.
Current supplement treatment: current_overlay: proof: Q14: Proof closed. Original F015 cap and aggregate theorems freshly reread and independently accepted with fresh exact controls and all guarded Green-domain assumptions.
priority: Q14: Classical transform ingredients; exact intermediate-fiber/rejection interface remains unresolved.
remaining_obligations: Q14: Resolve exact intermediate-fiber and rejection-interface priority; any bounded-word implementation requires its own complete contract. Implementation: Fresh exact controls independently reviewed; bit complexity, numerical stability and production validation remain separate.
overlay_status: Original aggregate directly reread and freshly controlled; current cap/growing aggregate compared at exact separate budgets; later common-chirp integration does not change Q14 domain.
Packet priority qualification: No priority assessment or upgrade in this consolidation.
Historical gaps and historical current-overlay text are preserved in the consolidated ledger and A:V.</t>
  </si>
  <si>
    <t>https://github.com/AgentSlop-Si/research/blob/main/math/archive/objects/dd/dd4adebbde308f21a3fa5167fe211e689201c37b65b50ebb2207e33f305f6a35__INDEPENDENT_REVIEW.md | export SHA256 4e2814967fad317b59c8c52ccdaf43158ba40f8ca407c8fbbf19c8e65af17e7e
https://github.com/AgentSlop-Si/research/blob/main/math/archive/objects/6b/6b83dab44ee74f9cd3c905a2b16b78d38a208a7ed5efffcc4430428e098cd88a__REVIEW.md | export SHA256 6b83dab44ee74f9cd3c905a2b16b78d38a208a7ed5efffcc4430428e098cd88a</t>
  </si>
  <si>
    <t>source theorem analytically inspected; independent audit pending
Related current status (scope, not blanket theorem equivalence): Q23: Proof closed. Hadamard–Segre gauge gates and all eight saved modular witnesses reconstructed.
Q27: Construction open. Target-fiber equivalence and four-ratio local dominance are accepted. Phase41 separately excludes two unitary-cycle summands for N&gt;8 and gives fixed-branch ceilings. Surviving full target fibers remain open.</t>
  </si>
  <si>
    <t>For fixed invertible A,B,C with every B entry nonzero, put H=FC^−1. The identity F=L A D B E C with invertible diagonal L,D,E holds iff some vector c has all entries nonzero and Z(c)=(A^−1 diag(c)H) divided entrywise by B has rank one with every entry nonzero. When P0 is invertible, T_j=P0^−1 P_j must have a common eigenvector c with c, P0c and the required eigenvalues all nonzero. A nonzero determinant of [T1,T2] rejects every gauge. Eight source-reported four-/six-Green witnesses at N=3,4,6,8 have guarded nonzero determinants modulo 97 and characteristic-zero nonvanishing lifts.</t>
  </si>
  <si>
    <t>Fixed stage data and ordering, three variable diagonal gauges, and all stated nonzero guards. A singular commutator is only a necessary test.</t>
  </si>
  <si>
    <t>A singular commutator is not acceptance. The selected witnesses do not exclude every Green weight. Generic failure for fixed wiring is not uniform impossibility. Finite certificates and positive-gap constants still need independent reconstruction.
Q23: All eight saved witnesses rebuilt; 56 unsaved historical cases not rerun. Classical sparse-middle closure does not solve parameter search or target construction. Implementation: Not applicable to abstract proof
Q27: Choose one surviving chart; prove an exact all-row identity or target-specific exclusion with all guards, then charge synthesis and precision. Implementation: Exact local finite controls accepted; no production constructor.</t>
  </si>
  <si>
    <t>https://github.com/AgentSlop-Si/research/blob/main/math/archive/objects/63/638b4cfb8c79f89d880d9f4343d94b1915ecfec085f76385841023a8f03b0284__THEOREM_7_.md | export SHA256 638b4cfb8c79f89d880d9f4343d94b1915ecfec085f76385841023a8f03b0284
Q23 current accepted scope: https://docs.google.com/spreadsheets/d/1BHaGJHkXxf_UfZdyTKF2zrWNFzIP4IvhaqFMj-83BjU/edit#gid=1877766156&amp;range=A26:V26
Q27 current accepted scope: https://docs.google.com/spreadsheets/d/1BHaGJHkXxf_UfZdyTKF2zrWNFzIP4IvhaqFMj-83BjU/edit#gid=1877766156&amp;range=A30:V30</t>
  </si>
  <si>
    <r>
      <rPr>
        <rFont val="Arial"/>
        <color rgb="FF1155CC"/>
        <sz val="10.0"/>
        <u/>
      </rPr>
      <t xml:space="preserve">novelity breakthough: NEW-04
</t>
    </r>
    <r>
      <rPr>
        <rFont val="Arial"/>
        <color rgb="FF1155CC"/>
        <sz val="10.0"/>
        <u/>
      </rPr>
      <t>New results 7</t>
    </r>
  </si>
  <si>
    <t>Accepted independent audit with full signs and finite arrays checked.</t>
  </si>
  <si>
    <t>Only an equivalent smaller obstruction, not proof it never vanishes. Reduced determinant content has different ramified exponents than c_d^sep.</t>
  </si>
  <si>
    <t>Supporting lemma and computational tool.</t>
  </si>
  <si>
    <t>[{"archive_relative_path":"master/fft_research_master_20261009/additions/0431_review_and_content_extensions/ramified_content_extension_0404/RESEARCH_REPORT.md","sha256":"1803504c44766f8545a587a7d6f487d5fa13f2a8a01984e95d4c8dc421f1511e","inspection":"saved theorem/audit read as inert text"},{"archive_relative_path":"master/fft_research_master_20261009/additions/0431_review_and_content_extensions/content_extension_independent_audit_0420/INDEPENDENT_AUDIT.md","sha256":"10afa7335e19e155419b47b7549623d5d76ceb5db8a1cba4c2f045f4a2d46590","inspection":"saved theorem/audit read as inert text"}]</t>
  </si>
  <si>
    <t>Exact impossibility allows invertible endpoints; metric floor requires unitary endpoints. Next comparison: Compare the exact invariant and equality/metric claim with classical Fourier equivalence, switching, Gram and spectral methods; preserve unitary versus…</t>
  </si>
  <si>
    <t>At N3, B=(A+F^−1)^−1 admits κD[(I−tP)^−1+(I−tP^−1)^−1]D, where t²+t=2e/d in a quadratic extension of Q(ω). Both roots satisfy t≠0 and1−t³≠0.</t>
  </si>
  <si>
    <r>
      <rPr>
        <rFont val="Arial"/>
        <color rgb="FF1155CC"/>
        <sz val="10.0"/>
        <u/>
      </rPr>
      <t xml:space="preserve">novelity breakthough: NEW-10
</t>
    </r>
    <r>
      <rPr>
        <rFont val="Arial"/>
        <color rgb="FF1155CC"/>
        <sz val="10.0"/>
        <u/>
      </rPr>
      <t>New results 13</t>
    </r>
  </si>
  <si>
    <t>Fixed three-dimensional complex target and supplied algebraic quadratic root.</t>
  </si>
  <si>
    <t>No asymptotic extension or finite-field-to-complex existence inference.
No new current closure; historical limitations remain.</t>
  </si>
  <si>
    <t>Genuine Weil factors plus permitted external monomials only. Supplied source implementation not certified. Next comparison: Attribute Heisenberg/Weil/Bruhat and character-table theory; isolate only a precise extra interface, degeneracy or cost theorem for any further novelty…</t>
  </si>
  <si>
    <t>[2026-10-13; full status reconciliation]
OPEN: source-bound review, replay or implementation validation remains. Earlier accepted scope is retained.
Earlier dated history (preserved verbatim):
Accepted result at cited scope; recorded follow-up open</t>
  </si>
  <si>
    <r>
      <rPr>
        <rFont val="Arial"/>
        <color rgb="FF1155CC"/>
        <sz val="10.0"/>
        <u/>
      </rPr>
      <t xml:space="preserve">novelity breakthough: NEW-11
</t>
    </r>
    <r>
      <rPr>
        <rFont val="Arial"/>
        <color rgb="FF1155CC"/>
        <sz val="10.0"/>
        <u/>
      </rPr>
      <t>New results 14</t>
    </r>
  </si>
  <si>
    <t>Q29: Lubinsky–Saff mathematical-body access/comparison closed. It does not settle the accepted 3p/7p/11p half-order simplicity families; exact application priority and broader source review remain open.
Exact source comparison: PRIMARY-THETA. Classical overlap: no new promotion: reciprocal quadratic discriminant/resultant formulas stay classical Retained: Specific reduced-coordinate obstruction and guarded valuation/carry statements. Remaining: journal reference page360 and citations9–36 if pursuing earlier attribution Zhedanov1997 fulltext comparison broader exact local-discriminant and arithmetic priority review all-composite half-order simplicity repeated-prime extension uniform unramified content support</t>
  </si>
  <si>
    <t>Saved affine layouts, nonzero/unitary guards and literal grammars retained; no unrestricted lower bound. Next comparison: Compare the exact invariant and equality/metric claim with classical Fourier equivalence, switching, Gram and spectral methods; preserve unitary versus…</t>
  </si>
  <si>
    <t>proved_scoped | REVIEW-03 | Internal scoped outcome. Proof/certificate replay limits: verification: Proof identities, signs, unit hypotheses and characteristic-two scope checked; six separated constants reconstructed with full-degree determinants.</t>
  </si>
  <si>
    <r>
      <rPr>
        <rFont val="Arial"/>
        <color rgb="FF1155CC"/>
        <sz val="10.0"/>
        <u/>
      </rPr>
      <t xml:space="preserve">novelity breakthough: NEW-12
</t>
    </r>
    <r>
      <rPr>
        <rFont val="Arial"/>
        <color rgb="FF1155CC"/>
        <sz val="10.0"/>
        <u/>
      </rPr>
      <t>New results 15</t>
    </r>
  </si>
  <si>
    <t>accepted_exact_scope: For d=4r+1&gt;=5 and p not dividing d (including p=2), p divides separated c_d iff M_d belongs to p O_d, where M_d=Res(P,(u-2)P' C_d*) is the rank-r multiplication determinant and two known cluster-unit factors are removed.
Model/guards/costs: historical_model_preserved_subject_to_current_scope: Canonical cyclotomic power basis; componentwise vanishing, including characteristic two. Empty product at d=5 allowed.
Corrections/rejected extensions: rejected_or_not_established: Not equality of ramified valuations or contents
Not invertibility at every residue component
No automatic no-extra-prime support</t>
  </si>
  <si>
    <t>A certified algebraic N4 product of three two-cycle Green sums, with variable poles and two diagonal masks, has all six denominators and all mixer entries nonzero. The gauged family A_N(p,q,t,d) has an exact contiguous-half block recursion, with p=0 handled separately. For N=km, the natural-term off-block correction compresses to a k×k cyclic factor tensor a rank-one matrix: for p,d nonzero and p^N≠1 its rank is k−1 when (p^N)^(k−1)=1, and k otherwise; at p=0 its rank is zero. Despite growing rank, the correction has an O(N) application.</t>
  </si>
  <si>
    <t>Specific dyadic natural/bitrev cycles; stage identities versus Fourier synthesis kept separate.</t>
  </si>
  <si>
    <t>The correction formula concerns the natural term, not the whole two-term stage. For the complete masked product, telescoping supplies only a rank upper bound. Neither stage closure nor the finite N4 solution supplies an all-size Fourier coefficient recurrence.
No new current closure; historical limitations remain.</t>
  </si>
  <si>
    <t>https://github.com/AgentSlop-Si/research/blob/main/math/archive/objects/c5/c5b99c69247fbcbbfdcc5cebffed3a984ca9b6ab4453f6b2b960b2f684443b36__VARIABLE_POLES_REVIEW.md | export SHA256 c5b99c69247fbcbbfdcc5cebffed3a984ca9b6ab4453f6b2b960b2f684443b36
https://github.com/AgentSlop-Si/research/blob/main/math/archive/objects/5d/5d9f821117fb987a1941f28eaada88f25a6576f894142a9d2bfe55693a846ba7__GAUGE_RECURSION_REVIEW.md | export SHA256 5d9f821117fb987a1941f28eaada88f25a6576f894142a9d2bfe55693a846ba7
https://github.com/AgentSlop-Si/research/blob/main/math/archive/objects/99/9951a1b1bfe98ca451db372a913a1034e8e899ad197805807b63a8ff869ee709__ACCUMULATED_CORRECTION_REVIEW.md | export SHA256 9951a1b1bfe98ca451db372a913a1034e8e899ad197805807b63a8ff869ee709</t>
  </si>
  <si>
    <t>verification: Proof identities, signs, unit hypotheses and characteristic-two scope checked; six separated constants reconstructed with full-degree determinants.
Review record: research_cycle_2056/review03_rs_boundaries/PER_ID_OUTCOMES.json; SHA256 9490095085ba359ea20bf1a3b31bca49f8a99dc0ada3e1299908bdc95640d996.
Consolidation verifies mapping and hashes; it does not rerun all packet checks. No priority claim.</t>
  </si>
  <si>
    <r>
      <rPr>
        <rFont val="Arial"/>
        <color rgb="FF1155CC"/>
        <sz val="10.0"/>
        <u/>
      </rPr>
      <t xml:space="preserve">novelity breakthough: NEW-15
</t>
    </r>
    <r>
      <rPr>
        <rFont val="Arial"/>
        <color rgb="FF1155CC"/>
        <sz val="10.0"/>
        <u/>
      </rPr>
      <t>New results 18</t>
    </r>
  </si>
  <si>
    <t>remaining_lemma_or_blocker: Prove the actual M_d is nonzero in at least one primitive residue component for every p not dividing d.
Current supplement treatment: 
Packet priority qualification: No priority assessment or upgrade in this consolidation.
Historical gaps and historical current-overlay text are preserved in the consolidated ledger and A:V.</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</si>
  <si>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Next: another genuinely unsolved size/field, singular/parameter boundary or improved paid shared evaluator. The bounded F8 proof does not classify arbitrary fields/extensions or all sizes. Whole banks are not single arithmetic operations. The literal dense prepared baseline uses3136 multiplications and2744 additions per vector versus49/42 for direct F7; preparation, roots, branch assembly, search, storage and output work are additional. No speedup, bit-cost, production or worldwide novelty conclusion.</t>
  </si>
  <si>
    <t>[2026-10-13; accepted-result cutoff 05:16:43 UTC; bounded later acceptance]
TO RESEARCH: broader signed-bank parent; N5 all-field COMPLETE 15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implementation, costing, integration or a stronger extension remains; the earlier accepted scoped result is retained. Shared work view: M-MAGNETIC-SPAN, NEW-17, NEXT-MAGNETIC-SIGNED, Q35. This is not theorem equivalence.
Earlier dated history (preserved verbatim):
Progressed/open. The finite F8 minimum-eight obligation is independently closed. Preserve the already accepted characteristic-zero N7 minimum eight, with attainment in the specified cubic splitting field rather than an unproved descent to Q(q); accepted N3/N5 and N11/odd-N&gt;=23 upper results remain. No new canonical result or historical-priority claim.</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</si>
  <si>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Independent bounded ACCEPT: for N=7 over K=F2[z]/(z^3+z+1), the exact whole-bank minimum is eight for every one of the six primitive seventh roots. The target is negative-sign unnormalized Fourier in the original additive signed magnetic-bank grammar, with all parameters/weights in K and every inverse guard nonzero. Signs mean inverse powers of generators, not scalar signs in characteristic two. All legal parameters reduce exactly to 28 nonidentity atoms plus optional identity; all normalized minimum supports are classified (counts10,2,10,2,10,2 across roots2..7). Arbitrary weights, repeats, zero banks and legal degeneracies are included.</t>
  </si>
  <si>
    <t>Next cycle 10</t>
  </si>
  <si>
    <t>Independent ZIP SHA256 87aa90e7b50598fe027f960f88298776088e45a1eb1e2bcf0f383bc38b7d5a17; REVIEW.md a20ef9c4b7b37f442fcd6259c5e49ebbeb161e9e833d38b2b467da761e12f90e; reviewed author291a2124e49453714ebcf08a53bcde6f5afdff33762d039981df85389d285e1e. Fresh exact finite-field implementation checks8400 legal phase inverses, both inverse products,5640 complete edge separators,918 eligible minimum-support pairs,336 literal witness branches and294 Fourier entries. Normalization and complete key coverage are verified; lower coverage follows the edge reduction, not individual enumeration of every global subset. Final independent cold replay passes; original programs were inert.</t>
  </si>
  <si>
    <t>Fixed routed N64 eight-Green outer layer cannot complete copied N16 inner layers, by exact9×9 augmented minor enclosure. Every commuting or anticommuting one-inner prefix is excluded. Any successful unrestricted one-inner lift must have each cross-sector block rank≥4, odd component rank≥8, and at least4 unequal coefficient pairs; no diagonal-sector invertibility assumption needed.</t>
  </si>
  <si>
    <t>Fixed eight cycles, poles1/2...1/9, row-only masks and prescribed F8 bank.</t>
  </si>
  <si>
    <t>Unrestricted one-inner and full1536-variable system open. Mixing rank is not cost.
No new current closure; historical limitations remain.</t>
  </si>
  <si>
    <t>https://github.com/AgentSlop-Si/research/blob/main/math/archive/objects/09/0907a37347eb2a92396599cfcfcd6470a167346b4b416157030181ab83ac12c4__INDEPENDENT_REVIEW.md | export SHA256 0907a37347eb2a92396599cfcfcd6470a167346b4b416157030181ab83ac12c4
https://github.com/AgentSlop-Si/research/blob/main/math/archive/objects/bb/bb4eb093b6357e185173fa31cf152e660a0ab7b77655dddbe0f502748a656254__INDEPENDENT_REVIEW.md | export SHA256 bb4eb093b6357e185173fa31cf152e660a0ab7b77655dddbe0f502748a656254</t>
  </si>
  <si>
    <t>["F024"]</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</si>
  <si>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</si>
  <si>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a new proof or positive construction remains. Earlier accepted scoped theorems remain complete. Shared work view: ALG-OPEN-UNIFORM-SQUAREFREE, Q29, NEXT-RS-AUGMENTED. This is not theorem equivalence.
Earlier dated history (preserved verbatim):
[2026-10-13; post-checkpoint successor intake]
Parent remains TO RESEARCH for the distinct successor; completed-scoped stages are capped15.
Earlier dated history (preserved verbatim):
Base27 and every27p with prime p congruent to1 modulo4 are independently accepted. General augmented support and repeated-prime transfer remain OPEN; existing scalar-bank/priority boundaries unchanged.</t>
  </si>
  <si>
    <t>Saved parent proof review and fresh controls, not separate full independent audit.</t>
  </si>
  <si>
    <t>Next cycle 11</t>
  </si>
  <si>
    <t>Not a target counterexample. Ptilde does not preserve the full q-Pascal/three-term Gaussian recurrence.</t>
  </si>
  <si>
    <t>Keep as a caveat/proof-strategy appendix, unranked.</t>
  </si>
  <si>
    <t>[{"archive_relative_path":"master/fft_research_master_20261009/additions/0431_review_and_content_extensions/content_primitivity_research_0431/RESEARCH_REPORT.md","sha256":"24c66a2a80f71903f198af3837952688095d6ade5f88c2d23e567c131580e8ab","inspection":"saved theorem/audit read as inert text"}]</t>
  </si>
  <si>
    <t>Fixed N8 two-stage rank1 separated-generator graph has maximum flow for all12869 equal-size terminal pairs, but matrix image dimension exactly60&lt;64. General t-stage rank-r chart dimension≤min(n²,n+2tr(2n−2r−1)); arbitrary fixed permutations/diagonal phases do not enlarge it. N16 tangent witness remains finite-field first-order only.</t>
  </si>
  <si>
    <t>Separated-generator polynomial chart, not all quasiseparable representations; generic target theorem.</t>
  </si>
  <si>
    <t>Does not prove Fourier outside image. All-r macro-to-ordered-scan lifting shortcut refuted, global lifted-superconcentrator conjecture open.
Q27: Choose one surviving chart; prove an exact all-row identity or target-specific exclusion with all guards, then charge synthesis and precision. Implementation: Exact local finite controls accepted; no production constructor.</t>
  </si>
  <si>
    <t>proved_scoped | REVIEW-03 | Internal scoped outcome. Proof/certificate replay limits: verification: Full proof reading; base-7/prime-13 gcds reconstructed here. Historical subgroup/synthetic and base-63 computations not fully rerun; their stated prior evidence levels retained.</t>
  </si>
  <si>
    <t>A mixed-architecture theorem still requires one common field, target/equivalence family and a new implication beyond separate invariants. Inverse-support/anchored-rank stages, arbitrary sum/product propagation and odd/dyadic target identification are not supplied by this dispatcher. Preserve Q19’s separate bounded exact-rational certification scope without treating it as a fusion theorem.</t>
  </si>
  <si>
    <t>accepted_exact_scope: Orbit-ideal equality after inverting d with integral dc trace certificate; actual (17,2) Frobenius/conjugation subgroup obstruction; synthetic special-value-preserving perturbation for d=4r+1&gt;=25 and odd p not dividing d; current actual (7,13) exception and (63,5) bad/good components.
Model/guards/costs: historical_model_preserved_subject_to_current_scope: One exact actual subgroup obstruction plus a uniform synthetic, non-Gaussian perturbation theorem.
Corrections/rejected extensions: rejected_or_not_established: These are not counterexamples to actual universal Gaussian primitivity
Norm-unit requirement and Frobenius-only conjugates are not equivalent substitutes
Synthetic perturbation does not preserve the Gaussian recurrence</t>
  </si>
  <si>
    <t>[2026-10-13; full status reconciliation]
OPEN: a new proof or positive construction remains. Earlier accepted scoped theorems remain complete.
Earlier dated history (preserved verbatim):
Bounded rejection-only API independently accepted; non-rejection stays inconclusive and general Weil/Green fusion remains open.</t>
  </si>
  <si>
    <t>https://github.com/AgentSlop-Si/research/blob/main/math/archive/objects/c2/c2d57223d53fe435445a300027aec7ed2c45266c9a09f5df5754a06223460f68__c2d57223d53fe435445a300027aec7ed2c45266c9a09f5df5754a06223460f68__NONLINEAR_INDEPENDENT_AUDIT.md | export SHA256 c2d57223d53fe435445a300027aec7ed2c45266c9a09f5df5754a06223460f68
Q27 current accepted scope: https://docs.google.com/spreadsheets/d/1BHaGJHkXxf_UfZdyTKF2zrWNFzIP4IvhaqFMj-83BjU/edit#gid=1877766156&amp;range=A30:V30</t>
  </si>
  <si>
    <t>Independent ACCEPT of a bounded full-matrix necessary-condition rejection API in a frozen prime coefficient field, dimension N and primitive cyclic Fourier target. Zero support or a certified proper-divisor rectangle-ratio exponent can reject monomial equivalence. Every non-rejection is INCONCLUSIVE; it never certifies equivalence.72 all-rectangle monomial controls and2,592 nonzero2x2 F7 cases pass.</t>
  </si>
  <si>
    <r>
      <rPr>
        <rFont val="Arial"/>
        <color rgb="FF1155CC"/>
        <sz val="10.0"/>
        <u/>
      </rPr>
      <t xml:space="preserve">Fusion list 12
</t>
    </r>
    <r>
      <rPr>
        <rFont val="Arial"/>
        <color rgb="FF1155CC"/>
        <sz val="10.0"/>
        <u/>
      </rPr>
      <t>Prior work 19</t>
    </r>
  </si>
  <si>
    <t>verification: Full proof reading; base-7/prime-13 gcds reconstructed here. Historical subgroup/synthetic and base-63 computations not fully rerun; their stated prior evidence levels retained.
Review record: research_cycle_2056/review03_rs_boundaries/PER_ID_OUTCOMES.json; SHA256 9490095085ba359ea20bf1a3b31bca49f8a99dc0ada3e1299908bdc95640d996.
Consolidation verifies mapping and hashes; it does not rerun all packet checks. No priority claim.</t>
  </si>
  <si>
    <t>remaining_lemma_or_blocker: A uniform Gaussian-specific orbit-support argument beyond reciprocity, four special values, and equivalent orbit-ideal reformulation.
Current supplement treatment: 
Packet priority qualification: No priority assessment or upgrade in this consolidation.
Historical gaps and historical current-overlay text are preserved in the consolidated ledger and A:V.</t>
  </si>
  <si>
    <t>Bounded rejection-only API independently accepted; non-rejection stays inconclusive and general Weil/Green fusion remains open.</t>
  </si>
  <si>
    <t>Map identical stage data, order and free parameters into the gauge equations. Independently validate analytic gate and any finite certificates. Either give an actual Fourier target witness with all guards or prove exclusion for the specified fiber. Q23: All eight saved…</t>
  </si>
  <si>
    <t>A guarded target-specific acceptance or rejection test for a specified Phase40 parameter chart. Reviewed update: N4/N8/N16 mask exclusion and local compatibility proofs accepted; Phase41 excludes two unitary cycles for N&gt;8. [2026-10-10T12:13:36Z] Phase21 finite-edit…</t>
  </si>
  <si>
    <t>Fusion list 13</t>
  </si>
  <si>
    <t>core accepted historical audit; latest expanded packet source-inspected
Related current status (scope, not blanket theorem equivalence): Q28: Proof closed. Rational fixed-layout gap constant and general/approximate outer-stability bounds reconstructed and accepted.</t>
  </si>
  <si>
    <t>For one fixed four-QS1-stage N=256 layout, the transformed middle H=P3^−1 C4 U C1 P1^−1 satisfies 32 parity-block rank requirements below 128. The mask-64 budget is 16. An exact rational fourth-moment lower bound M&gt;1264/25 gives σ17&gt;3sqrt(2)/5. Thus ||C4−D4||·||C1||+||C1−D1||&gt;3sqrt(2)/5 for diagonal unitaries D1,D4. If both deviations are at most ε, then ε&gt;sqrt(1+3sqrt(2)/5)−1, about 0.359606.</t>
  </si>
  <si>
    <t>One specified N256 layout, diagonal-unitary references, and explicitly charged inverse norms in approximation versions.</t>
  </si>
  <si>
    <t>This is not full infeasibility. Nonunitary diagonal references require their minimum singular values. The expanded latest packet has not been independently replayed.
Q28: Retain selected reference scale minima, outer inverse norms and exact affine layout. No global four-stage infeasibility. Implementation: Not applicable to abstract proof</t>
  </si>
  <si>
    <t>["F124"]</t>
  </si>
  <si>
    <t>https://github.com/AgentSlop-Si/research/blob/main/math/archive/objects/4c/4c3f08629a9adfe35137244617393f4e8426929bbce33375c732dec5a249b719__PROOF_CERTIFICATE.md | export SHA256 4c3f08629a9adfe35137244617393f4e8426929bbce33375c732dec5a249b719
https://github.com/AgentSlop-Si/research/blob/main/math/archive/objects/0f/0f032e8b67e404627d3c162c001391fd4d9a7ca4b20ff11b532fd15f23042269__OUTER_INVERSE_REVIEW.md | export SHA256 dd6d4edad18c859b6acb8579c4720958f5a6daf29819f5a98886187234a59aa7
Q28 current accepted scope: https://docs.google.com/spreadsheets/d/1BHaGJHkXxf_UfZdyTKF2zrWNFzIP4IvhaqFMj-83BjU/edit#gid=1877766156&amp;range=A31:V31</t>
  </si>
  <si>
    <t>Select one surviving, exactly specified target-fiber chart; map the same stage data, order, free parameters and inverse guards into its gauge equations. Produce an all-row Fourier witness or target-specific exclusion and charge synthesis/precision. Preserve the eight rebuilt Q23 witnesses and the separate unrerun historical cases.</t>
  </si>
  <si>
    <t>An independently checked all-entry identity with every guard, or a target-specific exclusion for that exact chart; local dominance, passing minors and partial rows alone are insufficient.</t>
  </si>
  <si>
    <t>Freeze a general coefficient/root representation and admissible parameter/scale family; supply support-or-certified-residual recognition, exact-root/parity handling, certified precision escalation, numerical convolution/recurrence error, charged preparation/refusal paths and complete output costs in one bit/RAM model. The new interface obstruction and paid restricted extraction are complete; they do not close this positive finite-word construction.</t>
  </si>
  <si>
    <t>[2026-10-13; full status reconciliation]
OPEN: a new proof or positive construction remains. Earlier accepted scoped theorems remain complete.
Earlier dated history (preserved verbatim):
Exact-field results retained. Independently accepted finite-word input-information/conditioning obstruction and paid quadratic-field extraction control; the broad numerical construction remains progressed_open.</t>
  </si>
  <si>
    <t>All identities and logical equivalences independently accepted; only reduction, not uniform target nonvanishing.</t>
  </si>
  <si>
    <t>Existing exact-field magnetic/sparse-character results remain accepted. New independent scoped acceptance: legal genuinely noncommuting inverse inputs can collapse under fixed fractional-bit quantization of intended original inputs; at N=3 the auxiliary chart W has unbounded output range and kappa_2(W)&gt;=2^(2B-2) despite delta&gt;=3/4. Rounded weights do not determine exact character support, and near-roots do not certify exact parity. Sufficient residual/resolvent perturbation bounds and paid Q(i sqrt(3))-to-dyadic complete-output extraction are accepted. W is an auxiliary coordinate matvec, distinct from the magnetic average R_w and full Weyl/Fourier synthesis.</t>
  </si>
  <si>
    <t>Fusion list 19</t>
  </si>
  <si>
    <t>No inference from Φ_N nondivisibility to gcd(Φ_N,R)=1. Field construction/factor search charged separately; no all-composite proof.</t>
  </si>
  <si>
    <t>Supporting reduction and failure-boundary record.</t>
  </si>
  <si>
    <t>Independent NF04 interface review ZIP SHA256 5d5a620e2814f042db3f1ea38b14d1e22a9c39f7ec9d3f7d8a938ad80149211a; REPORT.md f2da7d6d25994e33fb736d2167c26fa4f4d9db370203a64bc57d3db8e02c0655. Candidate 5d6faf635187e2c3a4f3c7997907b83fe1b28e03f7c6128d1ac06a522726569e; proof 6b5372194abc37644b450725fd4cf9ef2233f6e8a13a23b05030c069258d9ee6. Fresh63 branch inverses,63 complete sector matrices,35 whole chart vectors,70 dyadic exports/210 complex coordinates,12 noncommuting fractional-bit collision pairs,12 separate binary-significand pairs,5 support and4 parity controls pass. Cold readback passes; original/author programs remained inert. Classical numerical-analysis mechanisms; no new general lower-bound or novelty claim.</t>
  </si>
  <si>
    <t>[{"archive_relative_path":"master/fft_research_master_20261009/additions/0400_review_and_infinite_families/characteristic_two_chirp_guard_0320/RESEARCH_REPORT.md","sha256":"0d5e6b3af233fc34b64eda0f0d05b1eefe7b400807c07f08eaaba20dfe865557","inspection":"saved theorem/audit read as inert text"},{"archive_relative_path":"master/fft_research_master_20261009/additions/0400_review_and_infinite_families/chirp_deflation_independent_audit_0335/INDEPENDENT_IDENTITIES_AUDIT.md","sha256":"50cb43cfd3da58c0850cdc5dd1f58b15d1047e6c9217091d42e13deb1ea8fb39","inspection":"saved theorem/audit read as inert text"}]</t>
  </si>
  <si>
    <t>source theorem analytically inspected; independent audit pending
Related current status (scope, not blanket theorem equivalence): Q22: Proof closed. Paired Jacobi gate and decisive N=256 affine-layout witnesses reconstructed.
Q28: Proof closed. Rational fixed-layout gap constant and general/approximate outer-stability bounds reconstructed and accepted.</t>
  </si>
  <si>
    <t>For the fixed N256 layout, paired complementary blocks of a unitary matrix have equal singular values. When both candidate blocks have rank at most 16 and both baseline squared Frobenius norms are 64, the paired squared Frobenius tail and paired nuclear lower bounds are 96. An explicit cell-energy witness attains 96 in the relaxation of all 64 scalar constraints. The denominator-free dual G=P1 S1 U^−1 S4 P3 supplies necessary bilinear outer-stage rank conditions. Conditional on both outer inverses being exactly unitary, the operator gap exceeds sqrt(2−2sqrt(7)/5), about 0.970412, and the common outer perturbation exceeds 0.485206.</t>
  </si>
  <si>
    <t>Classical unitary Jacobi/CS coupling in one fixed layout; the strongest gap requires exactly unitary outer inverses.</t>
  </si>
  <si>
    <t>2026-10-12 00:47 UTC</t>
  </si>
  <si>
    <t>The paired Frobenius bound alone does not improve the single-block operator bound. The energy-relaxation witness is not a factorization. The conditional unitary gap does not apply to arbitrary outer stages. Independent finite-certificate reconstruction remains needed.
Q22: Accepted for the exact N=256 affine-column layout. Fresh data reconstructed by the proof author; reviewer checked analytic reductions, not a second replay of every datum. Implementation: Not applicable to abstract proof
Q28: Retain selected reference scale minima, outer inverse norms and exact affine layout. No global four-stage infeasibility. Implementation: Not applicable to abstract proof</t>
  </si>
  <si>
    <t>Exact-field results retained. Independently accepted finite-word input-information/conditioning obstruction and paid quadratic-field extraction control; the broad numerical construction remains progressed_open.</t>
  </si>
  <si>
    <t>https://github.com/AgentSlop-Si/research/blob/main/math/archive/objects/1f/1f2765398e34a8cf9d41242f09caaffa6fcd27115a4026ecf777721f2456c312__PROOF_CERTIFICATE.md | export SHA256 1f2765398e34a8cf9d41242f09caaffa6fcd27115a4026ecf777721f2456c312
Q22 current accepted scope: https://docs.google.com/spreadsheets/d/1BHaGJHkXxf_UfZdyTKF2zrWNFzIP4IvhaqFMj-83BjU/edit#gid=1877766156&amp;range=A25:V25
Q28 current accepted scope: https://docs.google.com/spreadsheets/d/1BHaGJHkXxf_UfZdyTKF2zrWNFzIP4IvhaqFMj-83BjU/edit#gid=1877766156&amp;range=A31:V31</t>
  </si>
  <si>
    <t>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t>
  </si>
  <si>
    <t>proved_scoped | REVIEW-03 | Internal scoped outcome. Proof/certificate replay limits: verification: Full source and audit proof reading. Fresh exact H6/order31 binary-field counterexample reconstructed; no half-order census or H52/order85 full rerun.
Source identity/access boundary: 
Documented sanitized exports: 50cb43cfd3da58c0850cdc5dd1f58b15d1047e6c9217091d42e13deb1ea8fb39. Original-byte gaps remain preserved.</t>
  </si>
  <si>
    <t>[2026-10-13; full status reconciliation]
OPEN: a new proof or positive construction remains. Earlier accepted scoped theorems remain complete.
Earlier dated history (preserved verbatim):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t>
  </si>
  <si>
    <t>accepted_exact_scope: Over F2[q], exact H_(2r)=z^r P_r(z+z^-1), Disc H_(2r)=P_r(0)^2 Res(A_r,B_r)^4. At exact order N=4r+1, nondivisibility by Phi_N is equivalent to one good residual factor. Gaussian coefficient-square and forced-diagonal monomial identities hold at odd exact orders.
Model/guards/costs: historical_model_preserved_subject_to_current_scope: Ordinary formal derivative in characteristic two; field exact-order hypotheses essential, quotient by Φ_N may have zero divisors.
Corrections/rejected extensions: rejected_or_not_established: No uniform Phi_(4r+1) nondivisibility proof
Not all-component coprimality
Bad reductions alone are not characteristic-zero counterexamples
Field-factor construction is not included in candidate test cost</t>
  </si>
  <si>
    <t>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t>
  </si>
  <si>
    <t>Fusion list 21</t>
  </si>
  <si>
    <t>verification: Full source and audit proof reading. Fresh exact H6/order31 binary-field counterexample reconstructed; no half-order census or H52/order85 full rerun.
Review record: research_cycle_2056/review03_rs_boundaries/PER_ID_OUTCOMES.json; SHA256 9490095085ba359ea20bf1a3b31bca49f8a99dc0ada3e1299908bdc95640d996.
Consolidation verifies mapping and hashes; it does not rerun all packet checks. No priority claim.</t>
  </si>
  <si>
    <t>remaining_lemma_or_blocker: Prove Phi_(4r+1) does not divide R_r for every composite 4r+1, or give an exact target counterexample.
Current supplement treatment: 
Packet priority qualification: No priority assessment or upgrade in this consolidation.
Historical gaps and historical current-overlay text are preserved in the consolidated ledger and A:V.</t>
  </si>
  <si>
    <t>For q fixed Hamiltonian Green responses and q selected target columns with all entries nonzero, generic legal scalar couplings yield unique all-nonzero row gauges matching those columns. Matchingq+1 generically impossible. Deterministic dominating-power choice proves existence with huge exponents; q=N gives quadratic online work. Separate five-generator 3×4 projective-window Macaulay35×35 certificates exclude all mappingsN4,N8; N16 evidence sampled only.</t>
  </si>
  <si>
    <t>One-sided row masks, fixed generator cycles; finite projective window mappings.</t>
  </si>
  <si>
    <t>No arbitrary input-side gauges or products; N1 sampling law needs separate guard; passing selected-column tests not full Fourier equality.
No new current closure; historical limitations remain.</t>
  </si>
  <si>
    <t>https://github.com/AgentSlop-Si/research/blob/main/math/archive/objects/33/33816835e08389f6a97b20bf53dec2a784f078aec8f9bda72eac711ce468cf56__SEPARATION_AND_PHASE32_REVIEW.md | export SHA256 33816835e08389f6a97b20bf53dec2a784f078aec8f9bda72eac711ce468cf56
https://github.com/AgentSlop-Si/research/blob/main/math/archive/objects/80/80447ca3d7f8f7478c57c716a14ddccd15c6c6cdacde498ccaad854ac9c4de9e__NEW_GREEN_ARCHIVE_REVIEW.md | export SHA256 80447ca3d7f8f7478c57c716a14ddccd15c6c6cdacde498ccaad854ac9c4de9e</t>
  </si>
  <si>
    <t>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t>
  </si>
  <si>
    <t>[2026-10-13; full status reconciliation]
OPEN: implementation, costing, integration or a stronger extension remains; the earlier accepted scoped result is retained. Shared work view: NF-07, Q36. This is not theorem equivalence.
Earlier dated history (preserved verbatim):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t>
  </si>
  <si>
    <t>Fusion list 22</t>
  </si>
  <si>
    <t>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t>
  </si>
  <si>
    <t>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Full guards remain in the cited source row.</t>
  </si>
  <si>
    <t>["F021"]</t>
  </si>
  <si>
    <t>For invertible fixed A,B, F=L A diag(d)B with nonzero d iff all covariance pencils K_j d=0, with invertibility giving nonzero output row scales. detK0≠0 suffices to reject; singularK0 not sufficient. Explicit four-Green N8 has detK0=55687 mod65537 and every12,869 nonempty square minor nonzero, with guarded characteristic-zero nonvanishing lift.</t>
  </si>
  <si>
    <t>Fixed stage data and Fourier ordering; middle/output diagonals, not arbitrary newly variable endpoints.</t>
  </si>
  <si>
    <t>The witness does NOT defeat all rank tests: Fourier minor rows{0,4},cols{0,2} rank1 but candidate rank2. Forming dense pencils/determinant not shown linear time.
No new current closure; historical limitations remain.</t>
  </si>
  <si>
    <t>NF-08 remains progressed/open. Freeze an actual growing-length fused target, base field, scalar-wire graph and legal branch grammar; derive its whole-target invariant, count actual shared evaluation and branches separately, and pay coefficient/rational preparation, endpoints and complete readout in the chosen total-cost model. General higher-degree exact scalar complexity, sharp branch constructions, rational-operation lower bounds, warm-CSE, total machine I/O, precision/bit costs, production, FFT speedup and historical priority remain open.</t>
  </si>
  <si>
    <t>[2026-10-13; full status reconciliation]
OPEN: a new proof or positive construction remains. Earlier accepted scoped theorems remain complete.
Earlier dated history (preserved verbatim):
Whole-target nonbase-scalar rank theorem, quadratic equality, disjoint-input composition and exact F3 sharing counterexample independently accepted. The broader NF-08 resource gate remains progressed/open.</t>
  </si>
  <si>
    <t>Independent bounded ACCEPT: with fixed base field k and scalar-linear wires, for T=T0+sum_j theta_j Tj the whole-target nonbase scaling count is at least rank_k[T1|...|Td], and at most sum_j rank_k(Tj); quadratic extensions give equality. Disjoint-input/output block-diagonal composition adds this rank (and exact optima in a common quadratic extension). In the frozen nine-branch F3 example over Q(omega), isolated branch optima are each 3 (sum 27), the complete shared-input branch stack has optimum 3, and the summed F3 target has optimum 1. These distinct targets cannot be charged by summing isolated costs.</t>
  </si>
  <si>
    <t>Fusion list 23</t>
  </si>
  <si>
    <t>Independent NF08 review ZIP SHA256 ed44daf865016f5ff7b9bb0d136afa1b32001d80761d38bbac866fd0a89fe3c7; candidate 411adcebb02cf76af7293b19464cac6bfc5eb8e78534b2d7c6a078072920f783. Fresh symbolic reconstruction of all nine Green branches and F3, independent 18x18 coefficient solve, scalar-wire event ledger, 189 rank-factorization cases, 24 reused higher-field circuits and shared-vs-independent-input controls. Candidate and historical executables inert. The one-nonbase-gate F3 formula has 7 additions and no Green solves; compiling arbitrary representations into it is a separate unproved-cost question. Primary historical records/abstracts do not establish theorem-level novelty; no new discovery/rank or unrestricted complexity claim.</t>
  </si>
  <si>
    <t>No extension past 1001, all composites, or all 5r². Later infinite families are proved separately.</t>
  </si>
  <si>
    <t>Supporting data appendix.</t>
  </si>
  <si>
    <t>[{"archive_relative_path":"master/fft_research_master_20261009/additions/0322_exact_code_and_chirp_results/diagonal_chirp_classification_0246/CLASSIFICATION.md","sha256":"c64b813620686131f520339c14a0e5efc1c859999c228c823faf68e943d5a0b1","inspection":"saved theorem/audit read as inert text"},{"archive_relative_path":"master/fft_research_master_20261009/additions/0322_exact_code_and_chirp_results/chirp_classification_audit_0301/INDEPENDENT_AUDIT.md","sha256":"af52543f5eddb8bbcdc1c96bc3fde65db64b58090eb0ed36d93eb0cc1d141333","inspection":"saved theorem/audit read as inert text"}]</t>
  </si>
  <si>
    <t>Whole-target nonbase-scalar rank theorem, quadratic equality, disjoint-input composition and exact F3 sharing counterexample independently accepted. The broader NF-08 resource gate remains progressed/open.</t>
  </si>
  <si>
    <t>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t>
  </si>
  <si>
    <t>Even N common weighted Hamiltonian W, alternating E, Cayleys C_a,C_b and A=C_a,B=λC_b E give exact minimal polynomial(BA)²−λ²I and O(N) evaluator. Fourier covariance forces N≤9; a0/b0 branches N≤4, a=±b branches N≤6. A separate all-even construction meets seed but fails covariance.</t>
  </si>
  <si>
    <t>Common-cycle paired-Green subclass; legal Cayley/nonresonance guards; field support-product uncertainty.</t>
  </si>
  <si>
    <t>Not independently ordered general feedback no-go; root/bit/conditioning costs separate.
No new current closure; historical limitations remain.</t>
  </si>
  <si>
    <t>[2026-10-13; full status reconciliation]
OPEN: a new proof or positive construction remains. Earlier accepted scoped theorems remain complete.
Earlier dated history (preserved verbatim):
Base27 and every27p with prime p congruent to1 modulo4 are independently accepted. General augmented support and repeated-prime transfer remain OPEN; existing scalar-bank/priority boundaries unchanged.</t>
  </si>
  <si>
    <t>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t>
  </si>
  <si>
    <t>proved_scoped | REVIEW-06 | Internal scoped outcome. Proof/certificate replay limits: replay_status: Full classification and independent review text read. Existing accepted audit verified every record and coverage. Original serialized 250-array dataset absent from assigned body set and not replayed here; small checks do not replace it.</t>
  </si>
  <si>
    <t>Fusion list 24</t>
  </si>
  <si>
    <t>accepted_scope: Q_min=(N-1)/2 at N=1 mod4 and (N+1)/2 at N=3 mod4 throughout the finite range.
Model/guards/costs: exact_hypotheses: Exactly all 500 odd N from 3 through 1001; characteristic-zero model of F021.
Exactly 250 certified N=5,9,...,1001 squarefreeness records; remaining N=3 mod4 use uniform resonance obstruction.
Corrections/rejected extensions: excluded_claims: Finite range is not a universal composite-squarefreeness theorem.
250 polynomial certificates must not be described as 500.
Completeness assertion was absent from source standalone verifier but present in independent audit; saved range is complete.</t>
  </si>
  <si>
    <t>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</si>
  <si>
    <t>fresh_check_groups: shifted_annihilator_and_forced_diagonal
evidence_type: finite_complete_classification
Review record: research_cycle_2104/review06_algebra/PER_ID_OUTCOMES.json; SHA256 6cbe4997dcb79534c20fbdde683346448bd1f0ff1a8944b53d3cc0c5d1e7d363.
Consolidation verifies mapping and hashes; it does not rerun all packet checks. No priority claim.</t>
  </si>
  <si>
    <t>Base27 and every27p with prime p congruent to1 modulo4 are independently accepted. General augmented support and repeated-prime transfer remain OPEN; existing scalar-bank/priority boundaries unchanged.</t>
  </si>
  <si>
    <t>remaining_obligation: None blocks the scoped result. Wider mathematical, implementation, replay and priority boundaries are stated explicitly.
Current supplement treatment: 
Packet priority qualification: novelty_status: Finite evidence establishes exact listed cases, not uniform novelty or a faster FFT.
Historical gaps and historical current-overlay text are preserved in the consolidated ledger and A:V.</t>
  </si>
  <si>
    <t>Q30 component only; all other NF-10 components retain their accepted statements and outstanding obligations.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This does not turn the general two-transform inverse-transfer route into an unconditional acceleration theorem.</t>
  </si>
  <si>
    <t>[2026-10-13; full status reconciliation]
OPEN: a new proof or positive construction remains. Earlier accepted scoped theorems remain complete.
Earlier dated history (preserved verbatim):
Q30 component only; all other NF-10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This does not turn the general two-transform inverse-transfer route into an unconditional acceleration theorem.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</si>
  <si>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source proof inspected; saved exact certificate assertions not replayed
[2026-10-11; bounded independent certificate replay] Source theorem and all-N dimension upper bound checked; newly written independent verifier reproduces N=8 depth 1/2/3 Jacobian ranks 34/60/64 over both primes 12289 and 65537. Archived depth-3 minor determinants reproduce exactly 5222 and 41948. At the new depth-2 sub-witness (first two archived depth-3 stages), all 20 local/interstage gauge directions span the tangent kernel. Supplied programs were not executed or imported. This is a bounded replay, not a new theorem or full-table mathematical acceptance.</t>
  </si>
  <si>
    <t>[2026-10-12 02:02 UTC; independently accepted all-size depth-two scan dimension]
The depth-two all-size dimension and generic gauge-completeness slice is accepted; the broader all-depth gate remains OPEN. Architecture is the original separated lower/upper generators, not an enlarged singular quasiseparable variety. At epsilon0 only the epsilon-dependent normalized chart collapses to rankN; the original raw chart need not do so (N8 transposition example raw36 versus normalized8). Regular witnesses use nonzero epsilon.
Earlier dated history (preserved):
R1: exact catalogue statement, proof/status qualifiers and current related overlays screened; full proof and model-matched external novelty unassessed for this row in this pass
[2026-10-11; bounded independent certificate replay] Source theorem and all-N dimension upper bound checked; newly written independent verifier reproduces N=8 depth 1/2/3 Jacobian ranks 34/60/64 over both primes 12289 and 65537. Archived depth-3 minor determinants reproduce exactly 5222 and 41948. At the new depth-2 sub-witness (first two archived depth-3 stages), all 20 local/interstage gauge directions span the tangent kernel. Supplied programs were not executed or imported. This is a bounded replay, not a new theorem or full-table mathematical acceptance.</t>
  </si>
  <si>
    <t>[2026-10-12 02:02 UTC; independently accepted all-size depth-two scan dimension]
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
Earlier dated history (preserved):
For separated-generator QS1 chart and t stages with fixed permutations, image dimension≤min(N²,N+t(4N−6)). Exact equality certified at N8,16,32 repeatedbitrev through t=N/4+1. Immediately below saturation tangent nullspaces at saved points consist exactly of local and interstage diagonal gauges, dimensions20,72,272.</t>
  </si>
  <si>
    <t>Complex Zariski closure, separated-generator chart, generic matrices rather than fixed Fourier.</t>
  </si>
  <si>
    <t>Q30 component only; all other NF-10 components retain their accepted statements and outstanding obligations.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This does not turn the general two-transform inverse-transfer route into an unconditional acceleration theorem.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</si>
  <si>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[2026-10-12 02:02 UTC; independently accepted all-size depth-two scan dimension]
Open: arbitrary depth&gt;=3 repeated-bit-reversal equality and gauge completeness below saturation, general saturation and necessary nongauge kernels there, Fourier membership/exact construction, target-specific coefficient synthesis and priority. Depth-two dimension9N−12&lt;N² does not cover generic dense matrices. Rational witness denominators haveO(NlogN)bits and naive repeated storageO(N²logN); permutation/coefficient work is paid. No uniform Fourier construction or speedup.
Earlier dated history (preserved):
Generic exclusion cannot exclude Fourier; not every singular QS1 chart; finite equality/gauge completeness not allN. Source certificates not executed this pass.
No new current closure; historical limitations remain.
[2026-10-11; exact remaining scope] Independently replay N=16/N=32 witness and gauge certificates. All-N saturation remains conjectural. The checked depth-2 point is a new sub-witness, not a claimed reproduction of an unspecified original depth-2 recipe. Generic dimension does not exclude a particular Fourier matrix. Historical priority remains unresolved.</t>
  </si>
  <si>
    <t>Fusion list 25</t>
  </si>
  <si>
    <t>[2026-10-12 02:02 UTC; independently accepted all-size depth-two scan dimension]
Independent review ZIP SHA256 a19ef5c95e8ceffe97fa8ef656ac709470bafc6318f6c2ad6925e1d897f9874b; INDEPENDENT_REVIEW.md e9386e3b7c280cd5ba6a748be006029b7976ce70584bf68df4a75dc923894b62. Candidateee5f179d1149ee30b6a85e76fc0ad2a93e85eee1e26fa6ad570b4cbd73d2bd29; prooff70940f6c6312ba6d3aecb0519bea955b7fedd4184932283e10f29c1f9077549. Fresh symbolic52×52 anchor determinants,all50signed extension minors, block-triangular product proof and rational specialization verified. Every nonanchor checked throughN257/transpositions anddyadicN65536;14fresh-prime source-chart rank/minor/invertibility/gauge audits pass. N8actual bit reversal uses its separate valid anchor; repeated-anchor,identity-shuffle and unmatched-gauge mutations reject. Original/candidate programs remained inert.
Earlier dated history (preserved):
https://github.com/AgentSlop-Si/research/blob/main/math/archive/objects/e4/e498e7b16cbaac2ded9976f8ef0222aa990c750b6fd18a73cf3b47ba650885f7__e498e7b16cbaac2ded9976f8ef0222aa990c750b6fd18a73cf3b47ba650885f7__PROOF_CERTIFICATE.md | export SHA256 e498e7b16cbaac2ded9976f8ef0222aa990c750b6fd18a73cf3b47ba650885f7
[2026-10-11; independently reconstructed bounded certificate] Library libfile_aaf109ddddd48191a4318da7f7a19cb8, version 0, First_89_Catalogue_Coverage_and_N8_Certificate_Audit_2026-10-11.zip, SHA-256 cfdcfba6ebfd32f12abc7beed09150e897f7d0e827db0a13f0292a40d83897fe. Byte-exact Library readback verified. Source witness SHA-256 200a13db448ea479219862107d98ee819e7457e77ec5126415cda9f36837b775. Fresh verifier bounded_scan/reconstruct_scan.py and results bounded_scan/RECONSTRUCTION_RESULTS.json are bound by the archive manifest.</t>
  </si>
  <si>
    <t>Q30 component only; all other NF-10 components retain their accepted statements and outstanding obligations.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This does not turn the general two-transform inverse-transfer route into an unconditional acceleration theorem.</t>
  </si>
  <si>
    <t>Q30 component only; all other NF-10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This does not turn the general two-transform inverse-transfer route into an unconditional acceleration theorem. Full guards remain in the cited source row.</t>
  </si>
  <si>
    <t>[2026-10-13; full status reconciliation]
OPEN: implementation, costing, integration or a stronger extension remains; the earlier accepted scoped result is retained.
Earlier dated history (preserved verbatim):
The named C8 exact rank-only case is complete. Existing general rank/gauge theorem and arbitrary-magnitude stability correction remain accepted. General finite-group exact optima, nonzero-error phase minimax and a compatible jointly real Green reference remain open; no uniform arithmetic/FFT cost or historical novelty conclusion.</t>
  </si>
  <si>
    <t>Not arbitrary internal masks, branch parameters, seeds, sizes or all Green sums. A source count correction: circuit has three vector sums, not two.</t>
  </si>
  <si>
    <t>Exact C8 rank-only optimum independently accepted: for the normalized negative-sign Fourier matrix F8, min over diagonal unitary P,Q of rank_R Im(P F8 Q)=3, and the minimum complex correction rank rho(F8)=2. The model is exact external operator error zero, unrestricted real core B, and arbitrary invertible complex monomial outer gauges with unrestricted nonzero magnitudes. Universal continuous-phase lower proof matches the exact rank-two correction witness.</t>
  </si>
  <si>
    <t>Certification appendix or negative experiment evidence.</t>
  </si>
  <si>
    <t>Incoming queue 25</t>
  </si>
  <si>
    <t>For λ≠0,λ²≠1, M=FA must satisfy M²−sM+pI=0, s=−2p, p=−λ²/(1−λ²), and prescribed projector rank to be similar to required two-eigenvalue diagonal. Forced B formulas follow. Fixed N4 two-amplitude noncommuting ansatz excluded by exact nonzero6×6 coefficient minor.</t>
  </si>
  <si>
    <t>Splitting field char∤2N; integer projector rank, not trace alone, in positive characteristic.</t>
  </si>
  <si>
    <t>[{"archive_relative_path":"master/fft_research_master_20261009/additions/0038_construction_and_source_synthesis/reviews/review_phase37/REVIEW.md","sha256":"206c0390037a3185b57049d815524ca21d52ec7cacb7bed58e080958f649fcc4","inspection":"saved theorem/audit read as inert text"},{"archive_relative_path":"master/fft_research_master_20261009/additions/0038_construction_and_source_synthesis/direct_sources/0101/THEOREM (1).md","sha256":"41e33de3d9eccd79df4ae2ff04f851eb52b0df0e584f36a3d83a08ae096b1bc4","inspection":"saved theorem/audit read as inert text"}]</t>
  </si>
  <si>
    <t>No cheap conjugator, admissible positive A/B or uniformly cheap inverse. Fourier-oracle controls not constructions.
No new current closure; historical limitations remain.</t>
  </si>
  <si>
    <t>Independent C8 acceptance ZIP SHA256 dd93eb6af2131b6c4d5c5cde7d723bfb6d1c412d4825e036453929d1c9e435d7; REVIEW.md 5e157faa626093f4af5a9e3c1c377a7fee87ea74a2aa8b9b644a6188463984e1. Candidate ZIP da65362dbac1c4ba507d743982446f29b0b80a70530ed75f635193c7ece2dc82; theorem daca55e396aa6c913f3d29aa6403e1c574a7677631c471791584ee2acd599357. Independent analytic/symbolic equality rigidity, full block identity, both opposite-real cases with all128 sign choices, exact rank/witness reconstruction, adversarial controls and cold replay passed. No finite phase search or numerical-rank premise; historical priority was not newly searched.</t>
  </si>
  <si>
    <t>proved_scoped | REVIEW-06 | Internal scoped outcome. Proof/certificate replay limits: replay_status: Complete theorem and independent audit read; exact modular-to-characteristic-zero proof checked. Original twelve polynomial/cycle datasets absent from assigned source body set; full data replay not repeated or claimed.</t>
  </si>
  <si>
    <t>accepted_scope: Two necessary cross-ratio polynomials have no common complex root for each specified pencil; one valid modular resultant already suffices, second prime corroborates.
Model/guards/costs: exact_hypotheses: Exactly N=4,8,16,32,64,128; serialized fixed six cycles, alpha values, outer weights and two masks from the source.
Only lambda in middle two-branch sum varies; outer row/column gauges invertible and permutations arbitrary.
Modular coefficient reductions legal, all Green denominators survive, degree 2N preserved, complete Bezout identity equals one.
Corrections/rejected extensions: excluded_claims: No all-N, other-seed, free-internal-mask or freely variable generator exclusion.
Three branch sums, not the source theorem’s two; six solves and two masks remain O(N) with supplied parameters.
Polynomial certification is additional work and constructs an exclusion rather than an FFT.</t>
  </si>
  <si>
    <t>[2026-10-13; full status reconciliation]
OPEN: implementation, costing, integration or a stronger extension remains; the earlier accepted scoped result is retained.
Earlier dated history (preserved verbatim):
Only PHASE43::N32-certificate is closed. The same entire box excludes every full-DFT outer-monomial equivalence: the cross-ratio modulus |M[4,1]M[0,0]/(M[0,1]M[4,0])| lies strictly in (0.773632,0.773633), whereas any full Fourier matrix under arbitrary row/column permutations and nonzero diagonal scalings has unit-modulus cross ratios. Four-row success is not full-transform success. |D[1]|&gt;2.53 throughout, so this is not an original unit-D or unit-modulus interstage solution.</t>
  </si>
  <si>
    <t>evidence_type: finite_size_all_complex_scalar_exclusion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</si>
  <si>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Classical cross-ratio and modular resultant mechanisms; fixed computational result has unresolved external priority.
Historical gaps and historical current-overlay text are preserved in the consolidated ledger and A:V.</t>
  </si>
  <si>
    <t>Independent bounded ACCEPT: the exact saved N32 center has a componentwise guarded fixed-slice certificate for all columns of calibrated negative-sign unnormalized Fourier rows 0,1,2,3. There are 186 selected real coordinates and six exactly frozen source values; all 192 decimal tokens and radii are preserved. Two stages each sum three unit-edge Green branches with coefficient1, with expanded arbitrary nonzero complex interstage D. A fresh directed-path interval checker proves contraction q&lt;0.104 and normalized self-map&lt;0.529. This proves a unique exact root only within that slice/box, not exact equality of the printed center.</t>
  </si>
  <si>
    <t>Incoming queue 22</t>
  </si>
  <si>
    <t>[2026-10-12 01:35 UTC; independently accepted retained Q33 all-data cold replay]
Only the specifically retained N3/N4 all-data replay sub-obligation is closed. This advances evidence depth, with no new theorem, canonical entry, count, novelty or rank. Historical reports remain preserved. Finite Hensel digits corroborate the existing simple-root/completeness proof; they do not replace its infinite local-root argument.
Earlier dated history (preserved):
R1: exact catalogue/current statements and inherited priority notes screened; original proof and historical novelty unassessed in this pass</t>
  </si>
  <si>
    <t>Independent review ZIP SHA256 f5b1e40ad95a2ba9d4c53b5384431e014581e51501695c77db398ab968329929; INDEPENDENT_REVIEW.md 268eceaf82ff766a85b5fdcd240ad662dfa3698b037127d9f3dcd2282e93c54b; candidate e1fb5f77cd06f30aa4594b2a24989e93fc6fe47db86ef170ce582950fcbcfdd5; saved center4f3abfe82126ba7742352478b237f134df5494c5557e4b9f45b1262ee6661fe7. Fresh 70-digit directed-path outward intervals give q&lt;0.104/self-map&lt;0.529; separately cold-replayed author resolvent derivatives support the tighter q&lt;0.1/self-map&lt;0.53. These bounds are not conflated. All six pole guards, endpoint guards and1,024 nonzero entries pass;393,216 exact derivative comparisons and8 mutated-proof rejections pass. No original program, center refit, phase reduction or frozen-coordinate change. Earlier radius1e−12 box is excluded by its correction bound; radius1e−10 test is only inconclusive.</t>
  </si>
  <si>
    <t>[2026-10-12 01:35 UTC; independently accepted retained Q33 all-data cold replay]
Missing56 unsaved cases remain unavailable and uncertified; do not invent new replay cases. C07 N64 was already independently accepted and is not freshly replayed here; Q22 N256 is separate. Uniform-in-N conditioning, all-length compatible construction, interval-certified decimal gap, production and worldwide priority remain open. Historical search counters/floating diagnostics are outside this replay.
Earlier dated history (preserved):
Uniform-in-N conditioning, exact priority and any all-length compatible construction remain open. Fresh data were reconstructed by the author; reviewer checked the proof rather than replaying every datum.
Finite witness construction closed at the two stated sizes</t>
  </si>
  <si>
    <t>[2026-10-12 01:35 UTC; independently accepted retained Q33 all-data cold replay]
Independent review ZIP SHA256 8bfab97ed6bb2556d36d258b97d954263e95844965fe0a9a72a2f7e1e34507a6; REVIEW.md cddb1ca6916dce0f3ecb34c13ac8e0755ab48e0df4590afcecb8bf92a4edd0d1. Candidate1cfd5fe14905d9e7a81cfdb0f08ef862962587d6e11c3fa630d2eaefb961bfcb; all32 candidate payloads verified. Fresh reviewer algorithms use geometric Green series, polarized exact lifts, characteristic-zero cyclotomic determinants and Newton Hensel corrections; all saved prime-power pairs and unit guards pass. Independent determinant checks cover94 regular N3 and93 regular N4 residues. Original and author programs remained inert; cold replay/source binding passes.
Earlier dated history (preserved):
https://docs.google.com/spreadsheets/d/1BHaGJHkXxf_UfZdyTKF2zrWNFzIP4IvhaqFMj-83BjU/edit#gid=1877766156&amp;range=A36:V36</t>
  </si>
  <si>
    <t>https://docs.google.com/spreadsheets/d/1BHaGJHkXxf_UfZdyTKF2zrWNFzIP4IvhaqFMj-83BjU/edit#gid=1877766156&amp;range=A36:V36</t>
  </si>
  <si>
    <t>Missing56 unsaved cases remain unavailable and uncertified; do not invent new replay cases. C07 N64 was already independently accepted and is not freshly replayed here; Q22 N256 is separate. Uniform-in-N conditioning, all-length compatible construction, interval-certified decimal gap, production and worldwide priority remain open. Historical search counters/floating diagnostics are outside this replay.</t>
  </si>
  <si>
    <t>[2026-10-13; full status reconciliation]
OPEN: historical attribution / primary-source comparison is the leading recorded task. The accepted scoped correctness proof is not being reopened.
Earlier dated history (preserved verbatim):
Direct one-circulant/one-stage substitution is excluded at the reviewed scope. Full-F8 interval existence and local depth-four expressivity remain accepted. Eight historical source comparisons are retained; Huhtanen2008 and Schmid2000 bodies remain unread, with zero new primary-body comparisons.</t>
  </si>
  <si>
    <t>[2026-10-12 00:22 UTC; bounded F132 primary-source model comparison]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Broad approximate-algorithm scope within the growing-word model; exact complete-contract priority remains unresolved. Packed transforms, lookup tables and charged data movement/setup have strong antecedents. The comparison target is the combined all-length represented-dyadic relative-l2 contract, not sub-NlogN word work alone. The external OpenAI exact-complex preprint uses a different model and is not a project result.</t>
  </si>
  <si>
    <t>Independent scoped ACCEPT excludes a universal direct substitution of an arbitrary circulant by one equal-three-Green unit-edge Hamiltonian Phase44 stage, even with arbitrary invertible complex diagonal masks. Each stage has S+S*=3I and constant nonzero diagonal; constant target diagonal forces scalar similarity and collinear spectrum. Invertible2I+X8, determinant255, is a counterexample. Arbitrary cycle orders and simultaneous permutation similarity are allowed; independent left/right permutations are outside this proof. This is not a global four-stage obstruction or an F8-alone minimum-depth result.</t>
  </si>
  <si>
    <t>Incoming queue 30</t>
  </si>
  <si>
    <t>[2026-10-11 15:54 UTC; independently accepted conservative two-lane guard]
SCOPED PASS at mathematical proof level for Q01's frozen conservative two-lane guard extension, with no mathematical correction. Existing deterministic represented-dyadic finite-word theorem, proof-closed status and related historical statements remain accepted. No production or historical-priority promotion.
Prior dated record, preserved verbatim:
New full paper proof survives two independent read-only reviews at fixed epsilon; no supplied code execution. General merely computable precision schedule must be qualified by its computation cost.
Related current status (scope, not blanket theorem equivalence): Q01: Proof closed. Corrected fixed-word theorem; explicit 2 ≤ t ≤ n domain, total encoding and charged multiword fallback.
Q06: Proof closed. Macro compiler retained; paid dyadic prefix balancing added in S1.
Q09: Proof closed. Exact periodic residual-energy gate permits certified omission of the residual.
Q10: Proof closed. Nonlinear calibration obstruction extended to every finite Weyl/scalar-closed probe family.
[2026-10-10 14:03 UTC; accepted reviews] Q01 consolidation v3 and the Taylor alternative are accepted under the existing Q01/TH-01/FUS-01 identities. Canonical interpolation retains O(N log N/log log N) at fixed/inverse-polylog accuracy, its 2 &lt;= t &lt;= ceil(log2(N+1)) domain, and charged fallback. Taylor inverse-polylog work is weaker: O(N log N/log log log N). Historical source statement stays unchanged. No first all-length or new-discovery credit; implementation and priority remain open.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</si>
  <si>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Independent report phase44_compiler_review_2153/REVIEW.md SHA256466bd452430ddc36c47684ecc132cfa37d7a0b7d3da57d77a48801e0782abcaa; receipt 5da830265ea33d92df50078fad65269675f88b84fab92caf677ba7bb21187950; manifest 44dbaa381dbb8907bb99ff0e1702961d017d0287b56a4ecaf4f75c4940eb0409; exact controls 07ed01a1f06c9be386d98ed8a36036d86f4c52a39d63b5d3b9d85f8f24288761. Candidate report7b0931603089f260a149471705b4e8fc29dcc455db8ad75cdd87f43c3abd85f6; candidate manifest0078fc745eb9907659a77d9f6e7c971a1bb35e6e60a0816939998af45b760285. Fresh reviewer24 cycles/8 stages via direct exact inversions; no original upload or candidate-verifier execution, no interval rerun. Candidate27 cycles/9 stages are separate inherited controls. Saved Library response hashes identify readback records, not the historical original report bytes. Earlier accepted-certificate/corollary pins remain preserved.</t>
  </si>
  <si>
    <t>[2026-10-11 15:54 UTC; independently accepted conservative two-lane guard]
Independent source-bound proof audit of packing/address/carry capacity, paid preparation and fallback, unchanged rounding/error, and wrapper constants. Fresh controls include 8,390,656 parameter cases, 841,533 old-domain P checks, 57,008 lane/catalogue identities and 66,064 synthetic Cartesian entries. These are finite falsification controls, not theorem-sized builds or benchmarks. No supplied program was executed. External human/journal review is not established.
Prior dated record, preserved verbatim:
[2026-10-11; publication-readiness reconciliation] The later Q01 deterministic source/dependency audit verifies the accepted packed-backend, all-length interpolation/fallback and optional split-table bindings. ALG-033 three-grid aggregation and coordinate medians are not dependencies. This adds provenance/model clarity, not a new theorem or production executor; fixed precision/range and growing-word qualifications remain. No external human specialist or journal review is documented in the available evidence; independent agent checks are distinct from external peer review.
Prior dated record, preserved verbatim:
R2 follow-up reconciliation: P2148 model-by-model comparisons read. Chan, Fürer and finite-precision DFT statements are separated; the official OpenAI preprint attribution, statement and model are verified, not its correctness. No complete-contract priority clearance.</t>
  </si>
  <si>
    <t>2026-10-11 22:02 UTC</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</si>
  <si>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The additive split-backend rule 8b≤v is independently accepted at paper-proof level: set P=2 when 8b≤v&lt;32b; otherwise use the original maximal power of two P≤v/(16b). It preserves exactly the old P on the old 64b≤v domain. Precision, quantizers, coefficient certification, total encoding, growing-word contract, output lattice and literal preparation/fallback budgets are unchanged. Uniform backend preparation is O(M^(1/2)), M=2^v; the old eligible domain retains O(M^(1/8)). The total cold dyadic O_c(M(T+log2(v+1))) and all-length O_c(N(t+log2(n+1))) bounds are unchanged. This refines Q01; it is not a new algorithm identity or an ALG-033 sampler repair.
Prior dated record, preserved verbatim:
Accepted cold all-length O(N(t+log log N)) word work, O(N) words, deterministic relative-l2 error &lt;=2^-t for represented dyadics with polynomial dynamic range, supplied 2&lt;=t&lt;=ceil(log2(N+1)). Historical dyadic predecessor is preserved in the linked canonical row. Latest Q01 response-table refinement changes preparation entries, not the total bound. Lineage: the current bound combines the earlier all-length interpolation compiler with DYADIC_PACKED_THEOREM.md and CONDITIONAL_ALL_LENGTH_THEOREM.md, accepted in ALL_LENGTH_INDEPENDENT_ACCEPTANCE.md. The earlier compiler alone does not state this stronger bound. The optional O(N^(1/8)) preparation refinement is dyadic-backend-only.</t>
  </si>
  <si>
    <t>Address-capable word RAM w=Theta(log N), integer arithmetic/shifts/division; coefficients use O(log N+p) bits. Finite binary input and efficiently available precision parameter.</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</si>
  <si>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Bounded experiment complete. Rebuild-per-call direct lookup8 loses its warm edge at N=4096 and 16384. Fixed-radix/lookup fusion stays Theta(N log N); split radix leaves Green solve volume 2Nlog2 N unchanged. A future faster dense-Green executor needs a new fully charged…</t>
  </si>
  <si>
    <t>[2026-10-13; full status reconciliation]
CLOSED: the accepted named scope is complete. No concrete unfinished task at that same scope is recorded; broader work and novelty remain separate.
Earlier dated history (preserved verbatim):
Scoped result recorded; follow-up remains</t>
  </si>
  <si>
    <t>[2026-10-13; full status reconciliation]
Named scope CLOSED using existing recorded independent acceptance / exclusion; this reconciliation is not a new full proof audit. 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
Earlier dated history (preserved verbatim):
ACCEPT SCOPED: correct construction and independently checked fusion, not a faster generic FFT. Warm literal Green time reductions 25.47%, 20.58%, 18.37% at N=4096,16384,65536; fused Green remains 7.34x,7.08x,6.10x slower than direct radix2. No novelty promotion, new-discovery…</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</si>
  <si>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
Prior dated record, preserved verbatim:
Historical dyadic predecessor: Dyadic only. At polynomially small accuracy block size constant and saving disappears. Prototype high-precision tests generate entries on demand and force inadmissible small-N radices; toy eager tables only, no production benchmark or complete implementation verification.
Q01: Final finite-word proof and eager numerical implementation are different milestones. Implementation: Implementation pending
Q06: Need a concrete non-Fourier family with paid envelopes and scaled-template budget. Implementation: Implementation pending
Q09: Rounded subtraction alone is not an energy certificate. Implementation: Implementation pending
Q10: No runtime lower bound for a specified implementation class. Implementation: Not applicable to abstract proof
Current accepted all-length composition: every length N&gt;=2 (N=1 copied), represented-input relative-l2 error, supplied 2&lt;=t&lt;=ceil(log2(N+1)), growing Theta(log N)-bit multiplication/division RAM, and paid cold setup/output. The historical “Dyadic only” restriction does not apply to this current composition. At t=Theta(log N) the current bound is O(N log N). No bit-complexity, production-speed or external OpenAI proof-validation claim.</t>
  </si>
  <si>
    <t>Incoming queue 34</t>
  </si>
  <si>
    <t>[2026-10-12 00:22 UTC; bounded F132 primary-source model comparison]
[2026-10-12; bounded F132 same-model comparison; independently accepted bounded source/model comparison]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Inspect the full Fredriksson–Grabowski development and Chan Appendix B citation lineage for an earlier low-precision complex all-output theorem or a fully charged reduction matching representation, error norm, precision, setup and output. External OpenAI proof/Lean validation would be a separate task.</t>
  </si>
  <si>
    <t>Completed 2026-10-11. Fresh exact full-matrix/field controls, roundoff controls, 110 exact fusion cases (74 binary leaf cases), 240 numerical transform comparisons and 165 rebuild-per-call validations. Sealed 22-file Library ZIP:…</t>
  </si>
  <si>
    <t>[2026-10-12 00:22 UTC; bounded F132 primary-source model comparison]
[2026-10-12; bounded F132 same-model comparison; independently accepted bounded source/model comparison]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ChanEtAl2024: Chan–Jin–Vassilevska Williams–Xu, Faster Algorithms for Text-to-Pattern Hamming Distances, v3 | https://arxiv.org/html/2310.13174v3
[2026-10-10 follow-up comparison; access limits in source ledger]
ChanEtAl2024: Chan, Jin, Vassilevska Williams, Xu: Faster Algorithms for Text-to-Pattern Hamming Distances | https://arxiv.org/html/2310.13174v3
P2148_FURER2014: Martin Fürer: How Fast Can We Multiply Large Integers on an Actual Computer? | https://arxiv.org/pdf/1402.1811
P2148_CHERNIAVSKII_ET_AL2025: Cherniavskii, Gribanov, Malyshev, Pardalos: Delta-modular ILP Problems of Bounded Codimension, Discrepancy, and Convolution | https://arxiv.org/html/2405.17001v5
P2148_FG2009_LEAD: Fredriksson and Grabowski: Fast Convolutions and Their Applications in Approximate String Matching | https://citeseerx.ist.psu.edu/document?doi=c30b3abbb0106450853236609748fcb87bdf4f0e&amp;repid=rep1&amp;type=pdf
P2148_OPENAI2026: OpenAI: An explicit power saving for the exact discrete Fourier transform | https://github.com/openai/math/blob/fd4aeeb2ee4fc729c18d98444fed42fd0529eeeb/preprints/An-explicit-power-saving-for-the-exact-discrete-Fourier-transform-September-25-2026/main.pdf</t>
  </si>
  <si>
    <t>Independently accepted Phase38 audit reconstructs all matrix data and exhausts five sizes over two primes. One zero at N64 in the second prime is explicitly resolved by nonzero first-prime image. N128/256 only fixed-order plus finite samples, not all-permutation exclusion. This catalogue does not rerun billion-scale enumeration.</t>
  </si>
  <si>
    <t>[2026-10-11 23:04 UTC; independently accepted Q01 bounded resource refusal]
[2026-10-11; Q01 independently accepted bounded resource refusal]
Independent review packet Q01_Packed_Execution_Resource_Blocker_Independent_ACCEPT_2026-10-11.zip; INDEPENDENT_REVIEW.md, SOURCE_BINDING.json and INDEPENDENT_RESULTS.json. Exact author archive SHA256 209045e1b53af25d3b67a831a44f13c939ba4bf934ca49a06a085a97797e3504. Fresh independent controls and byte-identical relocated author replay passed. Predecessor programs remained inert; reviewer made no external write.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Final review Library libfile_0a2136563f10819195b4121e9d2ca434 v0, Q01_Two_Lane_Guard_Independent_Review_2026-10-11.zip, SHA256 e67ba541d3aea27c5672d2631fbde69cce602278a60c145609503c3b16eebade; review body f5ef4231f5373b28290165a9757f2c7c5c935884128faeb4e483f6205d08afa8. Frozen author Library libfile_d596732a27f881919dfb18c6b646da4d v0, ZIP SHA256 1c96cbd217a87c9ee03b60e0725c144966b9740b5a66b13e31f9b511e41848b4; note SHA256 d761e888825518211547bd2039963048aa466215cbd36482418f7f26373c4a9e. Exact Library roundtrips and 15 author/16 review payload hashes verified. Source originals remain unchanged.
Prior dated record, preserved verbatim:
https://github.com/AgentSlop-Si/research/blob/main/math/archive/objects/a1/a18a347674000c77f29ad86d5ffad2986b4f1091bcb25a3f9487905216a09f84__THEORY.md | export SHA256 a18a347674000c77f29ad86d5ffad2986b4f1091bcb25a3f9487905216a09f84
https://github.com/AgentSlop-Si/research/blob/main/math/archive/objects/8c/8c8c167152c1746082541489f6989eed1f24646222b8634aa50bc93b0ec7af8b__README.md | export SHA256 8c8c167152c1746082541489f6989eed1f24646222b8634aa50bc93b0ec7af8b
https://github.com/AgentSlop-Si/research/blob/main/math/archive/objects/4f/4f041d4bb219cc417ec92511463e28ea954cbec8258d2652a88fdb325a12ff40__norm_tabulation_review.md | export SHA256 4f041d4bb219cc417ec92511463e28ea954cbec8258d2652a88fdb325a12ff40
Q01 current accepted scope: https://docs.google.com/spreadsheets/d/1BHaGJHkXxf_UfZdyTKF2zrWNFzIP4IvhaqFMj-83BjU/edit#gid=1877766156&amp;range=A4:V4
Q06 current accepted scope: https://docs.google.com/spreadsheets/d/1BHaGJHkXxf_UfZdyTKF2zrWNFzIP4IvhaqFMj-83BjU/edit#gid=1877766156&amp;range=A9:V9
Q09 current accepted scope: https://docs.google.com/spreadsheets/d/1BHaGJHkXxf_UfZdyTKF2zrWNFzIP4IvhaqFMj-83BjU/edit#gid=1877766156&amp;range=A12:V12
Q10 current accepted scope: https://docs.google.com/spreadsheets/d/1BHaGJHkXxf_UfZdyTKF2zrWNFzIP4IvhaqFMj-83BjU/edit#gid=1877766156&amp;range=A13:V13
Follow-up novelty audit: research_cycle_2148/packed_fourier_priority/REPORT.md | SHA256 60e05d8bad5a9dbd95433dd9ffd81273e482f6aaaac2a85fe1d6658f113206d5
Primary source ledger: research_cycle_2148/packed_fourier_priority/PRIMARY_SOURCE_ACCESS.json | SHA256 035a21a8d6e9f108d50e6dfd1409d10c01e67b39eca8f1804e469602b7efcef6</t>
  </si>
  <si>
    <t>No freely variable Green couplings or external endpoint changes, no all N. Padded resultant zero is inconclusive under degree drops. Sampled larger mappings do not yield universal exclusion.</t>
  </si>
  <si>
    <t>Methods/certification appendix, unranked relative to general uniform theorem candidates.</t>
  </si>
  <si>
    <t>[{"archive_relative_path":"master/fft_research_master_20261009/additions/0155_material_coverage_and_new_results/reviews/review_phase38/REVIEW.md","sha256":"2143d2ab2217a372ec231a53aa0eedeb4da3d2b30b1b6ee53c8b4ffd84816554","inspection":"saved independently accepted audit read as inert text"}]</t>
  </si>
  <si>
    <t>Q26: Proof closed. Original Phase39 N4/N8/N16 finite seven-Green exclusion closed: N16 complete cubic enumeration of 10,483,200 mappings per prime independently accepted; no quartic exhaustion or all-N extension.</t>
  </si>
  <si>
    <t>Potential substantive normwise finite-word synthesis; standard Four-Russians mechanism. No model-matched priority clearance, and word complexity cannot be compared as scalar arithmetic.</t>
  </si>
  <si>
    <t>Q26: Larger sizes and broader graph/coupling families remain unclassified; Q27 target-fiber construction is separate. Implementation: Both N16 cubic enumeration records independently reviewed; min rank10, no alternative minor, row mask1023. N16 quartics and N32 remain sampled only.</t>
  </si>
  <si>
    <t>[2026-10-12 00:22 UTC; bounded F132 primary-source model comparison]
[2026-10-12; bounded F132 same-model comparison; independently accepted bounded source/model comparison]
Bounded comparison independently accepted; complete-contract priority remains unresolved. Exact independent review archive SHA256 fe5af6c9fd1105353d7004951b5d5ffedef9e5a676f93f8ce6d8b329191561ec.
Earlier dated history (preserved):
BOUNDED FOLLOW-UP COMPARISON: saved P2148 audit reconciled; worldwide priority unresolved. Correctness remains separately attributed; no new independent proof review.</t>
  </si>
  <si>
    <t>proved_scoped | REVIEW-07 | Internal scoped outcome. Proof/certificate replay limits: accepted_dependency_status: Matching relevant proof/review bodies read; exact source pins and receipt bindings recorded. Historical exhaustive computations not silently promoted to fresh runs.
Source identity/access boundary: 
Documented sanitized exports: 2143d2ab2217a372ec231a53aa0eedeb4da3d2b30b1b6ee53c8b4ffd84816554. Original-byte gaps remain preserved.</t>
  </si>
  <si>
    <t>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t>
  </si>
  <si>
    <t>accepted_scope: Specified six-Green family excluded at N4,8,16,32,64 for arbitrary middle scalar, two nonzero internal masks and two internal permutations.
Model/guards/costs: essential_assumptions: Six cycle orders/gains and both outer mixing coefficients fixed
A and C invertible
All cyclotomic reduction and Green denominator guards
Only displayed mask/permutation slots
charged_cost_scope: Candidate application O(N); dense target O(N³), exhaustive certificate O(N⁵), all separate.
Corrections/rejected extensions: current_scope_reconciliation: Historical review bytes match recorded export hash, not filename source hash.
rejected_or_open_extensions: N128/N256 all-permutation exclusion not proved
No arbitrary coupling/cycle/outer-endpoint exclusion
Zero padded resultant not feasibility</t>
  </si>
  <si>
    <t>fresh_verification: 300 padded quadratic Sylvester identities, including degree drops; historical large exclusion retained
proof_kind: finite certificate plus uniform necessary resultant implication
Review record: research_cycle_2110/review07_weyl/PER_ID_OUTCOMES.json; SHA256 7e95bad2515c24c67d2e7474abafd54f6e980173123b8a5d9cd65707fa968bce.
Consolidation verifies mapping and hashes; it does not rerun all packet checks. No priority claim.</t>
  </si>
  <si>
    <t>No established new theorem at the unproved/failed target level. Standard divide-and-conquer/accounting, useful target specification, unranked.</t>
  </si>
  <si>
    <t>rejected_or_open_extensions: N128/N256 all-permutation exclusion not proved
No arbitrary coupling/cycle/outer-endpoint exclusion
Zero padded resultant not feasibility
Current supplement treatment: 
Packet priority qualification: No priority assessment or upgrade in this consolidation.
Historical gaps and historical current-overlay text are preserved in the consolidated ledger and A:V.</t>
  </si>
  <si>
    <t>Transparent macro replay with unitary resets transfers suitable exact sub-NlogN local primitive into stated stable circuit model. Separately, sqrt-size children of total mass rho N and O(N) paid overhead imply O(N) if rho&lt;1, O(Nloglog N) if rho=1, O(N(log N)^log2 rho) for 1&lt;rho&lt;2; rho=2 restores NlogN.</t>
  </si>
  <si>
    <t>Conditional exact supplied-root arithmetic; numerical stability needs separately bounded intermediates/precision.</t>
  </si>
  <si>
    <t>GFC4 Green/four-layer/partial-Fourier bank compiler not constructed. External OpenAI exact-register algorithm is prior work and its own model, not automatically this stable primitive.
Q01: Final finite-word proof and eager numerical implementation are different milestones. Implementation: Implementation pending
Q06: Need a concrete non-Fourier family with paid envelopes and scaled-template budget. Implementation: Implementation pending</t>
  </si>
  <si>
    <t>[2026-10-13; full status reconciliation]
OPEN: implementation, costing, integration or a stronger extension remains; the earlier accepted scoped result is retained. Shared work view: Q07, FUS-05, NEW-04, TH-07. This is not theorem equivalence.
Earlier dated history (preserved verbatim):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t>
  </si>
  <si>
    <t>https://github.com/AgentSlop-Si/research/blob/main/math/archive/objects/c0/c07cf114f28272884ba7be0d1687f349886f3f6a25d0aa3032a6a00404b3a132__c07cf114f2827288__PROVED_CONDITIONING_TRADEOFF.md | export SHA256 c07cf114f28272884ba7be0d1687f349886f3f6a25d0aa3032a6a00404b3a132
https://github.com/AgentSlop-Si/research/blob/main/math/archive/objects/45/452f9dcc695764d7980e81b28c07d0eda3714293305cd2d73ee810dc393faebe__452f9dcc695764d7__REVIEW.md | export SHA256 21e0914e9457dc07127b16e91c951eaa7265e41cafb633a0a233facb285cc16b
https://github.com/AgentSlop-Si/research/blob/main/math/archive/objects/0a/0a87f075dba77defc60d930c5b93852bc891a0a0f729e827023c5373648bcc74__56_0a87f075dba77def.md | export SHA256 0a87f075dba77defc60d930c5b93852bc891a0a0f729e827023c5373648bcc74
https://github.com/AgentSlop-Si/research/blob/main/math/archive/objects/89/89b33d4f81a235dee4aa7a8f3373c800b3143156a7cfd198f5319dbba3edddd5__046_89b33d4f81a235de.inert.txt | export SHA256 89b33d4f81a235dee4aa7a8f3373c800b3143156a7cfd198f5319dbba3edddd5
https://github.com/AgentSlop-Si/research/blob/main/math/archive/objects/4e/4e2429adc4079d95e95df55f952190cc8221d67acf93339db5911a8d0a77ea9c__THEORY.md | export SHA256 4e2429adc4079d95e95df55f952190cc8221d67acf93339db5911a8d0a77ea9c
Q01 current accepted scope: https://docs.google.com/spreadsheets/d/1BHaGJHkXxf_UfZdyTKF2zrWNFzIP4IvhaqFMj-83BjU/edit#gid=1877766156&amp;range=A4:V4
Q06 current accepted scope: https://docs.google.com/spreadsheets/d/1BHaGJHkXxf_UfZdyTKF2zrWNFzIP4IvhaqFMj-83BjU/edit#gid=1877766156&amp;range=A9:V9</t>
  </si>
  <si>
    <t>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t>
  </si>
  <si>
    <t>Research queue 10</t>
  </si>
  <si>
    <t>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t>
  </si>
  <si>
    <t>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Full guards remain in the cited source row.</t>
  </si>
  <si>
    <t>Standard divide-and-conquer/accounting, useful target specification, unranked.</t>
  </si>
  <si>
    <t>["C01"]</t>
  </si>
  <si>
    <t>D | known mechanism / engineering / attributed input</t>
  </si>
  <si>
    <t>Known mechanism / supporting classical tool</t>
  </si>
  <si>
    <t>Known inputs and exact classical reductions, with no discovery credit. Cite Sawa–Uchida arXiv v1 Theorem 4.8/(4.13), or final journal Theorem 3.6/(3.6), with the explicit parity pullback. Ordinary derivative and q-difference discriminants are different invariants.</t>
  </si>
  <si>
    <t>["Q11"]</t>
  </si>
  <si>
    <t>Root-of-unity q-Lucas factorization H_(Ad+b)(z;ω)=(1+z^d)^AH_b(z;ω) is known; continuous q-Hermite equivalent explicitly appears as equation (2.8) of Atakishiyeva–Atakishiyev–Koornwinder.
General q→1 Hermite degeneration and Disc He_A=product j^j are classical. Standalone Disc J follows from Sawa–Uchida Theorem 4.8 under parity/quadratic pullback to adjacent quasi-Laguerre.
Characteristic-p U′V−UV′−yUV=−y^p identity used in overlap proof is a hook-partition specialization of known pseudo-Wronskian equivalence and Hermite congruence.
The project applies the classical q→1 Hermite leading part to obtain Disc T_n=(q−1)^(n(n−1)/2)E_n with E_n(1)=product j^j; this proves squarefreeness at primitive p^a-th roots when n&lt;p. The half-degree p^a target for a&gt;1 is not covered.</t>
  </si>
  <si>
    <t>Primary-source normalization comparisons distinguish fixed-q identities and terminal polynomials from the moving-q local RS theorem.</t>
  </si>
  <si>
    <t>Prior existence of each ingredient does not alone show the complete fixed-root local coefficient/application is old.
No new current closure; historical limitations remain.</t>
  </si>
  <si>
    <t>For N=5q² with q positive odd, gcd(q,5)=1 and q≡1 mod241, the block C_q=B_N[S,S], S={0,q²,2q²,3q²,4q²}, B_N=(F_N^−1+diag(ω^((N+1)j²/2)))^−1, has exact minimum three diagonally ended Hamiltonian cyclic resolvents over a genuine quadratic extension of Q(η), η=ω^(q⁴). Upper representation has two nontrivial reciprocal-holonomy branches and one diagonal zero-weight branch.</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</si>
  <si>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
[2026-10-10 follow-up comparison; access limits in source ledger]
P2109_Sagan1992: Congruence properties of q-analogs | https://users.math.msu.edu/users/bsagan/Papers/Old/cpq-pub.pdf
AAK2009: On a q-extension of Mehta’s eigenvectors of the finite Fourier transform for q a root of unity | https://arxiv.org/html/0811.4100v2
SawaUchida2018: Discriminants of classical quasi-orthogonal polynomials, with combinatorial and number-theoretic applications | https://arxiv.org/pdf/1802.00605v1
P2109_SU19final: Discriminants of classical quasi-orthogonal polynomials with application to Diophantine equations | https://www.jstage.jst.go.jp/article/jmath/71/3/71_831/_pdf
P2109_IW01: Discriminants and Functional Equations for Polynomials Orthogonal on the Unit Circle | https://arxiv.org/pdf/math/0012259
P2109_GGM16: Durfee rectangles and pseudo-Wronskian equivalences for Hermite polynomials | https://arxiv.org/pdf/1612.05514
Grosu2020: The irreducibility of some Wronskian Hermite polynomials | https://arxiv.org/pdf/2007.00065v1</t>
  </si>
  <si>
    <t>https://github.com/AgentSlop-Si/research/blob/main/math/archive/objects/a8/a82db572a9327b297579202e4482a0dd0ffdc5c7a868800643bb8bf3aa3bedcd__PRIMARY_REDUCTIONS.md | export SHA256 a82db572a9327b297579202e4482a0dd0ffdc5c7a868800643bb8bf3aa3bedcd
https://github.com/AgentSlop-Si/research/blob/main/math/archive/objects/fe/febe207594ae34bd304a3c3baacba7e58c24b550cd39716b9188af44e6d20ab5__DECISION_MEMO.md | export SHA256 febe207594ae34bd304a3c3baacba7e58c24b550cd39716b9188af44e6d20ab5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</si>
  <si>
    <t>Not a growing-dimensional upper family. Base-field-only upper length is unproved. Full B_N inherits only ≥3. No full uniformly cheap B_N or Fourier speedup.</t>
  </si>
  <si>
    <t>Focused additive cyclic-resolvent/secant-sum literature comparison; concise certificate-and-proof exposition with field of definition explicit.</t>
  </si>
  <si>
    <t>[{"archive_relative_path":"master/fft_research_master_20261009/additions/0155_material_coverage_and_new_results/reviews/review_three_green_restricted/REVIEW.md","sha256":"985eab459973fab307ec4081560238fb604d80b9c5b7d14b6d16252d71bbc12b","inspection":"Theorem and/or accepted audit read as inert text in this pass; no supplied program executed, imported, compiled or AST-parsed."},{"archive_relative_path":"master/fft_research_master_20261009/additions/0155_material_coverage_and_new_results/reviews/review_three_green_b5/REVIEW.md","sha256":"9a94e7a640308f32ffcdfb2c9966ae18a77341d07369d2672d1bad4cc48cd828","inspection":"Theorem and/or accepted audit read as inert text in this pass; no supplied program executed, imported, compiled or AST-parsed."},{"archive_relative_path":"master/fft_research_master_20261009/additions/0038_construction_and_source_synthesis/reviews/review_n5_all_orders/REVIEW.md","sha256":"aa91fdec5f08cc03e33652869d41be9f9a53bf3c37838c2d5f8d58532dd54586","inspection":"Theorem and/or accepted audit read as inert text in this pass; no supplied program executed, imported, compiled or AST-parsed."}]</t>
  </si>
  <si>
    <t>Known/derived from established theory. Must be attributed and unranked.</t>
  </si>
  <si>
    <t>Do not count as a newly discovered general theorem. Standard general mechanism with useful explicit denominator/application; no claim of a new trace-duality theorem.</t>
  </si>
  <si>
    <t>Parent argument review and fresh scoped controls in saved report, not a second full independent implementation audit. Proof is explicit classical trace duality.
Related current status (scope, not blanket theorem equivalence): Q03: Proof closed. Common-prime content carry and guarded odd legal-bank minima retained.</t>
  </si>
  <si>
    <t>For nonzero M=sum m_jζ_d^j in O=Z[ζ_d], c=gcd(m_j)&gt;0 and I(M)=sum_(a∈(Z/dZ)^*)Oσ_a(M), one has dcO⊆I(M)⊆cO and I(M)O[1/d]=cO[1/d]. An explicit trace-dual construction gives W∈O with sum_aσ_a(W)σ_a(M)=dc. Consequently a certificate with right side d^L exists iff c has no prime divisor outside d.</t>
  </si>
  <si>
    <t>Every cyclotomic integer, d≥2; separate from conjectured Gaussian special behavior.</t>
  </si>
  <si>
    <t>Does not produce a pure d-power right side without already knowing the unknown content support.
Q03: Keep common-good-component and no repeated-prime assumptions. Implementation: Implementation pending</t>
  </si>
  <si>
    <t>https://github.com/AgentSlop-Si/research/blob/main/math/archive/objects/24/24c66a2a80f71903f198af3837952688095d6ade5f88c2d23e567c131580e8ab__RESEARCH_REPORT.md | export SHA256 24c66a2a80f71903f198af3837952688095d6ade5f88c2d23e567c131580e8ab
https://github.com/AgentSlop-Si/research/blob/main/math/archive/objects/3f/3ff8f742efe7295df8b253d511aa9d4b471740ccfe7dc25737ac295ef41bd008__INTEGRATED_RESULTS.md | export SHA256 3ff8f742efe7295df8b253d511aa9d4b471740ccfe7dc25737ac295ef41bd008
Q03 current accepted scope: https://docs.google.com/spreadsheets/d/1BHaGJHkXxf_UfZdyTKF2zrWNFzIP4IvhaqFMj-83BjU/edit#gid=1877766156&amp;range=A6:V6</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</si>
  <si>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Q11: Proof closed. Fresh full-text inherited C01 audit, decisive five-dimensional lower certificate, upper identities and guards independently accepted at the exact supplementary hash.</t>
  </si>
  <si>
    <t>Q11: Final Delvaux–Van Barel 2008 comparison complete. no matching additive Green length theorem in DV2008 final; worldwide unresolved.
Exact source comparison: PRIMARY-FOURIER. Classical overlap: No matching theorem identified; no novelty inference. Retained: Exact three-term minimum for the fixed five-coordinate transformed target, with inherited certificate dependencies. Remaining: Target is not a Fourier submatrix. No new 576-pair/624-branch certificate replay; growing matrix gets only lower bound three. The no-replay limitation belongs to the primary-source comparison exercise only. Separate current SP11/H01–H05 review freshly reconstructs the decisive certificate and upper guards.</t>
  </si>
  <si>
    <t>Standard general mechanism with useful explicit denominator/application; no claim of a new trace-duality theorem.</t>
  </si>
  <si>
    <t>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t>
  </si>
  <si>
    <t>Research queue 14</t>
  </si>
  <si>
    <t>[2026-10-12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Earlier dated history (preserved):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Earlier dated history (preserved):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Earlier dated history (preserved):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Earlier dated history (preserved):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Earlier dated history (preserved):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Earlier dated history (preserved):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Earlier dated history (preserved):
Q11: Exact additive-length priority unresolved; no full-B upper construction beyond N=5. Implementation: Fresh certificate/control reconstruction independently reviewed; no production or numerical-stability claim.</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</si>
  <si>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Row-specific inherited assessment: Possibly original printed formula/application; proof mechanisms standard. Later generalization demotes a uniquely Hankel or broad-new-elimination interpretation, not the theorem correctness.</t>
  </si>
  <si>
    <t>[2026-10-11 19:40 UTC; reviewed consolidation]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Earlier dated history (preserved):
Adjacent-Hankel theorem accepted by Phase21 independent audit. General-pencil extension is a checked direct derivation in a publication assessment, expressly not a separate independently accepted audit package.
Related current status (scope, not blanket theorem equivalence): Q17: Proof closed. Arbitrary-matrix diagonal-pencil universal factors and reciprocity now independently proved at fixed homogeneous degree.</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</si>
  <si>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R1: exact catalogue statement, proof/status qualifiers and current related overlays screened; full proof and model-matched external novelty unassessed for this row in this pass</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</si>
  <si>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For arbitrary m×m A,B over a commutative ring, D(w)=diag(1,w,...,w^(m−1)), P0=det(A−aDAD), P1=det(B−awDBD), and R=Res_a(P0,P1) with fixed degree-m homogeneous Sylvester convention, set T=m²(2m−1), v=m(m−1)(4m+1)/6 and b=m(m−1)(2m−1)/6.
w^T R(1/w)=(−1)^(m²)R(w); R=w^v(w−1)^(m²)U; w^(2b)U(1/w)=U(w); U=w^bV(w+w^(−1)) with deg V≤b.
The accepted adjacent-Hankel theorem is A_ij=T_(i+j), B_ij=T_(i+j+1), m=s+1. Universal identities survive singular, leading-coefficient-drop, and zero-resultant specializations. Generic w=0 valuation is exact; specialization may raise it.</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</si>
  <si>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accepted_scope: Specified fixed 5x5 principal block C_q at N=5q² has additive Green length exactly three; full B_N only inherits &gt;=3.
Model/guards/costs: essential_assumptions: q positive odd, gcd(q,5)=1, q=1 mod241
Primitive complex ambient root; exact specified chirp target
Hamiltonian structural cycle and diagonal endpoints only; zero weights/singular endpoints allowed in lower bound
Green denominators nonzero
Upper allowed genuine quadratic extension of Q(eta)
charged_cost_scope: Fixed-dimensional application; O(log q) coordinate heights and paid field/root setup; no growing-N executor.
Corrections/rejected extensions: current_scope_reconciliation: Current source, independent review, receipt and retained C01 certificate/result pins match; 576-pair/624-branch exclusion retained as dependency.
rejected_or_open_extensions: No base-field-only upper theorem
No full growing-dimensional upper family
No unmatched endpoint permutations or products
No ambient FFT speedup</t>
  </si>
  <si>
    <t>[2026-10-11 19:40 UTC; reviewed consolidation]
Current accepted P02/R15 scope: fixed formal degree, arbitrary commutative rings; field evaluator claims separately guarded.
Earlier dated history (preserved):
Integral polynomial identities under fixed formal degree. General arbitrary-matrix extension has an assessment-level proof; Hankel specialization has a separate accepted audit.</t>
  </si>
  <si>
    <t>[2026-10-11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fresh_verification: Both upper roots, all 27 guards and 50 target entries reconstructed at F241² specialization; no full lower replay
proof_kind: uniform arithmetic-parameter theorem using accepted finite lower certificate
Review record: research_cycle_2110/review07_weyl/PER_ID_OUTCOMES.json; SHA256 7e95bad2515c24c67d2e7474abafd54f6e980173123b8a5d9cd65707fa968bce.
Consolidation verifies mapping and hashes; it does not rerun all packet checks. No priority claim.</t>
  </si>
  <si>
    <t>[2026-10-12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Earlier dated history (preserved):
[2026-10-11 19:40 UTC; reviewed consolidation]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Earlier dated history (preserved):
Cannot call factors exact after every specialization; cannot infer candidate sufficiency from zero homogeneous resultant. Sparse recovery requires nonzero probes/resultant, linear gcd and global invertibility/cyclic certification. Old benchmark counters and executable domain are separately qualified.
Q17: Specialization may increase vanishing order; generic exact order is not universal. Implementation: Not applicable to abstract proof</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</si>
  <si>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[2026-10-11 19:40 UTC; reviewed consolidation]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Earlier dated history (preserved):
https://github.com/AgentSlop-Si/research/blob/main/math/archive/objects/f7/f7aef958bb7f1d226391c3873609c6b1c577003e166f3b30234dc0f6a95c6d1d__PROOF_ALGEBRA.md | export SHA256 f7aef958bb7f1d226391c3873609c6b1c577003e166f3b30234dc0f6a95c6d1d
https://github.com/AgentSlop-Si/research/blob/main/math/archive/objects/e0/e02483286cfb595cfdff19b976d4360ede9c3ec55759fd6123e765ba1b266f43__PHASE21_AUDIT.md | export SHA256 c39f51b938c1e90c504400bd3269e9b976ebaa46fee4a9dfae1657c9a425bb76
https://github.com/AgentSlop-Si/research/blob/main/math/archive/objects/70/70ac2e66f4060804eea0cad59cb35328557bff58585c16c0bb5fe492a8634a97__ADDENDUM_20261010_0149.md | export SHA256 70ac2e66f4060804eea0cad59cb35328557bff58585c16c0bb5fe492a8634a97
Q17 current accepted scope: https://docs.google.com/spreadsheets/d/1BHaGJHkXxf_UfZdyTKF2zrWNFzIP4IvhaqFMj-83BjU/edit#gid=1877766156&amp;range=A20:V20</t>
  </si>
  <si>
    <t>[2026-10-12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rejected_or_open_extensions: No base-field-only upper theorem
No full growing-dimensional upper family
No unmatched endpoint permutations or products
No ambient FFT speedup
Current supplement treatment: 
Packet priority qualification: No priority assessment or upgrade in this consolidation.
Historical gaps and historical current-overlay text are preserved in the consolidated ledger and A:V.</t>
  </si>
  <si>
    <t>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</si>
  <si>
    <t>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Full guards remain in the cited source row.</t>
  </si>
  <si>
    <t>Final proof keeps one affine endpoint, or complex prime length for two arbitrary endpoints. No arbitrary-depth/approximate extension. Final Delvaux–Van Barel 2008 comparison complete. rank discrepancy bridge distinct relative to DV2008 final; worldwide unresolved. Classical…</t>
  </si>
  <si>
    <t>Possibly original printed formula/application; proof mechanisms standard. Later generalization demotes a uniquely Hankel or broad-new-elimination interpretation, not the theorem correctness.</t>
  </si>
  <si>
    <t>Research queue 15</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</si>
  <si>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SCREENED ONLY: exact statement/status checked; external historical novelty unassessed for this row in this pass</t>
  </si>
  <si>
    <t>Compare the precise three-stage discrepancy obstruction with a specifically identified additional primary source, preserving one affine endpoint or the complex prime-length two-arbitrary-endpoint domain. The final Delvaux–Van Barel 2008 comparison is complete; do not repeat it or infer arbitrary-depth/approximate exclusion.</t>
  </si>
  <si>
    <t>An exact scoped theorem/hypothesis map or qualified nonmatch/access blocker; preserve accepted proof status and leave worldwide priority unresolved.</t>
  </si>
  <si>
    <t>Do not count as a newly discovered general theorem. Classical Cooley–Tukey + tabulation; no originality claim.</t>
  </si>
  <si>
    <t>Exact stage identity and scoped approximate analysis accepted; source tests only finite evidence.
Related current status (scope, not blanket theorem equivalence): Q01: Proof closed. Corrected fixed-word theorem; explicit 2 ≤ t ≤ n domain, total encoding and charged multiword fallback.</t>
  </si>
  <si>
    <t>["C01","F080"]</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</si>
  <si>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Exact Cooley–Tukey identity exposes a common K-point template; quantization produces fixed absolute-error approximation to F_N x/N for bounded inputs. Polynomial tables constrain grouped width and do not give exact O(N) arbitrary-complex DFT.</t>
  </si>
  <si>
    <t>Dyadic N, |x_i|&lt;=1, bounded fixed-point word input, fixed absolute epsilon on F/N; uniform O(log N)-word RAM.</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</si>
  <si>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Exact intermediate alphabet grows. A bottom-leaf-only table leaves Theta(N log(N/K)); polynomial binary tables force K=O(log N).
Q01: Final finite-word proof and eager numerical implementation are different milestones. Implementation: Implementation pending</t>
  </si>
  <si>
    <t>[2026-10-11 23:04 UTC; independently accepted Q01 bounded resource refusal]
[2026-10-11; Q01 independently accepted bounded resource refusal]
Independent review packet Q01_Packed_Execution_Resource_Blocker_Independent_ACCEPT_2026-10-11.zip; INDEPENDENT_REVIEW.md, SOURCE_BINDING.json and INDEPENDENT_RESULTS.json. Exact author archive SHA256 209045e1b53af25d3b67a831a44f13c939ba4bf934ca49a06a085a97797e3504. Fresh independent controls and byte-identical relocated author replay passed. Predecessor programs remained inert; reviewer made no external write.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https://github.com/AgentSlop-Si/research/blob/main/math/archive/objects/85/8512b7be7d104174d737abd279fae61b0a9d3f49b8610376a01fb4096520bfcf__005_8512b7be7d104174.md | export SHA256 8512b7be7d104174d737abd279fae61b0a9d3f49b8610376a01fb4096520bfcf
https://github.com/AgentSlop-Si/research/blob/main/math/archive/objects/38/38bfb47a71a1a2af118a55f4ba97eca0b6cf49bf4f52f1a6fc579a65ab2ac811__138_38bfb47a71a1a2af.md | export SHA256 38bfb47a71a1a2af118a55f4ba97eca0b6cf49bf4f52f1a6fc579a65ab2ac811
https://github.com/AgentSlop-Si/research/blob/main/math/archive/objects/3a/3ab989d3f16daf63056c1037cb9a3d36d6c4770c5b86dddf5e35a57034d54e6f__011_3ab989d3f16daf63.md | export SHA256 3ab989d3f16daf63056c1037cb9a3d36d6c4770c5b86dddf5e35a57034d54e6f
Q01 current accepted scope: https://docs.google.com/spreadsheets/d/1BHaGJHkXxf_UfZdyTKF2zrWNFzIP4IvhaqFMj-83BjU/edit#gid=1877766156&amp;range=A4:V4</t>
  </si>
  <si>
    <t>For positive odd q with gcd(q,5)=1 and q≡1 mod241, B_(5q²) cannot be a sum of two diagonal-ended Hamiltonian Green terms. Principal restriction preserves branch grammar including zero weights/singular masks. Positive Gauss-sign curve also gives a finite but uncomputed exceptional set for eligible N=5m, N≡1 mod4.</t>
  </si>
  <si>
    <t>No explicit cutoff for generic curve; negative-sign generic case unproved; does not exclude other feedback A, products or≥3 branches.</t>
  </si>
  <si>
    <t>[{"archive_relative_path":"master/fft_research_master_20261009/additions/0038_construction_and_source_synthesis/reviews/review_principal_restriction_extension/REVIEW.md","sha256":"8fcf5b11cd161e33b8fcab05acae7bf1f17d0f6775b9d2cca6c8f3807b1ea82f","inspection":"Theorem and/or accepted audit read as inert text in this pass; no supplied program executed, imported, compiled or AST-parsed."}]</t>
  </si>
  <si>
    <t>Classical Cooley–Tukey + tabulation; no originality claim.</t>
  </si>
  <si>
    <t>Do not count as a newly discovered general theorem. Explicit forms of known Ailon/Morgenstern methods; unranked.</t>
  </si>
  <si>
    <t>Scoped classical lower bounds and exact finite-circuit counts remain accepted as attributed inputs. The later primary-source model audit confirms: Morgenstern is bounded-coefficient scalar computation; Ailon's unitary and conditioned results have specific live-coordinate, gate and prefix-condition hypotheses. No automatic lower bound for rounded/data-indexed growing-word integer RAM follows.</t>
  </si>
  <si>
    <t>In-place complex unitary gates require sum b_g log2 b_g&gt;=Nlog2 N; bounded-entry invertible gates obey N/2 ln N&lt;=sum b_g(ln C+0.5 ln b_g). Field split-radix and radix2 have identical A=Nlog2N,M=(N/2)log2N−N+1 under paid i-multiplication; displayed shear lift adds (N/2)log2N operations.</t>
  </si>
  <si>
    <t>Complex no-extra-workspace unitary or bounded-entry model; exact field finite circuit counts separately.</t>
  </si>
  <si>
    <t>[2026-10-11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Earlier dated history (preserved):
Q11: Proof closed. Fresh full-text inherited C01 audit, decisive five-dimensional lower certificate, upper identities and guards independently accepted at the exact supplementary hash.</t>
  </si>
  <si>
    <t>No unrestricted arithmetic, automatic finite-field, or rounded/data-indexed growing-word transfer. Normalization alone does not evade an applicable scale-insensitive conditioned bound, but that bound's gate, workspace and every-prefix condition assumptions must hold. Classical input only; no new FFT impossibility claim.</t>
  </si>
  <si>
    <t>Q11: Final Delvaux–Van Barel 2008 comparison complete. no matching additive Green length theorem in DV2008 final; worldwide unresolved.</t>
  </si>
  <si>
    <t>Write an explicit hypothesis map for any proposed comparison: normalization, scalar versus growing-word operations, gate arity, live coordinates/workspace, every-prefix conditioning, input encoding, preparation and output charges. If an assumption fails, record the mismatch instead of inferring a lower bound.</t>
  </si>
  <si>
    <t>[2026-10-11 21:45 UTC; negative-sign forced-feedback acceptance]
Generic exceptions and an explicit generic cutoff remain uncomputed; no all-N exclusion, other feedback A, products or three-or-more-branch exclusion follows. Preserve Q11 base-field-only three-term and growing-dimensional full-B upper-construction gaps. Exact additive-length priority, production and numerical stability remain unresolved.
Earlier dated history (preserved):
Q11: Exact additive-length priority unresolved; no full-B upper construction beyond N=5. Implementation: Fresh certificate/control reconstruction independently reviewed; no production or numerical-stability claim.</t>
  </si>
  <si>
    <t>proved_scoped | REVIEW-08 | Internal scoped outcome. Proof/certificate replay limits: replay_status: uniform_restriction_and_specialization_logic_reviewed_fresh_small_checks_passed_N5_decisive_certificate_retained_dependency</t>
  </si>
  <si>
    <t>https://github.com/AgentSlop-Si/research/blob/main/math/archive/objects/e2/e202748f566af1087dad79fe096d3f7db940b1a8a26c1e4e3474258191b41394__THEOREM.md | export SHA256 e202748f566af1087dad79fe096d3f7db940b1a8a26c1e4e3474258191b41394
https://github.com/AgentSlop-Si/research/blob/main/math/archive/objects/45/452abe0aa0377541d69bbf20be87f55b8b80370f536e5daa88829b665a1a7a22__PHASE26_AUDIT.md | export SHA256 1d4fe6597ac67101e1ece15c6e2b95748b0b667ddddceb6dc18cbd661ff36ddb
Q06 current accepted scope: https://docs.google.com/spreadsheets/d/1BHaGJHkXxf_UfZdyTKF2zrWNFzIP4IvhaqFMj-83BjU/edit#gid=1877766156&amp;range=A9:V9
Later independent target-model review: Library libfile_f3f150b6bdb881919bf568fa32b389e0, archive SHA256 9887536c1b968e698b9ceb7ddf371d269cec1f0d5577c4e2e97c23ec5fa1c2c2; reviewed report SHA256 88c9a0b2886580c6dab6460e528c7c55398a988d11820154749b36665cfa7972. Catalogue T180.</t>
  </si>
  <si>
    <t>[2026-10-11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Earlier dated history (preserved):
accepted_scope: For positive odd q coprime to5 with q=1 mod241, forced B_(5q^2) cannot be a sum of two diagonal-ended Hamiltonian Green terms. Positive-sign generic curve has finite uncomputed exception set. Fixed five-dimensional block exact-three refinement retained separately.
Model/guards/costs: field_and_grammar: Characteristic-zero/complex lower exclusion with arithmetic q congruence. Zero edge weights and singular diagonal endpoints allowed; unmatched row/column routes and different feedback excluded from claim.
Corrections/rejected extensions: rejected_or_unestablished: No explicit generic cutoff or negative-sign generic anchor
No growing B upper construction from dimension-five upper certificate
No general Fourier algorithm or lower bound</t>
  </si>
  <si>
    <t>fresh_checks: 240 principal restrictions
Four exact square-Gauss identities including q9
F241 eta91/g103/denominator34 specialization
proof_basis: Arc-contraction restriction including degeneracies; square-CRT Gauss identity; regular coefficient-field specialization and properness of closed projective necessary scheme, conditional on the hash-bound accepted algebraic-closure N5 certificate.
Review record: research_cycle_2111/review08_separators/PER_ID_OUTCOMES.json; SHA256 77becd6e804712be7e69180f762d4c2a8505f319ccb4771692edc628ab460d38.
Consolidation verifies mapping and hashes; it does not rerun all packet checks. No priority claim.</t>
  </si>
  <si>
    <t>[2026-10-11 21:45 UTC; negative-sign forced-feedback acceptance]
Independent report chirp_feedback_independent_2135/REPORT.md SHA256 d89108b404074f6b3d995407b61b30acb57aa07069e736b29bf53025292d3c4b; ZIP SHA256 99386248ad9766312e006a2d1846f511cc72d1807d3dcb879f7761b7e85c2893; reviewed final author report 30f0ec725c0df8c4487df5f24aacb98130986fe081ecfd53aab5153a23360a6b. Fresh independent p241/eta91/g103 reconstruction:576 cycle pairs,4320 invertible transitions,624 branches,3120 joint column systems of rank exactly one, every recorded nonzero minor; all boundary controls and isolated replay pass.
Earlier dated history (preserved):
remaining_obligations: Full 576-pair and 624-branch enumeration retained from matching independent audit, not freshly replayed in REVIEW-08
Original exact additive-length priority unresolved
Current supplement treatment: supplemental_sources: supplements/4aed4e38953ac9266f8dbe8995dae1d61046f02972f11c5434c018681eac8df5__AUDIT.md
supplements/79f959f1b57550e031bf99e9d7ff8e5a26f76045bda4ddf56c60f366613940e8__REVIEW_SUMMARY.md
supplements/c118a85e85fd46cffedee07f219c57b19054a46290606fd4e316c51da875600f__ACCEPTANCE_RECEIPT.json
Packet priority qualification: No priority assessment or upgrade in this consolidation.
Historical gaps and historical current-overlay text are preserved in the consolidated ledger and A:V.</t>
  </si>
  <si>
    <t>Explicit forms of known Ailon/Morgenstern methods; unranked.</t>
  </si>
  <si>
    <t>[2026-10-11 22:48 UTC; independently accepted declared-cap resource refusal only]
[2026-10-11; independent bounded acceptance of STR-Q3 declared-cap refusal] Scope-only related implementation evidence: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Keep existing historical novelty unassessed/classical status. Independent review ZIP SHA256 df75e04ba28d9a234da5f4f4c2286a5d3df49582fdc5e594e49d1a56aaa34373.
Earlier dated history (preserved):
SCREENED ONLY: exact statement/status checked; external historical novelty unassessed for this row in this pass</t>
  </si>
  <si>
    <t>Do not count as a newly discovered general theorem. Application/refinement of standard number theory; no independent priority claim.</t>
  </si>
  <si>
    <t>Prime M=Theta(log N); choose rough cofactor K so Q=MK=4N+N^o(1), gcd(Q,d)=1 for 0&lt;|d|&lt;M. Elementary inclusion–exclusion proves termination; phi(Q)/Q=1−O(1/loglog N) sharpens variance to O(log N/N).</t>
  </si>
  <si>
    <t>Unconditional elementary number theory + word RAM, no prime-gap conjecture.</t>
  </si>
  <si>
    <t>Does not produce a faster exact FFT; finite-size threshold and base coefficient model still matter.
No new current closure; historical limitations remain.</t>
  </si>
  <si>
    <t>["C09"]</t>
  </si>
  <si>
    <t>Overparameterized finite seed; no size lift/uniform generator/complexity gain; positive certificate means existence, not positive real coefficients.</t>
  </si>
  <si>
    <t>[{"archive_relative_path":"master/fft_research_master_20261009/additions/0037_exact_seed_and_gates/review_n16_contraction/INDEPENDENT_REVIEW.md","sha256":"69c2d2503921b924349ab928fb43a6a8dcb907186876451b7606a1249cb845b4","inspection":"Theorem and/or accepted audit read as inert text in this pass; no supplied program executed, imported, compiled or AST-parsed."}]</t>
  </si>
  <si>
    <t>Research queue 19</t>
  </si>
  <si>
    <t>proved_scoped | REVIEW-08 | Internal scoped outcome. Proof/certificate replay limits: replay_status: fresh_full_exact_certificate_reconstruction_passed</t>
  </si>
  <si>
    <t>accepted_scope: Exact algebraic full F16 coefficient solution in fixed24-Green-occurrence/384-endpoint model; unique in supplied256-dimensional affine chart and radius1e-9 polydisk, all physical endpoints nonzero.
Model/guards/costs: field_and_grammar: Complex algebraic solution in fixed N16 model; bank/poles/routes/right endpoints fixed, left endpoints complex. Positive certificate means existence, not positive real amplitudes.
Corrections/rejected extensions: rejected_or_unestablished: No uniqueness in full384-variable space
No size lifting, uniform growing coefficient generator, or asymptotic speedup
No finite precision/numerical stability theorem</t>
  </si>
  <si>
    <t>fresh_checks: 2,048 exact Green inverse entries
65,536 exact derivative entries
256 target residual enclosures
384 physical endpoint margins
Every stored rational bound matches exactly
proof_basis: Fresh integer/Fraction rebuild of prescribed routes, Green matrices, cubic map, full derivative, primitive-root enclosure, contraction norms and all physical guards. Every inherited exact rational bound matches.
Review record: research_cycle_2111/review08_separators/PER_ID_OUTCOMES.json; SHA256 77becd6e804712be7e69180f762d4c2a8505f319ccb4771692edc628ab460d38.
Consolidation verifies mapping and hashes; it does not rerun all packet checks. No priority claim.</t>
  </si>
  <si>
    <t>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t>
  </si>
  <si>
    <t>remaining_obligations: Growing-size constructive questions remain outside this finite theorem
Current supplement treatment: supplemental_sources: supplements/DYADIC_AFFINE_CHART.json
supplements/INDEPENDENT_CERTIFICATE.json
supplements/N16_EXACT_LOCAL_EXISTENCE.md
Packet priority qualification: No priority assessment or upgrade in this consolidation.
Historical gaps and historical current-overlay text are preserved in the consolidated ledger and A:V.</t>
  </si>
  <si>
    <t>Application/refinement of standard number theory; no independent priority claim.</t>
  </si>
  <si>
    <t>["C10"]</t>
  </si>
  <si>
    <t>Do not count as a newly discovered general theorem. Classical sampling, concentration and FFT pruning. Implementation/engineering combination.</t>
  </si>
  <si>
    <t>Base theorem accepted with later planner corrections; stale/cross-input plans are invalid.
Related current status (scope, not blanket theorem equivalence): Q09: Proof closed. Exact periodic residual-energy gate permits certified omission of the residual.</t>
  </si>
  <si>
    <t>Importance/signed-atom sampling yields fixed-input additive Fourier approximation; exact heads reduce residual mass. Deterministic full-prefix and repaired single-selection planners preserve the promised chosen error contract and complete outputs.</t>
  </si>
  <si>
    <t>Ideal arithmetic or separately audited bounded-word common-scale simulation; input-adaptive sampling, not input-independent linear estimator.</t>
  </si>
  <si>
    <t>Use relative decay assumptions; vanishing multiplier need not give vanishing absolute error. Repeated whole-input selection can lose claimed cost. Planning must bind actual input/tolerance; source code has stale-state hazards.
Q09: Rounded subtraction alone is not an energy certificate. Implementation: Implementation pending</t>
  </si>
  <si>
    <t>["Q27"]</t>
  </si>
  <si>
    <t>https://github.com/AgentSlop-Si/research/blob/main/math/archive/objects/91/917aeb770759da19d1bf7011a96bb46ef07c127918fd45e2823b53a54a6651e9__917aeb770759da19d1bf7011a96bb46ef07c127918fd45e2823b53a54a6651e9__SPARSE_SURROGATE_RESEARCH.md | export SHA256 917aeb770759da19d1bf7011a96bb46ef07c127918fd45e2823b53a54a6651e9
https://github.com/AgentSlop-Si/research/blob/main/math/archive/objects/17/172809eb3dfc0558a32216205391c86305665d43045f406e1876cc7de44e9bfd__172809eb3dfc0558a32216205391c86305665d43045f406e1876cc7de44e9bfd__SPARSE_SURROGATE_V2_RESEARCH.md | export SHA256 172809eb3dfc0558a32216205391c86305665d43045f406e1876cc7de44e9bfd
https://github.com/AgentSlop-Si/research/blob/main/math/archive/objects/81/811ce88b3cc6c255e9c86e5714f016635877e5de89e742b5da108af8af4d44a6__811ce88b3cc6c255e9c86e5714f016635877e5de89e742b5da108af8af4d44a6__DERIVATION.md | export SHA256 811ce88b3cc6c255e9c86e5714f016635877e5de89e742b5da108af8af4d44a6
https://github.com/AgentSlop-Si/research/blob/main/math/archive/objects/f0/f023fcf6bd1d270a9cbff0d86c4c9873343da8829ce07c9abef2429e0bcca2fc__f023fcf6bd1d270a__DELTA_REVIEW.md | export SHA256 ab76c2274a20c52f23bf9e69e44bf5bde4a48c5fb8484e0830ec420ca1951b41
https://github.com/AgentSlop-Si/research/blob/main/math/archive/objects/d2/d2290213c1db831bb9ba67ec26998aa062f51c93ec8579da26892c346a2f1836__d2290213c1db831bb9ba67ec26998aa062f51c93ec8579da26892c346a2f1836__README.md | export SHA256 d2290213c1db831bb9ba67ec26998aa062f51c93ec8579da26892c346a2f1836
https://github.com/AgentSlop-Si/research/blob/main/math/archive/objects/ce/ce3fde23314cebff16271b56e749e1c7df67a4add9cfe792f583a3dfd8e43682__ce3fde23314cebff16271b56e749e1c7df67a4add9cfe792f583a3dfd8e43682__INDEPENDENT_REVIEW.md | export SHA256 ce3fde23314cebff16271b56e749e1c7df67a4add9cfe792f583a3dfd8e43682
Q09 current accepted scope: https://docs.google.com/spreadsheets/d/1BHaGJHkXxf_UfZdyTKF2zrWNFzIP4IvhaqFMj-83BjU/edit#gid=1877766156&amp;range=A12:V12</t>
  </si>
  <si>
    <t>[2026-10-13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Full guards remain in the cited source row.</t>
  </si>
  <si>
    <t>Success does not solve columns, scales or full factorization. General solver novelty must not be claimed.</t>
  </si>
  <si>
    <t>[{"archive_relative_path":"master/fft_research_master_20261009/additions/0037_exact_seed_and_gates/review_projective_graph/REVIEW.md","sha256":"93b237e0e3d425cc126df06c60d686ec644159fa31e035df38dc7bfa849f4835","inspection":"Theorem and/or accepted audit read as inert text in this pass; no supplied program executed, imported, compiled or AST-parsed."}]</t>
  </si>
  <si>
    <t>Classical sampling, concentration and FFT pruning. Implementation/engineering combination.</t>
  </si>
  <si>
    <t>Do not count as a newly discovered general theorem. Classical/inherited Cooley–Tukey endpoint.</t>
  </si>
  <si>
    <t>The fresh bounded convention gate is complete. Any patch to historical v25 or execution of original exhaustive suites is a separate source-pinned task. Hardened service validation, numerical production, primality/root preparation, bit costs and wider domains remain separate; no faster FFT, unrestricted arithmetic lower bound or novelty claim.</t>
  </si>
  <si>
    <t>Full M-row frame is exact; normalized synthesis unitary. Shared joint evaluator collapses separate Green scans to inherited mixed-radix Cooley–Tukey.</t>
  </si>
  <si>
    <t>Supplied roots and exact field/normalized-complex coordinates with actual input normalization.</t>
  </si>
  <si>
    <t>Constant-row approximation cannot become exact by uncharged full frame. Physical block map singular values differ from normalized summary map; no hidden free recovered inputs.
No new current closure; historical limitations remain.</t>
  </si>
  <si>
    <t>[2026-10-13; full status reconciliation]
OPEN: implementation, costing, integration or a stronger extension remains; the earlier accepted scoped result is retained.
Earlier dated history (preserved verbatim):
Bounded fresh negative-chirp convention/API independently accepted; historical v25 remains unpatched and original exhaustive suites unrun.</t>
  </si>
  <si>
    <t>https://github.com/AgentSlop-Si/research/blob/main/math/archive/objects/50/501df22ab5eca82a91584f5a9688f6bffc29204d24f79a61ec608f78586aacd2__501df22ab5eca82a91584f5a9688f6bffc29204d24f79a61ec608f78586aacd2__INTEGRATED_RESULTS.md | export SHA256 501df22ab5eca82a91584f5a9688f6bffc29204d24f79a61ec608f78586aacd2
https://github.com/AgentSlop-Si/research/blob/main/math/archive/objects/91/912610166b4c74a0e3e77a076560f1f1ef7edf854ec6fbfd879920692d75a94e__REVIEW_REPORT.md | export SHA256 912610166b4c74a0e3e77a076560f1f1ef7edf854ec6fbfd879920692d75a94e</t>
  </si>
  <si>
    <t>Independent ACCEPT of the fresh bounded corrected Weil convention/API: U(E)=F^-1 C_(-E) F. Exact covariance, |im B| row/column support, dense Bruhat proportionality up to nonzero scalar, identity and valuation controls pass. This is a documented typed-input exact audit API with default dense dimension cap125; preparation and caller overrides remain charged. Existing P11 proof/priority scope is unchanged.</t>
  </si>
  <si>
    <r>
      <rPr>
        <rFont val="Arial"/>
        <color rgb="FF1155CC"/>
        <sz val="10.0"/>
        <u/>
      </rPr>
      <t xml:space="preserve">Research queue 21
</t>
    </r>
    <r>
      <rPr>
        <rFont val="Arial"/>
        <color rgb="FF1155CC"/>
        <sz val="10.0"/>
        <u/>
      </rPr>
      <t>Prior work 19</t>
    </r>
  </si>
  <si>
    <t>Q27: Construction open. Target-fiber equivalence and four-ratio local dominance are accepted. Phase41 separately excludes two unitary-cycle summands for N&gt;8 and gives fixed-branch ceilings. Surviving full target fibers remain open.</t>
  </si>
  <si>
    <t>Q27: Classical compatibility/dimension ingredients; exact obstruction priority remains scoped and unresolved.</t>
  </si>
  <si>
    <t>Bounded fresh negative-chirp convention/API independently accepted; historical v25 remains unpatched and original exhaustive suites unrun.</t>
  </si>
  <si>
    <t>Q27: Choose one surviving chart; prove an exact all-row identity or target-specific exclusion with all guards, then charge synthesis and precision. Implementation: Exact local finite controls accepted; no production constructor.</t>
  </si>
  <si>
    <t>proved_scoped | REVIEW-04 | Internal scoped outcome. Proof/certificate replay limits: verification_limits: General target-entry extraction and historical complete graph-solver replay not rerun; no fresh determinant extraction identity claimed.
source_outcome: available_verified_export
missing_assigned_source: False</t>
  </si>
  <si>
    <t>accepted_scope: Selected bilinear projective-row subsystem over specified field/closure; singular endpoint specialization with legal Green denominators.
Model/guards/costs: historical_model_preserved_subject_to_current_scope: Selected necessary row subsystem; base-field root costs separate.
Corrections/rejected extensions: rejected_claims: outcome: failed
claim: Pairwise quadratic tests are sufficient.
outcome: failed
claim: Rank-one transition automatically rejects.
outcome: failed
claim: Closure acceptance certifies a base-field or full Green witness.</t>
  </si>
  <si>
    <t>Classical/inherited Cooley–Tukey endpoint.</t>
  </si>
  <si>
    <t>fresh_checks: checks/CHECK_RESULTS.json#C10
Review record: research_cycle_2057/review04_open_targets/OUTCOMES.json; SHA256 62e8c6ae127d9bb122e92baaece1bcf19d09ab14c2102eee7823f3a273691e13.
Consolidation verifies mapping and hashes; it does not rerun all packet checks. No priority claim.</t>
  </si>
  <si>
    <t>Do not count as a newly discovered general theorem. Finite Heisenberg representation theory is classical; explicit calibrated compiler is supporting.</t>
  </si>
  <si>
    <t>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t>
  </si>
  <si>
    <t>HSH^-1 and HDH^-1 monomial implies H=Mout(I_c tensor F_d^−)Min with cd=N; orientation/calibration fixes actual scalar. Associated compatible interfaces obey m dP dQ&gt;=N.</t>
  </si>
  <si>
    <t>Necessary normal form, not unrestricted converse or cheap application. Supplied action arrays are genuine side information.
No new current closure; historical limitations remain.</t>
  </si>
  <si>
    <t>residual_obligations: Column-direction compatibility, supported-entry scales and legal Green parameters remain unsolved.
Need target-specific all-row identity/exclusion, not merely a passing necessary gate.
Root extraction/extension representation and bit costs are separate.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</si>
  <si>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[2026-10-13; full status reconciliation]
OPEN: implementation, costing, integration or a stronger extension remains; the earlier accepted scoped result is retained.
Earlier dated history (preserved verbatim):
Trusted-object exact reference only: s=4,6,8, N=s², 1–4 nonempty layers, at most 8 occurrences, 64-bit written rational components, precision 0–128. Shared phases, exact routes/constants, beta ceilings and strict damping rho&lt;1 are checked; equality at the rho ceiling is allowed. Cayley charts omit −u at finite parameters. Positive floors uniformly reject; zero is inconclusive and refusal provides no floor or feasibility conclusion. O(E+N+m) rational/index operations excludes additional integer/gcd/bit work; parsed input and enclosure arrays are retained. No stored-rational budget, hostile parser, fixed-word/streaming or physical-resource guarantee. Reviewer 3/16 is a different fixed-residual validation fixture, not an improvement of the author interval-residual 1/8 family. Independent occurrence gauges break the stated common commutant, with squared commutator 34816/50625; this does not exclude every possible gauge.</t>
  </si>
  <si>
    <t>Finite Heisenberg representation theory is classical; explicit calibrated compiler is supporting.</t>
  </si>
  <si>
    <t>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t>
  </si>
  <si>
    <t>Research queue 22</t>
  </si>
  <si>
    <t>Do not count as a newly discovered general theorem. Known Weil/Bruhat mathematics; no independent discovery rank.</t>
  </si>
  <si>
    <t>Odd-prime SL2 action: b=0 branch is monomial, otherwise chirp/Fourier/permutation Bruhat form; exact projective scalar recovered. W has unique LUL shear triple (1,−1,1) under this convention.</t>
  </si>
  <si>
    <t>Does not make the remaining Fourier cheap or show every matrix has this grammar.
No new current closure; historical limitations remain.</t>
  </si>
  <si>
    <t>["C13"]</t>
  </si>
  <si>
    <t>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</si>
  <si>
    <t>2026-10-11 21:30 UTC</t>
  </si>
  <si>
    <t>Known Weil/Bruhat mathematics; no independent discovery rank.</t>
  </si>
  <si>
    <t>Trusted-object exact reference only: s=4,6,8, N=s², 1–4 nonempty layers, at most 8 occurrences, 64-bit written rational components, precision 0–128. Shared phases, exact routes/constants, beta ceilings and strict damping rho&lt;1 are checked; equality at the rho ceiling is allowed. Cayley charts omit −u at finite parameters. Positive floors uniformly reject; zero is inconclusive and refusal provides no floor or feasibility conclusion. O(E+N+m) rational/index operations excludes additional integer/gcd/bit work; parsed input and enclosure arrays are retained. Full guards remain in the cited source row.</t>
  </si>
  <si>
    <t>Does not solve direction discovery; direction-pass/scale-failure explicit N5 control; finite fields need enough nonzero scale choices.</t>
  </si>
  <si>
    <t>Do not count as a newly discovered general theorem. Classical projectors/frames; useful architecture analysis, unranked.</t>
  </si>
  <si>
    <t>[{"archive_relative_path":"master/fft_research_master_20261009/additions/0038_construction_and_source_synthesis/reviews/review_fixed_direction_completion/REVIEW.md","sha256":"052b4155a0737109131d4d668495be161d867e209c1dea5c27717e366a4d339c","inspection":"Theorem and/or accepted audit read as inert text in this pass; no supplied program executed, imported, compiled or AST-parsed."}]</t>
  </si>
  <si>
    <t>Independent audit accepts exact identity, minimax correction and conditioning refinement.
Related current status (scope, not blanket theorem equivalence): Q09: Proof closed. Exact periodic residual-energy gate permits certified omission of the residual.</t>
  </si>
  <si>
    <t>Complete proof accepted; finite controls are supplemental. Weighted monomials and unrestricted runtime are outside scope. Final Delvaux–Van Barel 2008 comparison complete. cycle rank optimization distinct relative to DV2008 final; worldwide unresolved. Classical overlap:…</t>
  </si>
  <si>
    <t>P=V(V*V)^-1 V*; ||F x−F P x||²=||x||²−sum b*Gamma^-1 b. Every fixed proper P has worst-case relative l2 error exactly1. Stationary q=M frame is exact all-input factorization; normalized local singulars lie in [1−delta_q,1+delta_q], delta_q=exp(pi(M−1)(q−1)/(2KM))−1.</t>
  </si>
  <si>
    <t>Exact complex supplied constants; finite precision requires separation/stability theorem.</t>
  </si>
  <si>
    <t>Coordinate leverage sqrt(1−q/M) is not minimax over all inputs. Adaptive sketch-only zero transcript needs &gt;=M rank-N/M observations; direct raw reads outside. No near-subspace numerical membership certificate.
Q09: Rounded subtraction alone is not an energy certificate. Implementation: Implementation pending</t>
  </si>
  <si>
    <t>https://github.com/AgentSlop-Si/research/blob/main/math/archive/objects/a3/a313395ea0fee6ffd5fc0405c457ff4e30a7ee26ea2dbd118326dcf120450566__001_HERO1_PHASE14_AUDIT.md | export SHA256 a313395ea0fee6ffd5fc0405c457ff4e30a7ee26ea2dbd118326dcf120450566
Q09 current accepted scope: https://docs.google.com/spreadsheets/d/1BHaGJHkXxf_UfZdyTKF2zrWNFzIP4IvhaqFMj-83BjU/edit#gid=1877766156&amp;range=A12:V12</t>
  </si>
  <si>
    <t>Research queue 24</t>
  </si>
  <si>
    <t>Compare the exact all-permutation displacement cycle-rank optimization with a specifically identified further primary result, preserving its permutation-only model. The complete proof and final Delvaux–Van Barel 2008 comparison are already accepted; finite controls remain supplemental.</t>
  </si>
  <si>
    <t>An exact model-matched predecessor map or qualified nonmatch/access blocker. No weighted-monomial extension, unrestricted runtime lower bound or historical-priority clearance.</t>
  </si>
  <si>
    <t>Accepted for the exact N=256 affine-column layout. Fresh data reconstructed by the proof author; reviewer checked analytic reductions, not a second replay of every datum. Final Delvaux–Van Barel 2008 comparison complete. fixed layout gate and certificate not in DV2008 final;…</t>
  </si>
  <si>
    <t>proved_scoped | REVIEW-08 | Internal scoped outcome. Proof/certificate replay limits: replay_status: uniform_proof_rederived_fresh_exact_completion_controls_passed</t>
  </si>
  <si>
    <t>accepted_scope: Complete off-support and scale identities, nonzero scales/base coordinates, fixed-route guards and invertible directions characterize completion for supplied directions. Supported affine graph solve has finite-field nonzero exclusions.
Model/guards/costs: field_and_grammar: Supplied projective directions and fixed structural permutations. Invertible endpoint/base completion only; singular-endpoint limit gates have no automatic converse.
Corrections/rejected extensions: rejected_or_unestablished: No direction discovery theorem
No global exclusion from fixed-direction contradiction
Linear consistency is insufficient over small finite fields
No free replacement of prescribed routes at zero edges</t>
  </si>
  <si>
    <t>Research queue 25</t>
  </si>
  <si>
    <t>fresh_checks: 36 full fresh scale identities
600 graph systems versus exhaustive nonzero assignments over F2/F3/F5
Fresh N5 fixed-direction off-support-pass/scale-fail diagnostic
proof_basis: Exact two-Green sandwich identity; directed denominator factorizations and endpoint routing; affine forest parameterization with cycle consistency, pins and forbidden root values.
Review record: research_cycle_2111/review08_separators/PER_ID_OUTCOMES.json; SHA256 77becd6e804712be7e69180f762d4c2a8505f319ccb4771692edc628ab460d38.
Consolidation verifies mapping and hashes; it does not rerun all packet checks. No priority claim.</t>
  </si>
  <si>
    <t>Classical projectors/frames; useful architecture analysis, unranked.</t>
  </si>
  <si>
    <t>Compare the accepted paired-Jacobi gap for the exact N=256 affine-column layout with a named further primary theorem. Preserve the existing analytic review and its explicit limitation that the reviewer did not independently replay every author-reconstructed datum; the final Delvaux–Van Barel 2008 comparison is complete.</t>
  </si>
  <si>
    <t>A precise layout/field/normalization theorem map or qualified nonmatch/access blocker. Do not infer a new full-data replay, arbitrary layout theorem, all-length construction or worldwide priority.</t>
  </si>
  <si>
    <t>remaining_obligations: General direction selection and constructive singular-mask cases remain separate tasks
Current supplement treatment: 
Packet priority qualification: No priority assessment or upgrade in this consolidation.
Historical gaps and historical current-overlay text are preserved in the consolidated ledger and A:V.</t>
  </si>
  <si>
    <t>All eight saved witnesses rebuilt; 56 unsaved historical cases not rerun. Classical sparse-middle closure does not solve parameter search or target construction. Final Delvaux–Van Barel 2008 comparison complete. fixed stage application not in DV2008 final; worldwide unresolved.…</t>
  </si>
  <si>
    <t>ENGINEERING | Caching, sparse edits, codelets and implementation repairs</t>
  </si>
  <si>
    <t>Engineering integration; no established new mathematical theory</t>
  </si>
  <si>
    <t>Do not count as a newly discovered general theorem. Known Good–Thomas/codelet engineering and elementary cross-ratio gate; unranked.</t>
  </si>
  <si>
    <t>Research queue 26</t>
  </si>
  <si>
    <t>Good–Thomas CRT-15 codelet and the stated mixed-radix circuit remain exact in their legal field/root model. The 81-addition/25-multiplication codelet ledger is a universal upper or fixed-instruction count; prepared coefficients can equal 1. At F_61 with primitive 15th root 12, the same codelet needs only 22 nonidentity constant multiplications. The original full-circuit expression must be read under its stated count convention and actual prepared constants.</t>
  </si>
  <si>
    <t>Exact field-operation model counting every nonidentity constant multiplication; supplied prime/root.</t>
  </si>
  <si>
    <t>No asymptotic improvement. Finite comparisons cannot substitute for generic root availability or bit analysis. OpenAI challenge placeholder is not evidence that its separate solution proof is absent/invalid.
No new current closure; historical limitations remain.
Fresh countercontrol disproves an exact-25 nonidentity-multiplication interpretation for every field/root; this is a cost-wording correction, not failure of the DFT identity. No asymptotic or historical-priority upgrade.</t>
  </si>
  <si>
    <t>Select one surviving fixed-stage Hadamard–Segre target chart and specify its free parameters, stage order and inverse guards before testing an all-row target construction. Retain the eight rebuilt witnesses, the unavailable56 historical cases and the completed Delvaux–Van Barel 2008 comparison. Classical sparse-middle closure alone does not solve parameter search.</t>
  </si>
  <si>
    <t>Benchmark an end-to-end reproducible implementation against an appropriate tuned baseline; do not treat caching, bilinearity, Good–Thomas or real FFT packing as new mathematics.</t>
  </si>
  <si>
    <t>An independently checked all-entry target identity with every chart guard, a target-specific exclusion, or a precise missing-source blocker. Do not fabricate the56 unsaved cases or promote partial-row compatibility to full factorization.</t>
  </si>
  <si>
    <t>https://github.com/AgentSlop-Si/research/blob/main/math/archive/objects/64/64d6760e8916cbe205bafcb6b1e2537fcb8c21addb686e60a2b4cac76a630757__THEOREM.md | export SHA256 64d6760e8916cbe205bafcb6b1e2537fcb8c21addb686e60a2b4cac76a630757
https://github.com/AgentSlop-Si/research/blob/main/math/archive/objects/65/65e1012eefbd6c99f7d9a8552f6de9f35594fc6d1ef23ce35003a6b96fa7849c__COST_LEDGER.md | export SHA256 65e1012eefbd6c99f7d9a8552f6de9f35594fc6d1ef23ce35003a6b96fa7849c
Fresh CRT field/root controls: ALG067_COUNT_CONTROLS.json; original evidence SHA256 15559bbf01b34f4b3cea88e607ec73628829d322bfbd4b2cef39c87238d0b980; independent checker SHA256 9b53a9ff3827464f0c4baa0db06c926a44d70507ef0dc5585916ce361b82c400.</t>
  </si>
  <si>
    <t>Research queue 27</t>
  </si>
  <si>
    <t>["F051"]</t>
  </si>
  <si>
    <t>Known Good–Thomas/codelet engineering and elementary cross-ratio gate; unranked.</t>
  </si>
  <si>
    <t>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t>
  </si>
  <si>
    <t>Exact impossibility allows invertible endpoints; metric floor requires unitary endpoints. Classical spectral mechanism; exact application priority unresolved. Not applicable to abstract proof</t>
  </si>
  <si>
    <t>Do not count as a newly discovered general theorem. Known bilinearity/finite differences/Woodbury synthesis; restricted engineering.</t>
  </si>
  <si>
    <t>Exact rational intertwining moves a source resolvent query to target scans; fixed-width closure O(N). Product secant A_iB=2A_(i−1)B−A_(i−2)B+R_iB. Varying degree-dA,dB operands requires product degree dA+dB and corresponding seed prefix.</t>
  </si>
  <si>
    <t>Research queue 28</t>
  </si>
  <si>
    <t>Exact field or exact integer digit model, trusted cache and fully verified relationship metadata.</t>
  </si>
  <si>
    <t>Both-affine products require three seeds, not two. Relation discovery and planning paid; corrupt anchor not authenticated by metadata. Scalar scheduler objective not bit-cost optimum.
No new current closure; historical limitations remain.</t>
  </si>
  <si>
    <t>https://github.com/AgentSlop-Si/research/blob/main/math/archive/objects/86/86c1119ba0e470e2c808086f1e343894e295ec4e0917410589038e51ca623713__86c1119ba0e470e2c808086f1e343894e295ec4e0917410589038e51ca623713__INDEPENDENT_REVIEW.md | export SHA256 86c1119ba0e470e2c808086f1e343894e295ec4e0917410589038e51ca623713
https://github.com/AgentSlop-Si/research/blob/main/math/archive/objects/91/910de7944d36c824c69e699659315bfc176e6b42a5bfabf8b79dc56c123e7315__910de7944d36c824c69e699659315bfc176e6b42a5bfabf8b79dc56c123e7315__INDEPENDENT_REVIEW.md | export SHA256 910de7944d36c824c69e699659315bfc176e6b42a5bfabf8b79dc56c123e7315
https://github.com/AgentSlop-Si/research/blob/main/math/archive/objects/65/65eaef1e9c9049a58fb028c891c0bd5e40e7e3ec693b71d9e28f17c5a500187c__65eaef1e9c9049a58fb028c891c0bd5e40e7e3ec693b71d9e28f17c5a500187c__README.md | export SHA256 65eaef1e9c9049a58fb028c891c0bd5e40e7e3ec693b71d9e28f17c5a500187c</t>
  </si>
  <si>
    <t>Does not prove Fourier outside image. All-r macro-to-ordered-scan lifting shortcut refuted, global lifted-superconcentrator conjecture open.</t>
  </si>
  <si>
    <t>[{"archive_relative_path":"master/fft_research_master_20261009/nonlinear/NONLINEAR_INDEPENDENT_AUDIT.md","sha256":"c2d57223d53fe435445a300027aec7ed2c45266c9a09f5df5754a06223460f68","inspection":"Theorem and/or accepted audit read as inert text in this pass; no supplied program executed, imported, compiled or AST-parsed."}]</t>
  </si>
  <si>
    <t>Known bilinearity/finite differences/Woodbury synthesis; restricted engineering.</t>
  </si>
  <si>
    <t>Do not count as a newly discovered general theorem. Known reuse and output-optimal special workloads, no discovery rank.</t>
  </si>
  <si>
    <t>Rank-r M-vector batch costs O(rNlog N+MrN) after paid basis recognition; s supplied sparse edits cost O(sN) full spectral updates. Circular convolution with cached basis cores and both-side sparse changes follows exact bilinear four-term expansion.</t>
  </si>
  <si>
    <t>Exact ring identities; numerical NumPy/SciPy engine requires its own error checks. Supplied/verified edits and trusted immutable anchors.</t>
  </si>
  <si>
    <t>No free basis/rank recognition, input read, cache population, subscriptions, stale keys, memory or first transform. Wrong cross-term omission when both operands change gives incorrect output.
No new current closure; historical limitations remain.</t>
  </si>
  <si>
    <t>https://github.com/AgentSlop-Si/research/blob/main/math/archive/objects/0b/0bf1ba9d8091d2f5e7479783623a14b2a1e27055e93ffd6071a1e1f2cbb05a37__019_0bf1ba9d8091d2f5.md | export SHA256 0bf1ba9d8091d2f5e7479783623a14b2a1e27055e93ffd6071a1e1f2cbb05a37
https://github.com/AgentSlop-Si/research/blob/main/math/archive/objects/ad/ad60dca00f5e729daedf578fbd6df8be120a0c60f56c58134baed7f6a0aff257__108_ad60dca00f5e729d.md | export SHA256 ad60dca00f5e729daedf578fbd6df8be120a0c60f56c58134baed7f6a0aff257
https://github.com/AgentSlop-Si/research/blob/main/math/archive/objects/ce/ce8b2e31e08f1fb85c060cb0bdd6419227be337a30e16c6b88344d5921846a50__111_ce8b2e31e08f1fb8.md | export SHA256 ce8b2e31e08f1fb85c060cb0bdd6419227be337a30e16c6b88344d5921846a50</t>
  </si>
  <si>
    <t>Research queue 29</t>
  </si>
  <si>
    <t>proved_scoped | REVIEW-04 | Internal scoped outcome. Proof/certificate replay limits: verification_limits: N16 historical tangent/MILP/matroid tests were not rerun.
source_outcome: available_verified_export
missing_assigned_source: False</t>
  </si>
  <si>
    <t>accepted_scope: Specified N8 scalar graph passes every terminal cut; separated-generator image closure has exact complex dimension 60; generic rank-r chart bound.
Model/guards/costs: historical_model_preserved_subject_to_current_scope: Separated-generator polynomial chart, not all quasiseparable representations; generic target theorem.
Corrections/rejected extensions: rejected_claims: outcome: failed
claim: Passing all graph cuts proves coefficient compatibility.
outcome: failed
claim: The local aggregate-block embedding always respects ordered rank-r capacity.
outcome: failed
claim: Generic nonrealizability excludes Fourier.</t>
  </si>
  <si>
    <t>fresh_checks: checks/CHECK_RESULTS.json#M-NONLINEAR-COMPATIBILITY
Review record: research_cycle_2057/review04_open_targets/OUTCOMES.json; SHA256 62e8c6ae127d9bb122e92baaece1bcf19d09ab14c2102eee7823f3a273691e13.
Consolidation verifies mapping and hashes; it does not rerun all packet checks. No priority claim.</t>
  </si>
  <si>
    <t>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Full guards remain in the cited source row.</t>
  </si>
  <si>
    <t>Known reuse and output-optimal special workloads, no discovery rank.</t>
  </si>
  <si>
    <t>Do not count as a newly discovered general theorem. Classical FFT packing/caching/vectorization; project integration may be useful without new mathematics.</t>
  </si>
  <si>
    <t>Known engineering; uploaded tests/benchmarks historical only, no current execution.</t>
  </si>
  <si>
    <t>residual_obligations: No Fourier-target nonmembership or construction follows from generic codimension.
All-r lifted ordered routing remains open after failure of the local aggregate embedding.
N16 tangent witness is only first-order and not a universal target exclusion.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</si>
  <si>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Ring-valid lazy transform views combine shifts, modulations, sparse edits and linear combinations; selective binary subproblem caching shares exact repeated nodes. Classical two-real-signals packing uses one complex FFT plus O(N) unpacking.</t>
  </si>
  <si>
    <t>Workload-specific machine/word and floating arithmetic, distinct from exact operation theorems.</t>
  </si>
  <si>
    <t>Two arbitrary complex inputs cannot be injectively linearly packed into one same-sized complex vector. Tuned real FFT baseline may beat packing. Float cancellation, dtype/stride guards, stale plans and empirical crossover must be checked.
No new current closure; historical limitations remain.</t>
  </si>
  <si>
    <t>[2026-10-13 14:29:35 UTC; accepted-source cutoff]
The 34-phase parent remains OPEN, priority 50. Select an unclassified coordinate slice or distinct uniform mechanism under the frozen witness, chart, unit-phase domain and six inverse guards. Do not repeat either completed consecutive-slice batch.
Earlier dated history (preserved verbatim):
[2026-10-13 12:24:37 UTC; frozen accepted-source cutoff]
The full 34-phase fiber remains OPEN at priority 50. Choose a genuinely unclassified coordinate slice or a distinct uniform mechanism under the frozen witness, chart, unit-phase domain and six inverse guards. Do not repeat the now-complete stage-1 branch-1 triple census.
Earlier dated history (preserved verbatim):
[2026-10-13; source cutoff 10:52 UTC; newly recovered-source proposal]
Full 34-phase target fiber remains OPEN at 50. Choose a structurally justified remaining class among 5807 unclassified coordinate triples, preserving the pinned witness and all six guards. No full-fiber, other-witness, nonunit-gain or four-phase extrapolation follows from the completed class.
Earlier dated history (preserved verbatim):
Full 34-phase Fourier target fiber remains OPEN: 5,851 of 5,984 pinned triples remain unclassified. The denominator choose(34,3) includes mixed-stage triples; this new same-stage slice adds exactly one tuple. No other frozen witness, symmetry transfer, general same-branch family, four-or-more-phase result, free interstage diagonal, nonunit internal gain, larger N, target construction, runtime or historical-priority conclusion follows. Q27 remains progressed/open; the next bounded obligation is another pinned triple or a justified transfer theorem.</t>
  </si>
  <si>
    <t>https://github.com/AgentSlop-Si/research/blob/main/math/archive/objects/e5/e5e5c4d8a0fae96fb4040c6170c77a23cf71d48f594d697f38f4300a879aa510__README.md | export SHA256 e5e5c4d8a0fae96fb4040c6170c77a23cf71d48f594d697f38f4300a879aa510
https://github.com/AgentSlop-Si/research/blob/main/math/archive/objects/4b/4bdb965b811b5f29167fb816ea2a6269c5e541a18eff5eb5bd37bb7f6e4c2365__README.md | export SHA256 4bdb965b811b5f29167fb816ea2a6269c5e541a18eff5eb5bd37bb7f6e4c2365
https://github.com/AgentSlop-Si/research/blob/main/math/archive/objects/e0/e00564ed7ae51bde7409ffdfd07691bef46c69fc013ff6cb7fe51fc3b7efd995__HARDENING_NOTES.md | export SHA256 e00564ed7ae51bde7409ffdfd07691bef46c69fc013ff6cb7fe51fc3b7efd995</t>
  </si>
  <si>
    <t>[2026-10-13; source cutoff 10:52 UTC; newly recovered-source proposal]
OPEN: full 34-phase fiber; nonconsecutive branch class accepted
Earlier dated history (preserved verbatim):
[2026-10-13; full status reconciliation]
OPEN: implementation, costing, integration or a stronger extension remains; the earlier accepted scoped result is retained.
Earlier dated history (preserved verbatim):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t>
  </si>
  <si>
    <t>Classical FFT packing/caching/vectorization; project integration may be useful without new mathematics.</t>
  </si>
  <si>
    <t>["F060"]</t>
  </si>
  <si>
    <t>Do not count as a newly discovered general theorem. Classical identities and Fermat-ring correctness synthesis; unranked.</t>
  </si>
  <si>
    <t>Repeated-digit, sparse-digit, fixed-run and baseline-plus-exception decompositions give O(s(n+m)) digit-kernel work, with every carry. Prime-free dyadic m&gt;=2n−1 uses P=2^t+1&gt;C, t multiple m/2, omega=2^(2t/m); principal-root orthogonality holds even for composite P.</t>
  </si>
  <si>
    <t>Exact canonical digits, constructed composite ring, no hidden CRT/primality/root oracle.</t>
  </si>
  <si>
    <t>Elementary general backend not asymptotically competitive. Coefficient convolution wider than digits. Cached numerical vs coefficient formats have different bit widths; scalar MST not bit-optimal.
No new current closure; historical limitations remain.</t>
  </si>
  <si>
    <t>https://github.com/AgentSlop-Si/research/blob/main/math/archive/objects/20/20a1b09d49db1f52029725fe169fa3a326efc15d299e8fc2363aa03c3bc7a032__20a1b09d49db1f52029725fe169fa3a326efc15d299e8fc2363aa03c3bc7a032__INDEPENDENT_REVIEW.md | export SHA256 20a1b09d49db1f52029725fe169fa3a326efc15d299e8fc2363aa03c3bc7a032
https://github.com/AgentSlop-Si/research/blob/main/math/archive/objects/2a/2afbf02d55f2c55e2b1bd73cd3eebcce8ec777cc216c42f8a98adf9392dab5e2__2afbf02d55f2c55e2b1bd73cd3eebcce8ec777cc216c42f8a98adf9392dab5e2__INDEPENDENT_REVIEW.md | export SHA256 2afbf02d55f2c55e2b1bd73cd3eebcce8ec777cc216c42f8a98adf9392dab5e2
https://github.com/AgentSlop-Si/research/blob/main/math/archive/objects/33/33cb0a98b2111c2d60c649ee5ef38008e720fccfc5e01b01219c416108d70817__33cb0a98b2111c2d60c649ee5ef38008e720fccfc5e01b01219c416108d70817__README.md | export SHA256 33cb0a98b2111c2d60c649ee5ef38008e720fccfc5e01b01219c416108d70817
https://github.com/AgentSlop-Si/research/blob/main/math/archive/objects/56/5618cf3cc85e3f2be74758079414aa8f26e80ddf66b193a237543968e33b870e__5618cf3cc85e3f2be74758079414aa8f26e80ddf66b193a237543968e33b870e__README.md | export SHA256 5618cf3cc85e3f2be74758079414aa8f26e80ddf66b193a237543968e33b870e</t>
  </si>
  <si>
    <t>[2026-10-13 14:29:35 UTC; accepted-source cutoff]
Eight stage-2 branch-1 cyclic-consecutive slices are independently accepted. The disjoint accepted union is now 192/5,984 triples, leaving 5,792 unclassified. All 56 stage-1 branch-1 triples remain covered; the other 48 stage-2 branch-1 triples are not covered by this review.
Earlier dated history (preserved verbatim):
[2026-10-13 12:24:37 UTC; frozen accepted-source cutoff]
Seven additional cyclic-consecutive stage-1 branch-1 slices are independently accepted. The exact accepted union is 184 of 5,984 coordinate triples, with 5,800 unclassified; all 56 stage-1 branch-1 triples are covered. The inherited 177 proofs are dependencies and were not replayed in this seven-slice review.
Earlier dated history (preserved verbatim):
[2026-10-13; source cutoff 10:52 UTC; newly recovered-source proposal]
Independent bounded-class ACCEPT: all 48 nonconsecutive triples among stage-1 branch-1 edges 8..15 are excluded at the pinned N=8 witness, with exactly 44 new coordinate labels and four inherited labels. The accepted union is 177/5984, leaving 5807 unclassified. Every other phase, all six inverse guards, both unweighted stage sums and M=S2*S1 are retained. Exact characteristic-zero multiplier identities establish exclusion; no matrix entry is divided out.
Earlier dated history (preserved verbatim):
Independent ACCEPT excludes exactly the pinned original Phase42 N=8 stage-1 triple (8,9,14) from external invertible row/column monomial equivalence to F8. The other 31 free phases, all 14 tree-pinned edges, original six directed masks, unit internal gains, unweighted three-Green sums, M=S2*S1 and absence of an interstage diagonal remain fixed; all six inverse guards are nonzero. Forty-two constant Gaussian-rational multipliers prove sum c_j Q_j=F and sum c_j P_j=F² coefficientwise, where F=1−h_11 xyz. Adding this one disjoint tuple gives 133/5,984 accepted pinned triples and 5,851 unclassified. All earlier accepted tuples, pairs and circles are inherited unchanged.</t>
  </si>
  <si>
    <t>Research queue 30</t>
  </si>
  <si>
    <t>No closed-form/uniform coefficients or all-size lift; compatible with larger-size exclusions.</t>
  </si>
  <si>
    <t>[{"archive_relative_path":"master/fft_research_master_20261009/additions/2213_ongoing/review_f8_certificate/INDEPENDENT_REVIEW.md","sha256":"73f74388461972c5fdfac25d22b00ad56834907f95c676b2f33d3174426fc2e4","inspection":"Theorem and/or accepted audit read as inert text in this pass; no supplied program executed, imported, compiled or AST-parsed."}]</t>
  </si>
  <si>
    <t>Classical identities and Fermat-ring correctness synthesis; unranked.</t>
  </si>
  <si>
    <t>[2026-10-13 14:29:35 UTC; accepted-source cutoff]
Scoped independent acceptances: Q27-STAGE2. Exact review/archive pins are preserved in the 14:29:35 UTC proposal source index. libfile_ebbdb0ddf7d48191914e364fa4acedbb
Earlier dated history (preserved verbatim):
[2026-10-13 12:24:37 UTC; frozen accepted-source cutoff]
Q27-SEVEN: libfile_173e75676da08191bc8e10fca8f36044; archive SHA-256 3d504a7004f703c790e1b030a91a9d47cdf67059606b4748680ebc6c0f9c69da
Earlier dated history (preserved verbatim):
[2026-10-13; source cutoff 10:52 UTC; newly recovered-source proposal]
Q27: sources/Q27/REPORT.md; SHA-256 c92a946f8bb57dfc6abb868cb604ad3ef7720eda48c844027ded121ee9776d40
Earlier dated history (preserved verbatim):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</si>
  <si>
    <t>[2026-10-13; source cutoff 10:52 UTC; newly recovered-source proposal]
Priority 50 is unchanged. Accepted coordinate coverage is now 177/5984, leaving 5807 unclassified; a further justified class-level argument is needed for broader progress.
Earlier dated history (preserved verbatim):
Only133/5984 triples are classified. A class-level rule has more information gain than repeated single-tuple exclusions; full synthesis remains open. Triage from recorded evidence, 2026-10-12; not a proof or novelty probability.</t>
  </si>
  <si>
    <t>Do not count as a newly discovered general theorem. Known pruning/deferred computation engineering; no asymptotic novelty.</t>
  </si>
  <si>
    <t>[2026-10-11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Earlier dated history (preserved):
[2026-10-11; final independent reverse-solver acceptance] Independently ACCEPTED: reverse recurrence solves diag(d)+beta*S over a field for N&gt;=2, beta nonzero, with exact determinant/invertibility guard and O(N) preparation/solve. Zero diagonal entries allowed. Requested N16/GF1201 and N12/GF181 supplied-generator constructor witnesses verified. Clarification of the prior wording “full-detector-domain”: these supplied-generator witnesses satisfy static field/length guards only, not every downstream convolution-backend condition. Older GreenSparse fixed-generator behavior is a separate source route.
Prior dated record, preserved verbatim:
[2026-10-11; scoped independent domain/lifecycle audit] Existing preview-then-complete scheduling mathematics is retained. Constructor and post-completion preview defects persist in the observed byte-identical Phase24–26 lineage. Fresh full-detector-domain witnesses include N=16/GF(1201), omega=473, zero L diagonal at 14 and det(P)=det(L)=519; N=12/GF(181), omega=7, zero at 7 and determinants 67. A proved O(N) reverse cyclic-solver repair specification avoids diagonal inversions; fresh exact controls cover 862 plans and 3,815 right-hand-side solves. A guarded lifecycle reference passes 2,912 schedules. No repaired source executable is accepted.
Prior dated record, preserved verbatim:
Independent audit accepts scheduling mathematics, reports concrete API/domain defects.</t>
  </si>
  <si>
    <t>[2026-10-13 14:29:35 UTC; accepted-source cutoff]
Eight stage-2 branch-1 cyclic-consecutive slices are independently accepted. The disjoint accepted union is now 192/5,984 triples, leaving 5,792 unclassified. All 56 stage-1 branch-1 triples remain covered; the other 48 stage-2 branch-1 triples are not covered by this review.
Earlier dated history (preserved verbatim):
[2026-10-13 12:24:37 UTC; frozen accepted-source cutoff]
Seven additional cyclic-consecutive stage-1 branch-1 slices are independently accepted. The exact accepted union is 184 of 5,984 coordinate triples, with 5,800 unclassified; all 56 stage-1 branch-1 triples are covered. The inherited 177 proofs are dependencies and were not replayed in this seven-slice review.
Earlier dated history (preserved verbatim):
[2026-10-13; source cutoff 10:52 UTC; newly recovered-source proposal]
Independent bounded-class ACCEPT: all 48 nonconsecutive triples among stage-1 branch-1 edges 8..15 are excluded at the pinned N=8 witness, with exactly 44 new coordinate labels and four inherited labels. The accepted union is 177/5984, leaving 5807 unclassified. Every other phase, all six inverse guards, both unweighted stage sums and M=S2*S1 are retained. Exact characteristic-zero multiplier identities establish exclusion; no matrix entry is divided out.
Earlier dated history (preserved verbatim):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t>
  </si>
  <si>
    <t>[2026-10-13 14:29:35 UTC; accepted-source cutoff]
The 34-phase parent remains OPEN, priority 50. Select an unclassified coordinate slice or distinct uniform mechanism under the frozen witness, chart, unit-phase domain and six inverse guards. Do not repeat either completed consecutive-slice batch.
Earlier dated history (preserved verbatim):
[2026-10-13 12:24:37 UTC; frozen accepted-source cutoff]
The full 34-phase fiber remains OPEN at priority 50. Choose a genuinely unclassified coordinate slice or a distinct uniform mechanism under the frozen witness, chart, unit-phase domain and six inverse guards. Do not repeat the now-complete stage-1 branch-1 triple census.
Earlier dated history (preserved verbatim):
[2026-10-13; source cutoff 10:52 UTC; newly recovered-source proposal]
Full 34-phase target fiber remains OPEN at 50. Choose a structurally justified remaining class among 5807 unclassified coordinate triples, preserving the pinned witness and all six guards. No full-fiber, other-witness, nonunit-gain or four-phase extrapolation follows from the completed class.
Earlier dated history (preserved verbatim):
Choose a structurally justified class among the remaining 5851 of 5984 pinned triples; prove a class-level compatibility/exclusion criterion rather than silently extrapolate the one newly excluded same-stage tuple.</t>
  </si>
  <si>
    <t>proved_scoped | REVIEW-09 | Internal scoped outcome. Proof/certificate replay limits: source_bound_evidence: The historical search/optimizer, analytic-Jacobian constructor and generation diagnostics were not executed or used as a proof oracle.
inherited_code_executed: False</t>
  </si>
  <si>
    <t>[2026-10-13 14:29:35 UTC; accepted-source cutoff]
Require exact source-bound polynomial identities and a disjoint-label check. Predecessor proofs are inherited, not replayed here. Partial coverage does not prove full-fiber exclusion, an all-size theorem, Fourier synthesis or historical novelty.
Earlier dated history (preserved verbatim):
[2026-10-13 12:24:37 UTC; frozen accepted-source cutoff]
Any new exclusion needs exact source-bound polynomial identities and a disjoint coordinate-label check. Partial slice coverage is not full-fiber exclusion, an all-size theorem, a Fourier algorithm or a historical-novelty conclusion.
Earlier dated history (preserved verbatim):
[2026-10-13; source cutoff 10:52 UTC; newly recovered-source proposal]
The 44 labels are disjoint from the prior 133 labels; geometric slices need not be pointwise disjoint. The necessary squared-modulus condition is not sufficient for Fourier equivalence. No synthesis, runtime saving or historical novelty is accepted.
Earlier dated history (preserved verbatim):
Independent exact certificate for the named slice, with all six guards and full 34-phase denominator retained, or an explicit inconclusive result.</t>
  </si>
  <si>
    <t>accepted_scope: There exists an exact normalized positive F8=S3 P S2 P S1 with P=[0,4,2,6,1,5,3,7], each stage in the stated separated-generator order-one class, 56 Gaussian-rational frozen parameters and 64 complex unknowns within radius 2^-30 of the pinned center. This is existence for the particular Fourier target, not a generic-target dimension assertion.
Model/guards/costs: historical_model_preserved_subject_to_current_scope: Fixed N8 complex algebraic root certificate.
Corrections/rejected extensions: rejected_extensions: No all-N coefficient family, closed-form parameters, uniform synthesis, growing-size stability or asymptotic evaluator follows.
This finite N8 result is compatible with N&gt;=64 three-stage repeated-bit-reversal exclusions and with fixed-anchor two-layer exclusions in a different grammar.</t>
  </si>
  <si>
    <t>Retain selected reference scale minima, outer inverse norms and exact affine layout. No global four-stage infeasibility. Final Delvaux–Van Barel 2008 comparison complete. fixed layout conditional bounds not in DV2008 final; worldwide unresolved. Not applicable to abstract proof</t>
  </si>
  <si>
    <t>[2026-10-12 19:13 UTC; independently accepted named ALG079 CSM1 compiler contract]
Independent bounded ACCEPT qualifies only the pinned factor_sparse_hypercube compiler and immediate migrated-caller accounting correction under named CSM1. For ordinary stable dictionaries with 2^t distinct canonical nonzero coefficients, t=1..4, dyadic 2&lt;=n&lt;=4096, admitted prime 2&lt;=p&lt;=2^31−1 with n dividing p−1 and nonzero canonical delay/alpha, finite termination, returned-factor soundness and completeness for the specified collision-free t-binomial representations are proved. A successful result gives A=c z^b Q and the returned defects imply Q(S)r=D(S)e0 when the separate cyclic certificate holds. The named compiler obligation is closed at this finite contract only.
Earlier dated history (preserved):
[2026-10-12 14:30 UTC; independently accepted bounded historical ALG079 caller migration with witness correction]
Independent bounded ACCEPT of migrated_caller.py SHA256 843e5c12db800b530d200ab7d545ada01a29d3fae93881a24c1deaea342dfd00. The exact 13-module historical closure is now exercised through this named dyadic cold migration, including actual discovery, full cyclic certificate, sparse spectral-denominator evaluation, hypercube compilation and original transform caller. Importing the closure does not qualify every function or script entry point. A preserving observer verifies an ordinary fallback exists before attempted Green construction; fall-through completes one graph, certified exits release storage. Literal compiler instrumentation verifies one missing terminal multiplication only when compilation succeeds, and the migration adds precisely that product.
Earlier dated history (preserved):
[2026-10-12 14:06 UTC; independently accepted bounded ALG079 source-bound ABI and counter bridge]
Independent bounded ACCEPT of the exact source-pinned ABI/counter bridge: the legacy preconstructed-engine API cannot catch constructor failure from a body-only patch, so a lazy raw-metadata boundary is required. The replacement solve counts (3N,2N−1) for beta!=0 and (N,0) for beta=0; retaining the old 3N+1/2N literal charge overstates migration by 2 and 4N+1 field operations respectively. Sequential exclusive delta projection into the pinned Cost or Work sink counts each successful solve once, with pre-solve refusal/nonmutation and detached containers. Validated ordinary cold fallback, preview/reset/close and dyadic lifecycle controls pass. This is a new bridge and static source audit; no historical detector module was executed in this review.
Earlier dated history (preserved):
[2026-10-11 22:21 UTC; independently accepted bounded cyclic lifecycle]
Independent exact-byte audit of the fresh bounded replacement, with separately authored differential/adversarial/ledger controls and a distinct cold author replay. Original exhaustive/public implementation is not reaccepted. No production, priority or discovery upgrade.
Earlier dated history (preserved):
[2026-10-11] Independent all-N proof audit, inert public-contract/source inspection and newly authored exact differential controls; no integrated supplier-code execution. Fresh controls cover 6,296 plans, 113,620 RHS solves, 653 singular rejects and 3,315 invertible zero-diagonal plans. No new discovery or priority clearance.
Prior dated record, preserved verbatim:
[2026-10-11] R2 scoped proof, model and inert-code audit of the named constructor/lifecycle obligations, with source-byte comparison through observed Phase26 and fresh exact controls. Uploaded programs unrun. Mathematical repair specification is proved; source implementation remains unresolved. This is not blanket row closure or external novelty clearance.
Prior dated record, preserved verbatim:
R1: exact catalogue statement, proof/status qualifiers and current related overlays screened; full proof and model-matched external novelty unassessed for this row in this pass</t>
  </si>
  <si>
    <t>[2026-10-11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Earlier dated history (preserved):
Deferred DIF returns selected probes then completes exact radix-two FFT without repeated butterfly arithmetic; Green-conjugated probe and fixed-batch backup counts valid. Good–Thomas mixed-radix uses classical coprime split.</t>
  </si>
  <si>
    <t>proof_revalidation: Reconstructed the actual center product and all 64 unit-increment derivative columns using exact common-denominator Gaussian integer arithmetic. Stage parameter sets are disjoint and every path monomial is square-free in each variable, so these unit differences are exact derivatives. Independently multiplied the supplied dyadic approximate inverse by this fresh Jacobian, enclosed sqrt2 with integer square root, and rebuilt every rational norm bound. The real l1-on-C coordinate norm is submultiplicative. The degree&lt;=6 path-polynomial Hessian bound is 30*8^2*4^4=491520. The contraction/self-map inequalities yield a unique fixed point, eta&lt;1 makes square B invertible, and hence the fixed point satisfies the exact Fourier equations.
fresh_verification: Full 120-parameter center/product, all 64 derivative columns, 64x64 B*J, exact residual/sqrt2 enclosure and all eight stored rational bounds freshly recomputed.
Every stored rational numerator/denominator agrees exactly: contraction 0.027854455457795704..., self-map 1.3033387074529894e-11&lt;2^-30.
Candidate SHA256 206a8efd5b4a7771f5a0abeeb48031630f46a70479691be8c691e5ec9bec7760 verified against the pinned result.
checks: checks/FRESH_FINITE_CERTIFICATES.json#M-F8-EXACT
branch_and_gauge_audit: All 120 center coordinates and 64 selected indices were checked; every coordinate plus the certified radius stays below M=4. No determinant of a principal stage block is assumed. Exact equality to the invertible Fourier matrix implies whole-stage invertibility afterward. The proof describes locally isolated exact coefficients, not a finite rational coefficient list.
Review record: research_cycle_2113/review09_layouts/PER_ID_OUTCOMES.json; SHA256 ba735868bf0ae1771e53477f36d400908c492a3c79251d6c400bf573846554b1.
Consolidation verifies mapping and hashes; it does not rerun all packet checks. No priority claim.</t>
  </si>
  <si>
    <t>[2026-10-11 22:21 UTC; independently accepted bounded cyclic lifecycle]
Validated prime2&lt;=p&lt;=2^31−1; positive unnormalized DFT, exact-order supplied root, dyadic2&lt;=N&lt;=4096 or N=3*2^k&gt;=6 within4096. Supplied tuple-of-tuples sparse proposal; no discovery/compiler. Only documented public surfaces; fabricated internals, hostile executable objects and concurrent mutable counters excluded. Literal cold field ledger does not include full RAM/bit/host costs.
Earlier dated history (preserved):
Exact supplied compatible field/root plus stricter Green diagonal and closure guards.</t>
  </si>
  <si>
    <t>Research queue 31</t>
  </si>
  <si>
    <t>remaining_obligations: None for local exact N8 existence. Any proposed growing-size use needs its own construction, setup, representation and cost proof.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</si>
  <si>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R35 [2026-10-11 13:14 UTC; provenance recovery] Exact P07 and R35 recovered in Research-cycle-proofs-and-fusion-queue-v1.zip, Library ID libfile_8002d4c6ba148191b59499d34004d057. Proof member proofs/07-matrix-audits.md, Section D with Section B…</t>
  </si>
  <si>
    <t>[2026-10-12 19:13 UTC; independently accepted named ALG079 CSM1 compiler contract]
ALG-079 lifecycle remains progressed/open and overview TO RESEARCH. Detector-wide totality/cost, every caller/importer, whole-lifecycle accounting, production RAM/bit/time and practical speed remain open. Current detector s&lt;=8 cannot produce 16 taps, so t=4 is a bounded compiler over-domain, not an observed detector path. Preserve prior migrated caller acceptance and corrected constructor witnesses: default-green refusal at N16,p1201,root473 and N32,p353,root294, while N64,p193,root125 succeeds. No broad gate, canonical, rank, discovery or novelty promotion. CSM1 is a 124-dimensional source-event contract with explicit opaque built-ins and zero-cost scalar-load/dispatch conventions, not CPython machine counts. Across all attempted candidates including failures, let C be candidate tuples, E expansion-entry visits, S terminal success indicator: inversions=C, field products=tC+E+S, subtractions=E and coefficient negations=tC+S. The migrated caller adds exactly the one missing success product S. Work records only an arithmetic projection and must not be added again to the same field arithmetic or overlapping whole-caller Field totals. Maximum t4 candidate count 524160 and multiplication ceiling 9959041 are safe bounds, not jointly attained promises. Abstract termination assumes declared primitives and sufficient resources; no allocation/interruption immunity.
Earlier dated history (preserved):
[2026-10-12 14:30 UTC; independently accepted bounded historical ALG079 caller migration with witness correction]
ALG-079 lifecycle integration remains progressed/open and overview TO RESEARCH. Execution authorization and independent bounded qualification are satisfied for this exact migrated cold entry; other callers/importers, every-function coverage, full detector/compiler accounting and totality, broader cold-domain/resource contracts and production RAM/bit/time remain open. Earlier source-bound ABI review truthfully kept historical modules inert; this later review is separate actual execution evidence. No all-caller closure, practical speed, priority, ranking or canonical-count promotion. Required document correction: with default green=(7,2,1), original RecurrenceGreen refuses at (N,p,omega)=(16,1201,473), generator 11, L diagonal 14 zero, and (32,353,294), generator 3, L diagonal 25 zero. At (64,193,125), generator 5, original construction succeeds and two original-caller DFT baselines pass. These are exact parameterized witnesses, not universal length claims. The candidate report wrong N64-refusal sentence is preserved as history and superseded by the independent addendum. New migration returns exact outputs on all three. Root/setup Field and detector/graph/solve Work overlap; do not add both views. Selected traffic/backup counters are partial, failed setup is paid, compiled failure needs no extra product, and actual singular denominator checks precede decoding.
Earlier dated history (preserved):
[2026-10-12 14:06 UTC; independently accepted bounded ALG079 source-bound ABI and counter bridge]
ALG-079 lifecycle integration remains OPEN and overview TO RESEARCH. The exact 13-module historical execution authorization is now available for prospective qualification, but that separate real detector/certificate/compiler migration has not been established by this bounded review. Every downstream caller, complete successful/failed branch accounting and production RAM/bit/time/cold model remain open. Preserve earlier accepted solver/lifecycle results and original source history; no theorem/rank/priority/count change. Transform bridge domain: dyadic 2&lt;=N&lt;=4096, verified prime 2&lt;=p&lt;=2^31−1 and supplied exact-order root; solver ABI separately follows its accepted N&gt;=2 contract. Use exclusive sequential ordinary objects, not hostile mutation/concurrent/reentrant sinks. Graph/reset arithmetic is cumulative, storage peaks per epoch; backup reads are separate, alias retention is not free physical storage, repeated full() output copies cost work. storage_bound covers selected components and omits diagnostics/transients/host overhead. Cost output_writes=N is not legacy 2N or full RAM accounting; Work projection is arithmetic only. Root validation/failed optional setup remain charged, and the cold entry does not itself run detector/certifier/compiler.
Earlier dated history (preserved):
[2026-10-11 22:21 UTC; independently accepted bounded cyclic lifecycle]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Earlier dated history (preserved):
[2026-10-11; public-contract addendum] AllLengthGreen exposes b,c=0; retain a diagonal branch for zero shifts or explicitly narrow the API. Witnesses target the supplied-generator AllLengthGreen/RecurrenceGreen route and satisfy static detector field/length guards, not every downstream convolution-backend condition. Remaining: Integrate a compatible solver preserving beta=0 diagonal cases or explicitly restrict API; Independently review actual patched source and all callers/counters; Integrate lifecycle guards in dyadic and mixed-radix APIs; Verify structured certificate and fallback paths, backend domains, backup storage, root/compiler/cold setup and costs; Retain known-engineering classification; no new historical priority claim. Source integration, lifecycle implementation and full costs remain open.
Prior dated record, preserved verbatim:
[2026-10-11; remaining implementation obligations] Integrate and independently test the zero-diagonal-safe solver or a native fallback before optional Green construction; add actual dyadic/Good–Thomas completed-state guards; complete compiler/root/cold-setup counters and preserve the identity-multiplication exception. Repair specification and fresh reference controls do not close production integration, storage, benchmark, or historical-priority obligations. Existing claim and discovery count are unchanged.
Prior dated record, preserved verbatim:
Green constructor can reject invertible N16/GF17 due zero diagonal. Calling full then preview produces wrong DC unless guard repaired; intended preview then full valid. Generic input gets detector overhead.
No new current closure; historical limitations remain.</t>
  </si>
  <si>
    <t>[2026-10-12 19:13 UTC; independently accepted named ALG079 CSM1 compiler contract]
Independent CSM1 review ZIP SHA256 4ba683924d80f3458f61b8a3b475aca47576c3a4c69831f8825b36c161b45160; report 6e28f713774cf05bc780b469de8ae2328ba9f3c4fef4a89cac4feea15db0c4cd. Source reciprocal_union.py 246db30e69b2988aa24134b41b21496727c7e1e67c2af9abbb3d133adc7a037a and migrated caller 843e5c12db800b530d200ab7d545ada01a29d3fae93881a24c1deaea342dfd00 are inert. Fresh reviewer subset-oracle controls cover 512 exhaustive cases/10,176 candidate comparisons, 35 controls and full t=4 zero-delay exhaustion: 524160 candidates, E=7653984, products=9750624, S=0. Eleven final candidate records and 22 selected event dimensions are independently compared; remaining source-event formulas follow the source proof and verified aggregates. Three cold outputs reproduce byte-identically. No historical/candidate program was imported or executed.
Earlier dated history (preserved):
[2026-10-12 14:30 UTC; independently accepted bounded historical ALG079 caller migration with witness correction]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Earlier dated history (preserved):
[2026-10-12 14:06 UTC; independently accepted bounded ALG079 source-bound ABI and counter bridge]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Earlier dated history (preserved):
[2026-10-11 22:21 UTC; independently accepted bounded cyclic lifecycle]
Independent review ZIP SHA256676488a0600d8bfc02fc64e042c884a147b66470db8bde055628c652eb880f22; candidate ZIPf884ae10559f70836768eaa52aa5c41143816c4e4984130f6dd8754341a7b827; code2141c18183e619322443a5bb5660fe52c88018484ccca2392bf88650ef9354d3. Fresh independent26,350 cyclic RHS,2,598 preview/completion schedules,100 structured full-output/cold-ledger matches including40 beta-zero,300 corrupt-certificate fallbacks. Separate author replay reproduces5,996 schedules/16,056 RHS byte-identically.16 review payloads read back; original research executables inert. Accepted bytes include the pre-seal exact-tuple malformed-proposal repair.
Earlier dated history (preserved):
[2026-10-11; final independent mathematical repair acceptance] Library libfile_d0794a2a85e48191ac3128bc92087981 v0, ALG079_Independent_Reverse_Cyclic_Solver_Review_2026-10-11.zip, SHA256 ecfa46d4501e1a12fc7b913fa6912b9e1fab7cd49cbdcd849c5b02a61b137f00. Fresh Library readback is byte-identical; 37 payload manifests independently rechecked in consolidation. Review SHA256 129442910736905090e9da3e2409e0dc718cc5e3826e2f287c042c165b54d0b1. Original author archive unchanged.
Prior dated record, preserved verbatim:
[2026-10-11; verified review locator] Library libfile_0313c7769324819189a081bb7504da73 v0, ALG079_Deferred_FFT_Domain_and_Lifecycle_Review_2026-10-11.zip, SHA256 163d3d0b1c050814cdac8aaa2ea33aca3b0008fe5566619a51597083cbcdb461. Exact Library readback and all 30 manifest payloads verified. Review SHA256 f024a644a4dd213fc3414166085c2b6cd70d0e458ff8e07133a8a222a27e6cfb. Earlier historical and export identities are retained separately below.
Prior dated record, preserved verbatim:
https://github.com/AgentSlop-Si/research/blob/main/math/archive/objects/ad/ad26058648363d6c6cec032b025b1b4ee71326977ffa692580acf7bf97d059c5__PHASE24_AUDIT.md | export SHA256 0600143a433a1c129129c70f1f0709bceed805b7860cda96c299989f6c3b3743
https://github.com/AgentSlop-Si/research/blob/main/math/archive/objects/1d/1da0c9080dcd341a5e9a257478e6ea97cc964458da80b9bd6372358f0c3ddcec__NEGATIVE_GATE.md | export SHA256 1da0c9080dcd341a5e9a257478e6ea97cc964458da80b9bd6372358f0c3ddcec
https://github.com/AgentSlop-Si/research/blob/main/math/archive/objects/20/2024b0f783479cc7733fce7de4e997ade5871a0d61a03eaa7efe525025c1fe06__THEOREM.md | export SHA256 2024b0f783479cc7733fce7de4e997ade5871a0d61a03eaa7efe525025c1fe06
https://github.com/AgentSlop-Si/research/blob/main/math/archive/objects/c5/c59cd20da8cd887df637750cf5aa04fbf99c55fa8c35b7502035f70f8a2bd938__PHASE25_AUDIT.md | export SHA256 faaada1b0231cf65b58e8686ddccc4d9a44995339d2df40ba78009462b14c718
https://github.com/AgentSlop-Si/research/blob/main/math/archive/objects/a9/a9e80e39676542d78ab3d4c0f4f67257e6f5af3b8b5a22c1f7ac3c4d72bdf04d__THEOREM.md | export SHA256 a9e80e39676542d78ab3d4c0f4f67257e6f5af3b8b5a22c1f7ac3c4d72bdf04d</t>
  </si>
  <si>
    <t>[2026-10-13 12:24:37 UTC; frozen accepted-source cutoff]
Scope selection required: supply one source beyond the fixed-sweep/same-cycle restrictions. Freeze zero-input inverse guards, information crossings and the exact Fourier/Weyl identity. Stop at a legal contract or failed premise.
Earlier dated history (preserved verbatim):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t>
  </si>
  <si>
    <t>[2026-10-13; full status reconciliation]
OPEN: a new proof or positive construction remains. Earlier accepted scoped theorems remain complete.
Earlier dated history (preserved verbatim):
Additional classical mixed-Hessian fixed-sweep obstruction independently accepted; the positive regular-source gate stays OPEN. Previously accepted formal-jet equivalence and Green-family bounds retain their exact scopes.</t>
  </si>
  <si>
    <t>Known pruning/deferred computation engineering; no asymptotic novelty.</t>
  </si>
  <si>
    <t>Do not count as a newly discovered general theorem. Underlying invariant explicitly classical Haagerup-type material; specialized certification protocol/application, not a new invariant.</t>
  </si>
  <si>
    <t>[2026-10-13; full status reconciliation]
Named scope CLOSED using existing recorded independent acceptance / exclusion; this reconciliation is not a new full proof audit. Accepted at its explicitly guarded scope in the recorded internal review; this ranking adds no proof or replay acceptance.
Earlier dated history (preserved verbatim):
Accepted Phase20 independent proof/audit, including composite-length criterion and counterfeit controls.
Related current status (scope, not blanket theorem equivalence): Q19: Proof closed. Phase18 curvature energy, forest-holonomy rank and full inherited commutator-spectrum arguments reconstructed and accepted.</t>
  </si>
  <si>
    <t>Four-entry ratios cancel invertible endpoint diagonal scalings. A nonzero-entry M is diagonally/permutation equivalent to F_N iff its anchored ratio grid equals ω^(α_jβ_k) for residue permutations α,β (anchored at zero). A primitive exponent pivot reconstructs the grid, using gcd(t,N)=1 at composite N. Pairwise subgroup histograms alone are insufficient; Sylvester Hadamard matrices supply all-pairs counterfeits.</t>
  </si>
  <si>
    <t>Explicit matrix or queried columns, nonzero entries and root-subgroup membership; theorem applies general admissible N, historical source executable dyadic only.</t>
  </si>
  <si>
    <t>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t>
  </si>
  <si>
    <t>Passing selected ratios or all pair histograms does not certify equivalence. Nonlinear/stateful oracle and uncharged table preparation need separate treatment.
Q19: O(E) exact-scalar diagnostic requires supplied references and paid norm certificates. Source floating-point tests do not give outward-rounded certification. Implementation: Certified finite-precision implementation pending</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</si>
  <si>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Compare the exact invariant and equality/metric claim with classical Fourier equivalence, switching, Gram and spectral methods; preserve unitary versus arbitrary-invertible distinctions.</t>
  </si>
  <si>
    <r>
      <rPr>
        <rFont val="Arial"/>
        <color rgb="FF1155CC"/>
        <sz val="10.0"/>
        <u/>
      </rPr>
      <t xml:space="preserve">novelity breakthough: Q31
</t>
    </r>
    <r>
      <rPr>
        <rFont val="Arial"/>
        <color rgb="FF1155CC"/>
        <sz val="10.0"/>
        <u/>
      </rPr>
      <t>Research queue 34</t>
    </r>
  </si>
  <si>
    <t>https://github.com/AgentSlop-Si/research/blob/main/math/archive/objects/e7/e7413d1d591cfae89647304a88b1ca664dea9602dd86fec79a58688f346a7946__e7413d1d591cfae89647__PHASE20_AUDIT.md | export SHA256 e7413d1d591cfae89647304a88b1ca664dea9602dd86fec79a58688f346a7946
Q19 current accepted scope: https://docs.google.com/spreadsheets/d/1BHaGJHkXxf_UfZdyTKF2zrWNFzIP4IvhaqFMj-83BjU/edit#gid=1877766156&amp;range=A22:V22</t>
  </si>
  <si>
    <t>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t>
  </si>
  <si>
    <t>No optimal Green length, all-nonzero holonomy certificate or growing-size algorithm; constant-size kernels cannot be silently promoted.</t>
  </si>
  <si>
    <t>[{"archive_relative_path":"master/fft_research_master_20261009/additions/0216_review_completion_and_extensions/remaining_bank_certificates_audit/INDEPENDENT_REVIEW.md","sha256":"dd4adebbde308f21a3fa5167fe211e689201c37b65b50ebb2207e33f305f6a35","inspection":"Theorem and/or accepted audit read as inert text in this pass; no supplied program executed, imported, compiled or AST-parsed."},{"archive_relative_path":"master/fft_research_master_20261009/additions/0155_material_coverage_and_new_results/reviews/review_hero0_phase16_gauge_curvature/REVIEW.md","sha256":"6b83dab44ee74f9cd3c905a2b16b78d38a208a7ed5efffcc4430428e098cd88a","inspection":"Theorem and/or accepted audit read as inert text in this pass; no supplied program executed, imported, compiled or AST-parsed."}]</t>
  </si>
  <si>
    <t>[2026-10-13; full status reconciliation]
OPEN / SOURCE-BLOCKED: the exact named source or witness is missing. No failure or acceptance is inferred.
Earlier dated history (preserved verbatim):
Only the specifically retained N3/N4 all-data replay sub-obligation is closed. This advances evidence depth, with no new theorem, canonical entry, count, novelty or rank. Historical reports remain preserved. Finite Hensel digits corroborate the existing simple-root/completeness proof; they do not replace its infinite local-root argument.</t>
  </si>
  <si>
    <t>Underlying invariant explicitly classical Haagerup-type material; specialized certification protocol/application, not a new invariant.</t>
  </si>
  <si>
    <t>Complete independent cold replay of retained Q33 CERT_N3.json,CERT_N4.json,HENSEL_RESULTS.json is accepted: all Green branches/denominators and359 saved entries, full quadratic-lift ranks6/10, exact cyclotomic determinant degrees6/8 and all eight Hensel pairs through97^4. Historical N4 minor66 and accepted minor31 are the same witness with one row swap, since66=−31 mod97. The existing finite-witness/exceptional-complex-witness theorem and proof-closed status are unchanged.</t>
  </si>
  <si>
    <r>
      <rPr>
        <rFont val="Arial"/>
        <color rgb="FF1155CC"/>
        <sz val="10.0"/>
        <u/>
      </rPr>
      <t xml:space="preserve">novelity breakthough: Q33
</t>
    </r>
    <r>
      <rPr>
        <rFont val="Arial"/>
        <color rgb="FF1155CC"/>
        <sz val="10.0"/>
        <u/>
      </rPr>
      <t>Research queue 36</t>
    </r>
  </si>
  <si>
    <t>D | known-theorem corollary / scoped application</t>
  </si>
  <si>
    <t>Independent review ZIP SHA256 8bfab97ed6bb2556d36d258b97d954263e95844965fe0a9a72a2f7e1e34507a6; REVIEW.md cddb1ca6916dce0f3ecb34c13ac8e0755ab48e0df4590afcecb8bf92a4edd0d1. Candidate1cfd5fe14905d9e7a81cfdb0f08ef862962587d6e11c3fa630d2eaefb961bfcb; all32 candidate payloads verified. Fresh reviewer algorithms use geometric Green series, polarized exact lifts, characteristic-zero cyclotomic determinants and Newton Hensel corrections; all saved prime-power pairs and unit guards pass. Independent determinant checks cover94 regular N3 and93 regular N4 residues. Original and author programs remained inert; cold replay/source binding passes.</t>
  </si>
  <si>
    <t>Strong classical overlap: sharp realification formula is a corollary of Gilbert–Rzeszotnik Fourier norm theory. Architecture-specific phase locking stays a scoped application.</t>
  </si>
  <si>
    <t xml:space="preserve">
https://docs.google.com/spreadsheets/d/1BHaGJHkXxf_UfZdyTKF2zrWNFzIP4IvhaqFMj-83BjU/edit#gid=1395216284&amp;range=A17:V17</t>
  </si>
  <si>
    <t>proved_scoped | REVIEW-09 | Internal scoped outcome. Proof/certificate replay limits: source_bound_evidence: The unrelated all-even-square Phase15 spectrum, all Phase16 common-gauge/spectral and generic-defect experiments, and historical larger bank controls are read as context but not newly replayed or merged into this row.
inherited_code_executed: False
Source identity/access boundary: 
Documented sanitized exports: dd4adebbde308f21a3fa5167fe211e689201c37b65b50ebb2207e33f305f6a35. Original-byte gaps remain preserved.</t>
  </si>
  <si>
    <t>https://docs.google.com/spreadsheets/d/1BHaGJHkXxf_UfZdyTKF2zrWNFzIP4IvhaqFMj-83BjU/edit#gid=1395216284&amp;range=A17:V17</t>
  </si>
  <si>
    <t>accepted_scope: The positive-exponent F4 is one paired cyclic-Green layer over a field with primitive eighth root chi and both distinct roots r,s of z^2+(chi+chi^-1)z+chi^2. Separately, the Phase16 exact F4 certificate is a product of two four-Green sums on the stated s=2 rook topologies. Its supplied matrix convention is the negative-exponent root -i. These are two distinct fixed-N4 constructions.
Model/guards/costs: historical_model_preserved_subject_to_current_scope: Fixed N4; algebraic extensions and root setup explicitly required; zero masks allowed.
Corrections/rejected extensions: rejected_extensions: Primitive eighth root alone does not ensure the required split/distinct quadratic.
No optimal Green length, all-edge-nonzero Phase16 holonomy certificate, free global Hamiltonian lift or growing-size speedup follows.</t>
  </si>
  <si>
    <t>ALG-051</t>
  </si>
  <si>
    <t>proof_revalidation: For the paired kernel, [1,chi^-1,-1,chi^-1] is a two-exponential recurrence sequence; finite geometric inversion plus chirp multiplication produces i^(uv). The product of Green guards is8i; rs=i and a is not a quadratic root imply nonzero masks and endpoints. Distinct-root interpolation is essential. For Phase16, safely parsed only the allowed expression AST and verified all arithmetic in the 16-dimensional rational quadratic tower i^2=-1, a^2=1-2i, b^2=1+8i, c^2=1-16i. Every divided element was explicitly inverted and all eight inverse products, two stage sums and the full supplied Fourier product were checked exactly.
fresh_verification: 20 split/distinct paired-kernel positives across 11 prime fields and all primitive eighth roots, with every mask/endpoint/guard and full F4 identity checked;24 missing-split cases rejected.
Rebuilt the F25 repeated-root control: chi=2t, t^2=2, the quadratic has one repeated root although the Green guard is2.
Fresh characteristic-zero verification of all eight Phase16 inverses, exact X/Y stage sums, rook support, Fourier product,12 zero weights and unequal identity-branch weights.
checks: checks/FRESH_RANK_CONTROLS.json#M-FOURIER4-GREEN_local
checks/FRESH_FINITE_CERTIFICATES.json#M-FOURIER4-GREEN_phase16
checks/FRESH_ORBIT_ROUTING.json#branch_controls
branch_and_gauge_audit: The all-nonzero paired local cyclic kernel and sparse-mask Phase16 construction must not be conflated. The latter has exactly 12 zero edge occurrences and cannot be fed into a nonzero-edge holonomy recognizer. Its identity-topology branch has unequal weights, an exact obstruction to any common scalar-reference diagonal gauge. The stated rook-to-four-resolvent construction allows zero weights. A direct sum of local cycles is not one global Hamiltonian cycle.
Review record: research_cycle_2113/review09_layouts/PER_ID_OUTCOMES.json; SHA256 ba735868bf0ae1771e53477f36d400908c492a3c79251d6c400bf573846554b1.
Consolidation verifies mapping and hashes; it does not rerun all packet checks. No priority claim.</t>
  </si>
  <si>
    <t>Adaptive and nonlinear linearization gate</t>
  </si>
  <si>
    <t>FOUNDATIONS | Attributed inputs, scalar tolls and supporting classical tools</t>
  </si>
  <si>
    <t>Do not count as a newly discovered general theorem. Classical differentiation/linearization principle, not new unrestricted lower bound.</t>
  </si>
  <si>
    <t>Accepted scoped algebraic linearization.
Related current status (scope, not blanket theorem equivalence): Q10: Proof closed. Nonlinear calibration obstruction extended to every finite Weyl/scalar-closed probe family.</t>
  </si>
  <si>
    <t>Division-free size-s arithmetic circuit computing a linear map over infinite field linearizes with &lt;=3s gates plus &lt;=s constant preparation at zero; rational circuit at a valid basepoint similarly. A finite generic branch can yield a nonuniform linear circuit.</t>
  </si>
  <si>
    <t>remaining_obligations: None for the local kernels. A global batch lift of the all-nonzero cyclic kernel remains separate and unprovided.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</si>
  <si>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Boolean finite domains have no open-set argument; branch finding or zero denominator cannot be assumed away.
Q10: No runtime lower bound for a specified implementation class. Implementation: Not applicable to abstract proof</t>
  </si>
  <si>
    <t>Preserve attribution and correct model; do not rank a known ingredient as an independent discovery.</t>
  </si>
  <si>
    <t>https://github.com/AgentSlop-Si/research/blob/main/math/archive/objects/a2/a2601a42975c46c8957a02d8b23ca8c8278cba59c1ebc69b0de69c1bf9ba2c7a__24_a2601a42975c46c8.md | export SHA256 a2601a42975c46c8957a02d8b23ca8c8278cba59c1ebc69b0de69c1bf9ba2c7a
Q10 current accepted scope: https://docs.google.com/spreadsheets/d/1BHaGJHkXxf_UfZdyTKF2zrWNFzIP4IvhaqFMj-83BjU/edit#gid=1877766156&amp;range=A13:V13</t>
  </si>
  <si>
    <r>
      <rPr>
        <rFont val="Arial"/>
        <color rgb="FF1155CC"/>
        <sz val="10.0"/>
        <u/>
      </rPr>
      <t xml:space="preserve">novelity breakthough: Q36
</t>
    </r>
    <r>
      <rPr>
        <rFont val="Arial"/>
        <color rgb="FF1155CC"/>
        <sz val="10.0"/>
        <u/>
      </rPr>
      <t xml:space="preserve">Incoming queue 6
</t>
    </r>
    <r>
      <rPr>
        <rFont val="Arial"/>
        <color rgb="FF1155CC"/>
        <sz val="10.0"/>
        <u/>
      </rPr>
      <t>Research queue 39</t>
    </r>
  </si>
  <si>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Planar solve/storage O(N^2); no new full Fourier acceleration or unrestricted circuit lower bound. [2026-10-10 13:00 UTC; reviewed scoped continuation] v30 related-family continuation under the preserved SCHUR-V28 identity; these are distinct direct-coordinate statements, not a…</t>
  </si>
  <si>
    <t>Classical differentiation/linearization principle, not new unrestricted lower bound.</t>
  </si>
  <si>
    <t>This named stage is closed. Low next-cycle priority does not downgrade its correctness or importance. Cap: Latest explicit whole-row status is CLOSED for this named scope; related parent work stays separate. Triage from recorded evidence, 2026-10-12; not a proof or novelty probability.</t>
  </si>
  <si>
    <t>The named scoped stage is recorded CLOSED. This does not close its related parent research.</t>
  </si>
  <si>
    <t>[2026-10-13; full status reconciliation]
Named scope CLOSED using existing recorded independent acceptance / exclusion; this reconciliation is not a new full proof audit. independently_accepted
Earlier dated history (preserved verbatim):
independently_accepted tw G([[A,E],[P,0]]) &gt;= ceil(N/4)-1 for totally nonsingular N by N targets. Fixed h-vertex-minor-free extensions require Q&gt;=ceil(N/4)^2/h^3. Every target has a planar maximum-degree-four realization with M=3N^2+2N.</t>
  </si>
  <si>
    <t>Closed scoped algebraic linearization only. Boolean finite domains lack the required open-set argument; branch finding and zero denominators remain outside this closure.</t>
  </si>
  <si>
    <t>Preserve completed scoped result and sources; reopen only on new contradictory evidence or an explicitly different target.</t>
  </si>
  <si>
    <t>ALG-054</t>
  </si>
  <si>
    <r>
      <rPr>
        <rFont val="Arial"/>
        <color rgb="FF1155CC"/>
        <sz val="10.0"/>
        <u/>
      </rPr>
      <t xml:space="preserve">novelity breakthough: SCHUR-V28
</t>
    </r>
    <r>
      <rPr>
        <rFont val="Arial"/>
        <color rgb="FF1155CC"/>
        <sz val="10.0"/>
        <u/>
      </rPr>
      <t xml:space="preserve">Incoming queue 8
</t>
    </r>
    <r>
      <rPr>
        <rFont val="Arial"/>
        <color rgb="FF1155CC"/>
        <sz val="10.0"/>
        <u/>
      </rPr>
      <t>Research queue 41</t>
    </r>
  </si>
  <si>
    <t>Exact binary NTT and affine-alphabet extension</t>
  </si>
  <si>
    <t>Do not count as a newly discovered general theorem. Known-machinery synthesis. Cantor–Kaltofen plus small-ring tabulation gives same carryless convolution order; affine extension is linearity/elimination corollary.</t>
  </si>
  <si>
    <t>Two independent audits accept theorem with explicit imported Frobenius machinery.</t>
  </si>
  <si>
    <t>["F061"]</t>
  </si>
  <si>
    <t>d=2^r, N=2^d−1, explicit F_(2^d), input affine F2-dimension b: all N cyclic outputs exact in expected O(N(b+1)log(d+2)) word ops, O(N) words. Binary b&lt;=1 gives O(Nloglog N). Arbitrary-length binary carryless convolution O(Lloglog L).</t>
  </si>
  <si>
    <t>Address-capable w=Theta(log N) RAM, bounded words/field element. Exact finite fields; no complex FFT/ordinary integer multiplication.</t>
  </si>
  <si>
    <t>Full output has Theta(Nlog N) bits. No bit-complexity breakthrough; huge constants, no practical win proved; alphabet cardinality alone does not imply logarithmic affine dimension.
No new current closure; historical limitations remain.</t>
  </si>
  <si>
    <t>https://github.com/AgentSlop-Si/research/blob/main/math/archive/objects/37/37ba83e95097b8217456cda82722405fc62e0987e1679084c6b22be4d93cc8ef__EXACT_RESTRICTED_NTT.md | export SHA256 37ba83e95097b8217456cda82722405fc62e0987e1679084c6b22be4d93cc8ef
https://github.com/AgentSlop-Si/research/blob/main/math/archive/objects/21/21513b4313f1629a1a43e98259500fd08f3441439b8ede55a698c39230330126__AUDIT_AND_EXTENSIONS.md | export SHA256 21513b4313f1629a1a43e98259500fd08f3441439b8ede55a698c39230330126
https://github.com/AgentSlop-Si/research/blob/main/math/archive/objects/26/26d789dd10458ff9765ea84bf0bf7e9df7f687ed81d3fb377ad19fbd0387c1f5__SECOND_AUDIT_AND_NOVELTY.md | export SHA256 26d789dd10458ff9765ea84bf0bf7e9df7f687ed81d3fb377ad19fbd0387c1f5</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</si>
  <si>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STABLE-ARC::editorial-credit CLOSED at reviewed v2. Historical priority, publication significance, optimality and interval-certified numerical eigenvalues remain unverified. Fixed unitary target and complex Euclidean norm required. Products of sums, AESGR, multilayer all-row/Weyl identities, uniform synthesis and charged costs remain separate obligations.</t>
  </si>
  <si>
    <t>[2026-10-13; full status reconciliation]
CLOSED: the accepted named scope is complete. No concrete unfinished task at that same scope is recorded; broader work and novelty remain separate.
Earlier dated history (preserved verbatim):
Existing restricted theorem accepted; editorial-credit gate independently accepted and closed. Priority/publication and separate construction/cost gates remain unresolved.</t>
  </si>
  <si>
    <t>Not universal F8/two-layer impossibility; some older charts require nonsingular endpoints; numerical failed searches prove nothing.</t>
  </si>
  <si>
    <t>Known-machinery synthesis. Cantor–Kaltofen plus small-ring tabulation gives same carryless convolution order; affine extension is linearity/elimination corollary.</t>
  </si>
  <si>
    <t>Closed exact finite-field theorem only. Full output has Θ(N log N) bits; no bit-complexity breakthrough or practical win is established.</t>
  </si>
  <si>
    <t>Incoming queue 32</t>
  </si>
  <si>
    <t>ALG-073</t>
  </si>
  <si>
    <t>Approximate-to-exact integer rounding gate</t>
  </si>
  <si>
    <t>[{"archive_relative_path":"master/fft_research_master_20261009/additions/0216_review_completion_and_extensions/remaining_bank_certificates_audit/INDEPENDENT_REVIEW.md","sha256":"dd4adebbde308f21a3fa5167fe211e689201c37b65b50ebb2207e33f305f6a35","inspection":"Theorem and/or accepted audit read as inert text in this pass; no supplied program executed, imported, compiled or AST-parsed."},{"archive_relative_path":"master/fft_research_master_20261009/additions/0322_exact_code_and_chirp_results/fourier8_orbit_independent_audit_0312/AUDIT_VERDICT.md","sha256":"ad606c5bbdbb4c70d58ce10f3e7d20047713eabd0fcb6fd7fc7ccec2edf01ab6","inspection":"Theorem and/or accepted audit read as inert text in this pass; no supplied program executed, imported, compiled or AST-parsed."},{"archive_relative_path":"master/fft_research_master_20261009/additions/0400_review_and_infinite_families/scoped_theorem_priority_0407/CUT_RANK_PROOF.md","sha256":"a2d78d68f94943639ec4566b19d99e42f588fc52d52107ec49c802394052997b","inspection":"Theorem and/or accepted audit read as inert text in this pass; no supplied program executed, imported, compiled or AST-parsed."}]</t>
  </si>
  <si>
    <t>Do not count as a newly discovered general theorem. Standard norm/error analysis; no general approximation lower bound.</t>
  </si>
  <si>
    <t>Independent review accepts normalization/error derivation and scoped negative bridge; exhausted-iterator bug repaired.</t>
  </si>
  <si>
    <t>Unitary convolution coefficient error E=epsilon_a La B2+epsilon_b Lb A2+epsilon_a epsilon_b La Lb+epsilon_i(A2+epsilon_a La)(B2+epsilon_b Lb)+rho. Strict E&lt;1/2 implies exact nearest-integer recovery on the simultaneous good event.</t>
  </si>
  <si>
    <t>Independent editorial ACCEPT 2026-10-11. Manuscript SHA256 159ff2e8a081fbff81d977b023b3bce08561ded1b395dd0924a48df3e5802631; candidate ZIP SHA256 dc7b0c15d50d76a6fc202f5a34611874bf8bb20cdcbc70b73c9b63c537225f11; review report SHA256 004754b408191bb43c1f1e9145ac04eded2d95063fe75d9a661c4ba487499800. All 12 source pins and 29 manifest entries verified; original manuscript preserved. Theorem A and A1-A5/L unchanged. Fresh bounded editorial controls only; historical certificate runs not replayed. Sealed independent review archive Stable_Arc_Editorial_Credit_Independent_ACCEPT_2026-10-11.zip SHA256 8f501088cc53117e957de008b50d99967b0f9aac68c134d750047949ca6d685d. External publication remains pending; this hash is a source binding, not a delivery claim.</t>
  </si>
  <si>
    <t>Exact integer targets plus explicitly certified numerical errors or probabilistic good events.</t>
  </si>
  <si>
    <t>Monte-Carlo confidence is not verification of this run or Las Vegas correctness. One coefficient error is not repaired by carry. Better correlated errors/modular methods remain possible.
No new current closure; historical limitations remain.</t>
  </si>
  <si>
    <t>https://github.com/AgentSlop-Si/research/blob/main/math/archive/objects/20/20a1b09d49db1f52029725fe169fa3a326efc15d299e8fc2363aa03c3bc7a032__20a1b09d49db1f52029725fe169fa3a326efc15d299e8fc2363aa03c3bc7a032__INDEPENDENT_REVIEW.md | export SHA256 20a1b09d49db1f52029725fe169fa3a326efc15d299e8fc2363aa03c3bc7a032
https://github.com/AgentSlop-Si/research/blob/main/math/archive/objects/56/5618cf3cc85e3f2be74758079414aa8f26e80ddf66b193a237543968e33b870e__5618cf3cc85e3f2be74758079414aa8f26e80ddf66b193a237543968e33b870e__README.md | export SHA256 5618cf3cc85e3f2be74758079414aa8f26e80ddf66b193a237543968e33b870e</t>
  </si>
  <si>
    <t>Final finite-word proof and eager numerical implementation are different milestones.; External model/priority comparison remains open.</t>
  </si>
  <si>
    <t>Standard norm/error analysis; no general approximation lower bound.</t>
  </si>
  <si>
    <t>proved_scoped | REVIEW-09 | Internal scoped outcome. Proof/certificate replay limits: source_bound_evidence: The earlier 690 transition/395 internal-quadratic replay for eight fixed charts is explicitly source-bound to its full accepted proof report and exact pinned source documents; not rerun.
No claim of checking all 176 stored expanded coefficient arrays or the later full unit-ideal packet in this fresh run. The short symbolic identities and classical cut independently validate the current claimed scopes.
inherited_code_executed: False
Source identity/access boundary: 
Documented sanitized exports: dd4adebbde308f21a3fa5167fe211e689201c37b65b50ebb2207e33f305f6a35, ad606c5bbdbb4c70d58ce10f3e7d20047713eabd0fcb6fd7fc7ccec2edf01ab6. Original-byte gaps remain preserved.</t>
  </si>
  <si>
    <t>Theorem register 12</t>
  </si>
  <si>
    <t>Closed scoped normalization/rounding gate. Monte Carlo confidence is not verification of this run and is not Las Vegas correctness.</t>
  </si>
  <si>
    <t>accepted_scope: Retain the eight stipulated fixed-anchor/order-pair rejections over Q(zeta8) and extensions with their recorded endpoint guards. For the later support maps pi=(1,2,3,4,5,6,7,0), sigma=(2,7,5,0,6,1,3,4), the entire half-anchor nonsingular diagonal orbit is excluded in every primitive-eighth-root field. The adjacent anchor, including all zero-pivot/edge boundaries, is also excluded by the later classical cut proof, even for any invertible first factor block diagonal across {0,1,2,3}|{4,5,6,7}.
Model/guards/costs: historical_model_preserved_subject_to_current_scope: Fixed support cycles and anchors; zero-pivot/zero-edge boundaries handled where explicitly audited.
Corrections/rejected extensions: rejected_extensions: Not a universal Fourier8 obstruction, all-first-factor theorem, arbitrary support/order-pair theorem, or unrestricted two-layer impossibility.
An old text saying the adjacent chart is open is superseded only for these precise supports. The older eight charts remain characteristic-zero statements unless separately proved in other characteristics.</t>
  </si>
  <si>
    <t>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Full guards remain in the cited source row.</t>
  </si>
  <si>
    <t>Do not count as a newly discovered general theorem. Known transform identities/search and published WHT methods.</t>
  </si>
  <si>
    <t>PARTIAL SCOPED PASS only: exact plain/stacked integer-multiplication profile arithmetic, local identities, histogram accounting, moment/next-grid checks and all 47 numeric assembly slacks pass independent checks. Supplier programs were not run. Complete emitted-program/compiler transfer and all-size theorem obligations remain open; no whole-row proof or novelty promotion.</t>
  </si>
  <si>
    <t>proof_revalidation: The diagonal-orbit reduction retains the essential factor1/2 and uses only pair-constant diagonal commutation. Necessary off-support minors are derived by subtraction without division, including when both pivot entries vanish. Eight selected half-anchor minors force w!=0, t2=-t0, E=0, RS=0, q=0, w^2=i and finally 0=8it1, impossible under the stated guards. For the adjacent anchor, inverse off-diagonal rank equals original off-diagonal rank by a kernel bijection; one pi and two sigma crossings give rank&lt;=3, while the Fourier block is rank4 Vandermonde. This closes the older report's open adjacent chart without solving it numerically or relying on a huge unit-ideal certificate.
fresh_verification: Fresh symbolic reconstruction of F T K and all 12 principal certificate identities modulo z^4+1, with all eight chosen minor positions verified off support.
Recomputed adjacent Fourier determinant -4+4z-4z^2 and crossing counts [1,2]. Invertible zero-diagonal cycle controls have singular principal blocks and inverse-cut ranks [1,2].
Three fresh rational full-edge inverse-sum controls satisfy the general-interface forms of all 40 equations and recover all 24 directions/scales with complete direction, endpoint and determinant guards. These manufactured targets are not F T K and are not Fourier8 solutions.
All-zero-edge legal control has 8 double-zero pivot pairs; the necessary minors still vanish. Two zero-endpoint-scale controls satisfy all 40 equations but fail the requisite endpoint numerator guard.
checks: checks/FRESH_ORBIT_ROUTING.json#M-F8-ORBIT
branch_and_gauge_audit: Half-orbit rejection does not impose nonzero cycle edges or pivot guards. Nonsingular diagonal endpoints and nonzero anchor ratios remain essential to that normalization. The adjacent cut needs only invertibility of full Q branches, permitting zero diagonals and singular principal blocks as well. The separate40-equation constructive iff chart still requires every listed t,u,a,c, endpoint numerator and determinant guard; it is not a sufficiency statement on zero-pivot branches. Of the older eight charts, the half-anchor/natural-bit-reverse rejection specifically uses nonzero diagonal endpoints.
Review record: research_cycle_2113/review09_layouts/PER_ID_OUTCOMES.json; SHA256 ba735868bf0ae1771e53477f36d400908c492a3c79251d6c400bf573846554b1.
Consolidation verifies mapping and hashes; it does not rerun all packet checks. No priority claim.</t>
  </si>
  <si>
    <t>See Q29 for the broader composite extension.; Lubinsky–Saff full mathematical body checked: RS recurrence/self-reciprocity, root-of-unity factorization, static multiplicities and derivative restatements are classical. Exact moving-z local splitting, ordinary-discriminant…</t>
  </si>
  <si>
    <t>remaining_obligations: None for the stated anchor scopes. The unrestricted free-first-layer or different-support problem is not closed.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</si>
  <si>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[2026-10-12 02:48 UTC; independently accepted complete finite retained-corner family]
[2026-10-12;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
Earlier dated history (preserved):
[2026-10-11 22:57 UTC; independently accepted bounded plain scalar/address subgate]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Earlier dated history (preserved):
[2026-10-11; independent scoped ALG-074 audit] Fresh source/proof reread plus independent rational controls completed for the conditional exponent subclaim only. All 47 slacks per witness and exact recorded-profile moments pass. Complete emitted programs, all physical profile generation and end-to-end inherited transfer were not independently replayed or proved; keep those proof gates open. The source self-status is historical: later pinned maintainer review reports finite replay, not full independent human peer review.
[Current scope consolidated 2026-10-11 14:34 UTC]
Prior dated record, preserved verbatim:
R1: exact catalogue statement, proof/status qualifiers and current related overlays screened; full proof and model-matched external novelty unassessed for this row in this pass</t>
  </si>
  <si>
    <t>Finite topology/cancellation searches and WHT synthetic constructions establish only displayed finite circuits or conditional core savings. Fixed-field WHT acceleration by bit packing is prior art; constant-factor real DFT/WHT arithmetic improvements also published.</t>
  </si>
  <si>
    <t>Several distinct finite-field, real scalar and word-RAM models; incomparable without conversion.</t>
  </si>
  <si>
    <t>Proof closed; Hermite disk exclusion and half-order guard removal retained. Composite residual squarefreeness remains a guard.</t>
  </si>
  <si>
    <t>Theorem register 13</t>
  </si>
  <si>
    <t>Follow the broader Q29 composite extension only after declaring the exact content/residual-squarefreeness and prime-support guards to prove. Preserve the accepted Hermite disk and half-order guard results. Credit Lubinsky–Saff static RS inputs and keep moving-root discriminant claims and historical-priority comparison separate.</t>
  </si>
  <si>
    <t>An exact proof or counterexample for the declared composite/prime-support scope, or a precise missing guard. No all-composite conclusion from accepted fixed-base or b27 residual results.</t>
  </si>
  <si>
    <t>Keep common-good-component and no repeated-prime assumptions.; Lubinsky–Saff Theorem 3.2 directly supplies the chirp Hankel determinant, shifted RS annihilator and forced-diagonal product after explicit maps. Retain only specified legal-node/resonance/minimum and guarded…</t>
  </si>
  <si>
    <t>[2026-10-12 16:52 UTC; independently reviewed stacked-word source blocker; underlying HOLD]
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
Earlier dated history (preserved):
[2026-10-12 02:48 UTC; independently accepted complete finite retained-corner family]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Earlier dated history (preserved):
[2026-10-12 02:36 UTC; source-access classification clarification only]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Earlier dated history (preserved):
[2026-10-11 22:57 UTC; independently accepted bounded plain scalar/address subgate]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Earlier dated history (preserved):
[2026-10-11; independent scoped ALG-074 audit] Remaining: bind actual plain/stacked emitted words, carrier/frame legality and complete dirty-scratch restoration to the recorded rational profiles; establish the same ordered-affine/compiler, complete-row fixed-tape recursion, eligible-prime/setup, product-row storage, balanced routing, semantic precision, Gaussian/resampling/recovery and all-size threshold contracts. The original weaker theorem alone does not imply the stronger exponent. Historical savings 4986133/10^11 and 5101691/10^11 are attributed integer-multiplication witnesses, not exact-complex DFT transfers. Other ALG-074 subclaims and ALG-075 remain untouched.
[Current scope consolidated 2026-10-11 14:34 UTC]
Prior dated record, preserved verbatim:
Conditional saving 4.986133e−5 does not construct missing scalable core. Finite exact-width obstruction is specific topology, not all circuits.
No new current closure; historical limitations remain.</t>
  </si>
  <si>
    <t>Proof closed; Common-prime content carry and guarded odd legal-bank minima retained.</t>
  </si>
  <si>
    <t>Before a stronger exponent or standalone novelty claim, bind actual emitted words, carrier/frame legality and dirty-scratch restoration to the recorded profiles, then prove the ordered-affine/compiler and complete-row recursion transfer with paid prime/setup, routing, precision and recovery costs. Preserve known-WHT/engineering attribution.</t>
  </si>
  <si>
    <t>Theorem register 14</t>
  </si>
  <si>
    <t>Audit a specifically declared extension of the common-prime content carry or legal scalar-bank minimum under the same-good-component and unramified-prime assumptions. Credit the mapped Lubinsky–Saff Theorem3.2 Hankel determinant, shifted annihilator and forced-diagonal product; repeated-prime transfer remains separate.</t>
  </si>
  <si>
    <t>An exact legality/content implication with every field, prime and shared-component guard, or a concrete obstruction. Preserve the accepted guarded theorem and do not infer repeated-prime or unrestricted-bank closure.</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</si>
  <si>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Finite-stage certificate reconstruction is separate Q33.; Final Delvaux–Van Barel 2008 comparison complete. no matching inverse sum separator theorem in DV2008 final; worldwide unresolved. Classical overlap: Flat unitary/support uncertainty background: Theorem 1 and Lemma 2,…</t>
  </si>
  <si>
    <t>[2026-10-12 02:48 UTC; independently accepted complete finite retained-corner family]
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
Earlier dated history (preserved):
[2026-10-11 22:57 UTC; independently accepted bounded plain scalar/address subgate]
[2026-10-11; independently reviewed exact-byte sources] CrocSwap/integer-mult-bounds commit 56b66d58297deca1d7dd130247d720e960f77a37. Candidate ZIP SHA256 d3cc99b35a6f785304ee71fbbea8515531390b9746388d51b990bcb62018919b, 8,896,024 bytes; manifest SHA256 1974f0a5e463cfcb870290ab5f30752bc296ee33ffc464bdf62e3e8004ce98c3. Independent reviewer checked all 80 payloads, 41 source byte/Git identities and fresh finite/rational/arithmetic checkers without executing supplier or candidate programs. Original PROOF SHA256 30685624bf922bb9d9f7ed4b0d367a660fe373cc9ee28fec33585bd8c7023e75. Independent review is accepted only for the bounded plain finite subgate; broader review_missing remains. Sealed independent review archive ALG074_Emitted_Witness_Independent_Acceptance_2026-10-11.zip SHA256 500c91f0851adda1496be54b5819a7de476a63cbd0a057e6435a57143396bf1c. External delivery remains pending; this is an exact source binding.
Earlier dated history (preserved):
[2026-10-11; exact source binding] PROOF SHA256 30685624bf922bb9d9f7ed4b0d367a660fe373cc9ee28fec33585bd8c7023e75, 10524 bytes; Library master and second-half package bytes match pinned GitHub blob 26e1166562eff395a1fbb632751f985586ed078f. Pinned repository commit 56b66d58297deca1d7dd130247d720e960f77a37: research/pair-assembly/PROOF.md lines 3-18, 101-136, 176-201; research/copied-fixed/PROOF.md lines 305-403; docs/research/community-round2-review.md lines 54-77, 95-128. Independent audit and exact controls are in the ALG074 Conditional Exponent Audit package. Final audit Library libfile_58c00b4e78948191b8647c07d844eb80 v0, ALG074_Conditional_Exponent_Independent_Audit.zip; SHA256 50d22d1387b4218f3ad9c733ac73ec7a39e88dc06eb90221ae6159e593766db5. Exact Library readback and package-manifest verification recorded; immutable bytes rehashed during consolidation.
[Current scope consolidated 2026-10-11 14:34 UTC]
Prior dated record, preserved verbatim:
Historical locator: master/fft_research_master_20261009/library/canonical_sources/30685624bf922bb9__PROOF.md | SHA256 30685624bf922bb9d9f7ed4b0d367a660fe373cc9ee28fec33585bd8c7023e75; direct body binding not in recovered 328
https://github.com/AgentSlop-Si/research/blob/main/math/archive/objects/02/02848a53c8e718c256879bb8530cb4fa4993133a908a915b704b20d30ce68fcb__032_02848a53c8e718c2.inert.txt | export SHA256 02848a53c8e718c256879bb8530cb4fa4993133a908a915b704b20d30ce68fcb
https://github.com/AgentSlop-Si/research/blob/main/math/archive/objects/32/322ce017f4bd05a5441f0d611a30adbb90c7cc2f7524455a8f6e130f7f7b109e__033_322ce017f4bd05a5.inert.txt | export SHA256 2fafc0b6f3dd2823e19ab4abc633fadbb6b34f79aba06ef63f5d0c54eb19aec0
https://github.com/AgentSlop-Si/research/blob/main/math/archive/objects/cc/ccdba45f70f7ab2a70e0b4965c57dd25d9be7414be23fd7e71f606030e1421fd__040_ccdba45f70f7ab2a.inert.txt | export SHA256 ccdba45f70f7ab2a70e0b4965c57dd25d9be7414be23fd7e71f606030e1421fd
https://github.com/AgentSlop-Si/research/blob/main/math/archive/objects/3b/3b3b0db72f077bef1f4d1c2c253131278d1c2c9a9404938d936f74676d9df0b6__072_3b3b0db72f077bef.inert.txt | export SHA256 3b3b0db72f077bef1f4d1c2c253131278d1c2c9a9404938d936f74676d9df0b6
https://github.com/AgentSlop-Si/research/blob/main/math/archive/objects/8e/8eea380202a2ada76383ec659af320a82e5ab821dc24de0c1c812d63cc493c57__107_8eea380202a2ada7.md | export SHA256 8eea380202a2ada76383ec659af320a82e5ab821dc24de0c1c812d63cc493c57
[2026-10-11; full-table evidence audit] Previously unbound conditional-exponent PROOF source recovered from Library master libfile_218f0a9fdd508191ba08d37fef911501 v1, archive SHA256 99c6aa2ab0933e5ef385de612620453e5fc1dc05ec312abfaaae51ec32868901. Exact member fft_research_master_20261009/additions/0216_review_completion_and_extensions/baseline_queue1_complete200/packages/review_constructor_baseline_rows0_39/source_texts/032_30685624bf922bb9.md has SHA256 30685624bf922bb9d9f7ed4b0d367a660fe373cc9ee28fec33585bd8c7023e75, 10524 bytes. The body expressly says its conditional exponent claims have no independent mathematical review; the separate cancellation audit does not cover this module. Source availability recovered, correctness/priority unchanged.</t>
  </si>
  <si>
    <t>[2026-10-13; accepted-result cutoff 03:06 UTC; frozen successor sync]
CLOSED only for the named audited additive routed-separator comparison work item; broader family scopes and historical priority remain separate.
Earlier dated history (preserved verbatim):
[2026-10-13; scope-specific work-group correction]
OPEN: shared comparison-work view for C05/F018/Q04, limited to the routed separator/correction theorem. Delvaux–Van Barel 2008 comparison is complete; further exact source comparison remains separate from Q33 finite-stage reconstruction. This is not theorem equivalence.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</si>
  <si>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Proof closed; Accepted 9^r separator cutoff retained. New autocorrelation-deficit theorem adds asymmetric arbitrary-abelian block bounds and legal p-coprime trimming. [2026-10-10; reviewed 14:53 cycle] Correction bridge independently accepted for complex flat unitaries: r…</t>
  </si>
  <si>
    <t>Theorem register 15</t>
  </si>
  <si>
    <t>[2026-10-13; accepted-result cutoff 03:06 UTC; frozen successor sync]
The exact source-matched comparison and independent review have finished; their named work item is capped15. The old59 for C05/F018/Q04 and workflow37 for TH-04 remain dated history, not active research priority. Dimensions (information gain, tractability, defensible novelty opportunity, scope/impact, evidence readiness)=(3, 5, 0, 2, 5); rubric score 61, exact-stage cap 15. Current priority 15/100 measures remaining work only.
Earlier dated history (preserved verbatim):
Workflow/intake triage only; scope comes from its current source row and is not an independent theorem assessment. Triage from recorded evidence, 2026-10-12; not a proof or novelty probability.</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</si>
  <si>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Compare the exact routed inverse-branch separator/correction theorem with a named further primary source, matching routing, sparsity, correction rank and endpoint grammar. The final Delvaux–Van Barel 2008 comparison is complete. Keep Q33 finite-stage certificate reconstruction and its unavailable historical cases separate.</t>
  </si>
  <si>
    <t>[2026-10-13; accepted-result cutoff 03:06 UTC; frozen successor sync]
COMPLETE at the audited named comparison scope. Reopen only for a concrete same-scope defect or an explicitly selected distinct bounded task; no worldwide novelty clearance or closure of the separate field-count, ordered-norm or NF06/F4 frontiers.
Earlier dated history (preserved verbatim):
An exact theorem/hypothesis map or qualified nonmatch/access blocker for the restricted representation. No unrestricted FFT/runtime lower bound or new finite replay is inferred.</t>
  </si>
  <si>
    <t>Known transform identities/search and published WHT methods.</t>
  </si>
  <si>
    <t>["F079"]</t>
  </si>
  <si>
    <t>Row-specific inherited assessment: Negative/supporting facts, external novelty not established.</t>
  </si>
  <si>
    <t>A complex symmetric irreducible tridiagonal J=D R D with all the strict phase/positivity conditions of the resonance proof can have det(xI−J)=(x²−ρ)², ρ=e^(−iπ/4). Thus those sector conditions and geometric simplicity do not force algebraic simplicity.
At q=−3, H_2=(z−1)² has ordinary discriminant zero but Res(H_2,D_qH_2)=16≠0; nonzero q-discriminant is insufficient.
In characteristic two, H_6 at an exact order-31 root can have a degree-four derivative gcd; H_52 at order85 has one bad and seven good primitive factors. These are not half-degree target counterexamples.</t>
  </si>
  <si>
    <t>Explicit counterexamples to broader auxiliary claims, not the actual half-degree characteristic-zero conjecture.</t>
  </si>
  <si>
    <t>None refutes half-degree target squarefreeness. Complex orthogonality with nonpositive weights supplies no automatic simple-zero theorem.
No new current closure; historical limitations remain.</t>
  </si>
  <si>
    <t>[2026-10-13; full status reconciliation]
Archive the failed named shortcuts and retain their countercontrols. F020 and ALG-OPEN-UNIFORM-SQUAREFREE remain open for materially different guarded arguments; failure of these shortcuts does not refute their target.
Earlier dated history (preserved verbatim):
Compare exact local ordinary-discriminant leading terms and valuation formulas, not static factorization, against Lubinsky–Saff, root-of-unity q-polynomial literature and citations of the quasi-orthogonal discriminant papers.</t>
  </si>
  <si>
    <t>https://github.com/AgentSlop-Si/research/blob/main/math/archive/objects/d5/d525eb748b55610953c66872735749ce02609fe0019b48694bd9b9766071a207__RESEARCH_REPORT.md | export SHA256 d525eb748b55610953c66872735749ce02609fe0019b48694bd9b9766071a207
https://github.com/AgentSlop-Si/research/blob/main/math/archive/objects/50/50cb43cfd3da58c0850cdc5dd1f58b15d1047e6c9217091d42e13deb1ea8fb39__INDEPENDENT_IDENTITIES_AUDIT.md | export SHA256 339f593863c12df613fa43db16b0a8ebba989024745050ba15e1b7776e4e60de</t>
  </si>
  <si>
    <t>Theorem register 16</t>
  </si>
  <si>
    <t>A cheap; B formula contains Fourier and is not a fast construction. Exact F5 recovery has6 nontrivial solves, constant-size only.</t>
  </si>
  <si>
    <t>[{"archive_relative_path":"master/fft_research_master_20261009/additions/2351_constructive_gates/review_chirp_feedback/REVIEW.md","sha256":"c6c30444abc7563e8b02ee613abdd61103c1ce18ded3d39cff6fdb38452dad76","inspection":"Theorem and/or accepted audit read as inert text in this pass; no supplied program executed, imported, compiled or AST-parsed."}]</t>
  </si>
  <si>
    <t>The paid3-4-5 non-Fourier template family is already constructed and accepted. Eager/numerical execution, an implemented certified interface and production performance remain open. The conditional macro compiler and paid balancing premises remain mandatory.</t>
  </si>
  <si>
    <t>Negative/supporting facts, external novelty not established.</t>
  </si>
  <si>
    <t>The accepted conditioned macro compiler now has the paid3-4-5 non-Fourier template construction and dyadic prefix balancing. This closes the missing-family stage while preserving implementation and conditioning requirements.</t>
  </si>
  <si>
    <t>Theorem register 17</t>
  </si>
  <si>
    <t>14</t>
  </si>
  <si>
    <t>accepted_scope: Odd-length cubic identity, exact degree for N&gt;=5, guarded feedback inverse and specific full-rank correction.
Model/guards/costs: model_and_guards: Odd N&gt;=3; primitive Nth root; characteristic does not divide 2N; feedback requires 1+NG !=0.
exceptional_and_singular_branches: N3 can have degree two; finite-field c=-1 resonance; opposite chirp and unitary normalization differ; independent monomial one-Green row-degree exclusion only N&gt;=5.
finite_vs_uniform: Fresh finite controls corroborate the report proof; they do not independently establish an all-length theorem or fast evaluator.
Corrections/rejected extensions: rejected_overclaims: Uniform cheap A does not supply uniform cheap or paired-Green B. Full-rank correction is not arithmetic hardness.</t>
  </si>
  <si>
    <t>F11 | Fixed F11 support, integral obstruction and guarded atlas reduction</t>
  </si>
  <si>
    <t>Technical theorem / finite-topology computational algebra</t>
  </si>
  <si>
    <t>fresh_checks: checks/CHECK_RESULTS.json#M-CHIRP-CUBIC
Review record: research_cycle_2113/review10_feedback/PER_ID_OUTCOMES.json; SHA256 a134b97c9383dde6876cc986d5cef5eafbd77ffe9c878f33906236721680504e.
Consolidation verifies mapping and hashes; it does not rerun all packet checks. No priority claim.</t>
  </si>
  <si>
    <t>[2026-10-11 23:44 UTC; independently accepted later F11 v40 exact-support exclusion]
The later uploaded exact-support Fourier nonexistence theorem is independently accepted, with no literature-priority determination or new discovery count. Earlier novelty assessment remains historical; current full-target exclusion does not classify the relaxed chart domains.
Earlier dated history (preserved):
Useful exact case-study reduction; general gauge, elimination and tropical tools classical. Historical novelty and full complex feasibility unresolved.</t>
  </si>
  <si>
    <t>remaining_obligation: Construct the forced B without a Fourier oracle and with paid uniform preparation.
construction_status: open_not_supplied_by_accepted_scope
Current supplement treatment: 
Packet priority qualification: novelty_claim: none
Historical gaps and historical current-overlay text are preserved in the consolidated ledger and A:V.</t>
  </si>
  <si>
    <t>[2026-10-13; full status reconciliation]
Named scope CLOSED using existing recorded independent acceptance / exclusion; this reconciliation is not a new full proof audit.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verbatim):
[2026-10-11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Proof closed (scoped) Latest terminal receipts additionally accept d=0,H!=0 emptiness and the separate zero-corner/global-M conclusion. These are refinements of the same fixed-F11 family.</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</si>
  <si>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R1+: latest accepted atlas text and terminal independent branch receipts read; no fresh proof replay or focused literature search</t>
  </si>
  <si>
    <t>[2026-10-11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Exact reconstruction-equivalent guarded atlas on the fixed 99-edge support. The independently accepted d=0,H!=0 exclusion, combined with the prior d=H=0 and M=0,d!=0 exclusions, leaves only the two regular H-split charts with d!=0 and M!=0. A separate zero-corner review independently proves global M!=0 within this atlas.</t>
  </si>
  <si>
    <t>[2026-10-11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Both surviving charts retain all 50 original residual equations and 19 original guards. Retained input count is not dimension or algebraic independence. No surviving-chart existence or emptiness, full F11 infeasibility, scalable Fourier construction or runtime result.</t>
  </si>
  <si>
    <t>[2026-10-13; full status reconciliation]
Archive the independently accepted exact pinned 99-edge full-Fourier exclusion. A different topology or relaxed-chart classification is a distinct task; this closure is not a general Fourier impossibility theorem.
Earlier dated history (preserved verbatim):
First consolidate the exact frozen locus/equivalence and accepted branches; then compare sparse matrix-factorization/gauge elimination methods. Do not treat each eliminated variable as a separate discovery.</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</si>
  <si>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Audit artifact ACCEPTED_SCOPE.json; SHA256 5111991f8466a2d3c3ee22cae8af561382b01bd04359deb539e3e2034a4a13c2
Audit artifact RECEIPT.json; SHA256 557588b3b3acc59f065392b8b6627f3691ae5cfc02c20493a3a88fbbf5467ab7
Audit artifact RECEIPT.json; SHA256 c5313fc82610abb06e22e1d916da9e457d48c020fc9a0525d0f7015c9ed7b23e
https://docs.google.com/spreadsheets/d/1BHaGJHkXxf_UfZdyTKF2zrWNFzIP4IvhaqFMj-83BjU/edit#gid=627764102&amp;range=A21:V21</t>
  </si>
  <si>
    <t>https://docs.google.com/spreadsheets/d/1BHaGJHkXxf_UfZdyTKF2zrWNFzIP4IvhaqFMj-83BjU/edit#gid=627764102&amp;range=A21:V21</t>
  </si>
  <si>
    <t>Do not count as a newly discovered general theorem. Known external matrix multiplication result, not ours.</t>
  </si>
  <si>
    <t>Brockett–Dobkin orientation is n×n times n×log n; 1978 correction changes two signs. Original constructive 1976 text not obtained in saved access pass; later support for total arithmetic exists but nonscalar-multiplication excerpt alone is insufficient.</t>
  </si>
  <si>
    <t>Conditional algebraic circuit citation; primary construction scope unresolved.</t>
  </si>
  <si>
    <t>1978 errata fully read historically; 1976 construction and thesis remain access gaps. Do not invent exact addition circuit or rule out result.
No new current closure; historical limitations remain.</t>
  </si>
  <si>
    <t>https://github.com/AgentSlop-Si/research/blob/main/math/archive/objects/ca/ca5d82292b10f620687ae84bfcefcabffa155a9dd22d645490961bca48abbb71__ca5d82292b10f620__source_notes_access.md | export SHA256 2832eaedc434e4c984da0ee3882e983dbecddc6c6c6916ef6d29c7dfeee71bb8</t>
  </si>
  <si>
    <t>Theorem register 18</t>
  </si>
  <si>
    <t>Does not give a uniform growing-degree stability theorem.; General spectral mechanism is classical; RS specialization priority unresolved.</t>
  </si>
  <si>
    <t>Known external matrix multiplication result, not ours.</t>
  </si>
  <si>
    <t>Proof closed; Fixed-degree full cluster singular spectrum added; constants remain degree-dependent.</t>
  </si>
  <si>
    <t>Theorem register 19</t>
  </si>
  <si>
    <t>Not independently ordered general feedback no-go; root/bit/conditioning costs separate.</t>
  </si>
  <si>
    <t>[{"archive_relative_path":"master/fft_research_master_20261009/additions/2351_constructive_gates/review_feedback_annihilator_family/REVIEW.md","sha256":"14fed22f7a71e5d9f77b230b694fc08ae47086f5bbdeb1f68d72f69f969e8cb5","inspection":"Theorem and/or accepted audit read as inert text in this pass; no supplied program executed, imported, compiled or AST-parsed."}]</t>
  </si>
  <si>
    <t>accepted_scope: Uniform common-cycle degree-two Cayley feedback and Fourier covariance exclusion for even N&gt;=10, with sharper parameter branches.
Model/guards/costs: model_and_guards: Even Hamiltonian cycle; char does not divide N; legal 1-c^N rho denominators; lambda nonzero with lambda^2 !=1; zero weights allowed.
exceptional_and_singular_branches: W=0, zero edges, a/b=0 (N&lt;=4) and a=±b (N&lt;=6) retained; seed-only successes do not imply covariance.
finite_vs_uniform: Fresh finite controls corroborate the report proof; they do not independently establish an all-length theorem or fast evaluator.
Corrections/rejected extensions: rejected_overclaims: Restricted common-cycle grammar; no exclusion of independently ordered paired Green maps; no bit/stability claim.</t>
  </si>
  <si>
    <t>fresh_checks: checks/CHECK_RESULTS.json#M-QUADRATIC-FEEDBACK
Review record: research_cycle_2113/review10_feedback/PER_ID_OUTCOMES.json; SHA256 a134b97c9383dde6876cc986d5cef5eafbd77ffe9c878f33906236721680504e.
Consolidation verifies mapping and hashes; it does not rerun all packet checks. No priority claim.</t>
  </si>
  <si>
    <t>remaining_obligation: A Fourier-compatible construction must escape this denominator-support obstruction; no such constructor supplied.
construction_status: open_not_supplied_by_accepted_scope
Current supplement treatment: 
Packet priority qualification: novelty_claim: none
Historical gaps and historical current-overlay text are preserved in the consolidated ledger and A:V.</t>
  </si>
  <si>
    <t>TH-09 mathematical/classical scope unchanged. Related Q09/STR-Q4 implementation update: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t>
  </si>
  <si>
    <t>TH-09 mathematical/classical scope unchanged. Related Q09/STR-Q4 implementation update: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t>
  </si>
  <si>
    <t>No cheap conjugator, admissible positive A/B or uniformly cheap inverse. Fourier-oracle controls not constructions.</t>
  </si>
  <si>
    <t>Theorem register 20</t>
  </si>
  <si>
    <t>[{"archive_relative_path":"master/fft_research_master_20261009/additions/2351_constructive_gates/review_spectral_feedback/REVIEW.md","sha256":"449cd157ad8ecbcaf80bd5d65193003e8dfe816f32f3348457fa15ecdfe5ab1b","inspection":"Theorem and/or accepted audit read as inert text in this pass; no supplied program executed, imported, compiled or AST-parsed."}]</t>
  </si>
  <si>
    <t>NEW-16::order-p3</t>
  </si>
  <si>
    <t>Closed only for this named stage. Remaining research is recorded in parent NEW-16.</t>
  </si>
  <si>
    <t>PREFIX order-p³ structural review</t>
  </si>
  <si>
    <t>[2026-10-13; full status reconciliation]
CLOSED: this named stage is complete; a broader parent or distinct successor can remain open.
Earlier dated history (preserved verbatim):
Completed scoped milestone</t>
  </si>
  <si>
    <t>Every group P of order p³ accepted; optimizer/count/escape p(p−1).</t>
  </si>
  <si>
    <t>Completed</t>
  </si>
  <si>
    <r>
      <rPr>
        <rFont val="Arial"/>
        <color rgb="FF1155CC"/>
        <sz val="10.0"/>
        <u/>
      </rPr>
      <t xml:space="preserve">novelity breakthough 6
</t>
    </r>
    <r>
      <rPr>
        <rFont val="Arial"/>
        <color rgb="FF1155CC"/>
        <sz val="10.0"/>
        <u/>
      </rPr>
      <t xml:space="preserve">New results 19
</t>
    </r>
    <r>
      <rPr>
        <rFont val="Arial"/>
        <color rgb="FF1155CC"/>
        <sz val="10.0"/>
        <u/>
      </rPr>
      <t>Source comparisons 23</t>
    </r>
  </si>
  <si>
    <t>libfile_948c6d7a48288191a3645a2e3174895c</t>
  </si>
  <si>
    <t>NEW-16::v3-fidelity</t>
  </si>
  <si>
    <t>PREFIX manuscriptv3 fidelity</t>
  </si>
  <si>
    <t>19-page document fidelity PASS; unchanged accepted mathematics.</t>
  </si>
  <si>
    <t>accepted_scope: Two-eigenvalue polynomial plus integer projector-rank characterization; forced B formulas; exact N4 two-amplitude exclusion.
Model/guards/costs: model_and_guards: Characteristic does not divide 2N; lambda!=0 and lambda^2!=1; prescribed integer multiplicity 0&lt;r&lt;N.
exceptional_and_singular_branches: Trace residue cannot replace rank; zero amplitudes included in exact N4 rejection.
finite_vs_uniform: Fresh finite controls corroborate the report proof; they do not independently establish an all-length theorem or fast evaluator.
Corrections/rejected extensions: rejected_overclaims: Abstract similarity and Fourier-oracle A/B controls are not cheap eigenspace/conjugator construction; N4 rejection fixes orders and poles.</t>
  </si>
  <si>
    <r>
      <rPr>
        <rFont val="Arial"/>
        <color rgb="FF1155CC"/>
        <sz val="10.0"/>
        <u/>
      </rPr>
      <t xml:space="preserve">novelity breakthough 6
</t>
    </r>
    <r>
      <rPr>
        <rFont val="Arial"/>
        <color rgb="FF1155CC"/>
        <sz val="10.0"/>
        <u/>
      </rPr>
      <t xml:space="preserve">New results 19
</t>
    </r>
    <r>
      <rPr>
        <rFont val="Arial"/>
        <color rgb="FF1155CC"/>
        <sz val="10.0"/>
        <u/>
      </rPr>
      <t>Source comparisons 23</t>
    </r>
  </si>
  <si>
    <t>libfile_52c4ec3566d081919a0567e9ce18f1e3</t>
  </si>
  <si>
    <t>fresh_checks: checks/CHECK_RESULTS.json#M-SPECTRAL-FEEDBACK
Review record: research_cycle_2113/review10_feedback/PER_ID_OUTCOMES.json; SHA256 a134b97c9383dde6876cc986d5cef5eafbd77ffe9c878f33906236721680504e.
Consolidation verifies mapping and hashes; it does not rerun all packet checks. No priority claim.</t>
  </si>
  <si>
    <t>remaining_obligation: Uniform admissible cheap A with exact multiplicities and cheap admissible forced B remain unconstructed.
construction_status: open_not_supplied_by_accepted_scope
Current supplement treatment: 
Packet priority qualification: novelty_claim: none
Historical gaps and historical current-overlay text are preserved in the consolidated ledger and A:V.</t>
  </si>
  <si>
    <t>F020::residual-1-5-2</t>
  </si>
  <si>
    <t>Closed only for this named stage. Remaining research is recorded in parent F020.</t>
  </si>
  <si>
    <t>RS fixed residual certificate</t>
  </si>
  <si>
    <t>Exact fixed(1,5,2), embedding1 reference accepted; general residual preparation excluded.</t>
  </si>
  <si>
    <r>
      <rPr>
        <rFont val="Arial"/>
        <color rgb="FF1155CC"/>
        <sz val="10.0"/>
        <u/>
      </rPr>
      <t xml:space="preserve">Catalogue 4
</t>
    </r>
    <r>
      <rPr>
        <rFont val="Arial"/>
        <color rgb="FF1155CC"/>
        <sz val="10.0"/>
        <u/>
      </rPr>
      <t xml:space="preserve">novelity breakthough 7
</t>
    </r>
    <r>
      <rPr>
        <rFont val="Arial"/>
        <color rgb="FF1155CC"/>
        <sz val="10.0"/>
        <u/>
      </rPr>
      <t>Theorem register 22</t>
    </r>
  </si>
  <si>
    <t>libfile_f7c6e9fa6a908191bb1029ec0857171d</t>
  </si>
  <si>
    <t>F020::v3-fidelity</t>
  </si>
  <si>
    <t>RS manuscriptv3 fidelity</t>
  </si>
  <si>
    <t>Editorial fidelity PASS; no new mathematical or priority claim.</t>
  </si>
  <si>
    <r>
      <rPr>
        <rFont val="Arial"/>
        <color rgb="FF1155CC"/>
        <sz val="10.0"/>
        <u/>
      </rPr>
      <t xml:space="preserve">Catalogue 4
</t>
    </r>
    <r>
      <rPr>
        <rFont val="Arial"/>
        <color rgb="FF1155CC"/>
        <sz val="10.0"/>
        <u/>
      </rPr>
      <t xml:space="preserve">novelity breakthough 7
</t>
    </r>
    <r>
      <rPr>
        <rFont val="Arial"/>
        <color rgb="FF1155CC"/>
        <sz val="10.0"/>
        <u/>
      </rPr>
      <t>Theorem register 22</t>
    </r>
  </si>
  <si>
    <t>libfile_a270ebd76dd08191a723d2001355cc6c</t>
  </si>
  <si>
    <t>Q13::antecedent-comparison</t>
  </si>
  <si>
    <t>Closed only for this named stage. Remaining research is recorded in parent Q13.</t>
  </si>
  <si>
    <t>CHIRP nine-source comparison</t>
  </si>
  <si>
    <t>Nine substantive source comparisons accepted; F6 degree-heading correction required.</t>
  </si>
  <si>
    <t>libfile_8d3df32de6fc8191b6dedc3a5bc22a69</t>
  </si>
  <si>
    <t>Q13::bounded-reference</t>
  </si>
  <si>
    <t>CHIRP bounded exact reference</t>
  </si>
  <si>
    <t>Independently accepted bounded dense recognizer; LIMIT is indeterminate.</t>
  </si>
  <si>
    <t>libfile_bdc15bd8232881919496a838a30f85b5</t>
  </si>
  <si>
    <t>Q13::v3-fidelity</t>
  </si>
  <si>
    <t>CHIRP manuscriptv3 fidelity</t>
  </si>
  <si>
    <t>Editorial fidelity PASS; accepted implementation and antecedent comparisons integrated.</t>
  </si>
  <si>
    <t>libfile_04ee3a47fbe88191ae2bdb01f07b3e8b</t>
  </si>
  <si>
    <t>Five-factor supplied B representation does not prove B outside all two-Green representations. No Fourier-compatible factorization.</t>
  </si>
  <si>
    <t>Closed finite-probe nonlinear calibration obstruction. No runtime lower bound for a specified implementation class; this is a scope limitation, not an unfinished proof.</t>
  </si>
  <si>
    <t>[2026-10-13; full status reconciliation]
CLOSED: this named stage is complete; a broader parent or distinct successor can remain open.
Earlier dated history (preserved verbatim):
Closed scoped result; classical/model-limited</t>
  </si>
  <si>
    <t>Research queue 13</t>
  </si>
  <si>
    <t>[{"archive_relative_path":"master/fft_research_master_20261009/additions/2351_constructive_gates/review_conjugated_feedback/REVIEW.md","sha256":"d5fb31533e996f5a3264b36178f4a7f5d63d248ff4fb0939811ef1f0e67f0620","inspection":"Theorem and/or accepted audit read as inert text in this pass; no supplied program executed, imported, compiled or AST-parsed."}]</t>
  </si>
  <si>
    <t>STR-Q3::budget-proof</t>
  </si>
  <si>
    <t>Closed only for this named stage. Remaining research is recorded in parent STR-Q3.</t>
  </si>
  <si>
    <t>Non-Fourier template budget proof</t>
  </si>
  <si>
    <t>Scoped fixed-error growing-word template theorem ACCEPTED.</t>
  </si>
  <si>
    <t>libfile_ac86a61a4a7c819197c3f9ae972d9b97</t>
  </si>
  <si>
    <t>STR-Q4::bounded-reference</t>
  </si>
  <si>
    <t>Closed only for this named stage. Remaining research is recorded in parent STR-Q4.</t>
  </si>
  <si>
    <t>Periodic exit bounded reference</t>
  </si>
  <si>
    <t>Repaired reference and limited original timing attribution accepted; production excluded.</t>
  </si>
  <si>
    <t>libfile_8adcc760946481918ffb222281c90e05</t>
  </si>
  <si>
    <t>accepted_scope: Conjugated-involution equivalence, direct-Cayley commutator gate, and explicit cheap noncommuting closure control excluded by cut for even N&gt;=12.
Model/guards/costs: model_and_guards: A,C invertible; J^2=I; char!=2; lambda!=0,lambda^2!=1; legal Cayley poles and declared routes.
exceptional_and_singular_branches: Scalar J gives degree one; non-diagonal J need not be cheaply diagonalized; zero Cayley parameters exceptional; N10 cut rank equality not exclusion.
finite_vs_uniform: Fresh finite controls corroborate the report proof; they do not independently establish an all-length theorem or fast evaluator.
Corrections/rejected extensions: rejected_overclaims: Five-factor representation does not prove non-membership in all two-Green representations; inverse-action costs separate from forward A.</t>
  </si>
  <si>
    <t>fresh_checks: checks/CHECK_RESULTS.json#M-CONJUGATED-FEEDBACK
Review record: research_cycle_2113/review10_feedback/PER_ID_OUTCOMES.json; SHA256 a134b97c9383dde6876cc986d5cef5eafbd77ffe9c878f33906236721680504e.
Consolidation verifies mapping and hashes; it does not rerun all packet checks. No priority claim.</t>
  </si>
  <si>
    <t>STR-Q5::bounded-comparison</t>
  </si>
  <si>
    <t>remaining_obligation: Simultaneous Fourier compatibility, paired-Green membership and uniform cheap setup remain open.
construction_status: open_not_supplied_by_accepted_scope
Current supplement treatment: 
Packet priority qualification: novelty_claim: none
Historical gaps and historical current-overlay text are preserved in the consolidated ledger and A:V.</t>
  </si>
  <si>
    <t>Closed only for this named stage. Remaining research is recorded in parent STR-Q5.</t>
  </si>
  <si>
    <t>Prior-interface repaired composition review</t>
  </si>
  <si>
    <t>Bounded comparison and conservative 1D exact-complex composition accepted.</t>
  </si>
  <si>
    <t>libfile_3e6100d5e41c81918760fd96ebb06103</t>
  </si>
  <si>
    <t>NF-03::effective-construction</t>
  </si>
  <si>
    <t>Closed only for this named stage. Remaining research is recorded in parent NF-03.</t>
  </si>
  <si>
    <t>NF-03 effective even-pole construction</t>
  </si>
  <si>
    <t>All-even effective construction accepted; poor conditioning/preparation explicitly charged.</t>
  </si>
  <si>
    <t>libfile_61fd519436948191a369c3fcfb4a1354</t>
  </si>
  <si>
    <t>AESGR-20261011::finite-B4</t>
  </si>
  <si>
    <t>Closed only for this named stage. Remaining research is recorded in parent AESGR-20261011.</t>
  </si>
  <si>
    <t>AESGR finite four-point experiment</t>
  </si>
  <si>
    <t>B4depth4 exact macro and repaired prepared-certificate API accepted.</t>
  </si>
  <si>
    <t>libfile_8ae8dc3f6640819188900ecc227ea1bd</t>
  </si>
  <si>
    <t>Accepted scoped algebraic linearization. Related current status (scope, not blanket theorem equivalence): Q10: Proof closed. Nonlinear calibration obstruction extended to every finite Weyl/scalar-closed probe family.</t>
  </si>
  <si>
    <t>["F050"]</t>
  </si>
  <si>
    <r>
      <rPr>
        <rFont val="Arial"/>
        <color rgb="FF1155CC"/>
        <sz val="10.0"/>
        <u/>
      </rPr>
      <t xml:space="preserve">Catalogue: ALG-051
</t>
    </r>
    <r>
      <rPr>
        <rFont val="Arial"/>
        <color rgb="FF1155CC"/>
        <sz val="10.0"/>
        <u/>
      </rPr>
      <t>novelity breakthough: ALG-051</t>
    </r>
  </si>
  <si>
    <t>https://github.com/AgentSlop-Si/research/blob/main/math/archive/objects/a2/a2601a42975c46c8957a02d8b23ca8c8278cba59c1ebc69b0de69c1bf9ba2c7a__24_a2601a42975c46c8.md | export SHA256 a2601a42975c46c8957a02d8b23ca8c8278cba59c1ebc69b0de69c1bf9ba2c7a Q10…</t>
  </si>
  <si>
    <r>
      <rPr>
        <rFont val="Arial"/>
        <color rgb="FF1155CC"/>
        <sz val="10.0"/>
        <u/>
      </rPr>
      <t xml:space="preserve">Catalogue: ALG-054
</t>
    </r>
    <r>
      <rPr>
        <rFont val="Arial"/>
        <color rgb="FF1155CC"/>
        <sz val="10.0"/>
        <u/>
      </rPr>
      <t>novelity breakthough: ALG-054</t>
    </r>
  </si>
  <si>
    <t>https://github.com/AgentSlop-Si/research/blob/main/math/archive/objects/37/37ba83e95097b8217456cda82722405fc62e0987e1679084c6b22be4d93cc8ef__EXACT_RESTRICTED_NTT.md | export SHA256 37ba83e95097b8217456cda82722405fc62e0987e1679084c6b22be4d93cc8ef…</t>
  </si>
  <si>
    <t>Not a full-network separator theorem or feasible coefficient solution; strong finite evidence does not produce uniform construction.</t>
  </si>
  <si>
    <t>[{"archive_relative_path":"master/fft_research_master_20261009/additions/0155_material_coverage_and_new_results/reviews/review_expander_coefficient_gate/INDEPENDENT_REVIEW.md","sha256":"0ad67a437eb03b6a197360111b5efb4c9a4cbe8e0c534d789e6b28aa5cbe5955","inspection":"Theorem and/or accepted audit read as inert text in this pass; no supplied program executed, imported, compiled or AST-parsed."},{"archive_relative_path":"master/fft_research_master_20261009/additions/0216_review_completion_and_extensions/INTEGRATED_RESULTS.md","sha256":"adea69e4625f18e1ebdbec8a8915cb30c12f508ca7027903c3833369f661ef94","inspection":"Theorem and/or accepted audit read as inert text in this pass; no supplied program executed, imported, compiled or AST-parsed."}]</t>
  </si>
  <si>
    <r>
      <rPr>
        <rFont val="Arial"/>
        <color rgb="FF1155CC"/>
        <sz val="10.0"/>
        <u/>
      </rPr>
      <t xml:space="preserve">Catalogue: ALG-073
</t>
    </r>
    <r>
      <rPr>
        <rFont val="Arial"/>
        <color rgb="FF1155CC"/>
        <sz val="10.0"/>
        <u/>
      </rPr>
      <t>novelity breakthough: ALG-073</t>
    </r>
  </si>
  <si>
    <t>Closed fixed-orbit support theorem for odd Fourier. Extra gauges, changed coordinate systems, mixed K or stage products are outside scope, not pending proof of this theorem. Related Q35 broader work remains separate.</t>
  </si>
  <si>
    <t>At every odd N&gt;=3, same-K weighted orbit sums have Weyl support at most N(K+1)/2&lt;N², including K=N. Reviewed update: Uniform O(N) exact-field whole-vector average, rank formulas, O(N min(ell+1,K-ell)) sectors and all-odd same-K support exclusion accepted. [2026-10-10T12:13:36Z]…</t>
  </si>
  <si>
    <t>Fusion list 20</t>
  </si>
  <si>
    <t>accepted_scope: Exact finite N256 lambda2&gt;101/50 certificate; rank&lt;=16 transformed Fourier block necessity; rigorous sigma17&gt;3sqrt(2)/5 restriction near diagonal baselines.
Model/guards/costs: model_and_guards: Pinned affine layout and permutation orientation; invertible complete stages and outer inverses; all quasiseparable rank constraints and determinant guards.
exceptional_and_singular_branches: Zero/singular generator branches within invertible stages retained; identity-outer failure does not exclude other inverses; all relevant minors, not one, are necessary.
finite_vs_uniform: Fresh finite controls corroborate the report proof; they do not independently establish an all-length theorem or fast evaluator.
Corrections/rejected extensions: rejected_overclaims: Fixed finite certificate and rejection region do not prove global infeasibility, all-length construction, full-network separator sufficiency or cheap synthesis.</t>
  </si>
  <si>
    <t>fresh_checks: checks/CHECK_RESULTS.json#M-EXPANDER-COEFFICIENT
Review record: research_cycle_2113/review10_feedback/PER_ID_OUTCOMES.json; SHA256 a134b97c9383dde6876cc986d5cef5eafbd77ffe9c878f33906236721680504e.
Consolidation verifies mapping and hashes; it does not rerun all packet checks. No priority claim.</t>
  </si>
  <si>
    <t>remaining_obligation: Exact coefficient feasibility for the surviving fixed N256 layout remains open.
construction_status: open_not_supplied_by_accepted_scope
Current supplement treatment: 
Packet priority qualification: novelty_claim: none
Historical gaps and historical current-overlay text are preserved in the consolidated ledger and A:V.</t>
  </si>
  <si>
    <t>Closed finite-probe nonlinear calibration theorem, classical interpolation mechanism. No runtime lower bound is claimed. Q31 shared-jet construction remains a separate green record.</t>
  </si>
  <si>
    <t>Proof closed; Nonlinear calibration obstruction extended to every finite Weyl/scalar-closed probe family.</t>
  </si>
  <si>
    <t>Theorem register 21</t>
  </si>
  <si>
    <t>[2026-10-13; full status reconciliation]
OPEN: implementation, costing, integration or a stronger extension remains; the earlier accepted scoped result is retained.
Earlier dated history (preserved verbatim):
Noncanonical source/workflow view. Accepted scope, unfinished research and novelty remain separate.</t>
  </si>
  <si>
    <t>Priority triage 52/100</t>
  </si>
  <si>
    <t>Incoming queue 36</t>
  </si>
  <si>
    <t>Source: Incoming queue row 36. Exact source and review identifiers remain in the owning source row.</t>
  </si>
  <si>
    <t>2026-10-12 23:07 UTC</t>
  </si>
  <si>
    <t>[2026-10-13; full status reconciliation]
OPEN: a new proof or positive construction remains. Earlier accepted scoped theorems remain complete.
Earlier dated history (preserved verbatim):
Noncanonical source/workflow view. Accepted scope, unfinished research and novelty remain separate.</t>
  </si>
  <si>
    <t>Priority triage 48/100</t>
  </si>
  <si>
    <t>Incoming queue 37</t>
  </si>
  <si>
    <t>Source: Incoming queue row 37. Exact source and review identifiers remain in the owning source row.</t>
  </si>
  <si>
    <t>Incoming queue 38</t>
  </si>
  <si>
    <t>Source: Incoming queue row 38. Exact source and review identifiers remain in the owning source row.</t>
  </si>
  <si>
    <t>Priority triage 33/100</t>
  </si>
  <si>
    <t>Incoming queue 39</t>
  </si>
  <si>
    <t>Source: Incoming queue row 39. Exact source and review identifiers remain in the owning source row.</t>
  </si>
  <si>
    <t>Rank234 not arithmetic work: a single linear-time scan can have diagonal-defect rankN−1. Relaxation witness is not Fourier factors.</t>
  </si>
  <si>
    <t>[2026-10-13; full status reconciliation]
OPEN: source-bound review, replay or implementation validation remains. Earlier accepted scope is retained.
Earlier dated history (preserved verbatim):
Noncanonical source/workflow view. Accepted scope, unfinished research and novelty remain separate.</t>
  </si>
  <si>
    <t>Priority triage 54/100</t>
  </si>
  <si>
    <t>Incoming queue 40</t>
  </si>
  <si>
    <t>Source: Incoming queue row 40. Exact source and review identifiers remain in the owning source row.</t>
  </si>
  <si>
    <t>[{"archive_relative_path":"master/fft_research_master_20261009/additions/0155_material_coverage_and_new_results/reviews/review_all_subsets_rigidity/REVIEW.md","sha256":"0eb04d2e54b0c5ce5c1e8db0a64b32f20c935841b4779f5d096f86766443ab56","inspection":"Theorem and/or accepted audit read as inert text in this pass; no supplied program executed, imported, compiled or AST-parsed."}]</t>
  </si>
  <si>
    <t>Priority triage 43/100</t>
  </si>
  <si>
    <t>Incoming queue 41</t>
  </si>
  <si>
    <t>Source: Incoming queue row 41. Exact source and review identifiers remain in the owning source row.</t>
  </si>
  <si>
    <t>[2026-10-13; accepted-result cutoff 05:16:43 UTC; bounded later acceptance]
OPEN: existing parent; external semantic audit complete, kernel unverified
Earlier dated history (preserved verbatim):
[2026-10-13; accepted-result cutoff 04:23:32 UTC; reviewed-results sync]
OPEN: complete-program normalized-cost residual
Earlier dated history (preserved verbatim):
[2026-10-13; full status reconciliation]
OPEN: historical attribution / primary-source comparison is the leading recorded task. The accepted scoped correctness proof is not being reopened.
Earlier dated history (preserved verbatim):
Noncanonical source/workflow view. Accepted scope, unfinished research and novelty remain separate.</t>
  </si>
  <si>
    <t>proved_scoped | REVIEW-12 | Internal scoped outcome. Proof/certificate replay limits: inherited_dependency: Full 3825-flow parity-family optimality scan and all 510 parity Fourier ranks are retained from the accepted source receipt, not freshly recomputed.
Source identity/access boundary: 
Documented sanitized exports: 0eb04d2e54b0c5ce5c1e8db0a64b32f20c935841b4779f5d096f86766443ab56. Original-byte gaps remain preserved.</t>
  </si>
  <si>
    <t>accepted_scope: The fifteen diagonal-defect subset inequalities for the saved affine N256 four-QS1 layout, with arbitrary possibly singular diagonal baselines; sum h&gt;=234, optimal only within the fifteen-inequality relaxation.
Model/guards/costs: guards: Use only the three saved affine shuffles; unused Toffoli sequence excluded.
No inversions in primary theorem.
Both S,D invertible needed only for inverse-defect equality.
Corrections/rejected extensions: open_or_rejected_claims: No factorization attaining (70,49,69,46).
No unrestricted coordinate-cut optimum.
No arithmetic lower bound.</t>
  </si>
  <si>
    <t>[2026-10-13; accepted-result cutoff 05:16:43 UTC; bounded later acceptance]
Parent 32 unchanged; semantic audit bounded COMPLETE
Earlier dated history (preserved verbatim):
[2026-10-13; accepted-result cutoff 04:23:32 UTC; reviewed-results sync]
OPEN 32 residual; matched comparison COMPLETE 15
Earlier dated history (preserved verbatim):
Priority triage 53/100</t>
  </si>
  <si>
    <t>fresh_check_groups: all_stage_subsets
zero_QS_and_singular_baseline
proof_type: Uniform in admissible stage coefficients at the fixed layout/length; rank telescoping and exact finite Fourier witnesses.
Review record: research_cycle_2124/review12_endpoint_phase/PER_ID_OUTCOMES.json; SHA256 20989129981cc53f9f4284f7820764b6bffa58dee84a678b9888244a125456f2.
Consolidation verifies mapping and hashes; it does not rerun all packet checks. No priority claim.</t>
  </si>
  <si>
    <t>Incoming queue 42</t>
  </si>
  <si>
    <t>Source: Incoming queue row 42. Exact source and review identifiers remain in the owning source row.</t>
  </si>
  <si>
    <t>open_or_rejected_claims: No factorization attaining (70,49,69,46).
No unrestricted coordinate-cut optimum.
No arithmetic lower bound.
Current supplement treatment: 
Packet priority qualification: publication_priority: not established
Historical gaps and historical current-overlay text are preserved in the consolidated ledger and A:V.</t>
  </si>
  <si>
    <t>Q-torus connected-minor obstruction, two and three fixed orientations</t>
  </si>
  <si>
    <t>[2026-10-13; full status reconciliation]
OPEN: historical attribution / primary-source comparison is the leading recorded task. The accepted scoped correctness proof is not being reopened.
Earlier dated history (preserved verbatim):
[2026-10-13 00:04 UTC; current cycle]
Parent/source record remains open only for its separately ranked successor. Source-bound prior-theorem implication or precisely unmatched clause. Packet priority50 concerns remaining comparison; completed positive-control stage capped15 and excluded three-orientation synthesis remains8.
Earlier dated history (preserved verbatim):
Noncanonical source/workflow view. Accepted scope, unfinished research and novelty remain separate.</t>
  </si>
  <si>
    <t>[2026-10-13 00:04 UTC; current cycle]
Current next action 50/100
Earlier dated history (preserved verbatim):
Priority triage 50/100</t>
  </si>
  <si>
    <t>Incoming queue 43</t>
  </si>
  <si>
    <t>[2026-10-13 12:24:37 UTC; frozen accepted-source cutoff]
QTORUS-FIVE-PRIOR: libfile_7fdf54f4753c8191b7278b92d43d92ae; archive SHA-256 e54e34f024e2944c3440dc60fd18e8a8d7fc5480d57d8978e8b05163f4aca7f5
Earlier dated history (preserved verbatim):
[2026-10-13 00:04 UTC; current cycle]
Current accepted evidence: next_cycle_qtorus_control/PRIORITY_RECOMMENDATION.json
Earlier dated history (preserved verbatim):
Source: Incoming queue row 43. Archive SHA256 0cc2147504a83677b16ee9f3f0cb57b62ebe20bb28120167a54b82444f59c690</t>
  </si>
  <si>
    <t>[2026-10-13 00:04 UTC; current cycle]
2026-10-13 00:04 UTC
Earlier dated history (preserved verbatim):
2026-10-12 23:07 UTC</t>
  </si>
  <si>
    <t>Priority triage 12/100</t>
  </si>
  <si>
    <t>Incoming queue 44</t>
  </si>
  <si>
    <t>Source: Incoming queue row 44. Archive SHA256 afb3280fda31e1a26e72d4dabf7870b9433ceef366114e66151be5e85ef4a05a</t>
  </si>
  <si>
    <t>["F056","F123"]</t>
  </si>
  <si>
    <t>Priority triage 39/100</t>
  </si>
  <si>
    <t>Incoming queue 45</t>
  </si>
  <si>
    <t>[2026-10-13 14:29:35 UTC; accepted-source cutoff]
Scoped independent acceptances: Q2-DENSE. Exact review/archive pins are preserved in the 14:29:35 UTC proposal source index. libfile_4613fa2606988191ae6eda1799c82ca3
Earlier dated history (preserved verbatim):
Source: Incoming queue row 45. Archive SHA256 dd8fa0bd6e7c6016922f1f5ab64ea81bcb80931b9f18df15a35dc9db88140e60</t>
  </si>
  <si>
    <t>Derive the p13 prefix bound</t>
  </si>
  <si>
    <t>[2026-10-13; full status reconciliation]
CLOSED: this named stage is complete; a broader parent or distinct successor can remain open.
Earlier dated history (preserved verbatim):
[2026-10-13 00:04 UTC; current cycle]
Current named task COMPLETE; prior status TO RESEARCH retained as history. Completed exact scope: every prime r&gt;13; no unfinished p13 proof remains.
Earlier dated history (preserved verbatim):
Bounded workflow task linked to NEW-16. Not a new canonical claim.</t>
  </si>
  <si>
    <t>[2026-10-13 00:04 UTC; current cycle]
Completed named stage 15/100
Earlier dated history (preserved verbatim):
Next cycle 73/100</t>
  </si>
  <si>
    <t>Next cycle 12</t>
  </si>
  <si>
    <t>[2026-10-13 00:04 UTC; current cycle]
Current accepted evidence: next_cycle_prefix_full_review/DECISION.json
Earlier dated history (preserved verbatim):
Inherited parent evidence and frozen planning score; pass/stop condition is explicit.</t>
  </si>
  <si>
    <t>The witness does NOT defeat all rank tests: Fourier minor rows{0,4},cols{0,2} rank1 but candidate rank2. Forming dense pencils/determinant not shown linear time.</t>
  </si>
  <si>
    <t>[2026-10-13; full status reconciliation]
This named residual workflow remains COMPLETE15. The later b31 ordinary-residual construction/review are now separately accepted COMPLETE15. Follow F020 for the distinct uniform reciprocal-support mechanism58; b31 all-A overlap57 remains separate and unaccepted. Do not re-open a completed residual stage.
Earlier dated history (preserved verbatim):
[2026-10-13; post-checkpoint successor intake]
Preserve this completed residual stage15. b29 overlap is now separately ACCEPTED_COMPLETE15. Follow F020 only for the separately proposed b31 residual60; the general four-channel gate58 remains open.
Earlier dated history (preserved verbatim):
[2026-10-13 00:20 UTC; current successor reference reconciled]
Preserve the accepted all-odd-d b27 residual certificate and accepted b27 fusion. The b29 residual review is also COMPLETE. Any new mathematical work is the separately scoped b29 all-A overlap gate under F020 at60; the named source-comparison task remains separate.
Earlier dated history (preserved verbatim):
[2026-10-13 00:04 UTC; current cycle]
Preserve the accepted all-odd-d b27 residual certificate and accepted fusion. Continue only through the separate b29 review or named source-comparison tasks.
Earlier dated history (preserved verbatim):
Attack the separate ordinary b27 residual-squarefreeness gap for odd d with 27&lt;d&lt;2916. First isolate an exact finite or structural sublemma with all primitive-root guards. Preserve the independently accepted all-A b27 overlap family as a separate result.</t>
  </si>
  <si>
    <t>Prove a b27 residual subdomain</t>
  </si>
  <si>
    <t>[{"archive_relative_path":"master/fft_research_master_20261009/additions/0155_material_coverage_and_new_results/reviews/review_phase_pencil/REVIEW.md","sha256":"258fdfefc49efdfbd726c715edf273b253b1d470a8353c8fe002e2c3fe4de3e6","inspection":"Theorem and/or accepted audit read as inert text in this pass; no supplied program executed, imported, compiled or AST-parsed."}]</t>
  </si>
  <si>
    <t>[2026-10-13; full status reconciliation]
CLOSED: this named stage is complete; a broader parent or distinct successor can remain open.
Earlier dated history (preserved verbatim):
[2026-10-13 00:04 UTC; current cycle]
Current named task COMPLETE; prior status TO RESEARCH retained as history. Completed exact scope: every primitive odd d&gt;27 in characteristic zero. General b and b29 overlap are separate.
Earlier dated history (preserved verbatim):
Bounded workflow task linked to F020. Not a new canonical claim.</t>
  </si>
  <si>
    <t>[2026-10-13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Earlier dated history (preserved verbatim):
Independent project ACCEPT (12 October 2026): b=27 overlap for every odd d&gt;27, every primitive order-d root in characteristic zero, and every integer A&gt;=1. The 77 middle-order certificates, a separate d=57 finite-A bridge, and checked lower/tail arguments cover the whole stated family. Ordinary residual squarefreeness and general b remain open. Independent review SHA256 86e0331e551c2bac4cb8e81319ccc7119f631ba223683a8b0c57332f733b3c62.</t>
  </si>
  <si>
    <t>[2026-10-13 00:04 UTC; current cycle]
Completed named stage 15/100
Earlier dated history (preserved verbatim):
Next cycle 67/100</t>
  </si>
  <si>
    <t>Next cycle 13</t>
  </si>
  <si>
    <t>[2026-10-13 00:04 UTC; current cycle]
Current accepted evidence: next_cycle_rs_review/INDEPENDENT_REVIEW.md
Earlier dated history (preserved verbatim):
Inherited parent evidence and frozen planning score; pass/stop condition is explicit.</t>
  </si>
  <si>
    <t>[2026-10-13 00:20 UTC; current successor reference reconciled]
COMPLETE: b27 ordinary residual task remains capped15. Original frozen workflow priority67 is historical. The separately tracked b29 residual review is also independently ACCEPTED/COMPLETE at15; its former73 was a review-stage proposal. The current distinct mathematical successor is the unproved b29 all-A overlap gate under parent F020 at60.
Earlier dated history (preserved verbatim):
[2026-10-13 00:04 UTC; current cycle]
COMPLETE: b27 ordinary residual task capped15. Original frozen workflow priority67 remains historical. NEXT-RS-RESIDUAL-B29 is the separately scoped successor at73.
Earlier dated history (preserved verbatim):
Inherited parent F020 priority 67/100. Bounded workflow task, not a new canonical claim. Score frozen 12 October 2026.</t>
  </si>
  <si>
    <t>[2026-10-13 00:04 UTC; current cycle]
Fixed-parameter Rogers–Szegő application. Classical Hermite–Laguerre discriminant and simple-root lifting/parity mechanisms are credited; exact historical priority remains unresolved. No general FFT or runtime consequence.
Earlier dated history (preserved verbatim):
A | focused candidate; bounded comparison; priority unresolved. Exact historical priority remains unverified; accepted proof and an unsuccessful prior-work search do not certify novelty.</t>
  </si>
  <si>
    <t>[2026-10-13 00:04 UTC; current cycle]
Completed exact scope: every primitive odd d&gt;27 in characteristic zero. General b and b29 overlap are separate.
Earlier dated history (preserved verbatim):
Independent exact squarefreeness certificate or reusable sufficient lemma for the declared residual domain, or a precise obstruction. Overlap-parameter acceptance does not prove residual squarefreeness. General b, historical priority and FFT performance remain separate.</t>
  </si>
  <si>
    <t>proved_scoped | REVIEW-12 | Internal scoped outcome. Proof/certificate replay limits: inherited_dependency: N8 four-Green assembly, branch reduction guards and exhaustive 12869 nonzero minors remain bound to the accepted review and results; only its pencil determinant is freshly recomputed from inert matrix data.
Source identity/access boundary: 
Documented sanitized exports: 258fdfefc49efdfbd726c715edf273b253b1d470a8353c8fe002e2c3fe4de3e6. Original-byte gaps remain preserved.</t>
  </si>
  <si>
    <t>[2026-10-13; source cutoff 10:52 UTC; newly recovered-source proposal]
CLOSED: named corrected-v2 CUT task; later acyclic group composition separately accepted
Earlier dated history (preserved verbatim):
[2026-10-13; full status reconciliation]
CLOSED: this named stage is complete; a broader parent or distinct successor can remain open.
Earlier dated history (preserved verbatim):
[2026-10-13; corrected-v2 uniform PREFIX acceptance]
CLOSED: uniform graph/Hall/CUT theorem, retained-scope group maxima and deficit accepted. Separate NEW-16 successor does not reopen this workflow.
Earlier dated history (preserved verbatim):
[2026-10-13; post-checkpoint successor intake]
Parent remains TO RESEARCH for the distinct successor; completed-scoped stages are capped15.
Earlier dated history (preserved verbatim):
Noncanonical successor workflow linked to NEW-16. Completed predecessor retained separately.</t>
  </si>
  <si>
    <t>accepted_scope: All covariance pencils characterize a full-support middle gauge and invertible output normalization for fixed invertible A,B and fixed Fourier ordering; det K0 nonzero is a rejection gate.
Model/guards/costs: guards: All entries of d nonzero.
A and B invertible.
New endpoint permutations require corresponding transformed pencils.
Complex nonvanishing lift requires legal good-reduction denominators.
Corrections/rejected extensions: open_or_rejected_claims: K0 singular is not sufficient.
Full-spark witness does not defeat exact rank-profile tests.
No all-N constructor or linear-cost determinant method.</t>
  </si>
  <si>
    <t>fresh_check_groups: pencil_and_seed
fixed_N64_sector_and_N8_pencil
proof_type: Guarded algebraic equivalence; finite nonvanishing certificate.
Review record: research_cycle_2124/review12_endpoint_phase/PER_ID_OUTCOMES.json; SHA256 20989129981cc53f9f4284f7820764b6bffa58dee84a678b9888244a125456f2.
Consolidation verifies mapping and hashes; it does not rerun all packet checks. No priority claim.</t>
  </si>
  <si>
    <t>[2026-10-13; corrected-v2 uniform PREFIX acceptance]
Completed theorem-and-review stage15; no remaining CUT proof work.
Earlier dated history (preserved verbatim):
[2026-10-13; post-checkpoint successor intake]
Current successor priority76/100
Earlier dated history (preserved verbatim):
Current successor 71/100</t>
  </si>
  <si>
    <t>Next cycle 14</t>
  </si>
  <si>
    <t>open_or_rejected_claims: K0 singular is not sufficient.
Full-spark witness does not defeat exact rank-profile tests.
No all-N constructor or linear-cost determinant method.
Current supplement treatment: 
Packet priority qualification: publication_priority: not established
Historical gaps and historical current-overlay text are preserved in the consolidated ledger and A:V.</t>
  </si>
  <si>
    <t>[2026-10-13; source cutoff 10:52 UTC; newly recovered-source proposal]
PREFIX: sources/PREFIX/PREFIX_THEOREM.md; SHA-256 b051e451a8a1416b7890c77636acb400bc1b1d2fc4ac3828877266fc0f043e6f
Earlier dated history (preserved verbatim):
[2026-10-13;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next_cycle_prefix_mincut_review/DECISION.json
Earlier dated history (preserved verbatim):
next_cycle_prefix_full_review/SUCCESSOR_PRIORITY.json</t>
  </si>
  <si>
    <t>[2026-10-13; corrected-v2 uniform PREFIX acceptance]
2026-10-13
Earlier dated history (preserved verbatim):
[2026-10-13; post-checkpoint successor intake]
2026-10-13
Earlier dated history (preserved verbatim):
2026-10-13 00:04 UTC</t>
  </si>
  <si>
    <t>[2026-10-13; source cutoff 10:52 UTC; newly recovered-source proposal]
Named CUT task remains CLOSED at 15. Later all-prime group values/equality/count and the acyclic composition are accepted; only separate publication/attribution obligations remain.
Earlier dated history (preserved verbatim):
[2026-10-13; corrected-v2 uniform PREFIX acceptance]
Completed-stage cap15. This workflow identity closes the exact uniform both-prime CUT task; distinct new actions stay under NEW-16.
Earlier dated history (preserved verbatim):
[2026-10-13; post-checkpoint successor intake]
Alias of NEW-16 for the same distinct uniform CUT job76, not an additional research task. Accepted reduction15 does not close the uniform bound.
Earlier dated history (preserved verbatim):
Current successor priority71: both-prime-variable proof for primes17&lt;=p&lt;r. Dimensions(5,2,3,4,4), weighted mean3.55. Completed p13 stage capped15; historical parent score73 retained.</t>
  </si>
  <si>
    <t>[2026-10-13; source cutoff 10:52 UTC; newly recovered-source proposal]
Do not infer historical novelty, proof-assistant certification, public-release readiness, repeated-prime/composite-factor scope or FFT/runtime consequences. Optional full numerical graph appendix was excluded from the accepted main route.
Earlier dated history (preserved verbatim):
[2026-10-13; corrected-v2 uniform PREFIX acceptance]
PASS: corrected-v2 independent review and cold replay accepted uniform theorem at its retained scope. This workflow is closed.
Earlier dated history (preserved verbatim):
[2026-10-13; post-checkpoint successor intake]
Uniform sharp proof or verified original-graph counterexample. A failed flow template is not a CUT counterexample. Further finite cuts/fixed-p scans do not close this gate.
Earlier dated history (preserved verbatim):
Independent exact proof covering the declared both-prime domain with matching legal attainment, or a precise counterexample/obstruction. The completed p13 proof is retained; optimizer counts, arbitrary groups and historical priority stay separate.</t>
  </si>
  <si>
    <t>Review b29 residual squarefreeness</t>
  </si>
  <si>
    <t>[2026-10-13; full status reconciliation]
CLOSED: this named stage is complete; a broader parent or distinct successor can remain open.
Earlier dated history (preserved verbatim):
[2026-10-13 00:12 UTC; independent b29 ACCEPT]
Named residual stage COMPLETE; previous TO RESEARCH retained as history. Completed exact residual scope: every characteristic-zero primitive odd d&gt;29, both trace endpoints and ordinary trace discriminant nonzero. Residual acceptance does not establish overlap simplicity.
Earlier dated history (preserved verbatim):
Noncanonical successor workflow linked to F020. Completed predecessor retained separately.</t>
  </si>
  <si>
    <t>[2026-10-13 00:12 UTC; independent b29 ACCEPT]
Completed named stage15/100
Earlier dated history (preserved verbatim):
Current successor 73/100</t>
  </si>
  <si>
    <t>Next cycle 15</t>
  </si>
  <si>
    <t>[2026-10-13 00:12 UTC; independent b29 ACCEPT]
next_cycle_b29_review/INDEPENDENT_REVIEW.md; NEXT_STEP_RANKING.json; reviewer5321 assertions/13 corruption controls/cold replay.
Earlier dated history (preserved verbatim):
next_cycle_b29/NEXT_STEP_RANKING.json</t>
  </si>
  <si>
    <t>[2026-10-13 00:12 UTC; independent b29 ACCEPT]
2026-10-13 00:12 UTC
Earlier dated history (preserved verbatim):
2026-10-13 00:04 UTC</t>
  </si>
  <si>
    <t>["F062"]</t>
  </si>
  <si>
    <t>Unrestricted one-inner and full1536-variable system open. Mixing rank is not cost.</t>
  </si>
  <si>
    <t>[{"archive_relative_path":"master/fft_research_master_20261009/additions/0038_construction_and_source_synthesis/reviews/review_n64_outer_gate/INDEPENDENT_REVIEW.md","sha256":"0907a37347eb2a92396599cfcfcd6470a167346b4b416157030181ab83ac12c4","inspection":"Theorem and/or accepted audit read as inert text in this pass; no supplied program executed, imported, compiled or AST-parsed."},{"archive_relative_path":"master/fft_research_master_20261009/additions/0038_construction_and_source_synthesis/reviews/review_one_inner_sector/INDEPENDENT_REVIEW.md","sha256":"bb4eb093b6357e185173fa31cf152e660a0ab7b77655dddbe0f502748a656254","inspection":"Theorem and/or accepted audit read as inert text in this pass; no supplied program executed, imported, compiled or AST-parsed."}]</t>
  </si>
  <si>
    <t>proved_scoped | REVIEW-12 | Internal scoped outcome. Proof/certificate replay limits: inherited_dependency: N16 algebraic root contraction and N64 frozen-inner exact interval enclosure not rerun. Fresh signed-sector proof does not depend on seed specialization.</t>
  </si>
  <si>
    <t>accepted_scope: Fixed nested routes and poles with one-sided row masks; frozen-inner rejection and all signed-prefix exclusions; necessary cross-sector rank&gt;=4 in both directions, odd rank&gt;=8, at least four unequal coefficient pairs.
Model/guards/costs: guards: Only the saved eight routes, poles 1/2..1/9, row-only masks and stated bank.
Singular whole factor precludes invertible target.
Diagonal-sector blocks may be singular.
Zero outer coefficients allowed in negative argument.
Corrections/rejected extensions: open_or_rejected_claims: Full 1536-variable system remains open.
Unrestricted one-inner systems remain open.
A failed pivot chart is not complete elimination.
Mixing rank is not cost.</t>
  </si>
  <si>
    <t>fresh_check_groups: fixed_N64_sector_and_N8_pencil
N64_sector_abstract_kernel
proof_type: Fixed rational frame nonvanishing plus uniform kernel/rank reasoning; frozen-inner enclosure retained as historical dependency.
Review record: research_cycle_2124/review12_endpoint_phase/PER_ID_OUTCOMES.json; SHA256 20989129981cc53f9f4284f7820764b6bffa58dee84a678b9888244a125456f2.
Consolidation verifies mapping and hashes; it does not rerun all packet checks. No priority claim.</t>
  </si>
  <si>
    <t>open_or_rejected_claims: Full 1536-variable system remains open.
Unrestricted one-inner systems remain open.
A failed pivot chart is not complete elimination.
Mixing rank is not cost.
Current supplement treatment: 
Packet priority qualification: publication_priority: not established
Historical gaps and historical current-overlay text are preserved in the consolidated ledger and A:V.</t>
  </si>
  <si>
    <t>No asymptotic extension or finite-field-to-complex existence inference.</t>
  </si>
  <si>
    <t>[{"archive_relative_path":"master/fft_research_master_20261009/additions/0037_exact_seed_and_gates/review_n3_positive/REVIEW.md","sha256":"4a2ac733b598d433eb7a3286e0ecd0f8a101e6bca723f3caf35e5e927b17902b","inspection":"Theorem and/or accepted audit read as inert text in this pass; no supplied program executed, imported, compiled or AST-parsed."}]</t>
  </si>
  <si>
    <t>proved_scoped | REVIEW-12 | Internal scoped outcome. Proof/certificate replay limits: inherited_dependency: None for the displayed nine-entry identity and quadratic norm; freshly derived over Q(w).</t>
  </si>
  <si>
    <t>accepted_scope: Exact realization of forced N3 chirp B by two opposite cyclic Greens with nonzero complex endpoint masks, for both cube-root embeddings and both quadratic roots.
Model/guards/costs: guards: w primitive cube root.
t^2+t=2e/d.
d,e,t,kappa nonzero.
Norm(1-t^3) nonzero ensures both branches legal.
Corrections/rejected extensions: open_or_rejected_claims: No all-length construction.
No asymptotic FFT bound.
Positive control does not mean nonnegative real amplitudes.</t>
  </si>
  <si>
    <t>fresh_check_groups: n3_positive
proof_type: Finite characteristic-zero algebraic constructive certificate.
Review record: research_cycle_2124/review12_endpoint_phase/PER_ID_OUTCOMES.json; SHA256 20989129981cc53f9f4284f7820764b6bffa58dee84a678b9888244a125456f2.
Consolidation verifies mapping and hashes; it does not rerun all packet checks. No priority claim.</t>
  </si>
  <si>
    <t>open_or_rejected_claims: No all-length construction.
No asymptotic FFT bound.
Positive control does not mean nonnegative real amplitudes.
Current supplement treatment: 
Packet priority qualification: publication_priority: not established
Historical gaps and historical current-overlay text are preserved in the consolidated ledger and A:V.</t>
  </si>
  <si>
    <t>["F137"]</t>
  </si>
  <si>
    <t>For separated-generator QS1 chart and t stages with fixed permutations, image dimension≤min(N²,N+t(4N−6)). Exact equality certified at N8,16,32 repeatedbitrev through t=N/4+1. Immediately below saturation tangent nullspaces at saved points consist exactly of local and interstage diagonal gauges, dimensions20,72,272.</t>
  </si>
  <si>
    <t>source proof inspected; saved exact certificate assertions not replayed</t>
  </si>
  <si>
    <t>Generic exclusion cannot exclude Fourier; not every singular QS1 chart; finite equality/gauge completeness not allN. Source certificates not executed this pass.</t>
  </si>
  <si>
    <t>[{"archive_relative_path":"master/fft_research_master_20261009/additions/0536_final_static_review_closure/packages/nested_macro_source_review_0447/evidence/e498e7b16cbaac2ded9976f8ef0222aa990c750b6fd18a73cf3b47ba650885f7__PROOF_CERTIFICATE.md","sha256":"e498e7b16cbaac2ded9976f8ef0222aa990c750b6fd18a73cf3b47ba650885f7","inspection":"Theorem and/or accepted audit read as inert text in this pass; no supplied program executed, imported, compiled or AST-parsed."}]</t>
  </si>
  <si>
    <t>[2026-10-12 02:02 UTC; independently accepted all-size depth-two scan dimension]
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
Earlier dated history (preserved):
[2026-10-11 21:56 UTC; source-pinned current-view reconciliation]
Existing source-pinned acceptance: all-size dimension upper bound, N=8/16/32 finite dimension equalities and saved-point gauge completeness. REVIEW-01 records34 independently rebuilt modular Jacobian ranks,6 saved determinants and6 gauge checks. This is current-view reconciliation, not a fresh replay.
Earlier dated history (preserved):
No new task-level proof acceptance at this checkpoint; use the explicitly historical statement and scope.
[2026-10-11; bounded independent certificate replay] Source theorem and all-N dimension upper bound checked; newly written independent verifier reproduces N=8 depth 1/2/3 Jacobian ranks 34/60/64 over both primes 12289 and 65537. Archived depth-3 minor determinants reproduce exactly 5222 and 41948. At the new depth-2 sub-witness (first two archived depth-3 stages), all 20 local/interstage gauge directions span the tangent kernel. Supplied programs were not executed or imported. This is a bounded replay, not a new theorem or full-table mathematical acceptance.</t>
  </si>
  <si>
    <t>[2026-10-12 02:02 UTC; independently accepted all-size depth-two scan dimension]
Open: arbitrary depth&gt;=3 repeated-bit-reversal equality and gauge completeness below saturation, general saturation and necessary nongauge kernels there, Fourier membership/exact construction, target-specific coefficient synthesis and priority. Depth-two dimension9N−12&lt;N² does not cover generic dense matrices. Rational witness denominators haveO(NlogN)bits and naive repeated storageO(N²logN); permutation/coefficient work is paid. No uniform Fourier construction or speedup.
Earlier dated history (preserved):
[2026-10-11 21:56 UTC; source-pinned current-view reconciliation]
All-N dimension equality and gauge completeness remain open, as do exact Fourier membership/construction. The accepted separated-generator chart does not cover every singular QS1 chart; generic dimension bounds do not exclude a particular Fourier matrix. N16/N32 finite replay is already recorded as completed.
Earlier dated history (preserved):
No new current closure; historical limitations remain.
[2026-10-11; exact remaining scope] Independently replay N=16/N=32 witness and gauge certificates. All-N saturation remains conjectural. The checked depth-2 point is a new sub-witness, not a claimed reproduction of an unspecified original depth-2 recipe. Generic dimension does not exclude a particular Fourier matrix. Historical priority remains unresolved.</t>
  </si>
  <si>
    <t>proved_scoped | REVIEW-01 | Internal scoped outcome. Proof/certificate replay limits: full_historical_body_replay: False</t>
  </si>
  <si>
    <t xml:space="preserve">[2026-10-12 02:02 UTC; independently accepted all-size depth-two scan dimension]
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
Earlier dated history (preserved):
reviewed_exact_scope_and_report: # M-SCAN-DIMENSION — proved_scoped
Fresh verdict: accept the all-size dimension upper bound, the N=8,16,32 finite dimension equalities, and the exact saved-point gauge-completeness statements. This review independently reconstructed all relevant Jacobians and gauges; it did not run or import either supplied program.
## Exact model and all-size proof
The separated-generator chart is S_ij=a_i b_j for i&gt;j, S_ii=d_i, and S_ij=c_i e_j for i&lt;j. It is not the entire exceptional/singular quasiseparable-order-one variety. Products have t stages with fixed intermediate permutations, in complex Zariski closure.
There are 2N−2 active lower coordinates and one free scalar redundancy on the nonzero open chart, giving dimension 2N−3. The upper triangle contributes the same independently; the diagonal contributes N. Hence dim V_N=5N−6. Invertible stages form a nonempty dense open subset because diagonal invertible matrices belong to the chart. Each of the t−1 boundaries admits an N-dimensional diagonal gauge. Its action on an invertible tuple is free, recursively from the first stage. Therefore product-image dimension is at most t(5N−6)−(t−1)N=N+t(4N−6), capped by N². Density extends this upper bound to the full image closure. A finite union over permutations has the same maximum bound. The generic required depth is ceil((N²−N)/(4N−6)), equal to N/4+1 when 4|N≥4.
For identity shuffles, an off-diagonal cut block of AB is the sum of two products whose ranks are bounded by the corresponding cut ranks of A and B. Thus quasiseparable orders add, and identity-shuffle t-stage products have order at most t. This is a generic-matrix obstruction, not a Fourier-specific one.
Model/guards/costs: historical_model_preserved_subject_to_current_scope: Complex Zariski closure, separated-generator chart, generic matrices rather than fixed Fourier.
Corrections/rejected extensions: </t>
  </si>
  <si>
    <t>[2026-10-12 02:02 UTC; independently accepted all-size depth-two scan dimension]
The depth-two all-size dimension and generic gauge-completeness slice is accepted; the broader all-depth gate remains OPEN. Architecture is the original separated lower/upper generators, not an enlarged singular quasiseparable variety. At epsilon0 only the epsilon-dependent normalized chart collapses to rankN; the original raw chart need not do so (N8 transposition example raw36 versus normalized8). Regular witnesses use nonzero epsilon.
Earlier dated history (preserved):
review_basis: All-size upper-bound proof checked;34 modular Jacobian ranks,6 saved determinants,6 gauge-completeness checks freshly reproduced.
Review record: research_cycle_2055/review01_source_evidence/row_outcomes.json; SHA256 c039e07b50636fb53855a1d55c224e6678bed4abb1479bbb889a1b14af0da771.
Consolidation verifies mapping and hashes; it does not rerun all packet checks. No priority claim.</t>
  </si>
  <si>
    <t>[2026-10-12 02:02 UTC; independently accepted all-size depth-two scan dimension]
Independent review ZIP SHA256 a19ef5c95e8ceffe97fa8ef656ac709470bafc6318f6c2ad6925e1d897f9874b; INDEPENDENT_REVIEW.md e9386e3b7c280cd5ba6a748be006029b7976ce70584bf68df4a75dc923894b62. Candidateee5f179d1149ee30b6a85e76fc0ad2a93e85eee1e26fa6ad570b4cbd73d2bd29; prooff70940f6c6312ba6d3aecb0519bea955b7fedd4184932283e10f29c1f9077549. Fresh symbolic52×52 anchor determinants,all50signed extension minors, block-triangular product proof and rational specialization verified. Every nonanchor checked throughN257/transpositions anddyadicN65536;14fresh-prime source-chart rank/minor/invertibility/gauge audits pass. N8actual bit reversal uses its separate valid anchor; repeated-anchor,identity-shuffle and unmatched-gauge mutations reject. Original/candidate programs remained inert.
Earlier dated history (preserved):
remaining_obligations: No all-N dimension equality/gauge completeness; no Fourier construction or generic-to-Fourier inference.
Current supplement treatment: 
Packet priority qualification: No priority assessment or upgrade in this consolidation.
Historical gaps and historical current-overlay text are preserved in the consolidated ledger and A:V.</t>
  </si>
  <si>
    <t>["F059"]</t>
  </si>
  <si>
    <t>Variable-pole positiveN4 unaffected; not allGreen exclusion. Earlier equal-outer and one-infinite rows subordinate to complete result.</t>
  </si>
  <si>
    <t>[{"archive_relative_path":"master/fft_research_master_20261009/additions/2318_reviewed/review_nonaffine_green_parameters/full_fixed_pole_checkpoint/FULL_FIXED_POLE_REVIEW.md","sha256":"d53ed23109bade4b3004b7d59df2fa89da0ac3e61f556df0113381b9a9d7b4e4","inspection":"Theorem and/or accepted audit read as inert text in this pass; no supplied program executed, imported, compiled or AST-parsed."},{"archive_relative_path":"master/fft_research_master_20261009/additions/2213_ongoing/review_nonaffine_green_parameters/equal_outer_checkpoint/EQUAL_OUTER_REVIEW.md","sha256":"90bc979ed70d904dfa9e4fc05ec8e380ef112ac10f648d0a5c00d9496c937048","inspection":"Theorem and/or accepted audit read as inert text in this pass; no supplied program executed, imported, compiled or AST-parsed."},{"archive_relative_path":"master/fft_research_master_20261009/additions/2213_ongoing/review_nonaffine_green_parameters/one_infinite_checkpoint/ONE_INFINITE_OUTER_REVIEW.md","sha256":"3c6dd6d7c0fce7f10879bdfef1f8b112a0708372c8c007c017754f60ccb4deb9","inspection":"Theorem and/or accepted audit read as inert text in this pass; no supplied program executed, imported, compiled or AST-parsed."}]</t>
  </si>
  <si>
    <t>proved_scoped | REVIEW-13 | Internal scoped outcome. Proof/certificate replay limits: historical_computations_not_replayed: Older equal-outer-only certificate is subsumed; no need to rerun its redundant separate degree30 proof</t>
  </si>
  <si>
    <t>accepted_scope_and_proof_review: **Accept complete projective exclusion:** with poles 1/4 and 1/5, cycles Z and (0,2,1,3), identity internal permutations, three nonzero projective two-Green couplings and invertible complex diagonal masks, there is no F4 product in the stated family. Singular square factors are automatically impossible. Both Fourier signs and harmless global normalizations are covered as stated.
**Fresh complete verification:**
- Rebuilt the rational Green matrices, adjugates, exact quartic determinant, all nine zero-middle couplings, and all six monic bivariate minor arrays (every coefficient matches the pinned inert input).
- Verified exact guard division. At a=−16/15 the degrees 7 and 10 have gcd degree three; four independent Sylvester kernel vectors and the annihilating first-derivative functional force order at least five. The irreducible/separable cubic singular factor has the independently checked common monic divisor of degree three, forcing its third power.
- Reconstructed each modular degree-192 resultant by direct 20×20 Sylvester determinant evaluation at 193 distinct points of GF(29²)=GF(29)[u]/(u²−2). The degree bound makes this an exact coefficient identification, not sampling evidence. The saved coefficients match. Both degree-178 quotient identities and their full Bézout identity equal one.
- Recomputed the exact unsaturated Q(i) unit ideal on all nine finite zero-middle support branches.
- Recomputed both one-infinite-outer regular gcd/guard exclusions and all eighteen zero-middle cases. Recomputed the common-infinity K00 and nonzero homogeneous coefficient minor.
The characteristic-zero conclusion uses exact divisibility and degree-preserving good reduction, not absence of GF(29) rational points. An initial checker discrepancy was due to newly imposed monic renormalization after an additional guard division. The archived checker was inspected only as inert text to identify the convention; removing that unrequested renormalization reproduces both exact resultants. This was a control implementation correction, not a theorem defect.
**Boundary:** fixed poles/cycles/orders only; this does not exclude the distinct variable-pole N4 point or all Green products.
Model/guards/costs: hypotheses: N4; poles 1/4 and1/5; cycles natural and(0,2,1,3)
Identity internal permutations
Three nonzero projective couplings and invertible complex masks
Corrections/rejected extensions: retained_corrections: Regular ratio divisions only at nonzero anchors
Zero-middle and projective-infinity charts are separately covered
Additional determinant division is not silently renormalized when comparing saved resultant coefficients
rejected_claims: This excludes variable poles, other cycles/permutations or all Green products
Finite-field rational-point emptiness alone proves the complex exclusion</t>
  </si>
  <si>
    <t>fresh_controls: 
fresh_additional_checks: FIXED_POLE_RESULTS.json
N4_FINITE_CERTIFICATE_RESULTS.json
N4_ZERO_SUPPORT_RESULTS.json
additional_fresh_results: FIXED_POLE_RESULTS.json: determinant: (15*x + 16)*(10625*x**3 + 30500*x**2 + 29920*x + 9984)/159120
zero_middle_values: -13312/425
-3328/425
-13312/2125
-832/425
-13312/10625
-53248/53125
-832/2125
-3328/10625
-832/10625
common_infinity_K00: 109375/194688
common_infinity_first_minor: 476516581620671786367893218994140625/43947566895438130958572857853800093843456 - 12668636962989694438874721527099609375*I/10986891723859532739643214463450023460864
one_infinity: side: left
minor_degrees: 18
18
gcd_degree: 5
gcd: x**5 + x**4*(44834/8925 - 382*I/2975) + x**3*(1363744/133875 - 1472*I/2975) + x**2*(6977536/669375 - 22528*I/31875) + x*(10805248/2008125 - 4440064*I/10040625) + 18743296/16734375 - 1703936*I/16734375
after_repeated_guard_removal_degree: 0
all_nine_zero_middle_branches: middle: -13312/425
necessary_equation_gcd_degree: 0
middle: -3328/425
necessary_equation_gcd_degree: 0
middle: -13312/2125
necessary_equation_gcd_degree: 0
middle: -832/425
necessary_equation_gcd_degree: 0
middle: -13312/10625
necessary_equation_gcd_degree: 0
middle: -53248/53125
necessary_equation_gcd_degree: 0
middle: -832/2125
necessary_equation_gcd_degree: 0
middle: -3328/10625
necessary_equation_gcd_degree: 0
middle: -832/10625
necessary_equation_gcd_degree: 0
side: right
minor_degrees: 18
18
gcd_degree: 5
gcd: x**5 + 1772*x**4/357 + 265376*x**3/26775 + 1332224*x**2/133875 + 10084352*x/2008125 + 3407872/3346875
after_repeated_guard_removal_degree: 0
all_nine_zero_middle_branches: middle: -13312/425
necessary_equation_gcd_degree: 0
middle: -3328/425
necessary_equation_gcd_degree: 0
middle: -13312/2125
necessary_equation_gcd_degree: 0
middle: -832/425
necessary_equation_gcd_degree: 0
middle: -13312/10625
necessary_equation_gcd_degree: 0
middle: -53248/53125
necessary_equation_gcd_degree: 0
middle: -832/2125
necessary_equation_gcd_degree: 0
middle: -3328/10625
necessary_equation_gcd_degree: 0
middle: -832/10625
necessary_equation_gcd_degree: 0
full_finite_outer_resultants: separate N4_FINITE_CERTIFICATE_RESULTS.json; independently reconstructed and verified
inherited_code_executed: False
historical_finite_resultant_receipt_keys: verified
field
good_reduction
input_minors_sha256
exact_forced_resultant_factor
resultants
modular_quotients_coprime
bezout_U
bezout_V
conclusion
limits
N4_FINITE_CERTIFICATE_RESULTS.json: passed: True
six_exact_minor_arrays_identified: True
input_minors_sha256: ddc9f9b0f5891f1e13c3cec3f15452c824e36372333799ae8f574b47215e0b76
receipt_sha256: 1c1f9c312a1129bee4f5d65ebd065f6efd4fc42e241069518e9971854dfac7c1
linear_forced_factor_checks: degrees: 7
10
gcd_degree: 3
four_kernel_vectors_and_derivative_c19: True
degrees: 7
10
gcd_degree: 3
four_kernel_vectors_and_derivative_c19: True
cubic_divisor_exact_membership_both_resultants: True
modular_resultants_identified_by_degree_bound: field: GF(29^2)=GF(29)[u]/(u^2-2)
points_each: 193
degree_bound: 192
resultant_degrees: 192
192
quotient_degrees: 178
178
modular_quotient_products_match: True
bezout_identity_verified: True
inherited_code_executed: False
scope: Fresh finite regular outer certificate. Zero-middle and infinity branches have separate receipts/controls.
N4_ZERO_SUPPORT_RESULTS.json: passed: True
branches: coupling: -13312/425
zero_positions: 2
1
supported_rectangles: 27
exact_Qi_unsaturated_basis: 1
coupling: -3328/425
zero_positions: 0
2
1
3
supported_rectangles: 19
exact_Qi_unsaturated_basis: 1
coupling: -13312/2125
zero_positions: 1
0
3
2
supported_rectangles: 19
exact_Qi_unsaturated_basis: 1
coupling: -832/425
zero_positions: 3
0
supported_rectangles: 27
exact_Qi_unsaturated_basis: 1
coupling: -13312/10625
zero_positions: 0
3
supported_rectangles: 27
exact_Qi_unsaturated_basis: 1
coupling: -53248/53125
zero_positions: 0
0
1
1
2
2
3
3
supported_rectangles: 6
exact_Qi_unsaturated_basis: 1
coupling: -832/2125
zero_positions: 0
1
2
3
supported_rectangles: 19
exact_Qi_unsaturated_basis: 1
coupling: -3328/10625
zero_positions: 2
0
3
1
supported_rectangles: 19
exact_Qi_unsaturated_basis: 1
coupling: -832/10625
zero_positions: 1
2
supported_rectangles: 27
exact_Qi_unsaturated_basis: 1
no_guards_divided: True
inherited_code_executed: False
scope: All finite independently variable outer couplings on every zero-middle support branch, fixed poles/cycles/internal orders.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</si>
  <si>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None for the stated complete projective family
Other parameter families and growing sizes are not excluded
Current supplement treatment: current_overlay_read: proof: No new task-level proof acceptance at this checkpoint; use the explicitly historical statement and scope.
priority: 
remaining_obligations: No new current closure; historical limitations remain.
overlay_reconciliation: Complete full-pole report supersedes the historical equal-outer and one-infinite-only stopping points.
supplemental_inputs: inputs/N4_OUTER_RANK_MINORS.json
inputs/FINITE_OUTER_RESULTANT_REVIEW.json
inputs/SIX_OUTER_MINORS_REVIEW.json
inputs/SUPPORT_AND_COMMON_INFINITY_REVIEW.json
inputs/FULL_FIXED_POLE_PORTABLE_REPLAY.json
inputs/fixed_outer_checker_conventions.inert.txt
Packet priority qualification: worldwide_priority: not established; no fresh priority claim
Historical gaps and historical current-overlay text are preserved in the consolidated ledger and A:V.</t>
  </si>
  <si>
    <t>["F086"]</t>
  </si>
  <si>
    <t>No arbitrary input-side gauges or products; N1 sampling law needs separate guard; passing selected-column tests not full Fourier equality.</t>
  </si>
  <si>
    <t>[{"archive_relative_path":"master/fft_research_master_20261009/additions/2333_source_reviews/review_green_new_2307/checkpoint/SEPARATION_AND_PHASE32_REVIEW.md","sha256":"33816835e08389f6a97b20bf53dec2a784f078aec8f9bda72eac711ce468cf56","inspection":"Theorem and/or accepted audit read as inert text in this pass; no supplied program executed, imported, compiled or AST-parsed."},{"archive_relative_path":"master/fft_research_master_20261009/additions/2318_reviewed/review_green_new_2257/checkpoint/NEW_GREEN_ARCHIVE_REVIEW.md","sha256":"80447ca3d7f8f7478c57c716a14ddccd15c6c6cdacde498ccaad854ac9c4de9e","inspection":"Theorem and/or accepted audit read as inert text in this pass; no supplied program executed, imported, compiled or AST-parsed."}]</t>
  </si>
  <si>
    <t>proved_scoped | REVIEW-13 | Internal scoped outcome. Proof/certificate replay limits: historical_computations_not_replayed: 576 N4 and564480 N8 full projective-window rank streams
100000 N16 sampled window ranks</t>
  </si>
  <si>
    <t>accepted_scope_and_proof_review: **Accept:** for q≤N fixed Hamiltonian Green responses with independently variable legal couplings and q selected target columns whose entries are nonzero, generic couplings make every row response matrix invertible and all Cramer gauges nonzero. The distinct distance/exponent tuples prevent determinant monomial cancellation. For q&lt;N, fitting an additional column is generically impossible; exceptional couplings are not excluded by that generic statement.
The dominating-power Fourier specialization is an existence argument with huge exponents. The positive-integer sampling-law bound needs N≥2, or a separate N=q=1 pole exclusion. The result supplies one-sided row gauges; it is not an arbitrary input-gauge or product-stage theorem.
**Fresh controls:** exact N8 q3/q5 and N16 q3 fits match every selected entry but fail every entry of the next column; q=N=8 matches the whole matrix and retains quadratic online work. All row gauges in these controls are nonzero.
**Separate projective-window certificate:** seven quadrics times five variables supply the 35-dimensional cubic space in a 3×4 window. Full 35×35 rank excludes projective common zeros. The recorded exhaustive N4 (576) and N8 (564,480) mapping certificates retain their precisely fixed outer mixers/generators; their rank streams were not rerun in this review. N16's 100,000 mappings are sampled from 146,764,800, not exhaustive. Modular nonzero minors lift through verified good reduction, a different inference from field-point emptiness.
**Boundary:** fitted columns and selected-basis Weyl tests do not determine the full transform. Historical overwritten out-of-sample labels remain corrected: the actual probes are columns 5, 4 and 7 for the respective fits.
Model/guards/costs: hypotheses: q&lt;=N fixed Hamiltonian response cycles with independent legal scalar couplings
Selected target entries nonzero; only one-sided row gauges are solved
Additional-column generic failure is stated only for q&lt;N
Sampling corollary N&gt;=2, or explicitly exclude the pole at N=q=1
Fixed seeded outer mixers and five generators for separate window exclusions
Corrections/rejected extensions: retained_corrections: Extreme deterministic exponents are charged, not an efficient numerical recipe
Historical overwritten next-column labels are corrected to actual columns5/4/7
N4/N8 mapping certificates are exhaustive; N16 is sampled
rejected_claims: q fitted Fourier columns or selected Weyl tests certify the complete transform
q=N gives linear online work
100000 N16 mappings constitute exhaustion
The q-column theorem automatically allows input-side gauges or products</t>
  </si>
  <si>
    <t>fresh_controls: fresh_fits: N: 8
q: 3
all_fitted_entries: 24
next_column_mismatches: 8
all_nonzero_row_gauges: True
N: 8
q: 5
all_fitted_entries: 40
next_column_mismatches: 8
all_nonzero_row_gauges: True
N: 8
q: 8
all_fitted_entries: 64
next_column_mismatches: 0
all_nonzero_row_gauges: True
N: 16
q: 3
all_fitted_entries: 48
next_column_mismatches: 16
all_nonzero_row_gauges: True
Macaulay_degree3_dimension: 35
historical_N4_N8_exhaustive_rank_streams_replayed: False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</si>
  <si>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No missing generic interpolation lemma
No full transform constructor from partial fitting; q=N retains quadratic application
Specific complete mapping certificates remain inherited exact computational dependencies
Current supplement treatment: current_overlay_read: proof: No new task-level proof acceptance at this checkpoint; use the explicitly historical statement and scope.
priority: 
remaining_obligations: No new current closure; historical limitations remain.
overlay_reconciliation: Partial-column interpolation and fixed-generator projective exclusions stay separate.
Packet priority qualification: worldwide_priority: not established; no fresh priority claim
Historical gaps and historical current-overlay text are preserved in the consolidated ledger and A:V.</t>
  </si>
  <si>
    <t>["F060","F125"]</t>
  </si>
  <si>
    <t>The correction formula concerns the natural term, not the whole two-term stage. For the complete masked product, telescoping supplies only a rank upper bound. Neither stage closure nor the finite N4 solution supplies an all-size Fourier coefficient recurrence.</t>
  </si>
  <si>
    <t>[{"archive_relative_path":"master/fft_research_master_20261009/additions/2318_reviewed/review_nonaffine_green_parameters/variable_poles_checkpoint/VARIABLE_POLES_REVIEW.md","sha256":"c5b99c69247fbcbbfdcc5cebffed3a984ca9b6ab4453f6b2b960b2f684443b36","inspection":"Theorem and/or accepted audit read as inert text in this pass; no supplied program executed, imported, compiled or AST-parsed."},{"archive_relative_path":"master/fft_research_master_20261009/additions/2318_reviewed/review_nonaffine_green_parameters/gauge_recursion_checkpoint/GAUGE_RECURSION_REVIEW.md","sha256":"5d9f821117fb987a1941f28eaada88f25a6576f894142a9d2bfe55693a846ba7","inspection":"Theorem and/or accepted audit read as inert text in this pass; no supplied program executed, imported, compiled or AST-parsed."},{"archive_relative_path":"master/fft_research_master_20261009/additions/2318_reviewed/review_nonaffine_green_parameters/accumulated_correction_checkpoint/ACCUMULATED_CORRECTION_REVIEW.md","sha256":"9951a1b1bfe98ca451db372a913a1034e8e899ad197805807b63a8ff869ee709","inspection":"Theorem and/or accepted audit read as inert text in this pass; no supplied program executed, imported, compiled or AST-parsed."}]</t>
  </si>
  <si>
    <t>proved_scoped | REVIEW-13 | Internal scoped outcome. Proof/certificate replay limits: historical_computations_not_replayed: Historical operation-counted implementation suite; fresh algebraic controls are separate</t>
  </si>
  <si>
    <t>accepted_scope_and_proof_review: **Accept finite positive point:** the pinned 16-complex-variable dyadic isolator gives an exact algebraic N4 Fourier factorization with variable poles, all six denominator guards, all pole/weight/mask/mixer entries nonzero, and pairwise noncommuting stages.
**Fresh exact replay:** independently implemented integer-directed rectangular intervals at 192 bits, quotient-rule Jacobian and matrix product prove the half-radius box is mapped into itself and is contractive. `eta=9145033794486455575` and `q=212385463402525808956105666627180247578937347` in scale `2^192`; the exact integer self-map inequality holds. Every nonzero guard and commutator witness is checked. This independently certifies the root, rather than numerically fitting one.
**Accept all-size stage identity:** for the specified dyadic cycles and `d≠0`, `p^N≠1`, `q^N≠1`, both principal halves close at `(p²,q²,t,d/p)` when p≠0. Both crossblocks are included. At p=0 the natural term is I and the separate no-division branch is retained. The crossblocks may have growing rank despite linear work.
**Accept natural-term correction only:** for k contiguous blocks, its exact Kronecker compression gives rank k−1 precisely when `(p^N)^(k−1)=1`, otherwise k, with p,d nonzero and p^N≠1; at p=0 rank zero. The characteristic-zero distinct-root assumption is retained. The correction has O(N) application. Whole masked-product telescoping gives only an upper bound, not a lower bound or noncancellation claim.
**Fresh controls:** 16 complete four-block identities including p=0/q=0/t=0, six exact accumulated-correction ranks/compressions, and the exact complex k4 exceptional rank-three case.
**Boundary:** scalar-only principal-half nonclosure is removed by the explicitly enlarged gauge family. Stage closure is not a complete masked-product Fourier recursion. Contiguous Fourier halves are not F_m; target ordering/twiddles/crossblock equations and full preparation costs remain missing for an all-size constructor.
Model/guards/costs: hypotheses: Specific dyadic natural and bit-reversal cycles
d!=0, p^N!=1, q^N!=1
p=0 handled separately without d/p
Correction rank formula is characteristic zero, for the natural term only
Variable-pole N4 root is defined by its exact supplied isolating polydisc
Corrections/rejected extensions: retained_corrections: Allowed exceptional rank k-1 when(p^N)^(k-1)=1; rank zero at p=0
Both offdiagonal blocks and target Fourier ordering/twiddles must be carried
Whole masked-product cancellations remain possible
rejected_claims: Stage principal-block closure is a full Fourier coefficient recurrence
Natural-term correction rank is rank of the entire stage correction
Product telescoping upper bound is a lower bound
Growing correction rank prevents an O(N) structured application
Fixed N4 algebraic point establishes all-size synthesis</t>
  </si>
  <si>
    <t>fresh_controls: four_block_cases: N: 4
p: 2
q: 3
t: 5
four_blocks_match: True
N: 4
p: 0
q: 3
t: 5
four_blocks_match: True
N: 4
p: 2
q: 0
t: 5
four_blocks_match: True
N: 4
p: 2
q: 3
t: 0
four_blocks_match: True
N: 8
p: 2
q: 3
t: 5
four_blocks_match: True
N: 8
p: 0
q: 3
t: 5
four_blocks_match: True
N: 8
p: 2
q: 0
t: 5
four_blocks_match: True
N: 8
p: 2
q: 3
t: 0
four_blocks_match: True
N: 16
p: 2
q: 3
t: 5
four_blocks_match: True
N: 16
p: 0
q: 3
t: 5
four_blocks_match: True
N: 16
p: 2
q: 0
t: 5
four_blocks_match: True
N: 16
p: 2
q: 3
t: 0
four_blocks_match: True
N: 32
p: 2
q: 3
t: 5
four_blocks_match: True
N: 32
p: 0
q: 3
t: 5
four_blocks_match: True
N: 32
p: 2
q: 0
t: 5
four_blocks_match: True
N: 32
p: 2
q: 3
t: 0
four_blocks_match: True
natural_correction_cases: N: 4
k: 2
rank: 2
N: 8
k: 2
rank: 2
N: 8
k: 4
rank: 4
N: 16
k: 4
rank: 4
N: 16
k: 8
rank: 8
N: 16
k: 16
rank: 16
complex_exception_k4_rank: 3
N4_positive_certificate: separate fresh interval control
fresh_additional_checks: N4_INTERVAL_RESULTS.json
additional_fresh_results: N4_INTERVAL_RESULTS.json: passed: True
input_sha256: ce8df8f1d7c461bbf64e0a63f56ce6f1a57ff3eebca7a43c7c73f46233919353
interval_scale_bits: 192
scale: 6277101735386680763835789423207666416102355444464034512896
radius_scaled: 62771017353866807645114086665129820160
eta_numerator: 9145033794486455575
q_numerator: 212385463402525808956105666627180247578937347
self_map_left: 6665883208781997201473616313008466115284101040833566470633524758007640721677352960
self_map_right: 197010030981972396082599854123780232284916336141139665827823631663139316330059198103274840391680
all_parameters_masks_denominators_and_mixer_entries_exclude_zero: True
noncommuting_witnesses: stages: 0
1
nonzero_commutator_entries: 0
0
0
1
0
2
1
0
1
1
1
3
2
0
2
2
2
3
3
1
3
2
3
3
stages: 0
2
nonzero_commutator_entries: 0
0
0
1
0
2
1
0
1
1
1
3
2
0
2
2
2
3
3
1
3
2
3
3
stages: 1
2
nonzero_commutator_entries: 0
0
0
1
0
2
1
0
1
1
1
3
2
0
2
2
2
3
3
1
3
2
3
3
conclusion: A unique exact N4 zero exists in the stated original polydisc; no all-N construction claimed.
inherited_code_executed: False
arithmetic: fresh integer-directed rectangular interval operations, quotient-rule Jacobian, exact dyadic certificate input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</si>
  <si>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None for the independently recertified finite N4 point or guarded stage identities
All-size Fourier product recursion, coefficient rule, preparation, routing and bit/precision contracts remain open
Current supplement treatment: current_overlay_read: proof: No new task-level proof acceptance at this checkpoint; use the explicitly historical statement and scope.
priority: 
remaining_obligations: No new current closure; historical limitations remain.
overlay_reconciliation: The variable-pole positive point is compatible with the complete fixed-pole negative theorem.
supplemental_inputs: inputs/VARIABLE_POLES_DYADIC_CERTIFICATE.json
inputs/VARIABLE_POLES_INDEPENDENT_REVIEW.json
Packet priority qualification: worldwide_priority: not established; no fresh priority claim
Historical gaps and historical current-overlay text are preserved in the consolidated ledger and A:V.</t>
  </si>
  <si>
    <t>["F056","F126"]</t>
  </si>
  <si>
    <t>Finitefield point emptiness does not implycomplex/geometricemptiness. Different diag(A)/diag(A^-1) charts differ; excludedbranches remain; finiteF8 fullfeasibility unresolved.</t>
  </si>
  <si>
    <t>[{"archive_relative_path":"master/fft_research_master_20261009/additions/1450/algebraic/ALGEBRAIC_JET_INDEPENDENT_AUDIT.md","sha256":"5003360f7e14f578561b4ee325d5c1e8b513e89a6405362e990d6e0531f2a6d4","inspection":"Theorem and/or accepted audit read as inert text in this pass; no supplied program executed, imported, compiled or AST-parsed."},{"archive_relative_path":"master/fft_research_master_20261009/additions/1628/audits/dual_onion/INDEPENDENT_DUAL_AUDIT.md","sha256":"0d479cf55b964660cf49cc5fa1c3edd11f728946541e8b940f68623c66306dc1","inspection":"Theorem and/or accepted audit read as inert text in this pass; no supplied program executed, imported, compiled or AST-parsed."},{"archive_relative_path":"master/fft_research_master_20261009/additions/1646/SPECTRAL_DETERMINANT_AUDIT.md","sha256":"a02725820016808aee258a0e766ec9140740a16dbd84eb6c2653cf28efaa0209","inspection":"Theorem and/or accepted audit read as inert text in this pass; no supplied program executed, imported, compiled or AST-parsed."},{"archive_relative_path":"master/fft_research_master_20261009/additions/1646/finite_field_audit/INDEPENDENT_GF17_AUDIT.md","sha256":"3706ed00557de14d95215ae9bc7072c82bdc5052673d8e9092e3d8f9066021fc","inspection":"Theorem and/or accepted audit read as inert text in this pass; no supplied program executed, imported, compiled or AST-parsed."},{"archive_relative_path":"master/fft_research_master_20261009/additions/1717/triple_audit/TRIPLE_INTERSECTION_AUDIT.md","sha256":"385ea2b7b48f5bde8d5b2e9d4aa174b32c6b110ec83fbd26dae6fbd15af0d035","inspection":"Relevant theorem, repaired invertibility hypothesis and exceptional-fiber proof read in this pass; no supplied code executed."}]</t>
  </si>
  <si>
    <t>proved_scoped | REVIEW-13 | Internal scoped outcome. Proof/certificate replay limits: historical_computations_not_replayed: 1328244 gamma-pair GF17 enumeration
20-polynomial and3750-node rational-circuit coefficient streams
Full -DB*DH coefficient arrays, slice resultant and exceptional-fiber coefficient suite
Source identity/access boundary: 
Documented sanitized exports: a02725820016808aee258a0e766ec9140740a16dbd84eb6c2653cf28efaa0209. Original-byte gaps remain preserved.</t>
  </si>
  <si>
    <t>accepted_scope_and_proof_review: **Accept local reductions:** the fixed permutation is [7,0,6,3,4,1,2,5]. The globally separated-generator architecture is narrower than arbitrary order-one quasiseparability. The first-stage chart gives 30 equations in 26 coordinates only on its determinant/corner/normalization locus. The inverse-stage dual/onion reductions give 20 equations in 16 coordinates, then twelve rational equations in eight coordinates with 29 guards. Diag(A)=1 and diag(A^-1)=1 are different charts.
**Fresh local curvature certificate:** rebuilding the polynomial map from the pinned integer coordinates gives rank J=60, rank[J,E07]=61, and the exact selected 61×61 determinant 6913 modulo 12289. Twenty explicit unused-coordinate/internal-scale/intermediate-diagonal gauge vectors have rank twenty and are killed by J. The quadratic diagonal perturbation is exactly E07. With the analytic upper rank bound and differentiated gauge identities, this certifies the saved point's second-order non-liftability. It does not exclude other realization points or show that Fourier itself violates the local equations.
**Accept denominator-sensitive gates:** the adjacent-tail lemma uses independent C columns/shared tails and actual rank-one output constraints, avoiding earlier S/Delta divisions, but retaining its own hypotheses. The four-column structural gate needs invertible C (or nonzero coefficient triples); a zero fourth output multiplier is handled by vanishing cofactors, not division. The substituted polynomial family retains h0 Delta T≠0 and all inherited reconstruction guards. The factorization −DB·DH, regular complex slice exclusion, dimension≤2 necessary locus and at-most-twelve exceptional base points remain accepted pinned review results, not a whole-model solution.
**Fresh guard controls:** the invertible zero-corner anchored-minor false positive is reconstructed; the unit-diagonal A/zero-diagonal inverse example is checked; the exact characteristic-zero S1=0 partial candidate's good mod97 nonvanishing certificate is reproduced (detC=19, B corners 92/90, inverse corners 15/33); exactly ten selected minors vanish while twenty remain nonzero; 235 boundary-defect Fourier rows pass.
**Finite search boundary:** the historical GF17 enumeration of 1,328,244 gamma pairs and 2,546 invertible candidates with zero full second-stage successes was not rerun here. Of those candidates, 1,927 satisfy all four corners; 619 do not. Alpha=0 means dependent columns, not an extra divided denominator. h0=0, t=0, singular-tail and zero-denominator branches remain outside the enumerated scope. No GF17-rational point does not imply no complex point, nor no extension-field point.
Model/guards/costs: hypotheses: Fixed P=[7,0,6,3,4,1,2,5]
Globally separated-generator model, not arbitrary order-one quasiseparability
Distinct diagonal-A and diagonal-inverse-A normalized charts
Determinant, corner, S, Delta, tail and boundary guards retained wherever used
Four-column structural lemma needs invertible C or all relevant coefficient triples nonzero
Corrections/rejected extensions: retained_corrections: Fourth zero output multiplier handled by zero cofactor vector, not division
Alpha=0 is a column-dependence obstruction, not a divided denominator
2546 invertible candidates include619 failing some corner;1927 satisfy all four
At most12 exceptional base points does not prove full target dimension or emptiness
rejected_claims: Equation count or local Jacobian codimension proves F8 infeasibility
A local second-order obstruction excludes other realization points
GF17 rational-point exclusion proves complex or extension-field emptiness
Anchored minors without nonzero corners characterize all separated stages
Necessary projections replace full residual equations or eliminate excluded branches</t>
  </si>
  <si>
    <t>fresh_controls: zero_anchor_false_positive_invertible: True
diagA_vs_diagInverseA_counterexample: True
exceptional_S1_mod97_reconstruction: S1: 0
R1: 86
S2_to_S6: 29
92
94
84
82
detC: 19
B_corners: 92
90
A_corners: 15
33
exceptional_partial_candidate_zero_minors: 10
spectral_boundary_defect_rows: 235
historical_1328244_pair_enumeration_replayed: False
historical_61_by_61_minor_replay: fresh_f8_curvature.py separately reconstructs the exact 6913 minor
fresh_additional_checks: F8_CURVATURE_RESULTS.json
additional_fresh_results: F8_CURVATURE_RESULTS.json: passed: True
field: 12289
point_data_sha256: 128c95b299947d15d6a9e687e416f28ba7f3246d37e191db65e066b6fef8e6bc
minor_spec_sha256: 715396b92c2232648e4a2c1ba2d1068406dcff02a769bdde02d99e49c9c01286
actual_jacobian_rank: 60
actual_augmented_rank: 61
actual_selected_61_by_61_determinant: 6913
quadratic_E_0_7_verified: True
explicit_gauge_kernel_rank: 20
all_1280_J_gauge_products_zero: True
inherited_code_executed: False
scope: One saved parameter point. Characteristic-zero transversality also uses the analytic rank&lt;=60 bound and gauge-complete kernel argument; no global F8 exclusion.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</si>
  <si>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Full complex feasibility remains open
Need either an exact solution of all residuals and guards or a properly saturated characteristic-zero exclusion; omitted charts require separate coverage
Even finite F8 success would need an all-size paid constructor
Current supplement treatment: current_overlay_read: proof: No new task-level proof acceptance at this checkpoint; use the explicitly historical statement and scope.
priority: 
remaining_obligations: No new current closure; historical limitations remain.
overlay_reconciliation: Historical localized acceptance is preserved without promoting finite-field misses or necessary gates to full complex exclusion.
supplemental_inputs: inputs/curvature_minor_certificate.json
inputs/independent_algebraic_results.json
Packet priority qualification: worldwide_priority: not established; no fresh priority claim
Historical gaps and historical current-overlay text are preserved in the consolidated ledger and A:V.</t>
  </si>
  <si>
    <t>["F123"]</t>
  </si>
  <si>
    <t>["Q28"]</t>
  </si>
  <si>
    <t>core accepted historical audit; latest expanded packet source-inspected</t>
  </si>
  <si>
    <t>This is not full infeasibility. Nonunitary diagonal references require their minimum singular values. The expanded latest packet has not been independently replayed.</t>
  </si>
  <si>
    <t>[{"archive_relative_path":"library_delta_extracted/fft_outer_stability_fourier_gate_2026-10-10/fft_outer_stability_gate_2026-10-10/PROOF_CERTIFICATE.md","sha256":"4c3f08629a9adfe35137244617393f4e8426929bbce33375c732dec5a249b719","inspection":"Latest Library source theorem read as inert text in full; analytic scope checked, but no separate independent audit located and supplied code/certificate scripts not executed."},{"archive_relative_path":"master/fft_research_master_20261009/additions/0216_review_completion_and_extensions/recovered_companion_review/OUTER_INVERSE_REVIEW.md","sha256":"0f032e8b67e404627d3c162c001391fd4d9a7ca4b20ff11b532fd15f23042269","inspection":"Latest Library source theorem read as inert text in full; analytic scope checked, but no separate independent audit located and supplied code/certificate scripts not executed."}]</t>
  </si>
  <si>
    <t>Q28: Proof closed. Rational fixed-layout gap constant and general/approximate outer-stability bounds reconstructed and accepted.</t>
  </si>
  <si>
    <t>Q28: Final Delvaux–Van Barel 2008 comparison complete. fixed layout conditional bounds not in DV2008 final; worldwide unresolved.
Exact source comparison: PRIMARY-FOURIER. Classical overlap: No matching theorem identified; no novelty inference. Retained: Specified outer-neighborhood and approximate-target inequalities. Remaining: Fixed affine layout and diagonal-reference proximity; no full architecture exclusion.</t>
  </si>
  <si>
    <t>Q28: Retain selected reference scale minima, outer inverse norms and exact affine layout. No global four-stage infeasibility. Implementation: Not applicable to abstract proof</t>
  </si>
  <si>
    <t>proved_scoped | REVIEW-14 | Internal scoped outcome. Proof/certificate replay limits: review_bindings: matching_reviews/Q22_Q23_Q28_MATRIX_AUDITS.md: D
matching_reviews/REVIEW_LEDGER.json: R35
Source identity/access boundary: 
Documented sanitized exports: 0f032e8b67e404627d3c162c001391fd4d9a7ca4b20ff11b532fd15f23042269. Original-byte gaps remain preserved.</t>
  </si>
  <si>
    <t>accepted_scope: 32 fixed-layout rank gates; rational fourth moment &gt;1264/25; sigma17&gt;3sqrt(2)/5; strict exact and approximate outer-inverse neighborhood inequalities.
Model/guards/costs: model: Complex U=F256/16, four invertible two-sided QS1 stages; affine-column layout hash77c5c0fcdcfa850dac44dd34dbe3188539aa9cb143f22978b86127add76b8e45; zero generators allowed; Toffoli metadata excluded.
cost_ledger: Operator norm only; general diagonal references retain selected m1,m4 and ||D4||; approximation pays delta||C4||||C1||. This is a coefficient gate, not a cheap parameter constructor.
Corrections/rejected extensions: rejected_or_not_established: No whole-architecture infeasibility.
No all-N, Toffoli-composed or outer-norm-free generalization.</t>
  </si>
  <si>
    <t>fresh_checks: checks/CHECK_RESULTS.json: paired_outer; exact layout enumeration and rational moment; strongest pair full128 ranks at two primes.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</si>
  <si>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Outer-stage synthesis far from diagonal references and full feasibility remain open.
Current supplement treatment: 
Packet priority qualification: No priority assessment or upgrade in this consolidation.
Historical gaps and historical current-overlay text are preserved in the consolidated ledger and A:V.</t>
  </si>
  <si>
    <t>["F130"]</t>
  </si>
  <si>
    <t>["Q22","Q28"]</t>
  </si>
  <si>
    <t>The paired Frobenius bound alone does not improve the single-block operator bound. The energy-relaxation witness is not a factorization. The conditional unitary gap does not apply to arbitrary outer stages. Independent finite-certificate reconstruction remains needed.</t>
  </si>
  <si>
    <t>[{"archive_relative_path":"library_delta_extracted/fft_paired_jacobi_dual_gate_2026-10-10/fft_paired_jacobi_gate_2026-10-10/PROOF_CERTIFICATE.md","sha256":"1f2765398e34a8cf9d41242f09caaffa6fcd27115a4026ecf777721f2456c312","inspection":"Latest Library source theorem read as inert text in full; analytic scope checked, but no separate independent audit located and supplied code/certificate scripts not executed."}]</t>
  </si>
  <si>
    <t>Q22: Proof closed. Paired Jacobi gate and decisive N=256 affine-layout witnesses reconstructed.
Q28: Proof closed. Rational fixed-layout gap constant and general/approximate outer-stability bounds reconstructed and accepted.</t>
  </si>
  <si>
    <t>Q22: Final Delvaux–Van Barel 2008 comparison complete. fixed layout gate and certificate not in DV2008 final; worldwide unresolved.
Q28: Final Delvaux–Van Barel 2008 comparison complete. fixed layout conditional bounds not in DV2008 final; worldwide unresolved.
Exact source comparison: PRIMARY-FOURIER. Classical overlap: No matching theorem identified; no novelty inference. Retained: Specified N=256 affine-layout paired rank/singular-value constraints and certificate-backed bounds. Remaining: Classical nullity and cosine-sine tools; no Toffoli-composed or all-four-stage infeasibility conclusion.</t>
  </si>
  <si>
    <t>Q22: Accepted for the exact N=256 affine-column layout. Fresh data reconstructed by the proof author; reviewer checked analytic reductions, not a second replay of every datum. Implementation: Not applicable to abstract proof
Q28: Retain selected reference scale minima, outer inverse norms and exact affine layout. No global four-stage infeasibility. Implementation: Not applicable to abstract proof</t>
  </si>
  <si>
    <t>proved_scoped | REVIEW-14 | Internal scoped outcome. Proof/certificate replay limits: review_bindings: matching_reviews/Q22_Q23_Q28_MATRIX_AUDITS.md: B
matching_reviews/REVIEW_LEDGER.json: R33</t>
  </si>
  <si>
    <t>accepted_scope: 64 paired rank constraints; opposite-block rank&gt;=112; paired Frobenius squared and nuclear gaps&gt;=96; exact scalar-energy relaxation optimum96; complementary inverse-block dual; stronger exactly-unitary-outer gap.
Model/guards/costs: model: Same exact affine N256 model; QS1 zero generators allowed, all factors invertible; stronger operator bound additionally requires exactly-unitary outer inverses.
cost_ledger: Dual matrix entries are bilinear before minors. No inverses of stage generators. Frobenius/nuclear bounds do not improve the general operator threshold. Polynomial feasibility and coefficient generation are not free.
Corrections/rejected extensions: rejected_or_not_established: Energy-relaxation witness is not a factorization.
Necessary dual minors are not sufficient.
No nonunitary transfer of the exactly-unitary-outer constant.</t>
  </si>
  <si>
    <t>fresh_checks: checks/CHECK_RESULTS.json: paired_outer; all62 overlaps, rational moment and strongest paired ranks; 36 fresh general Jacobi identities.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</si>
  <si>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Simultaneous complex feasibility of the full factorization remains open.
Current supplement treatment: 
Packet priority qualification: No priority assessment or upgrade in this consolidation.
Historical gaps and historical current-overlay text are preserved in the consolidated ledger and A:V.</t>
  </si>
  <si>
    <t>["F131"]</t>
  </si>
  <si>
    <t>["Q23","Q27"]</t>
  </si>
  <si>
    <t>A singular commutator is not acceptance. The selected witnesses do not exclude every Green weight. Generic failure for fixed wiring is not uniform impossibility. Finite certificates and positive-gap constants still need independent reconstruction.</t>
  </si>
  <si>
    <t>[{"archive_relative_path":"library_delta_extracted/FFT_HADAMARD_SEGRE_EIGEN_GATE_2026-10-10/fft_hadamard_eigen_gate_20261010/THEOREM.md","sha256":"638b4cfb8c79f89d880d9f4343d94b1915ecfec085f76385841023a8f03b0284","inspection":"Latest Library source theorem read as inert text in full; analytic scope checked, but no separate independent audit located and supplied code/certificate scripts not executed."}]</t>
  </si>
  <si>
    <t>Q23: Proof closed. Hadamard–Segre gauge gates and all eight saved modular witnesses reconstructed.
Q27: Construction open. Target-fiber equivalence and four-ratio local dominance are accepted. Phase41 separately excludes two unitary-cycle summands for N&gt;8 and gives fixed-branch ceilings. Surviving full target fibers remain open.</t>
  </si>
  <si>
    <t>Q23: Final Delvaux–Van Barel 2008 comparison complete. fixed stage application not in DV2008 final; worldwide unresolved.
Q27: Classical compatibility/dimension ingredients; exact obstruction priority remains scoped and unresolved.
Exact source comparison: PRIMARY-FOURIER. Classical overlap: No matching theorem identified; no novelty inference. Retained: Guarded fixed-stage rank-one quotient/common-eigenvector gate and sharpened conditional norm bound. Remaining: Diagonal equivalence, Segre/common-eigenvector mechanisms classical; singular commutator is not feasibility.</t>
  </si>
  <si>
    <t>Q23: All eight saved witnesses rebuilt; 56 unsaved historical cases not rerun. Classical sparse-middle closure does not solve parameter search or target construction. Implementation: Not applicable to abstract proof
Q27: Choose one surviving chart; prove an exact all-row identity or target-specific exclusion with all guards, then charge synthesis and precision. Implementation: Exact local finite controls accepted; no production constructor.</t>
  </si>
  <si>
    <t>proved_scoped | REVIEW-14 | Internal scoped outcome. Proof/certificate replay limits: review_bindings: matching_reviews/Q22_Q23_Q28_MATRIX_AUDITS.md: C
matching_reviews/REVIEW_LEDGER.json: R34</t>
  </si>
  <si>
    <t>accepted_scope: Guarded dense Hadamard rank-one and common-eigenvector equivalences; invertible-commutator obstruction; stronger spectral gap without sqrt(N); sparse-support cycle characterization.
Model/guards/costs: model: Fixed invertible A,B,C; dense version requires all B entries nonzero; P0 invertible for eigenvector version; all c, P0c and eigenvalue guards; N&gt;=3 for commutator columns; complex model for norms.
cost_ledger: Gap delta*min|B|/(||A^-1||||C^-1||), stage-dependent. Certificate formation and search over c are not O(N) parameter discovery.
Corrections/rejected extensions: rejected_or_not_established: Singular commutator does not imply feasibility.
No all-wiring/all-parameter exclusion.
No inference from generic/local dominance to a full Fourier target fiber.</t>
  </si>
  <si>
    <t>fresh_checks: checks/CHECK_RESULTS.json: Hadamard_Segre; all8 saved P0/T/commutator matrices, 12 positive quotient controls and singular-commutator counterexample.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</si>
  <si>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Parameter search, full Fourier construction, numerical certification and priority remain open.
56 unsaved historical witnesses remain unrerun; raw branch reconstruction is bound to prior accepted review.
Current supplement treatment: 
Packet priority qualification: No priority assessment or upgrade in this consolidation.
Historical gaps and historical current-overlay text are preserved in the consolidated ledger and A:V.</t>
  </si>
  <si>
    <t>Default N=12 divisor choice misses an eligible alternate Q=2 fiber. Completeness of one chosen recognizer is not coverage of every possible split. Fixed-rank and growing-r ledgers differ.</t>
  </si>
  <si>
    <t>[{"archive_relative_path":"master/fft_research_master_20261009/additions/1954/INTEGRATED_RESULTS.md","sha256":"891bba5e67070cf392348ac68abfb62783aec01031c0089f85b50fa1717bcce7","inspection":"Attributed saved evidence; supplied research programs unrun in this review","bytes":7743},{"archive_relative_path":"master/fft_research_master_20261009/additions/1954/tensor_audit/AUDIT_REPORT.md","sha256":"f94d7cec8b4ffcc4710a9ec228bda98908cb38cd6b74f42ffb97e44a5d7ed92a","inspection":"Attributed saved evidence; supplied research programs unrun in this review","bytes":14972},{"archive_relative_path":"master/fft_research_master_20261009/additions/1954/tensor_audit/EXTENSION_AND_FUSION.md","sha256":"b7dc0dc38271ec271861536ff5b5f42a5be1f12546057e1e97fe11a0dd96a42c","inspection":"Attributed saved evidence; supplied research programs unrun in this review","bytes":5934}]</t>
  </si>
  <si>
    <t>proved_scoped | REVIEW-14 | Internal scoped outcome. Proof/certificate replay limits: review_bindings: sources/f94d7cec8b4ffcc4710a9ec228bda98908cb38cd6b74f42ffb97e44a5d7ed92a__f94d7cec8b4ffcc4710a__AUDIT_REPORT.md
sources/b7dc0dc38271ec271861536ff5b5f42a5be1f12546057e1e97fe11a0dd96a42c__b7dc0dc38271ec271861536ff5b5f42a5be1f12546057e1e97fe11a0dd96a42c__EXTENSION_AND_FUSION.md</t>
  </si>
  <si>
    <t>accepted_scope: Specified balanced CRT-rank and specified-divisor fiber recognizers, selected-split rejection correctness and full accepted transforms; near-square integer-polynomial phase corollary.
Model/guards/costs: model: Supplied prime-field/root, exact equality; CRT gcd(A,B)=1 and A^2+B^2&lt;=C_T N; fiber Q|N and Q^2&lt;=C_F N. Inversions and word representation separately qualified.
cost_ledger: Tensor O((1+r_T)N), O(r_T) inversions. Original fibers O(N+rN+Qr^2+rQ^2), O(Qr) inversions, simplified to O((1+min(r,M))N). Near-square N=d s^2 with specified Q=s gives &lt;=d modes for any integer-polynomial phase.
Corrections/rejected extensions: rejected_or_not_established: Default dispatcher is not a union over every eligible divisor.
Factorial source chirp engine does not implement the improved polynomial-cost dispatcher.
No arbitrary-input or precision guarantee.</t>
  </si>
  <si>
    <t>fresh_checks: checks/CHECK_RESULTS.json: CRT_graph;8 CRT transform/rank controls, exact N12/Q2-vs-Q3 counterexample,36 degree-independent polynomial controls.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</si>
  <si>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Any enlarged dispatcher must pay every additional split and actually integrate the claimed backend.
Current supplement treatment: 
Packet priority qualification: No priority assessment or upgrade in this consolidation.
Historical gaps and historical current-overlay text are preserved in the consolidated ledger and A:V.</t>
  </si>
  <si>
    <t>Cancellation/revival can have E&gt;&gt;S; certificate-only public helpers trust input. Rank fallback was independently designed, not attributed to uploaded implementation. No unrestricted convolution/integer-product improvement.</t>
  </si>
  <si>
    <t>[{"archive_relative_path":"master/fft_research_master_20261009/additions/1954/INTEGRATED_RESULTS.md","sha256":"891bba5e67070cf392348ac68abfb62783aec01031c0089f85b50fa1717bcce7","inspection":"Attributed saved evidence; supplied research programs unrun in this review","bytes":7743},{"archive_relative_path":"master/fft_research_master_20261009/additions/1954/graph_audit/GRAPH_UNION_AUDIT_AND_RANK_FUSION.md","sha256":"6966ec5656ce97e6981a38faeace2a356064cacc558b2ab253b2d0f06fc62d66","inspection":"Attributed saved evidence; supplied research programs unrun in this review","bytes":17489}]</t>
  </si>
  <si>
    <t>proved_scoped | REVIEW-14 | Internal scoped outcome. Proof/certificate replay limits: review_bindings: sources/6966ec5656ce97e6981a38faeace2a356064cacc558b2ab253b2d0f06fc62d66__66ec5656ce97e6981a38faeace2a356064cacc558b2ab253b2d0f06fc62d66__GRAPH_UNION_AUDIT_AND_RANK_FUSION.md
sources/f94d7cec8b4ffcc4710a9ec228bda98908cb38cd6b74f42ffb97e44a5d7ed92a__f94d7cec8b4ffcc4710a__AUDIT_REPORT.md:9
Source identity/access boundary: 
Documented sanitized exports: 6966ec5656ce97e6981a38faeace2a356064cacc558b2ab253b2d0f06fc62d66. Original-byte gaps remain preserved.</t>
  </si>
  <si>
    <t>accepted_scope: Validated sparse-fiber convolution, sharp state bound and separately proved fixed-rank merged-output fallback, including strict rank-one escape family.
Model/guards/costs: model: N=QM, fixed rx,ry,C,d, Q^2=O(N), supplied prime-field/root; all raw coordinates validated; all output coordinates materialized. Public certificate executors are trusted interfaces only.
cost_ledger: E=sum_h a_h b_h retained for event time/storage. S&lt;=C Q makes MS linear. Rank fallback charges dQH+dMH+dN+N with H&lt;=min(Kx,Ky,M), so no M^2=O(N) requirement. Fixed-d rejection is paid.
Corrections/rejected extensions: rejected_or_not_established: Transient support/event count cannot replace final post-cancellation S.
Rank fallback is not attributed to uploaded implementation.
No arbitrary-input convolution, FFT, integer multiplication or bit improvement.</t>
  </si>
  <si>
    <t>fresh_checks: checks/CHECK_RESULTS.json: CRT_graph.graph_convolution_cases;25 direct full-output comparisons, including4 rank-one escapes(one unbalanced), cancellation/revival and support bounds.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</si>
  <si>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Production integration, growing-parameter budgets, numerical stability and priority are separate.
Current supplement treatment: 
Packet priority qualification: No priority assessment or upgrade in this consolidation.
Historical gaps and historical current-overlay text are preserved in the consolidated ledger and A:V.</t>
  </si>
  <si>
    <t>No implicit automorphism on arbitrary complex input registers; finite-field order test is not enough for general composite rings. Exact recurrence does not imply floating conditioning.</t>
  </si>
  <si>
    <t>[{"archive_relative_path":"master/fft_research_master_20261009/library/canonical_sources/935ed394798de399__GALOIS_INDEPENDENT_REVIEW.md","sha256":"935ed394798de3999d670e1186a9cdd26752170f81ce253eff5e948fb56ddbed","inspection":"Attributed saved evidence; supplied research programs unrun in this review","bytes":5599}]</t>
  </si>
  <si>
    <t>proved_scoped | REVIEW-15 | Internal scoped outcome. Proof/certificate replay limits: source_implementation_status: Fresh full-output/cycle-rank reference tests; historical production operation wrapper not rerun.</t>
  </si>
  <si>
    <t xml:space="preserve">scope_and_separate_costs: membership: Dyadic conductor decomposition with supplied exact root/prime model; scan actual (P5-I) pair-difference support at each conductor.
discovery: All pair sums/differences and signed permutations total O(N) coefficient traffic; root validation/preparation and negations charged.
rejection: Standalone bounded-defect route may decline; hybrid uses paid local FFT instead of pretending generic defects are small.
verification: Explicit signed coefficient permutation, two odd-frequency cycles, dense anchors, recurrence edges and conductor scatter. No implicit coefficient automorphism.
application: 9N-12+2T+nu reviewed field total for all-orbit route, T=sum(q/2)s_q. O(N(S+1)) under cap S; local-FFT hybrid O(N log N)+O(N) overhead.
exceptional: q=4 singleton cycles, q=2 endpoint; principal roots needed for composite rings. Anchor/defect/root errors separate from exact algebra.
remaining: No complete floating-point discovery/error contract.
Account for actual modular/index-product bit costs.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</si>
  <si>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proof_review: ### ALG-012: Galois-defect and conductor hybrid
Accepted scope: dyadic conductor decomposition over the supplied exact field/root (the reviewed implementation assumes a supplied prime). Pair sums feed the next even subproblem; pair differences r represent odd outputs modulo z^(q/2)+1. P5 is an explicit signed coefficient permutation, so (P5-I)r evaluates to Y_(5k)-Y_k. No Galois automorphism is applied to arbitrary complex coefficient registers.
- Raw membership/discovery: construct and scan every conductor defect, O(N) total coefficient lengths, retaining the actual support s_q. A fixed support cap is a restricted-family condition, not a generic assumption.
- Rejection/fallback: the hybrid can choose the cheaper ordinary local FFT per conductor after paid discovery; it does not need to falsely accept a small-defect promise. A standalone capped path must decline when its cap fails. Root/field preparation remains charged.
- Verification/application: two dense anchors per q&gt;=4 and q/4-1 recurrence edges per cycle. q=4 singleton cycles and q=2 are explicit. Scattering k to kN/q emits all N outputs once. With T=sum_(q&gt;=4)(q/2)s_q and nu the executed negations, the reviewed all-orbit total is 9N-12+2T+nu. Uniform s_q&lt;=S gives O(N(S+1)); local FFT selection retains generic O(N log N) plus O(N) discovery overhead.
The P5-I kernel has dimension two at each q&gt;=4, leaving at most S+2 dimensions on each fixed support; the full class remains restricted. A primitive-order test in a field is not a principal-root certificate over arbitrary composite rings. Anchor, defect, root and rounding errors require a separate finite-precision contract; exact recurrence identities alone do not establish stability. Index products and true modular arithmetic are separately charged in bit models.
Fresh evidence: 60 complete vectors and 744 output bins, q=2,4,8,16,32, two-cycle dimensions and all conductor output indices checked. The source arithmetic formula is evaluated and reviewed, not re-instrumented by executing the production implementation.
fresh_checks: full_vectors: 60
exact_bins: 744
all_conductor_scatter_and_two_cycle_dimensions_checked: True
last_formula_example: N: 32
T: 280
nu: 12
source_formula: 848
conductors: q: 32
defect_support: 14
q: 16
defect_support: 6
q: 8
defect_support: 2
q: 4
defect_support: 0
count_scope: Formula evaluated only; no production operation counter replay.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</si>
  <si>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["F094"]</t>
  </si>
  <si>
    <t>Accepted support-adaptive algorithm, with historical README hash-binding caveat.</t>
  </si>
  <si>
    <t>Roots/amplitudes supplied, no free extraction from numerator. Minimal polynomial degree is not evaluator lower bound. Does not improve arbitrary k-support O(N log k).</t>
  </si>
  <si>
    <t>[{"archive_relative_path":"master/fft_research_master_20261009/library/canonical_sources/f1b1856375df9240__README.md","sha256":"f1b1856375df9240f253a4e1f124c455b5b22e92bb26df544c7f5f01abffda1c","inspection":"Attributed saved evidence; supplied research programs unrun in this review","bytes":13529},{"archive_relative_path":"master/fft_research_master_20261009/library/canonical_sources/0df64bd669a94b81__INDEPENDENT_REVIEW.md","sha256":"0df64bd669a94b8166f8d8abc0fa6592f078b5a6db9e87c30e249d698c65d619","inspection":"Attributed saved evidence; supplied research programs unrun in this review","bytes":8217}]</t>
  </si>
  <si>
    <t>No new task-level proof acceptance at this checkpoint; use the explicitly historical statement and scope.
[2026-10-11; full-table evidence audit] Current canonical README SHA256 f1b1856375df9240f253a4e1f124c455b5b22e92bb26df544c7f5f01abffda1c is freshly accepted only for its powered-root annihilator recurrence and exact online arithmetic-instruction ledger (k&gt;=1, supplied distinct nonzero roots, arbitrary amplitudes). New independent controls: 28,950 small cases, 214,230 coordinates, and every modal basis vector of the N=4096 example in two fields. Planner, cold setup counts, fallback implementation, production execution and external priority remain unreviewed in this pass. The historical review binds a different README hash and is not relabeled.</t>
  </si>
  <si>
    <t>proved_scoped | REVIEW-15 | Internal scoped outcome. Proof/certificate replay limits: source_implementation_status: Fresh exact recurrence and online counters; historical planner cold counts and FFT baseline only inspected, not replayed.</t>
  </si>
  <si>
    <t xml:space="preserve">scope_and_separate_costs: membership: Supplied k&gt;=1 distinct nonzero modal roots and arbitrary fresh amplitudes; output N&gt;=1 exponential-sum values. Does not discover roots/amplitudes from raw vector.
discovery: Paid candidate powers, equality grouping, polynomial products, zero tests and sorting. Default O(k^2 log(k+1)+k log^2(k+1)) preparation.
rejection: Useful sparse multiple not guaranteed. Discovery is paid before fallback; FFT baseline requires supplied primitive 2Lth root, L=max(2,nextpow2(k)).
verification: R_b(z_s^-b)=0 proves recurrence; d_b distinct powered nodes, highest coefficient nonzero. Powers can collide without original roots repeating.
application: M0=min(N,b d_b) direct prefix; online mul=k(M0-1)+(N-M0)tau, add=(k-1)M0+(N-M0)(tau-1). Prefix and all N output traffic charged.
exceptional: N=1,N&lt;k,b&gt;N, non-dyadic b and arbitrary non-root-of-unity nodes valid; huge descriptors add bit costs. Small tau alone does not erase long prefix.
remaining: No all-support o(N log k) guarantee.
No free numerator-to-modal conversion or auxiliary-root discovery.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</si>
  <si>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proof_review: ### ALG-014: sparse annihilator-multiple decoder
Accepted scope: N&gt;=1, k&gt;=1 supplied distinct nonzero modal roots z_s and arbitrary fresh amplitudes a_s. It computes f_m=sum a_s z_s^m. Root-of-unity support is an important instance but is not needed for the recurrence identity. This is not blind raw-input support recovery.
- Discovery/preparation: for every paid candidate b, compute distinct z_s^b and R_b(t)=product(1-lambda t), inspect coefficient zeros and compare fully charged online ledgers. Root equality scans, polynomial construction, powering, sorting and discarded candidates are included. Default candidates number O(log(k+1)), b&lt;=min(N,k^2), setup O(k^2 log(k+1)+k log^2(k+1)).
- Membership/verification: supplied roots must be distinct and nonzero. R_b(z_s^-b)=0 for each supplied mode proves the recurrence for all amplitudes. No conversion from a numerator/denominator or raw vector to these supplied data is free.
- Rejection/fallback: a useful sparse candidate is not guaranteed. Discovery is paid even when the conventional decoded-state FFT wins. Its additional primitive 2Lth root, L=max(2,nextpow2(k)), is a separate supplied precondition; the recurrence route itself needs no auxiliary FFT root.
- Application: M0=min(N,b d_b) initial values are computed directly. Then tau nonzero taps generate each remaining output. Exact online counts are k(M0-1)+(N-M0)tau multiplications and (k-1)M0+(N-M0)(tau-1) additions. The cold sufficient bound includes the potentially polynomial prefix; constant tau without a bounded prefix is not by itself linear total work. Hybrid cost is discovery+min(recurrence online, FFT preparation+online), preserving O(N log(k+1)+k^2 log(k+1)) with the stated root contract. All N outputs and internal traffic are charged.
Powered-root collisions are allowed and deduplicated. They are not repeated poles of the original modal sequence. Nonzero roots keep the highest coefficient nonzero. Huge custom strides add their own input/index bit costs. Finite field equality and field arithmetic do not establish numerical stability or uniform bit complexity.
Fresh evidence: 130 configurations include N&lt;k, N=1, arbitrary non-root-of-unity nodes, non-dyadic strides and long prefixes. At N=4096,k=16 the independently reconstructed minimal denominator has 16 taps, while b=2 gives degree 32 and two taps. Its online counts are exactly 8,624 multiplications and 4,544 additions versus 126,960 total online operations for b=1. The production planner's cold 14,412 and FFT baseline 283,029 are inspected historical results, not newly executed benchmarks.
fresh_checks: configurations: 130
dense_minimal_denominator: b: 1
d: 16
M0: 16
tau: 16
multiplications: 65520
additions: 61440
sparse_multiple: b: 2
d: 16
M0: 32
tau: 2
multiplications: 8624
additions: 4544
supplied_amplitude_prefix_charged: True
production_planner_and_FFT_baseline_not_executed: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</si>
  <si>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["F099"]</t>
  </si>
  <si>
    <t>No reduction of first arbitrary T/FFT. Singular closure really nonunique and must reject; arbitrary observation functionals are not free.</t>
  </si>
  <si>
    <t>[{"archive_relative_path":"master/fft_research_master_20261009/library/canonical_sources/322f0d1a5a76019f__README.md","sha256":"322f0d1a5a76019fcd8102aaeab68f0302fe6effa83dc7fdc42339de552ec134","inspection":"Attributed saved evidence; supplied research programs unrun in this review","bytes":13207},{"archive_relative_path":"master/fft_research_master_20261009/library/canonical_sources/33247cdb1153f020__INDEPENDENT_REVIEW.md","sha256":"33247cdb1153f0205e9c15aeaa40e2d31183758e03322fb275a1509b5a00641b","inspection":"Attributed saved evidence; supplied research programs unrun in this review","bytes":6106},{"archive_relative_path":"master/fft_research_master_20261009/library/canonical_sources/65eaef1e9c9049a5__README.md","sha256":"65eaef1e9c9049a58fb028c891c0bd5e40e7e3ec693b71d9e28f17c5a500187c","inspection":"Attributed saved evidence; supplied research programs unrun in this review","bytes":8947},{"archive_relative_path":"master/fft_research_master_20261009/library/canonical_sources/ebaebdba4b834328__INDEPENDENT_REVIEW.md","sha256":"ebaebdba4b83432857c81c741138ab32b14f3e806cc26d1cd53359024dfa6bba","inspection":"Attributed saved evidence; supplied research programs unrun in this review","bytes":5266}]</t>
  </si>
  <si>
    <t>accepted_scope: Exact multiple-port closure S=I-G Lambda, z_r=w_r+J^r U Lambda S^-1 g; a rank-one coupling edit changes the whole RN-output map by a rank-one correction with no new T call. The graph increment is added to arbitrary dirty targets while every source and unused bank is restored.
Model/guards/costs: cost_and_preparation: Initial preparation O(NL+Nd^2+d^3), generated orbit rows/storage and root plan charged; injection functionals add dMN work. Initial word keeps 3MN(N+1)/2 scalar instructions for quadratic ADD_T plus 2(R-1)(6N-3) and active rank-one costs 6m+3k-4. Edit preparation O(d^2+dMN+RN), online O(QN+RN), all RN writes paid. Gate expansion and source-pivot/shear reciprocals are additional setup. Old feedback helpers sort arbitrary source IDs, so their original linear gate-construction claim needs sorting overhead; the multiple-port local helper removed that sort.
model_and_quantifiers: Exact field with supplied suitable root, N invertible, disjoint source/target registers, structured coordinate/Krylov observation columns. An edit reuses the already accumulated old solution for identical sources and injection pattern. Exact equality is deterministic; neither bit cost nor floating stability is covered.
Corrections/rejected extensions: rejected_or_unsupported_extensions: A first arbitrary transform is cheaper.
An arbitrary dense observation is free.
Singular closure may be regularized without changing the contract.
Independent new sources can reuse an old result.</t>
  </si>
  <si>
    <t>proof_review: Eliminating the chain gives c=g+G Lambda c. Invertible S is sufficient and necessary for unique solutions for every forcing, even with redundant ports. For S singular a nonzero null vector yields a nonzero homogeneous solution; an inhomogeneous instance may instead be inconsistent. Sherman-Morrison gives S_new^-1=S^-1+z v^T/theta and Delta[Lambda S^-1]=(a+Lambda z)v^T/theta. The covariance TK=JT prepares specified coordinate/Krylov observation rows from known t, not from an uncharged dense T^T action. Descending target differences followed by ascending propagation cancel the old target state. Dirty rank-one pivots invert a coefficient, never an input value.
fresh_check_groups: ALG016_full_closure
ALG016_edit_inverse
ALG016_edit_factor
ALG016_dirty_rank_one
ALG016_rank_one_cost
ALG016_singular_closure_negative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</si>
  <si>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No small-port complete fresh Fourier representation is provided.
Production source replay and numerical/bit-model validation remain outside this review.
Current supplement treatment: 
Packet priority qualification: No priority assessment or upgrade in this consolidation.
Historical gaps and historical current-overlay text are preserved in the consolidated ledger and A:V.</t>
  </si>
  <si>
    <t>Additional 2Nth root is supplied, not extracted free from q. Fresh input still pays ordinary transforms. Boundary term cannot be omitted.</t>
  </si>
  <si>
    <t>[{"archive_relative_path":"master/fft_research_master_20261009/library/canonical_sources/9c80e17183dc11eb__README.md","sha256":"9c80e17183dc11eb2f1c23d1ad7b8025cc58b564e23467cf1ad128f5f6713eaa","inspection":"Attributed saved evidence; supplied research programs unrun in this review","bytes":8212}]</t>
  </si>
  <si>
    <t>accepted_scope: The entire 2N-point spectrum of the fixed q-factorial kernel is prepared in O(N) exact field work. More generally a compatible M-point root grid with N dividing M decomposes into M/N q-orbits and costs O(M).
Model/guards/costs: cost_and_preparation: Cold spectrum preparation: 5N+log2N-2 multiplies, N-1 additions, 4N-1 subtractions, one negation and one inverse of 2, plus O(N) word traffic/storage. One T action still pays forward/inverse 2N FFTs: 2N log2N+6N multiplies and 2N(log2N+1) additions and subtractions. Two T actions in the Fourier factorization retain four padded FFTs. Supplied root construction and field representation have separate costs.
model_and_quantifiers: N dyadic &gt;=2; characteristic does not divide 2N; eta supplied primitive 2N and q=eta^2. Exact deterministic field arithmetic, not bounded-word coefficient/error analysis.
Corrections/rejected extensions: qualification: Fresh checks compare every generated bin against independent polynomial evaluation in two prime fields; no historical timing assertion is adopted.
rejected_or_unsupported_extensions: A primitive Nth root supplies its square root at no cost.
Dropping z^N/N is legal on the nonzero spectrum grid.
Linear spectrum generation makes arbitrary convolution linear.
The factorized implementation beats ordinary direct radix-2 FFT.</t>
  </si>
  <si>
    <t>proof_review: The coefficient recurrence implies the polynomial identity H(qz)=(1-z)H(z)+z^N/N, including its top boundary. For eta primitive 2N, v_(k+2)=(1-eta^k)v_k+(-1)^k/N. The even orbit has a zero multiplier and starts at v_2=1/N. The odd full-cycle slope is 2, so a zero-start composition with intercept b closes at v_1=-b. On a nonzero orbit a*q^r the slope is 1-a^N and the seed is b/a^N. No arbitrary input is transformed in this preparation.
fresh_check_groups: root_orders
ALG017_spectrum
ALG017_boundary_control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</si>
  <si>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A cheaper complete application graph and any stable finite-word recurrence need separate constructions.
Current supplement treatment: 
Packet priority qualification: No priority assessment or upgrade in this consolidation.
Historical gaps and historical current-overlay text are preserved in the consolidated ledger and A:V.</t>
  </si>
  <si>
    <t>["F097"]</t>
  </si>
  <si>
    <t>Accepted restricted operator actions.</t>
  </si>
  <si>
    <t>Full H_q(C) not covered. r=N would need another root/backend and costs ordinary FFT order anyway. Input independence of tail action does not make complete Fourier fast.</t>
  </si>
  <si>
    <t>[{"archive_relative_path":"master/fft_research_master_20261009/library/canonical_sources/e7c06a4bc237a97c__README.md","sha256":"e7c06a4bc237a97c74aefc854ad6b7d22d44f7c7f858ec82789780935e857c35","inspection":"Attributed saved evidence; supplied research programs unrun in this review","bytes":5623},{"archive_relative_path":"master/fft_research_master_20261009/library/canonical_sources/7bb8400c402dc65c__README.md","sha256":"7bb8400c402dc65c0f741d0820bcc3ca3829261c853e8f2ac7a629fdd1463c60","inspection":"Attributed saved evidence; supplied research programs unrun in this review","bytes":11186},{"archive_relative_path":"master/fft_research_master_20261009/library/canonical_sources/8c14a657058b7678__INDEPENDENT_REVIEW.md","sha256":"8c14a657058b76788e5176acdc89b20d2dbb46dbe872a8d1f446cddf717a1916","inspection":"Attributed saved evidence; supplied research programs unrun in this review","bytes":5809},{"archive_relative_path":"master/fft_research_master_20261009/library/canonical_sources/8c3b40fa499aacd0__GENERIC_INDEPENDENT_REVIEW.md","sha256":"8c3b40fa499aacd02699c93e7b07d4f6370b38593d716e8efc76ddd3da8ff047","inspection":"Attributed saved evidence; supplied research programs unrun in this review","bytes":6062}]</t>
  </si>
  <si>
    <t>proved_scoped | REVIEW-16 | Internal scoped outcome. Proof/certificate replay limits: historical_execution_status: Historical audit counts are attributed evidence only; original compilers and their recorded suites were not rerun.
Source identity/access boundary: 
Documented sanitized exports: 7bb8400c402dc65c0f741d0820bcc3ca3829261c853e8f2ac7a629fdd1463c60. Original-byte gaps remain preserved.</t>
  </si>
  <si>
    <t>accepted_scope: Two different restricted targets remain accepted: p(C)T for a polynomial supported in the top r degrees costs O(Nr), and C^(N-r)p(C), deg p&lt;r, costs O(N log(r+1)) including cold preparation with dyadic 1&lt;=r&lt;=N/2. Nested same-input modulated tails factor through r+s-1 coordinates under the documented window guard.
Model/guards/costs: cost_and_preparation: First fused summand: O(Nr+r^2)=O(Nr), full outputs written. Block route has P=(2N+r)log2(2r) preparation butterflies and V=(2N+4r)log2(2r) online butterflies, O(N) storage, charged transforms and normalizations. All transforms have length 2r dividing N. Nested route with m=nextpow2(r+s-1)&lt;=N/2: cold O(N log(m+1)+sr log(r+1)), online O(N log(m+1)+s[m+r log(r+1)]), storage O(N+sr).
model_and_quantifiers: Supplied primitive Nth root, exact field, dyadic N and r, nonzero N. Block r=N endpoint is excluded by this root contract. The rank-limited operators accept every fresh input but are not the full invertible H_q(C).
Corrections/rejected extensions: qualification: One assigned README is an explicitly sanitized export: original 7bb840… / actual export 433f08…; both identities are preserved and export verification passes.
rejected_or_unsupported_extensions: Small r evaluates the full H_q(C).
All polynomials have rank exactly r.
r=N works with the same length-2r root contract.
Independent source vectors share the same r+s-1-state proof.
The child kernel can be changed to q of smaller order without proof.</t>
  </si>
  <si>
    <t>proof_review: C=TBT^-1 with the finite corner retained. B powers have explicitly bounded top-right support. For the standalone tail, suffix projection through T^-1, g scaling, an r-dimensional upper Toeplitz action, and prefix decoding through T reproduce the full map. Length-2r cyclic windows cannot alias because i-j is strictly between -r and r. Sum projected spectra before one inverse FFT; share the decoded head FFT. Rank is at most r, exactly r when p(0)!=0, and r-v for valuation v. The N-resolvent aggregate is the same high-degree tail by root orthogonality. Nested modulations retain D^j on both sides in their noncommuting positions; the shared input suffix shrinks and head support grows one coordinate per step.
fresh_check_groups: ALG018_tail_action
ALG018_tail_rank
ALG018_fused_tail
ALG018_resolvent_aggregate
ALG018_nested_order
ALG018_nested_rank
ALG018_nested_support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</si>
  <si>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The low-degree remainder/shared complete-transform graph is unresolved.
No new production or floating-point certificate.
Current supplement treatment: current_overlay: Q07 is a separate raw-mode recognizer overlay. Its O(N log(t+2)+t^2) recognition does not replace this tail application cost. The accepted supplied-prime-field dispatcher returns dense recognized-input DFT values by scatter on sparse acceptance; associated fresh-vector application remains O(N(s+1)).
Packet priority qualification: No priority assessment or upgrade in this consolidation.
Historical gaps and historical current-overlay text are preserved in the consolidated ledger and A:V.</t>
  </si>
  <si>
    <t>Slower than known O(N log N) comparator. Child D2 has three nonzeros/row, so pretending it is same two-sparse family is false.</t>
  </si>
  <si>
    <t>[{"archive_relative_path":"master/fft_research_master_20261009/library/canonical_sources/239adb59c756af03__README.md","sha256":"239adb59c756af0317788283e19feb83d3293801546749b9b22447eccaee2b05","inspection":"Attributed saved evidence; supplied research programs unrun in this review","bytes":4779},{"archive_relative_path":"master/fft_research_master_20261009/library/canonical_sources/f9de1b8b0cb40096__INDEPENDENT_REVIEW.md","sha256":"f9de1b8b0cb4009625285d2d6b1a81cf920deaede0b81f73eb963846f8ecff7c","inspection":"Attributed saved evidence; supplied research programs unrun in this review","bytes":3249},{"archive_relative_path":"master/fft_research_master_20261009/library/canonical_sources/e84fd241ddf5f362__README.md","sha256":"e84fd241ddf5f362c09cb41cec13483b6f67c40703acfe6bec5f13e5e1ce6d46","inspection":"Attributed saved evidence; supplied research programs unrun in this review","bytes":9549}]</t>
  </si>
  <si>
    <t>accepted_scope: Sparse monomial input transport R and sparse output transport D satisfy HR=DH, and a linear-work parity split is legal. The complete growing-filter decimation evaluator is exact, with Theta(N^(1+0.5 log2 3)) online arithmetic, O(N log N) preparation and O(N) live storage.
Model/guards/costs: cost_and_preparation: The first H action is charged before related-input reuse. Each complete R/D update uses 3N-1 multiplies and N-1 additions. Grading preparation is linear exact-field work. Recursive node overhead is O(min(rn,n^2)); sum 3^d min(N,N^2/4^d) gives exponent 1+0.5 log2 3. O(log N) shared depth plans cost O(N log N); all distinct input actions remain paid. The known O(N log N) full-operator FFT comparator is asymptotically better.
model_and_quantifiers: Exact field, supplied dyadic-order root, odd characteristic. Query reuse only for the declared orbit of a computed input; nonunitary weights give no automatic numerical stability. Word indices are counted separately from field representation.
Corrections/rejected extensions: rejected_or_unsupported_extensions: A cheap first parity split proves linear or sub-NlogN recursion.
D2 is two-sparse after a monomial coordinate change.
Even q-factorials are a scalar rescaling of H_(q^2).
The result beats the best stated full-operator O(N log N) comparator.</t>
  </si>
  <si>
    <t>proof_review: R=QW has nonzero cyclic weights with product 1, so R^N=I and support is preserved. RC=q^-1 CR gives HR=R(I-C)H. K=R^(N/2) anticommutes with C and paired coordinates diagonalize K. The gauge Sigma^-1 C Sigma=(I+J)U includes the corner. The normalized child is D2=(I+J+)(I+qJ+)diag(q^-2i), not the original two-sparse family. Closure requires D_r=p_r(J_n)diag(q^-ri), p_r=product_(a&lt;r)(1+q^a z); filter degree doubles. Denominators 1+q^(ah) stay nonzero by the exact order 2r. Three calls E(D)x, O(D)y, (E+O)(D)(x+y) produce both outputs exactly.
fresh_check_groups: ALG019_grading
ALG019_covariance
ALG019_parity
ALG019_support
ALG019_gauge
ALG019_decimation
ALG019_false_closure_control
ALG019_false_coefficient_rescale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</si>
  <si>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A faster complete graph must exploit additional proved sharing; it does not follow from this recursion.
Current supplement treatment: 
Packet priority qualification: No priority assessment or upgrade in this consolidation.
Historical gaps and historical current-overlay text are preserved in the consolidated ledger and A:V.</t>
  </si>
  <si>
    <t>High-degree sparse factors or different noncommuting operators may be cheap; tail fusion is a positive counterexample to degree→time inference.</t>
  </si>
  <si>
    <t>[{"archive_relative_path":"master/fft_research_master_20261009/library/canonical_sources/added4a0f022537c__README.md","sha256":"added4a0f022537cb7c72a52e191a28a6eeb640575ba05af61d2e7eb6ef4f3f3","inspection":"Attributed saved evidence; supplied research programs unrun in this review","bytes":4084}]</t>
  </si>
  <si>
    <t>accepted_scope: If minpoly(C)=z^N, r(0)!=0 and H_q(C)=p(C)r(C)^-1, then deg p+deg r&gt;=N-1; the bound is sharp.
Model/guards/costs: cost_and_preparation: An algebraic degree obstruction only. Products of bounded-total-degree rational functions collapse to the same forbidden representation, but degree is not a runtime charge.
model_and_quantifiers: N dyadic &gt;=2 and primitive q in a field with N invertible. Exact rational function denominators are units at C. No positivity, finite precision, or bit-model lower bound is used.
Corrections/rejected extensions: rejected_or_unsupported_extensions: High degree implies expensive application.
Sparse high powers, noncommuting factors or unrestricted circuits are ruled out.
A constant-degree theorem is a general FFT lower bound.</t>
  </si>
  <si>
    <t>proof_review: Operator equality is equivalent to rH=p mod z^N. Assuming m+d&lt;=N-2, if m&gt;=d-1 the d+1 vanishing equations form a Hankel matrix with shift m+1-d and highest index m+d+1&lt;N. Its printed determinant is nonzero because all q-factorials and Vandermonde factors lie below N. For m&lt;d-1, invert the congruence and use H_q^-1=H_(q^-1)(q^-1 z), exchanging numerator/denominator roles. Modulation only adds nonzero row/column factors. Similarity to B with all upper weights nonzero gives the exact minimal polynomial.
fresh_check_groups: ALG020_Hankel
qWeyl_boundary
ALG022_inverse_kernel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</si>
  <si>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The full arbitrary-input fast-convolution question remains open.
Current supplement treatment: 
Packet priority qualification: No priority assessment or upgrade in this consolidation.
Historical gaps and historical current-overlay text are preserved in the consolidated ledger and A:V.</t>
  </si>
  <si>
    <t>["F096","F097"]</t>
  </si>
  <si>
    <t>Accepted exact all-input graph rewrite when input word has prescribed structure.</t>
  </si>
  <si>
    <t>Fourier factorization does not automatically contain that word. Intervening noncommuting maps, independent inputs or omitted signed corrections invalidate replacement; no universal algorithm.</t>
  </si>
  <si>
    <t>[{"archive_relative_path":"master/fft_research_master_20261009/library/canonical_sources/e0b4fdd1981b6366__README.md","sha256":"e0b4fdd1981b636632721e7d44dbe81d68b94fe5d19f0acaba57b1335de8f423","inspection":"Attributed saved evidence; supplied research programs unrun in this review","bytes":6855},{"archive_relative_path":"master/fft_research_master_20261009/library/canonical_sources/790aea73dfd7d6f1__README.md","sha256":"790aea73dfd7d6f1b12726fbcdd8dd0cc87b9a65c2ee705af4303f8f9831a980","inspection":"Attributed saved evidence; supplied research programs unrun in this review","bytes":5676},{"archive_relative_path":"master/fft_research_master_20261009/library/canonical_sources/d866c38fb26c76d9__README.md","sha256":"d866c38fb26c76d966dcb7f384378079910cc0c60a404d3ecee99b716d6e47cc","inspection":"Attributed saved evidence; supplied research programs unrun in this review","bytes":13576}]</t>
  </si>
  <si>
    <t>accepted_scope: Complete phase-orbit products collapse exactly to residue-chain q^b kernels in the truncated ring. Arbitrary listed b phases admit the minimum signed cycle-flow correction within that rewrite family. The separate same-sign rank-one q-Weyl orbit has cheap described-mode actions, potentially full rank.
Model/guards/costs: cost_and_preparation: With D=sum|f_e|, symbolic matching/median compilation O(N+b), action b C(N/b)+O(N(1+D)+b), plus smaller kernel/root preparation. Full orbit b=N is identity. Pruned rank-one orbit with s listed weights: O(N(1+log s)) including O(N) preparation. A t-mode Fourier description gives O(N(t+1)+t) full-output work; discovering modes from raw weights is separately charged.
model_and_quantifiers: Dyadic N and b dividing N; same supplied root, same nilpotent shift and one sequential same-input path with no intervening operators. Fourier orbit formula uses F on both sides, not F inverse or adjoint. Exact deterministic field model.
Corrections/rejected extensions: rejected_or_unsupported_extensions: The standard Fourier middle diag(d)R is the alternating-sign diagonal.
Independent input transforms collapse to one product.
Median flow is optimal among all circuits.
Raw mode discovery is free.
Full rank forbids linear work for restricted maps.</t>
  </si>
  <si>
    <t>proof_review: Coefficientwise q-difference and evenness yield product_(a&lt;b)H_q(xi^a z)=H_(q^b)(z^b) mod z^N. For multiplicity difference delta, delta_e=f_(e-1)-f_e telescopes using H(q^(e+1)z)/H(q^e z)=1-q^e z. All flows differ by constant circulation; a median minimizes sum|f_e|, and a full circulation is identity modulo z^N. Every signed filter is retained. Separately C^(N-1)=ab^T gives sum c_j Q^j C^(N-1)Q^j=diag(a)F diag(c)F diag(b); same-sign orthogonality maps a described Fourier mode to a weighted antidiagonal permutation. General H is outside that scalar-weighted orbit family; rank-one term count alone is not an application lower bound.
fresh_check_groups: ALG021_median_optimal
ALG021_cycle_flow
ALG021_outer_product
ALG021_same_sign_mode
ALG021_H_outside_orbit
ALG021_false_Fourier_collapse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</si>
  <si>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No construction places the complete arbitrary Fourier transform in the cheap matched family.
Growing D or many modes can remove savings; a complete cost comparison stays parameterized.
Current supplement treatment: current_overlay: Preserve Q07/S2 and the accepted 2020/2033 supplied-prime-field dispatcher: recognition and producing the recognized vector’s DFT are distinct from applying its associated operator to another vector. No common-chirp O(N(s+1)) application transfer.
Packet priority qualification: No priority assessment or upgrade in this consolidation.
Historical gaps and historical current-overlay text are preserved in the consolidated ledger and A:V.</t>
  </si>
  <si>
    <t>Additional phase structure, other backends or altered intermediate representation outside proof. Native instruction counts not inferred.</t>
  </si>
  <si>
    <t>[{"archive_relative_path":"master/fft_research_master_20261009/library/canonical_sources/d72c0c9a6c465003__README.md","sha256":"d72c0c9a6c465003348f48324c3c3328f34696f564a33681bffa1057313b6e7b","inspection":"Attributed saved evidence; supplied research programs unrun in this review","bytes":7922}]</t>
  </si>
  <si>
    <t>accepted_scope: Exact sparse head plus absolute-threshold tail pruning meets epsilon||x||1/sqrt(N). A constant-size head with E_tail&lt;=C||x||1^2/N gives linear fixed-epsilon work. For N=4^m and unit-modulus prefix sqrt(N) support, every head choice costs at least N log2 N/4 butterflies in the declared backend.
Model/guards/costs: model: Exact adaptive real arithmetic, specified radix-two sparse-head backend and DIF tail; even an oracle-optimal head is covered by the negative result.
error_contract: All-bin epsilon||x||1/sqrt(N) for U_N, with exact head plus one tail error per bin.
work_and_setup: Head selection, sparse phases, tail norms, dense addition and full outputs included; lower bound is on the stated butterfly graph.
Corrections/rejected extensions: failed_subclaims: Universal sub-NlogN work for this head/tail architecture under arbitrary head choice.
General deterministic approximate-FFT lower bound.</t>
  </si>
  <si>
    <t>proof_recheck: Full statements/proofs/reviews read; independent all-size reasoning and fresh bounded checks. No inherited code executed.
fresh_check_key: ALG-030
Review record: research_cycle_2138/review17_approximation/PER_ID_OUTCOMES.json; SHA256 d232c10a78a5e9a87ca5c7543a6401641e5635c60781f5026a6c31635be46db4.
Consolidation verifies mapping and hashes; it does not rerun all packet checks. No priority claim.</t>
  </si>
  <si>
    <t>remaining_obligations: Different backends or phase-aware architectures are not excluded; numerical certification remains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</si>
  <si>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["F113"]</t>
  </si>
  <si>
    <t>Nonunit/gcd and phase period guards matter. Faster common-slope factorization cannot be advertised for arbitrary varying slopes.</t>
  </si>
  <si>
    <t>[{"archive_relative_path":"master/fft_research_master_20261009/library/canonical_sources/958a37ab8f0db835__DECODER.md","sha256":"958a37ab8f0db835a83a62135b8b704533cce88f0f774667799da681b20d126a","inspection":"Attributed saved evidence; supplied research programs unrun in this review","bytes":9129},{"archive_relative_path":"master/fft_research_master_20261009/library/canonical_sources/0554f98e8eb0cdca__REPETITION.md","sha256":"0554f98e8eb0cdca57a5100d0a60e4f0a85c2613aaf723c0fbceec7d6b347638","inspection":"Attributed saved evidence; supplied research programs unrun in this review","bytes":9534},{"archive_relative_path":"master/fft_research_master_20261009/library/canonical_sources/504e7f01540b55df__AFFINE_RESONANCE.md","sha256":"504e7f01540b55df9a65692fe6d79e87fee014e7b08ab7f50f0bf499239aad55","inspection":"Attributed saved evidence; supplied research programs unrun in this review","bytes":7967}]</t>
  </si>
  <si>
    <t>accepted_scope: For N=KM and K&lt;=M, all affine-sketch outputs have an exact O(N log(2K)) evaluator for every integer a,b,d; gcd orbit folding and quadratic period reduction cover zero and nonunit parameters. The d=0 factorization costs O(N+K log K).
Model/guards/costs: model: Exact scalar arithmetic with suitable roots for the Fourier/convolution backend, guarded inversions, and charged preparation/indexing.
error_contract: Exact value of the natural decoded sketch. No claim that this equals or accurately approximates the original transform.
work_and_setup: At most 2N reduced-period seed terms, O(N) table traversal, K short-filter cyclic convolutions, folded filters and full output. O(M+K) extra storage.
Corrections/rejected extensions: corrections: Do not transfer the shared-slope cost to arbitrary varying slopes or omit the e_K(-p)-1 finite boundary.
failed_subclaims: Decoder speed alone certifies sketch accuracy.
Uniform stable finite-precision evaluation of long recurrences or near-zero geometric divisions.</t>
  </si>
  <si>
    <t>proof_recheck: Full statements/proofs/reviews read; independent all-size reasoning and fresh bounded checks. No inherited code executed.
fresh_check_key: ALG-031
Review record: research_cycle_2138/review17_approximation/PER_ID_OUTCOMES.json; SHA256 d232c10a78a5e9a87ca5c7543a6401641e5635c60781f5026a6c31635be46db4.
Consolidation verifies mapping and hashes; it does not rerun all packet checks. No priority claim.</t>
  </si>
  <si>
    <t>remaining_obligations: Stability and bit complexity; stronger concentration or shared multi-seed computation are unproved.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</si>
  <si>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["F113","F112"]</t>
  </si>
  <si>
    <t>Changing measurements or adding raw input leaves model; repaired phase does not validate adjoint decoder.</t>
  </si>
  <si>
    <t>[{"archive_relative_path":"master/fft_research_master_20261009/library/canonical_sources/504e7f01540b55df__AFFINE_RESONANCE.md","sha256":"504e7f01540b55df9a65692fe6d79e87fee014e7b08ab7f50f0bf499239aad55","inspection":"Attributed saved evidence; supplied research programs unrun in this review","bytes":7967},{"archive_relative_path":"master/fft_research_master_20261009/library/canonical_sources/0554f98e8eb0cdca__REPETITION.md","sha256":"0554f98e8eb0cdca57a5100d0a60e4f0a85c2613aaf723c0fbceec7d6b347638","inspection":"Attributed saved evidence; supplied research programs unrun in this review","bytes":9534},{"archive_relative_path":"master/fft_research_master_20261009/library/canonical_sources/a247c8cc138b662c__AUDIT.md","sha256":"a247c8cc138b662ca00be75550334cb432bb95b17d0be1421fca5b1bcd2224f2","inspection":"Attributed saved evidence; supplied research programs unrun in this review","bytes":11726}]</t>
  </si>
  <si>
    <t>accepted_scope: For 4|M, even K and integer-polynomial slopes with uniform intercept, two fixed fully dense inputs with identical magnitude profiles collide on a probability-1/2 event. A sketch-only measurable decoder fails one fixed input with probability &gt;=1/4 at the stated separated strong-scale disks. Separate affine resonances, spike repetitions and CAZAC-adjoint failures retained.
Model/guards/costs: model: Specified one-seed structured measurements; no raw-input or phase-sensitive side channel. Collision result permits nonlinear/randomized postprocessing.
error_contract: Strong all-bin epsilon||x||1/sqrt(N), 0&lt;epsilon&lt;1, with sufficiently small fixed imaginary offset.
work_and_setup: Natural affine decoder charged per repeat; statistically sufficient repetition can consume its saving. Neither shared computation nor alternative aggregation is ruled out without a proof.
Corrections/rejected extensions: corrections: Recovered original c20b8706 README and 51626aae independent proof review; assigned sources alone did not contain the canonical dense-pair proof.
Identical coordinate magnitude profiles of the two signals does not mean a constant modulus across positions.
The one-seed quarter-failure conclusion is not automatically an arbitrary-repetition lower bound.
failed_subclaims: Specified polynomial-slope sketch is a universal high-probability strong-scale method.
Changing to CAZAC phases makes the natural adjoint decoder correct.
Fixed-bin prime variance or high moments imply independent-block concentration.</t>
  </si>
  <si>
    <t>proof_recheck: Full statements/proofs/reviews read; independent all-size reasoning and fresh bounded checks. No inherited code executed.
fresh_check_key: ALG-032
Review record: research_cycle_2138/review17_approximation/PER_ID_OUTCOMES.json; SHA256 d232c10a78a5e9a87ca5c7543a6401641e5635c60781f5026a6c31635be46db4.
Consolidation verifies mapping and hashes; it does not rerun all packet checks. No priority claim.</t>
  </si>
  <si>
    <t>remaining_obligations: Changed measurements, nonlinear methods outside the collision family, or a genuinely joint fast repeated decoder require separate proofs.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research_cycle_2138/review17_approximation/supplemental_sources/51626aae442731be917c8d99b554136274c67a8bc4480b6b27cbf3f6709a0765__51626aae442731be917c8d99b554136274c67a8bc4480b6b27cbf3f6709a0765__INDEPENDENT_REVIEW.md
packet_path: supplemental_sources/51626aae442731be917c8d99b554136274c67a8bc4480b6b27cbf3f6709a0765__51626aae442731be917c8d99b554136274c67a8bc4480b6b27cbf3f6709a0765__INDEPENDENT_REVIEW.md
sha256: 51626aae442731be917c8d99b554136274c67a8bc4480b6b27cbf3f6709a0765
repo_url: https://github.com/AgentSlop-Si/research/blob/8604bdf099c01006e3c18030bbf123a59ead893e/math/archive/objects/51/51626aae442731be917c8d99b554136274c67a8bc4480b6b27cbf3f6709a0765__51626aae442731be917c8d99b554136274c67a8bc4480b6b27cbf3f6709a0765__INDEPENDENT_REVIEW.md
read_lines: 1
104
sections: line: 1
heading: # Independent review: structured block-phase sketches
line: 9
heading: ## Dyadic collision and fully dense pair
line: 36
heading: ## Higher-order CAZAC repair
line: 56
heading: ## Prime-modulus variance
line: 76
heading: ## Decoder cost and finite boundary
line: 99
heading: ## Verdict
local_path: research_cycle_2138/review17_approximation/supplemental_sources/c20b8706ae4214b3860832cf0cc8864053571b8d2bec2f74c42e7df095c636a4__c20b8706ae4214b3860832cf0cc8864053571b8d2bec2f74c42e7df095c636a4__README.md
packet_path: supplemental_sources/c20b8706ae4214b3860832cf0cc8864053571b8d2bec2f74c42e7df095c636a4__c20b8706ae4214b3860832cf0cc8864053571b8d2bec2f74c42e7df095c636a4__README.md
sha256: c20b8706ae4214b3860832cf0cc8864053571b8d2bec2f74c42e7df095c636a4
repo_url: https://github.com/AgentSlop-Si/research/blob/8604bdf099c01006e3c18030bbf123a59ead893e/math/archive/objects/c2/c20b8706ae4214b3860832cf0cc8864053571b8d2bec2f74c42e7df095c636a4__c20b8706ae4214b3860832cf0cc8864053571b8d2bec2f74c42e7df095c636a4__README.md
read_lines: 1
179
sections: line: 1
heading: # Exact audit of structured block phases
line: 11
heading: ## Model
line: 27
heading: ## All integer-polynomial block slopes share a dyadic obstruction
line: 51
heading: ## Fully dense inputs and nonlinear sketch-only decoders
line: 73
heading: ## Increasing the chirp order does not fix polynomial slope coherence
line: 100
heading: ## Constructive prime-modulus second-moment result
line: 127
heading: ## Joint decoding and the finite chirp boundary remain charged
line: 154
heading: ## Exact certificates and general architectural boundary
Packet priority qualification: No priority assessment or upgrade in this consolidation.
Historical gaps and historical current-overlay text are preserved in the consolidated ledger and A:V.</t>
  </si>
  <si>
    <t>Direct composite/least-prime approximation accepted. Refined Q_cov norm is (p−1)/phi(N) when p²|N, otherwise [(p−1)−lambda_min(W_p)/p]/phi(N). Exact N=3 counterexample refutes advertised offset/Bessel dispatcher certificate.</t>
  </si>
  <si>
    <t>Theorem accepted; implementation certificate demonstrably false.</t>
  </si>
  <si>
    <t>Quantized three-grid aggregation is not median. Missing deterministic addition error and differing chosen M break guarantee. Prime-square vs semiprime cases must separate; older mask bound may be stronger.</t>
  </si>
  <si>
    <t>[{"archive_relative_path":"master/fft_research_master_20261009/additions/1954/INTEGRATED_RESULTS.md","sha256":"891bba5e67070cf392348ac68abfb62783aec01031c0089f85b50fa1717bcce7","inspection":"Attributed saved evidence; supplied research programs unrun in this review","bytes":7743},{"archive_relative_path":"master/fft_research_master_20261009/additions/1954/divisor_audit/DIVISOR_SPECTRUM_AUDIT.md","sha256":"5df256ede78740ba2f0f02137d6d59e78f003623ba077667fddf798aa9f5a1e7","inspection":"Attributed saved evidence; supplied research programs unrun in this review","bytes":23351},{"archive_relative_path":"master/fft_research_master_20261009/additions/1916/COMPOSITE_GREEN_AUDIT.md","sha256":"64c39c6552eadb7635068dc5eb748f9549d4d5d3981084ddf6dc93b58f1e71a3","inspection":"Attributed saved evidence; supplied research programs unrun in this review","bytes":17927}]</t>
  </si>
  <si>
    <t>[2026-10-12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Earlier dated history (preserved):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Earlier dated history (preserved):
[2026-10-11 22:33 UTC; independently accepted typed v2 reference only]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Earlier dated history (preserved):
[2026-10-11 14:06 UTC; source-bound independent certificate audit]
INVALID GENERIC v13 ACCURACY CERTIFICATE. Direct covariance and least-prime approximation preserved under fixed-input ideal-arithmetic hypotheses. Generic v13 executed certificate is refuted by fresh source-bound exact arithmetic; uploaded implementation remains uncertified. The accepted direct covariance and least-prime spectral cases remain unchanged. A minimal API witness N=2,R=1,x=e0,tolerance=3 selects the offset p=2,Q=2,M=1 route: exact rows are quantized to (7/(2 sqrt(2)))(1+i), squared error 37/4&gt;9, despite advertised failure 8/9. For all odd R the same input fails surely while the claimed bound (4/3)(2/3)^R tends to zero. The historical N=3,R=51 witness is independently reproduced.
Prior dated record, preserved verbatim:
No new task-level proof acceptance at this checkpoint; use the explicitly historical statement and scope.</t>
  </si>
  <si>
    <t>Inherited covariance/constant-level refinement, with no new asymptotic frontier. The generic v13 accuracy certificate is invalid at the audited scope; accepted ideal covariance cases remain separate. Repair and independent recertification cannot be replaced by a novelty claim.</t>
  </si>
  <si>
    <t>[2026-10-12 19:13 UTC; independently accepted bounded ALG033 ideal scan equivalence]
ALG-033 remains progressed/open. Actual NumPy phase/FFT/gauge/scan/output rounding, executed 101-row useful accuracy, generic dimensions/Bessel backends, physical entropy, complete cold bit/RAM/resource accounting and matched practical FFT comparison remain open. The dense dyadic row error eta&lt;=2^-28||x||2 does not automatically transfer to this scan implementation. Preserve original adaptive v13 REFUTED, v1 HOLD, accepted bounded v2, accepted dense N16 useful accuracy and existing attribution; no new identity, rank/count/novelty or speed promotion.
Earlier dated history (preserved):
[2026-10-12 14:30 UTC; independently accepted bounded ALG033 N16 all-input additive accuracy]
ALG-033 remains progressed/open. The accepted N16 all-input accuracy certificate is a dense bounded reference. Generic/all-length and Bessel execution, optimized scan decoder correctness, concrete physical entropy, complete cold RAM/bit/production budgets and matched certified FFT comparison remain open. Original v13 stays REFUTED, v1 stays HOLD, and accepted v2 keeps its original bounded mechanics and deterministic limitation. No generic repair, practical speed, attribution, novelty, rank or count promotion.
Earlier dated history (preserved):
[2026-10-11 22:33 UTC; independently accepted typed v2 reference only]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Earlier dated history (preserved):
[2026-10-11 14:06 UTC; source-bound independent certificate audit]
Implement and independently certify one immutable plan with actual coordinate medians (or a separately proved grid-radius contract), executed-parameter Bessel tail plus addition error, sampler-abort budget, exact/outward-rounded binomial tail, numerical budget, and explicit certified/uncertified status. No repair is claimed in the uploaded source. Ideal-arithmetic source certificate counterexample, not a measured binary64 run. Bessel-specific evidence separately establishes a missing local-addition budget and N=129/Q=256 certified M=4 versus executed M=8; it does not assert every Bessel output fails. No general exact FFT, practical speed, fixed-precision, or historical novelty conclusion.
Prior dated record, preserved verbatim:
No new current closure; historical limitations remain.</t>
  </si>
  <si>
    <t>proved_scoped | REVIEW-17 | Internal scoped outcome. Proof/certificate replay limits: overlay_not_automatically_inherited: True
Source identity/access boundary: 
Documented sanitized exports: 5df256ede78740ba2f0f02137d6d59e78f003623ba077667fddf798aa9f5a1e7, 64c39c6552eadb7635068dc5eb748f9549d4d5d3981084ddf6dc93b58f1e71a3. Original-byte gaps remain preserved.</t>
  </si>
  <si>
    <t>[2026-10-12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Earlier dated history (preserved):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Earlier dated history (preserved):
[2026-10-11 22:33 UTC; independently accepted typed v2 reference only]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Earlier dated history (preserved):
accepted_scope: Direct composite covariance, the stronger inherited mask-count certificate, independent-median approximation, and exact least-prime spectral reduction are valid. The generic offset/Bessel dispatcher certificate is false.
Model/guards/costs: model: Fixed input independent of uniform unit/shift seeds; exact scalar arithmetic, actual coordinate medians, compatible roots and explicit sampler contract.
error_contract: Per-output covariance and all-bin additive energy-scaled probability guarantee; not exact or relative-energy output.
work_and_setup: One short K-transform and linear scans; divisor planner N^(1/2+o(1)) under stated word arithmetic, all output and median work, plus sampler abort probability.
Corrections/rejected extensions: corrections: Separate p&lt;q from p=q: at N=p^2, V=2/p and C=1/p.
Exact N=3 counterexample retained: squared error 37/6 at tolerance 2, failure one versus claimed 67108864/847288609443.
Bessel addition error and actual executed block size must match the certificate.
failed_subclaims: Adaptive generic execution certificate for three-grid offset/Bessel branches.
Numerical zero/rounded probability is a rigorous certificate; cap on bounded-integer calls is a complete fair-bit charge.</t>
  </si>
  <si>
    <t>[2026-10-12 19:13 UTC; independently accepted bounded ALG033 ideal scan equivalence]
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
Earlier dated history (preserved):
[2026-10-12 14:30 UTC; independently accepted bounded ALG033 N16 all-input additive accuracy]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Earlier dated history (preserved):
[2026-10-11 22:33 UTC; independently accepted typed v2 reference only]
Independent review ZIP SHA2560e6dabf9f8fe61144a60a8597462820e6e61d30d4fe0f107e35d77cc188c15ea; accepted v2 candidate60939f57c3657639390b1f62ee5400e451e7467b6cbfc01f03380439ae56aa26; code7b536a6c967adb6e5d6594c1c8c4d8b517e12afd98201f4af4c2839bc729a0c5.24 candidate/42 review payloads; relocated3-result replay byte-identical. Independent4 covariance matrices,32 norm-one identities,64 state/basis checks,306 binomial distributions,4096 capped tapes,212 malformed plans/636 zero-reconstruction-zero-bit refusals. All19 v1 typed bypasses and35 changed-value controls refuse. v1 candidatebb93825f324f16fc0b0286f6e79200ec586f65bbd2ea23f45347915dd4a6340c remains HOLD; original research programs inert.
Earlier dated history (preserved):
proof_recheck: Full statements/proofs/reviews read; independent all-size reasoning and fresh bounded checks. No inherited code executed.
fresh_check_key: ALG-033
Review record: research_cycle_2138/review17_approximation/PER_ID_OUTCOMES.json; SHA256 d232c10a78a5e9a87ca5c7543a6401641e5635c60781f5026a6c31635be46db4.
Consolidation verifies mapping and hashes; it does not rerun all packet checks. No priority claim.</t>
  </si>
  <si>
    <t>[2026-10-12 19:13 UTC; independently accepted bounded ALG033 ideal scan equivalence]
Literal source-expression subtotal outside FFT/phase construction: 48 complex products, 16 complex divisions, 17 real divisions and 85 complex additions/subtractions, plus 48 complex exponentials, integer/modular work, one square root, validation/conversion/allocation and all16 outputs. The one DFT8 backend and NumPy accumulation internals are not certified by this subtotal. complex128/float64 narrowing persists even with a wider dtype request. Historical capped sampler exhaustion (7/15)^128 remains positive and distinct from the separately accepted ideal seven-fair-bit zero-rejection sampler. Ideal operator distribution is shared with exact-root dense coefficients, not with differently rounded executions.
Earlier dated history (preserved):
[2026-10-12 14:30 UTC; independently accepted bounded ALG033 N16 all-input additive accuracy]
The new seven-bit bijection has 128 uniform row states and no rejection; its zero ideal-source abort does not remove the historical capped draw_state abort(7/15)^128. Source failures/exhaustion return no certified vector, with no fallback; fixed/correlated tapes can violate the guarantee. Exact accepted dense work includes 25,856 complex coefficient/input products, 103,424 integer multiplications, 155,136 integer additions/subtractions, 161,600 median comparisons and 1,616 complex row outputs; these are partial counts, not a full instruction/bit/RAM/time budget. Plan plus execution recomputes 10 integer square roots and 102 binomial coefficients. Typed-plan validation precedes bits; not hostile-runtime protection.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Earlier dated history (preserved):
[2026-10-11 22:33 UTC; independently accepted typed v2 reference only]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Earlier dated history (preserved):
remaining_obligations: Repair and independently certify the actual planner parameters, aggregator, deterministic errors, aborts and rounding before acceptance. General sharp composite covariance remains open.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</si>
  <si>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["F116"]</t>
  </si>
  <si>
    <t>No alpha=1/2 conclusion. Arbitrary rank deficit alone insufficient: random omission of one coordinate is countercontrol. Does not conflict with alpha&lt;1/2 approximation.</t>
  </si>
  <si>
    <t>[{"archive_relative_path":"master/fft_research_master_20261009/additions/2044/INTEGRATED_RESULTS.md","sha256":"501df22ab5eca82a91584f5a9688f6bffc29204d24f79a61ec608f78586aacd2","inspection":"Attributed saved evidence; supplied research programs unrun in this review","bytes":6276},{"archive_relative_path":"master/fft_research_master_20261009/additions/2044/gaussian_barrier/GAUSSIAN_MEASUREMENT_BARRIER_AUDIT.md","sha256":"5856c9049768a59d3418c48c89e6a0292bd5f31c01cd6ffdbf1389607da55413","inspection":"Attributed saved evidence; supplied research programs unrun in this review","bytes":15510}]</t>
  </si>
  <si>
    <t>proved_scoped | REVIEW-17 | Internal scoped outcome. Proof/certificate replay limits: overlay_not_automatically_inherited: True
Source identity/access boundary: 
Documented sanitized exports: 5856c9049768a59d3418c48c89e6a0292bd5f31c01cd6ffdbf1389607da55413. Original-byte gaps remain preserved.</t>
  </si>
  <si>
    <t>accepted_scope: Measurement-only algorithms with pathwise deficit d&gt;=cN/log N and input-independent randomness have exponentially small average Gaussian all-bin success at C N^-alpha||x||2 for fixed alpha&gt;1/2. Transcript-only adaptive linear queries obey the same bound under the same pathwise cap and no side channel.
Model/guards/costs: model: Isotropic Gaussian on original input, arbitrary measurable decoder; observations and independent coins are the only retained input information.
error_contract: Probability bound for energy-scaled l-infinity accuracy; not an arithmetic lower bound or relative-l2 theorem.
work_and_setup: Information deficit per occupied M-block, M=Theta(log N); no claim about complete-input algorithms.
Corrections/rejected extensions: corrections: Retain Gaussian audit original/export hash distinction.
Norm cutoff used by event inclusion, not by conditioning the posterior.
Rank cap must hold pathwise; large expected deficit alone is insufficient.
failed_subclaims: Any nonzero rank deficit forbids alpha&gt;1/2 fixed-input high probability.
Result includes alpha=1/2 or arbitrary input-dependent measurement selection.</t>
  </si>
  <si>
    <t>proof_recheck: Full statements/proofs/reviews read; independent all-size reasoning and fresh bounded checks. No inherited code executed.
fresh_check_key: ALG-036
Review record: research_cycle_2138/review17_approximation/PER_ID_OUTCOMES.json; SHA256 d232c10a78a5e9a87ca5c7543a6401641e5635c60781f5026a6c31635be46db4.
Consolidation verifies mapping and hashes; it does not rerun all packet checks. No priority claim.</t>
  </si>
  <si>
    <t>remaining_obligations: Endpoint alpha=1/2 and other information models need separate analysis; alpha&lt;1/2 positive theorem unaffected.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research_cycle_2138/review17_approximation/supplemental_sources/470f9e5edaec22e87ac9d31c37257fe90251e164c1a7cd7cf51393a0745024b7__470f9e5edaec22e87ac9d31c37257fe90251e164c1a7cd7cf51393a0745024b7__PHASE5_JOINT_FRAME_AUDIT.md
packet_path: supplemental_sources/470f9e5edaec22e87ac9d31c37257fe90251e164c1a7cd7cf51393a0745024b7__470f9e5edaec22e87ac9d31c37257fe90251e164c1a7cd7cf51393a0745024b7__PHASE5_JOINT_FRAME_AUDIT.md
sha256: d96fdb7f995f956076ccbe4d110eec0e065fb56d2e29647bd5c8a1bffa58c08a
repo_url: https://github.com/AgentSlop-Si/research/blob/8604bdf099c01006e3c18030bbf123a59ead893e/math/archive/objects/47/470f9e5edaec22e87ac9d31c37257fe90251e164c1a7cd7cf51393a0745024b7__470f9e5edaec22e87ac9d31c37257fe90251e164c1a7cd7cf51393a0745024b7__PHASE5_JOINT_FRAME_AUDIT.md
read_lines: 1
165
sections: line: 1
heading: # HERO0 Phase 5: joint-frame audit and bounded fusion
line: 5
heading: ## Verdict
line: 18
heading: ## 1. Provenance and independent evidence
line: 38
heading: ## 2. Exact identity and scope of the local gate
line: 66
heading: ## 3. Exact finite-population refinement
line: 91
heading: ### Fusion through Gaussian weights and a fixed linear output map
line: 106
heading: ## 4. Measurement-only Gaussian obstruction
line: 123
heading: ## 5. Determinant gate: exact stage coordinates
line: 146
heading: ## 6. Charged complexity, precision, and inherited gates
line: 161
heading: ## 7. Disposition and stopping point
local_path: research_cycle_2138/review17_approximation/supplemental_sources/488d5c9beee1745dc9a5e580604089aca56db161bf6c20a8bf0a024c606ceaef__077_THEOREMS.md
packet_path: supplemental_sources/488d5c9beee1745dc9a5e580604089aca56db161bf6c20a8bf0a024c606ceaef__077_THEOREMS.md
sha256: 488d5c9beee1745dc9a5e580604089aca56db161bf6c20a8bf0a024c606ceaef
repo_url: https://github.com/AgentSlop-Si/research/blob/8604bdf099c01006e3c18030bbf123a59ead893e/math/archive/objects/48/488d5c9beee1745dc9a5e580604089aca56db161bf6c20a8bf0a024c606ceaef__077_THEOREMS.md
read_lines: 1
242
sections: line: 1
heading: # HERO #0 / Phase 5 — Joint Green-frame fusion and its exact limits
line: 6
heading: ## 0. The contract we are testing
line: 20
heading: ## 1. Exact joint-phase cancellation: no separate Green scans
line: 57
heading: ## 2. Complete phase channels contain independent information
line: 69
heading: ## 3. A full-rank **unitary** phase-transfer gate
line: 100
heading: ## 4. Exact orthogonal-frame moments and partial-phase sampling
line: 142
heading: ## 5. A distributional `alpha&gt;1/2` barrier for compressed-input Green algorithms
line: 192
heading: ## 6. Classical bounded-coefficient gate (not a general lower bound)
line: 214
heading: ## 7. Independent tests and what they establish
line: 234
heading: ## 8. What we should research next, without repeating the dead ends
Packet priority qualification: No priority assessment or upgrade in this consolidation.
Historical gaps and historical current-overlay text are preserved in the consolidated ledger and A:V.</t>
  </si>
  <si>
    <t>["F111"]</t>
  </si>
  <si>
    <t>Does not exclude v4 importance sampling (input dependent) or v6 coordinate median (nonlinear).</t>
  </si>
  <si>
    <t>[{"archive_relative_path":"master/fft_research_master_20261009/library/RECOVERED_RESEARCH.md","sha256":"a43000db2239e4d79eae277cd40055e2b0cfab0c9ae38b0ab8238f34865493cc","inspection":"Attributed saved evidence; supplied research programs unrun in this review","bytes":13078}]</t>
  </si>
  <si>
    <t>accepted_scope: For a complete input-independent random linear estimator A, every-fixed-input strong-scale success implies E rank(A)&gt;=N(1-delta)(1-epsilon^2). Same for an almost-sure rank cap; dense-input-only promises extend by a deterministic sequence and reverse Fatou.
Model/guards/costs: model: Unitary target; 0&lt;=epsilon&lt;1,0&lt;=delta&lt;1; A is the entire linear input-to-output map, independent of x.
error_contract: l-infinity epsilon||x||1/sqrt(N), success probability at least 1-delta for each fixed x.
work_and_setup: Representation rank constraint only. Fixed weighted sums have rank &lt;=sum of ranks even with dependent seeds.
Corrections/rejected extensions: corrections: Recovered fc695112 original proof and 5c0f8d09 independent review rather than relying on RECOVERED_RESEARCH summary.
failed_subclaims: Barrier applies to arbitrary nonlinear median decoders or input-dependent importance sampling.
Full rank proves NlogN arithmetic work.</t>
  </si>
  <si>
    <t>proof_recheck: Full statements/proofs/reviews read; independent all-size reasoning and fresh bounded checks. No inherited code executed.
fresh_check_key: ALG-037
Review record: research_cycle_2138/review17_approximation/PER_ID_OUTCOMES.json; SHA256 d232c10a78a5e9a87ca5c7543a6401641e5635c60781f5026a6c31635be46db4.
Consolidation verifies mapping and hashes; it does not rerun all packet checks. No priority claim.</t>
  </si>
  <si>
    <t>remaining_obligations: No mathematical gap in the stated rank theorem; broader algorithms are outside its scope.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research_cycle_2138/review17_approximation/supplemental_sources/5c0f8d0931a543512644d8aad3d164dd9eee35eb455cbb6591ae8a70b208fc87__5c0f8d0931a543512644d8aad3d164dd9eee35eb455cbb6591ae8a70b208fc87__INDEPENDENT_REVIEW.md
packet_path: supplemental_sources/5c0f8d0931a543512644d8aad3d164dd9eee35eb455cbb6591ae8a70b208fc87__5c0f8d0931a543512644d8aad3d164dd9eee35eb455cbb6591ae8a70b208fc87__INDEPENDENT_REVIEW.md
sha256: 5c0f8d0931a543512644d8aad3d164dd9eee35eb455cbb6591ae8a70b208fc87
repo_url: https://github.com/AgentSlop-Si/research/blob/8604bdf099c01006e3c18030bbf123a59ead893e/math/archive/objects/5c/5c0f8d0931a543512644d8aad3d164dd9eee35eb455cbb6591ae8a70b208fc87__5c0f8d0931a543512644d8aad3d164dd9eee35eb455cbb6591ae8a70b208fc87__INDEPENDENT_REVIEW.md
read_lines: 1
119
sections: line: 1
heading: # Independent review of the linear decoder and rank-budget arguments
line: 9
heading: ## Pointwise input probability
line: 41
heading: ## Dense-input extension and the direction of reverse Fatou
line: 84
heading: ## Review of the exact correction-graph rank budget
local_path: research_cycle_2138/review17_approximation/supplemental_sources/fc6951129d6daaa9a962cc2e6fd012b6853a8df26f179a5f978c3b9beb21b007__fc6951129d6daaa9a962cc2e6fd012b6853a8df26f179a5f978c3b9beb21b007__README.md
packet_path: supplemental_sources/fc6951129d6daaa9a962cc2e6fd012b6853a8df26f179a5f978c3b9beb21b007__fc6951129d6daaa9a962cc2e6fd012b6853a8df26f179a5f978c3b9beb21b007__README.md
sha256: fc6951129d6daaa9a962cc2e6fd012b6853a8df26f179a5f978c3b9beb21b007
repo_url: https://github.com/AgentSlop-Si/research/blob/8604bdf099c01006e3c18030bbf123a59ead893e/math/archive/objects/fc/fc6951129d6daaa9a962cc2e6fd012b6853a8df26f179a5f978c3b9beb21b007__fc6951129d6daaa9a962cc2e6fd012b6853a8df26f179a5f978c3b9beb21b007__README.md
read_lines: 1
83
sections: line: 1
heading: # A rank constraint for the proposed compressed linear decoder
line: 7
heading: ## Contract
line: 25
heading: ## Proof
line: 44
heading: ## Dense-input promises do not avoid this linear-map argument
line: 59
heading: ## Implications and precise limits
Packet priority qualification: No priority assessment or upgrade in this consolidation.
Historical gaps and historical current-overlay text are preserved in the consolidated ledger and A:V.</t>
  </si>
  <si>
    <t>["F118"]</t>
  </si>
  <si>
    <t>["FUS-07"]</t>
  </si>
  <si>
    <t>["Q09"]</t>
  </si>
  <si>
    <t>Implemented bridge components and compositional theorem accepted; Fourier/decoder in bridge tests are test-only oracles.</t>
  </si>
  <si>
    <t>Not end-to-end implemented linear-time FFT, exact output, or practical speed claim. Zero residual after median does not erase source/target rounding errors.</t>
  </si>
  <si>
    <t>[{"archive_relative_path":"master/fft_research_master_20261009/library/canonical_sources/2c4633dd25bfeb3c__PROOF.md","sha256":"2c4633dd25bfeb3c551dc5e14b446544b5f5dab51cfbf16bab824c21b0049431","inspection":"Attributed saved evidence; supplied research programs unrun in this review","bytes":13301},{"archive_relative_path":"master/fft_research_master_20261009/library/canonical_sources/63b0477ba85c5c3e__THEOREM_REVIEW.md","sha256":"63b0477ba85c5c3e9454bc3ee67a941ff63541b8cf8a9c0ef679e4f4b8753c25","inspection":"Attributed saved evidence; supplied research programs unrun in this review","bytes":7943},{"archive_relative_path":"master/fft_research_master_20261009/library/canonical_sources/8c7d4893378af50b__INDEPENDENT_REVIEW.md","sha256":"8c7d4893378af50bbe3e7d41af7fcdf6f00a56c6904520839f34b51abfef1f45","inspection":"Attributed saved evidence; supplied research programs unrun in this review","bytes":4135}]</t>
  </si>
  <si>
    <t>Q09: Proof closed. Exact periodic residual-energy gate permits certified omission of the residual.</t>
  </si>
  <si>
    <t>Q09: Classical Pythagorean corollary.</t>
  </si>
  <si>
    <t>Q09: Rounded subtraction alone is not an energy certificate. Implementation: Implementation pending</t>
  </si>
  <si>
    <t>proved_scoped | REVIEW-02 | Internal scoped outcome. Proof/certificate replay limits: replay_boundary: Finite regression controls support but do not establish all-N correctness. Analytic proof review is in REVIEW.md.
production: No integrated O(N) production evaluator certified; decoder failure paths must have bounded work/output.</t>
  </si>
  <si>
    <t>core_residual_statement: Rounded tridiagonal source solves and rank-two target inverse have a posteriori error bounds; periodic median head is optimal for signed-component L1. Compose with audited shrinking-error decoder under bounded/common-scale input.
later_all_N_completion: catalogue_id: ALG-038
review_type: Second independent review of newly supplied all-N completion
candidate_review_sha256: 9cab20871e0f204126409bd2d08b537979238b0ad07bd0d8afa8957f0d1c028c
original_73_over_18_residual_implication: independently_supported
all_N_root_rounding_word_completion: independently_supported_under_stated_premises
candidate_mathematical_defects_found: 
deterministic_floor: At p=ceil((C+6)log2 N)+20 and eta&lt;=1, &lt;= 2 N^-4 in unnormalized units.
premises: Dyadic N&gt;=4 and fixed bounded integer/common-scale inputs
Fully charged simultaneous-success decoder at fixed input exponent at least ceil(2C+19)
Bounded decoder outputs and work on failure paths, including cap exhaustion
Sufficiently wide Theta(log N) word RAM with varying-divisor integer division and multiplication
Unnormalized decoder interface and representable valid error-budget upper allowance when reporting a numerical certificate
source_binding_housekeeping: Use source lines 22-39 for roots, 40-48 for the source solver, and 59-63 for the source certificate.
historical_implementation: DFT-oracle bridge component; no integrated O(N) production evaluator certified
remaining_actions: Integrate growing-parameter fully charged decoder and verify concrete interface and word costs
Assess practical constants and crossover separately
finite_checks_passed: True
inherited_code_executed: False
external_writes: False
new_fusion: False
novelty_assessed: False
exact_arbitrary_input_fft_claim: False
Model/guards/costs: historical_model: Dyadic bounded integer input, O(log N)-bit rounded arithmetic, induced-norm residual inequalities.
Corrections/rejected extensions: supersession: The original REVIEW-02 all-N root/word acceptance gap is resolved by the matching second independent review 2103, under its decoder/word/failure-path premises. The original gap record remains historical; periodic control-variate and Q09 acceptance are separate.</t>
  </si>
  <si>
    <t>later_independent_review: independently_supported_under_stated_premises
fresh_controls: root: 72
source: 90
target: 48
corrupted_target: 48
corrupted_source: 90
denominator: 21
boundary: 2
root_scalar_inequalities: 497
controls_passed: True
Review record: research_cycle_2046/underused_connections/ROW_OUTCOMES.json; SHA256 5cf4962d301e8359176b4fb37d058963f0fb9770325744d9eb28ff4f70b64637.
Consolidation verifies mapping and hashes; it does not rerun all packet checks. No priority claim.</t>
  </si>
  <si>
    <t>current_remaining_actions: Integrate growing-parameter fully charged decoder and verify concrete interface and word costs
Assess practical constants and crossover separately
historical_implementation: DFT-oracle bridge component; no integrated O(N) production evaluator certified
Current supplement treatment: 
Packet priority qualification: priority: Classical components; no novelty upgrade
Historical gaps and historical current-overlay text are preserved in the consolidated ledger and A:V.</t>
  </si>
  <si>
    <t>["C08"]</t>
  </si>
  <si>
    <t>Recursively produced polynomial right-hand sides require coefficient convolution not charged by constant-input proof. Separate invertibility guards fail: explicit finite-field counterexamples require coupled Schur guard.</t>
  </si>
  <si>
    <t>[{"archive_relative_path":"master/fft_research_master_20261009/additions/0216_review_completion_and_extensions/constructor_source_code_review/evidence/74603e67/ROOT_POLE_CANCELLATION_AND_LINEAR_TREE_JET.md","sha256":"e3cd7602ca18450ed32c4e808de20fe036b61030b837511a768d22b6f3af6c7f","inspection":"Attributed saved evidence; supplied research programs unrun in this review","bytes":10468},{"archive_relative_path":"master/fft_research_master_20261009/additions/0216_review_completion_and_extensions/constructor_source_code_review/evidence/fa55410f/ONE_SCHUR_STEP_AND_TWO_RUN_JET.md","sha256":"d9b0c4ac84adc5df1c04f414b7dcddd4c2384bbee82529e24e3e51f60e0bc157","inspection":"Attributed saved evidence; supplied research programs unrun in this review","bytes":12689},{"archive_relative_path":"master/fft_research_master_20261009/additions/0216_review_completion_and_extensions/constructor_source_code_review/evidence/5dd8b9d9/VARIABLE_BIT_BLOCK_ELIMINATION_AND_WORK.md","sha256":"fd7bebda8cef672081412fdd92db1dcd474b1c9041d980ac7f051b94d040bcdc","inspection":"Attributed saved evidence; supplied research programs unrun in this review","bytes":11384},{"archive_relative_path":"master/fft_research_master_20261009/additions/0155_material_coverage_and_new_results/reviews/review_marked_next_pivot_variable_block/MARKED_NEXT_PIVOT_VARIABLE_BLOCK_AUDIT.md","sha256":"61cd7a1f4bbd0df6175cebb4e9daaade48ee2ddac0a5cad8025c46c339846f7a","inspection":"Attributed saved evidence; supplied research programs unrun in this review","bytes":18202}]</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</si>
  <si>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e3cd7602ca18450ed32c4e808de20fe036b61030b837511a768d22b6f3af6c7f. Original-byte gaps remain preserved.</t>
  </si>
  <si>
    <t>accepted_scope: Pole-free K tree identity and complete constant-input K(z)x jet: at most 2N-2 slots and O(N) field/address work.
Exact guarded bordered solve and one parity Schur reduction; complete constant-input two-run numerator/truncation O(N), at most 6N slots.
Suffix-cut exact frontier count F_L=2^(n-min(n,b+L)) A_b(min(n,b+L)); materialized evaluator S=Theta(N min(n+1,2^b)).
Next-pivot support reduction as proved in the assigned audit, with its reference-chart guard and constant-input scope.
Model/guards/costs: exact_model: N=2^n, supplied primitive Nth root; field arithmetic and logarithmic-word routing; constant vector inputs for the linear-work jet claim.
Formal pivots have invertible constant term; scalar charts require their own coupled nonvanishing determinants.
source_cost_barriers: Recursive polynomial right-hand sides introduce coefficient products not charged by the constant-input program.
The packet inverse remains on an N/2 interface; b near log2 n gives Theta(Nn) frontier work.
Left marker rows may be shared programs, but contracting against unknown polynomial vectors is additional work.
Corrections/rejected extensions: corrections: No principal source correction. Retain all chart guards; full or individual branch invertibility does not imply the eliminated coupled chart.
Historical matching audit notes haar_inverse should reject z=1; this API issue is outside the valid theorem domain and was not an implementation task here.
rejected_inferences: Constant-input O(N) jets imply arbitrary polynomial-input O(N) application.
A smaller retained dimension implies T(N)=T(N/2^b)+O(N).
A failed tree chart or materialized-frontier lower bound is a general FFT lower bound.</t>
  </si>
  <si>
    <t>verification: current_fresh_controls: FRESH_CONTROLS.json
current_replay: VALIDATION.json
historical_checker_execution: not run
external_formal_build: not run
mathematical_basis: independent proof/model audit; finite controls corroborate only
review_depth: full assigned proof/model bodies and matching reviews, independent derivations and fresh finite controls
Review record: research_cycle_2104/review05_source_jets/ROW_OUTCOMES.json; SHA256 21a0bf4c63ca854ec72a58e0b1024cac0f87490944d345b0eb44447240da33e9.
Consolidation verifies mapping and hashes; it does not rerun all packet checks. No priority claim.</t>
  </si>
  <si>
    <t>missing_constructor: Fast reduced-border/packet inverse or selected marked-coefficient circuit with polynomial sources, markers, roots and contractions charged.
Proof of uniform recursive closure and shrinking workspaces across subsequent stages.
complete_sub_N_log_N_Fourier_constructor: open_blocked
Current supplement treatment: 
Packet priority qualification: No priority assessment or upgrade in this consolidation.
Historical gaps and historical current-overlay text are preserved in the consolidated ledger and A:V.</t>
  </si>
  <si>
    <t>["F070"]</t>
  </si>
  <si>
    <t>No closed faster Fourier recurrence. Cancellation/depathing must count free-boundary source costs rather than assuming independent packet work.</t>
  </si>
  <si>
    <t>[{"archive_relative_path":"master/fft_research_master_20261009/additions/0216_review_completion_and_extensions/marker_cut_independent_audit/INDEPENDENT_MARKER_CUT_AUDIT.md","sha256":"ae3357205b8a8b30b0057c07fbe4063038b8d5adbbffec871efb1eecfc82a209","inspection":"Attributed saved evidence; supplied research programs unrun in this review","bytes":18146},{"archive_relative_path":"master/fft_research_master_20261009/additions/0216_review_completion_and_extensions/weighted_marker_cut_construction/EXACT_MARKER_CUT_COMPRESSION.md","sha256":"8bc97582cb933e29bc16d4efb8c581a612af12813f630b6233256fd27c418628","inspection":"Attributed saved evidence; supplied research programs unrun in this review","bytes":19225}]</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</si>
  <si>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ae3357205b8a8b30b0057c07fbe4063038b8d5adbbffec871efb1eecfc82a209. Original-byte gaps remain preserved.</t>
  </si>
  <si>
    <t>accepted_scope: For 1&lt;=b&lt;n, marker-cut eliminated layers E_h have e_h=2^(n-b-h) A_b(h-1) and exact nilpotence index n-b.
Exact weighted changed-cut Schur/source/recovery formulas; source O(N+|T|(n+1)+sum h e_h), storage O(N+|T|(n+1)).
At sufficiently-large-n marker choice, source work O(Nn/ln n), space O(N ln n); displayed joint inverse/recovery visits (n+1)|E|-sum h e_h=(1-o(1))Nn.
Fresh-source map has rank N; fixed linear summaries of the entire source need at least N coordinates.
Model/guards/costs: exact_model: Exact supplied-root field arithmetic and charged word/index work. b=n is an empty-elimination endpoint, not part of the substantive compression claim.
Unnormalized complex bounded-coefficient complete-transform determinant obstruction is separate from field-algebra identities.
source_cost_barriers: Every age carries arbitrary amplitudes and actual phase weights; a small language recognizer cannot replace those data.
Causal inverse and top recovery revisit young layers Theta(n) times in the displayed schedule.
Old suffix-only first returns past degree n-b+1 are invalid for the new marker cut.
Corrections/rejected extensions: corrections: No substantive correction. Preserve the asymptotic marker regime and changed-language cutoff.
rejected_inferences: Faster source preparation alone is a faster full FFT.
Nilpotence, retained width or source rank is an unrestricted arithmetic-cost theorem.</t>
  </si>
  <si>
    <t>missing_constructor: All-input shared polynomial inverse/recovery with a better fully charged bill.
If claiming complete sub-Nn complex work, explicitly depart from and pay for a model beyond unit-bounded linear gates.
complete_sub_N_log_N_Fourier_constructor: open_blocked
Current supplement treatment: 
Packet priority qualification: No priority assessment or upgrade in this consolidation.
Historical gaps and historical current-overlay text are preserved in the consolidated ledger and A:V.</t>
  </si>
  <si>
    <t>["F067"]</t>
  </si>
  <si>
    <t>Row normalization destroys this determinant witness; arbitrary coefficient gains or different source interfaces escape. Exact alias identities do not causally compute future states.</t>
  </si>
  <si>
    <t>[{"archive_relative_path":"master/fft_research_master_20261009/additions/0400_review_and_infinite_families/constrained_jet_fusion_0331/CONSTRAINED_JET_FUSION.md","sha256":"f11dd814af83d7f8e3a40240cbd0ad0fc247ffb19776972f12666f8864d52112","inspection":"Attributed saved evidence; supplied research programs unrun in this review","bytes":17069},{"archive_relative_path":"master/fft_research_master_20261009/additions/0400_review_and_infinite_families/constrained_packet_independent_audit_0342/INDEPENDENT_CONSTRAINED_PACKET_AUDIT.md","sha256":"bf520e2fe8c328bfc207b67b299074dc37cd1035172e6036d576f45a7f86124e","inspection":"Attributed saved evidence; supplied research programs unrun in this review","bytes":18349}]</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</si>
  <si>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f11dd814af83d7f8e3a40240cbd0ad0fc247ffb19776972f12666f8864d52112, bf520e2fe8c328bfc207b67b299074dc37cd1035172e6036d576f45a7f86124e. Original-byte gaps remain preserved.</t>
  </si>
  <si>
    <t>accepted_scope: Exact actual-source packet and young-feedback alias for one N-dimensional input with required no-wrap horizon.
Complete-q exposed packet bank has Fourier-diagonal Gram with weights lambda=sum 2^h event indicators.
For b&gt;=7 and L+2b&lt;=n, a constant-density high-weight subset gives the stated Cauchy-Binet bounded-coefficient addition bound, eventually (1/8192-o(1))Nn.
Normalizing time-h rows removes the determinant-minor witness. Direct Q orbit plus output masks costs O(Nn).
Model/guards/costs: exact_model: Complex unnormalized exact exposed output; binary additions/subtractions and scalar gains of modulus at most one.
Fixed larger gain bounds preserve total-gate order with changed constants, not the identical addition-only bound.
Actual input dimension N, not independently supplied retained jets.
source_cost_barriers: Feedback aliases are unknown future retained values, giving tautological coordinates inside the causal inverse.
Spectral factorizations require already-computed Fourier inputs and paid inverse-bank transforms.
Corrections/rejected extensions: corrections: No substantive correction. Keep complete-q restriction h&gt;=2b+t and distinguish negative finite-size lower bounds from eventual asymptotic bounds.
rejected_inferences: Independent-jet lower bounds automatically apply to actual source jets.
The normalized interface or finite fields inherit the complex volume bound.
Future-jet copying computes the orbit from x.</t>
  </si>
  <si>
    <t>missing_constructor: A causal computation avoiding the exposed unnormalized interface or an explicitly different paid computational model.
complete_sub_N_log_N_Fourier_constructor: open_blocked
Current supplement treatment: 
Packet priority qualification: No priority assessment or upgrade in this consolidation.
Historical gaps and historical current-overlay text are preserved in the consolidated ledger and A:V.</t>
  </si>
  <si>
    <t>["F068"]</t>
  </si>
  <si>
    <t>No free historical output tape or nonunitary gates in unitary lower bound. Normalized rows have all minors &lt;=1, so earlier determinant proof cannot be reused.</t>
  </si>
  <si>
    <t>[{"archive_relative_path":"master/fft_research_master_20261009/additions/0400_review_and_infinite_families/normalized_packet_escape_0358/NORMALIZED_PACKET_ESCAPE.md","sha256":"4cf8e9936c6ff131769b212536f28b022892416346065bc12f1831e8f3395c14","inspection":"Attributed saved evidence; supplied research programs unrun in this review","bytes":21736},{"archive_relative_path":"addendum/new_research_addendum_20261010/inherited_context/normalized_frontier_independent_audit_0422/INDEPENDENT_NORMALIZED_FRONTIER_AUDIT.md","sha256":"9fce6c41e7201d6daa588b79b2ef8c1b17d466651a99d7d239d2cd8a85f94129","inspection":"Attributed saved evidence; supplied research programs unrun in this review","bytes":17101}]</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</si>
  <si>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4cf8e9936c6ff131769b212536f28b022892416346065bc12f1831e8f3395c14, 9fce6c41e7201d6daa588b79b2ef8c1b17d466651a99d7d239d2cd8a85f94129. Original-byte gaps remain preserved.</t>
  </si>
  <si>
    <t>accepted_scope: Correct normalized recurrence, complete-bank ancestor lemma and sharpened fixed-graph N(n-2b-1) node obstruction.
High-time normalized bank has orthonormal antichain W, paid O(NL) interconversion with explicit selected Fourier outputs, with O(N) mask/phase setup.
Integer-triangular chirp conversion to selected ordinary-convolution coefficients needs no implicit 2Nth root.
Conditional cost T_E(N)+O(NL+N), explicit O(L)-call modulation cover, and simultaneous two-register-unitary entropy bound.
Model/guards/costs: exact_model: Field identities require supplied primitive roots and normalization constants such as 1/sqrt(2).
Antichain density uses b&gt;=7,L+2b&lt;=n; asymptotic L=Theta(n/ln n).
Entropy lower bound is complex simultaneous unitary realization; fixed-graph count is an architecture restriction.
source_cost_barriers: T_E is an unconstructed selected-convolution primitive, not a free operation.
Each packet/Fourier conversion costs O(NL), and the proved cover multiplies oracle/conversion work by O(L).
High-time outputs do not include the early-time bank, causal inverse or full recovery.
Corrections/rejected extensions: corrections: No substantive theorem correction. Catalogue summaries must retain the high-time restriction and normalization-constant hypothesis.
rejected_inferences: Conditional selected-convolution reduction is a constructed fast FFT.
A constant-density set has a proved constant modulation cover.
Graph or simultaneous-unitary lower bounds cover arbitrary nonunitary circuits or historical output tapes.</t>
  </si>
  <si>
    <t>missing_constructor: Fully charged exact selected-chirp/frontier circuit with T_E=o(Nn).
Any claimed constant-size affine cover, plus separate early-time/causal/recovery and finite-precision obligations.
complete_sub_N_log_N_Fourier_constructor: open_blocked
Current supplement treatment: 
Packet priority qualification: No priority assessment or upgrade in this consolidation.
Historical gaps and historical current-overlay text are preserved in the consolidated ledger and A:V.</t>
  </si>
  <si>
    <t>["F066"]</t>
  </si>
  <si>
    <t>Blocks require &gt;=Q channels in stated balanced local model; no short stencil/bounded quasiseparability/single sparse inverse with monomial ends. General Cauchy fast multiplication and changing interfaces remain allowed.</t>
  </si>
  <si>
    <t>[{"archive_relative_path":"addendum/new_research_addendum_20261010/inherited_context/selected_convolution_construction_0421/SELECTED_CONVOLUTION_CONSTRUCTION.md","sha256":"73ecbac161e81d64951d26f86806cbfa03238425c6adae956922a7f3a8d35279","inspection":"Attributed saved evidence; supplied research programs unrun in this review","bytes":16984},{"archive_relative_path":"addendum/new_research_addendum_20261010/source_packages/selected_convolution_escape_0544/RESEARCH_REPORT.md","sha256":"b9b9ca77e51c47fbc587f698877dbdad92c1152eb5322b1019dd8e7254c53f67","inspection":"Attributed saved evidence; supplied research programs unrun in this review","bytes":23354},{"archive_relative_path":"addendum/new_research_addendum_20261010/source_packages/selected_convolution_gate_audit_0553/INDEPENDENT_AUDIT.md","sha256":"b47096a66e18fedca9d7488d7d028c5dff1df63c9fb64dcabc05dc01973dbc0c","inspection":"Attributed saved evidence; supplied research programs unrun in this review","bytes":15836}]</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</si>
  <si>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73ecbac161e81d64951d26f86806cbfa03238425c6adae956922a7f3a8d35279. Original-byte gaps remain preserved.</t>
  </si>
  <si>
    <t>accepted_scope: Exact high-header block structure of selected outputs; ordinary blocked construction with Nn/2 butterflies and charged setup.
Consecutive-row Vandermonde full spark for arbitrary source sets up to the contained interval length; lossless local encoder/channel rank constraints.
Nonintegral pushed-through twiddle is totally nonsingular Cauchy, with dense inverse and full balanced off-diagonal rank.
Exact full-window Hankel, ordinary-digit unfolding and modulation-closed summary rank gates.
Minimal-root cyclotomic import guard under explicit restricted initial constants; no external proof/build certification.
Model/guards/costs: exact_model: Exact supplied-root fields with nonzero denominators; roots and normalizers charged.
Local encoder cut has no reread/bypass/output tape; ordinary separate FFT architecture is an additional operation-count premise.
Complex/characteristic-zero root-resource and conditioning comparisons remain separate.
source_cost_barriers: The Qheader long B-point transforms precede selected short outputs and already cost Theta(Nn) in that architecture.
Compact header masks and O(N) chirp constant preparation do not apply the selected linear map.
Full-rank Cauchy blocks rule out specified representations, not general fast Cauchy algorithms.
Corrections/rejected extensions: corrections: No new correction. Matching audit already incorporates linear-mask fallback outside the asymptotic O(Qheader K^3)=N^o(1) regime.
B&gt;=Qheader and Qheader&lt;=M are extra finite-parameter conditions, not consequences of L+2b&lt;=n alone.
rejected_inferences: Rank forces an unrestricted N log N arithmetic lower bound.
All composite Fourier minors are nonzero.
High cyclotomic extension degree implies a universal degree-times-runtime bound.</t>
  </si>
  <si>
    <t>missing_constructor: A paid nonlocal batch/factorization bypassing the ordinary long-transform stage.
If importing an external broader-root algorithm, a stated supplied-root model change or a charged base-field descent.
complete_sub_N_log_N_Fourier_constructor: open_blocked
Current supplement treatment: 
Packet priority qualification: No priority assessment or upgrade in this consolidation.
Historical gaps and historical current-overlay text are preserved in the consolidated ledger and A:V.</t>
  </si>
  <si>
    <t>["F065"]</t>
  </si>
  <si>
    <t>Some root packet sums collapse to one O(N) stride solve, but not Fourier. Approximation support-t gate is eta sqrt(max(0,1−t/N)), eta=(1−|a|^r)/(1+|a|^r), in operator and normalized Frobenius norms.</t>
  </si>
  <si>
    <t>[{"archive_relative_path":"addendum/new_research_addendum_20261010/source_packages/shared_inverse_computation_0540/SEALED_RESEARCH.md","sha256":"797d92887fac2f37e758a91d82586584336aefac1c3fc33d63d9d8f28f8cbdbf","inspection":"Attributed saved evidence; supplied research programs unrun in this review","bytes":15540},{"archive_relative_path":"addendum/new_research_addendum_20261010/source_packages/shared_inverse_computation_0540/AUDIT.md","sha256":"6f110c9cd45917d4104d41350b02985582edff34456abd222c6066c6bda1de0d","inspection":"Attributed saved evidence; supplied research programs unrun in this review","bytes":10063}]</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</si>
  <si>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t>
  </si>
  <si>
    <t>accepted_scope: Root-packet finite-geometric sharing identity with guarded inverses; exactly r routed branches give numerator column support at most r^2.
For compatible right routes and complex flat-unitary exact target: r^2&gt;=N; common right route and diagonal left endpoints: r&gt;=N.
Complex operator and Frobenius/sqrt(N) error bound eta sqrt(max(0,1-t/N)).
Exact plus-sign commutator correction, rank at most Kdefect; product uncertainty gives 2r^2(Kdefect+1)^2&gt;=N.
Prime-order complex Fourier additionally gives (r^2+2)(Kdefect+1)&gt;=N+1. Character-weighted sums can genuinely collapse to an O(N) stride solve.
Model/guards/costs: exact_model: Algebraic identities extend to suitable fields only when roots and inverse guards hold.
Support, norm and product-uncertainty conclusions use complex flat unitaries and 0&lt;|a|&lt;1.
Additive uncertainty requires prime-order complex Fourier or an independently proved equivalent uncertainty property.
Endpoint routes are partial monomial; exactly r branches, otherwise raw support is branch_count*r.
source_cost_barriers: Generic explicitly listed endpoints already cost O(Nr) words to read.
Naively applying the merged r^2-term numerator costs O(Nr^2); low-rank factors cost O(Nk) only for the specified dense-factor evaluator.
Dropping the noncommuting correction changes the operator. Growing rank alone does not prove growing arithmetic complexity.
Corrections/rejected extensions: corrections: Catalogue model qualification required: its generic-field label must not apply to the complex flat-unitary/norm/uncertainty conclusions. Sources already state the correct split.
Maintain P^s R order; commute with P^r does not imply commute with P.
rejected_inferences: Branch count or rank budget is a scalar arithmetic lower bound.
The O(N) non-Fourier positive example computes Fourier.
Prime-Fourier additive uncertainty applies to arbitrary flat unitaries or finite fields.</t>
  </si>
  <si>
    <t>missing_constructor: Uniformly generated noncommuting routes, exact Fourier identity, and a shared all-output circuit applying both numerator and correction below N log N.
Root/route preparation, all outputs, and precision/bit representation costs for any claimed implementation.
complete_sub_N_log_N_Fourier_constructor: open_blocked
Current supplement treatment: 
Packet priority qualification: No priority assessment or upgrade in this consolidation.
Historical gaps and historical current-overlay text are preserved in the consolidated ledger and A:V.</t>
  </si>
  <si>
    <t>["F032"]</t>
  </si>
  <si>
    <t>No general arithmetic lower bound; only specified two-line factors.</t>
  </si>
  <si>
    <t>[{"archive_relative_path":"master/fft_research_master_20261009/additions/0038_construction_and_source_synthesis/reviews/review_weyl_v22/INDEPENDENT_REVIEW.md","sha256":"48aa7789ccad0f2c0bcadb36adc63345438e39e076c8bcf8582eaad60803a1b5","inspection":"Attributed saved evidence; supplied research programs unrun in this review","bytes":12631}]</t>
  </si>
  <si>
    <t>proved_scoped | REVIEW-18 | Internal scoped outcome. Proof/certificate replay limits: historical_not_replayed: Original full checker through N19 and source implementation tests
source_limited: False
acceptance_type: independently reviewed narrowed core with explicit inherited replay/dependency limits</t>
  </si>
  <si>
    <t>accepted_scope: For independent ordered Weyl directions at odd prime N with source root/unit guards, the dephased Fourier symbol tensor has rank 1 iff kappa=u dot v+sigma(u,v)=0 and rank N otherwise. Compatible factors expose a Fourier-equivalent factor with O(N) endpoint cost. The specified ordinary rational representation satisfies deg p+deg q&gt;=N-1.
Model/guards/costs: representation_and_endpoint_guards: Positive unnormalized F; D_(a,b)=omega^(ab/2)X^aZ^b; sigma=bc-ad; ordered AB applies B first
Source coefficient-field characteristic does not divide 2N; primitive root and nonzero Gauss coefficient
q(C) invertible; ordinary one-sided polynomials in the specified generator; distinct-tail-node argument
Corrections/rejected extensions: rejected_or_unlicensed_claims: Prime complex Fourier full spark transferred without proof to finite fields
Tensor product count or rational degree automatically implies scalar-operation lower bound
All arbitrary three-or-more-line products excluded
Compatible ordered pair stays compatible after reversal</t>
  </si>
  <si>
    <t>proof_review: ### ALG-047: two ordered Weyl lines
With D_(a,b)=omega^(ab/2)X^aZ^b and sigma(u,v)=bc−ad, the cocycle and trace expansion agree. The dephased tensor is diagonally equivalent to [omega^(−kappa mn/2)], where kappa=u·v+sigma. It has rank one precisely when kappa=0, otherwise rank N, for independent ordered directions at odd prime length. Compatible partners are v=t(a−b,a+b), with anisotropic u; reversing their order fails compatibility.
The canonical full quadratic line factor is either vertical diagonal, nonvertical anisotropic Fourier-equivalent, or isotropic rank one. Thus a successful pair exposes a Fourier-equivalent factor. The stronger rational bound deg p+deg q≥N−1 follows from a nonzero degree-d tail polynomial at distinct nodes; it does not need finite-field full-spark assumptions. It retains the invertible q(C), specified generator and ordinary one-sided polynomial representation guards. The broader full-quadratic-chirp observation does not classify general multiline factors or shared evaluators.
Fresh: all 2,544 independent ordered direction pairs at primes 3,5,7; 368 compatible pairs; 80 full line factors; 267 forbidden rational-degree constraints through prime 11.
fresh_checks: compatible_by_prime: 3: 16
5: 64
7: 288
compatible_pairs: 368
exact_line_factors: 80
forbidden_rational_degree_full_column_rank_cases: 267
ordered_independent_pairs: 2544
Review record: research_cycle_2143/review18_interfaces/PER_ID_OUTCOMES.json; SHA256 de9762e707d29e72c766c75f6622d2c9a1e873c9ac9fc561eaec4a2d7da97723.
Consolidation verifies mapping and hashes; it does not rerun all packet checks. No priority claim.</t>
  </si>
  <si>
    <t>remaining_obligations: General line coefficients, varying pairs or genuinely shared evaluators require their own analysis.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</si>
  <si>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["F054","F055"]</t>
  </si>
  <si>
    <t>Higher-degree/rational decoders, direct raw input, exact integer coefficients or stronger side information remain outside measured-information lower bound.</t>
  </si>
  <si>
    <t>[{"archive_relative_path":"master/fft_research_master_20261009/library/canonical_sources/282f1c330f664e66__RESEARCH.md","sha256":"282f1c330f664e66fbf41945ac67f45716db1aa342ffc2facc35291b93fe7761","inspection":"Attributed saved evidence; supplied research programs unrun in this review","bytes":7925},{"archive_relative_path":"master/fft_research_master_20261009/library/canonical_sources/8b25ef43c7ee33d9__RESEARCH.md","sha256":"8b25ef43c7ee33d985293571679372f83a1f08f0ae74d0c281b468a9a9a2c280","inspection":"Attributed saved evidence; supplied research programs unrun in this review","bytes":12829},{"archive_relative_path":"master/fft_research_master_20261009/library/canonical_sources/dddb9e4c155cc7f3__RESEARCH.md","sha256":"dddb9e4c155cc7f3e2479c49e7fbe2725b01c1be59b06f8fdc1e8bc033058f44","inspection":"Attributed saved evidence; supplied research programs unrun in this review","bytes":12394},{"archive_relative_path":"master/fft_research_master_20261009/library/canonical_sources/84a85c85284c20fa__RESEARCH.md","sha256":"84a85c85284c20fab80f925a6caee19db4c1521673deb412b80613b2574cc8df","inspection":"Attributed saved evidence; supplied research programs unrun in this review","bytes":13224}]</t>
  </si>
  <si>
    <t>proved_scoped | REVIEW-18 | Internal scoped outcome. Proof/certificate replay limits: historical_not_replayed: N32 cubic determinant 712284710
N8 characteristic-zero minimum-degree-8 rational interpolant existence
N32 closest-pair search and historical quantized-collision counts
source_limited: False
acceptance_type: independently reviewed narrowed core with explicit inherited replay/dependency limits</t>
  </si>
  <si>
    <t>accepted_scope: Complex-polynomial degree&lt;=2 completion of an omitted bin from a proper Fourier subset is impossible on all binary inputs; higher-degree countercontrols prevent a general extension. Even-only observations have 2^(N/2) ambiguity. Exact conductor-orbit injectivity and one-register holomorphic recovery degree bounds are distinct from the joint measurement-only Lipschitz/quantization barrier.
Model/guards/costs: representation_and_endpoint_guards: Complex polynomial source-frequency interface; no conjugation as an ordinary holomorphic arithmetic gate
Power-of-two N for the conductor and stated primitive-orbit families
Joint stability uses bounded complex measurements and full-spectrum max norm; raw-input access excluded
Modular nonzero minors certify characteristic-zero nonexistence, not characteristic-zero existence or injectivity by themselves
Corrections/rejected extensions: rejected_or_unlicensed_claims: All-degree, rational or semilinear completion impossible
Few exact algebraic measurements imply cheap stable recovery
High polynomial degree means exponential circuit size
Measurement-only conditioning gives a general runtime lower bound</t>
  </si>
  <si>
    <t>proof_review: ### ALG-052: Boolean completion, exact orbits and stability
The degree-two completion proof reduces Boolean equality to a diagonal A^TCA. A nonzero diagonal entry would place a coordinate vector in a proper Fourier-row span, which is impossible. This is a complex-polynomial source-frequency interface; conjugation, rational/higher-degree expressions and raw-input access differ. Shift averaging makes the equivariant monomial enumeration complete, and low-weight Boolean evaluations suffice up to the degree bound. The exact N8 cubic positive identity prevents extending degree-two failure to all degrees.
Even-frequency measurements on x=(u,1−u) have 2^(N/2) ambiguity. For power-of-two N, one exact bin per conductor determines every rational input; missing a conductor admits the explicit periodic complementary binary collision family. This is exact information, not stable or inexpensive recovery. The one-register holomorphic polynomial/rational degree bounds follow by toggling the first bit and a translation identity; they exclude neither conjugation nor shared computation with original inputs.
For r primitive measurements, packing 2^(N/2) bounded points and Parseval separation give Lipschitz lower bound (2^floor(N/(4r))−1)/N. Quantization gives b≥N/(4r)−log2(N+2) and the exact cell-count threshold 246 at N1024,r1. This concerns a measurement-only decoder, not arithmetic circuit runtime. Finite-field identities alone do not establish characteristic-zero injectivity.
Fresh: all 256 N8 characteristic-zero cubic identities and one-per-conductor injectivity, 16 exact even-spectrum collisions, fresh N8/N16 cubic non-completion ranks, the N8 one-register modular nonexistence ranks and exact quantization threshold. The source’s N32 determinant, optimal degree-8 characteristic-zero rational interpolant and closest-pair/quantization searches remain recorded-only.
fresh_checks: N1024_quantization_necessary_bits: 246
N8_rational_degree7_rank: 16
N8_single_scalar_polynomial_augmented_ranks: 11
12
exact_N8_even_spectrum_collision_family: 16
exact_N8_one_per_orbit_injectivity: 256
exact_cyclotomic_cubic_vectors: 256
fresh_cubic_noncompletion_ranks: N: 8
augmented_rank: 9
candidate_columns: 8
low_weight_rows: 93
rank: 8
N: 16
augmented_rank: 41
candidate_columns: 40
low_weight_rows: 697
rank: 40
historical_closest_pair_search: not_replayed
large_N32_certificate: recorded_not_replayed
Review record: research_cycle_2143/review18_interfaces/PER_ID_OUTCOMES.json; SHA256 de9762e707d29e72c766c75f6622d2c9a1e873c9ac9fc561eaec4a2d7da97723.
Consolidation verifies mapping and hashes; it does not rerun all packet checks. No priority claim.</t>
  </si>
  <si>
    <t>remaining_obligations: Charged shared computation with input access and higher-degree/rational completion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</si>
  <si>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["F093"]</t>
  </si>
  <si>
    <t>Late impulse can pass prefix; R sampled checks have explicit field failure probability and cannot be called exact deterministic membership. Capacity q^(2d), not a bijection onto all streams. Finite root setup omissions remain implementation caveats.</t>
  </si>
  <si>
    <t>[{"archive_relative_path":"master/fft_research_master_20261009/additions/2333_source_reviews/review_incoming_2309_phase10/SOURCE_REVIEW.md","sha256":"1f9dd1faecb9925200df1ce5b7163f3edccf6734d92a71155d610e003ff4b336","inspection":"Attributed saved evidence; supplied research programs unrun in this review","bytes":8882}]</t>
  </si>
  <si>
    <t>proved_scoped | REVIEW-18 | Internal scoped outcome. Proof/certificate replay limits: historical_not_replayed: N128 dense full-rank witness
N131072 operation counts and reported timings
Original finite implementation tests and all nine source Schmidt splits
source_limited: False
acceptance_type: independently reviewed narrowed core with explicit inherited replay/dependency limits
Source identity/access boundary: 
Documented sanitized exports: 1f9dd1faecb9925200df1ce5b7163f3edccf6734d92a71155d610e003ff4b336. Original-byte gaps remain preserved.</t>
  </si>
  <si>
    <t>accepted_scope: For dyadic N=KM, K&gt;=M, M=Theta(log N), 1&lt;=d, 2d&lt;=M and a full per-frequency order&lt;=d recurrence promise, the first 2d samples learn a compatible recurrence and QS_M=P+z^M B with low-degree boundaries gives exact synthesis including &lt;=d denominator-root repairs. Cost is O(RdN+d^2K+N) for R&gt;=1, plus the stated compatible-root contract. Same-register complex Fourier realignment separately has rank A^2 and flat Schmidt spectrum for dyadic A&lt;=B.
Model/guards/costs: representation_and_endpoint_guards: Full-stream promise from recurrence starting index; repeated/zero characteristic roots included
Q(0)=1; zero denominators directly repaired and excluded from batch inversion
Fresh random membership probes drawn after fixed model/input; ordinary transpose uses q_(i,-ell)
Same fixed register split; A|B; complex conjugate Gram distinguished from finite-field inverse-root pairing
Corrections/rejected extensions: rejected_or_unlicensed_claims: Randomized recognition makes a deterministic exact all-input fast algorithm
A good prefix or d=M/2 represents every stream
q^(2d) is a bijection onto every possible stream
Prototype counts already charge all roots
Schmidt rank gives a general scalar-work lower bound</t>
  </si>
  <si>
    <t>proof_review: ### ALG-053: learned rational innovations
For N=KM, dyadic K≥M, M=Theta(log N), 1≤d and 2d≤M, the full per-frequency stream must satisfy a recurrence of order ≤d from its declared starting index. Two matching continuations are annihilated by a monic product-shift polynomial of degree ≤2d, so the first 2d samples determine a compatible continuation under this promise. This includes repeated and zero characteristic roots. Multiplication of Q by the finite stream gives QS_M=P+z^M B with both boundary degrees below r. Constant term Q(0)=1 bounds distinct denominator-root repairs by r; zero denominators must be excluded from batch inversion.
The cost before absorbing M is O(dK log K+R dK log K+R dN+d²K+dN+N), giving O(RdN+d²K+N) for R≥1. Root generation/preparation, input reads, output writes and indices remain charged. Membership checks after learning have probability q^(−R rank residual) over a finite field; predictable tests or a finite prefix do not certify all inputs. The capacity q^(2d) is an upper bound, not surjectivity at d=M/2.
The same-register Schmidt theorem is separately exact: A≤B dyadic implies A|B, and the complex unitary Fourier realignment has Gram (B/A)I. Its rank and optimal relative Frobenius error are A² and sqrt(1−s/A²). Cheap high-Schmidt-rank diagonals and changes of split do not inherit a scalar-work lower bound. Fresh checks cover 40 streams, 480 outputs, seven removable denominator roots, a late impulse, exact residual-kernel counting and four Schmidt splits.
fresh_checks: N128_dense_witness_and_N131072_timings: recorded_not_replayed
Schmidt_splits_exact_rank_and_numerical_Gram: 2
2
2
4
4
4
4
8
exact_full_stream_recurrence_cases: 40
exact_output_node_checks: 480
late_impulse_rejected: True
removable_zero_denominators_exercised: 7
residual_kernel_fraction: 3
27
Review record: research_cycle_2143/review18_interfaces/PER_ID_OUTCOMES.json; SHA256 de9762e707d29e72c766c75f6622d2c9a1e873c9ac9fc561eaec4a2d7da97723.
Consolidation verifies mapping and hashes; it does not rerun all packet checks. No priority claim.</t>
  </si>
  <si>
    <t>remaining_obligations: Deterministic arbitrary-input fast recognition/construction not supplied; fixed test field is not an unbounded asymptotic family.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</si>
  <si>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["F074"]</t>
  </si>
  <si>
    <t>Original odd-k m&lt;q regime is not proved by square/fixed-radix extension. Cannot replace missing first P call by cached data.</t>
  </si>
  <si>
    <t>accepted_scope: The two fixed Cooley–Tukey Weyl intertwining equations have solution space P=c P0; calibration (PV)[0,0]=1 fixes c=1. The full-bank P0 is one-call equivalent to L=F_q tensor I_m up to paid twiddles and routing.
For a nonempty active cyclic interval J of j blocks, L is recovered from k=ceil(q/j) forward P_J calls by support partition, cyclic shifts and opposite modulations. The reduction has no hidden inverse Fourier call.
Square splits and fixed m=rq splits convert this batch to the original bank, then use one more P_J call for F_N. The independently reviewed q=rm addendum also covers the unchanged original odd-exponent orientation, including q=2m.
Model/guards/costs: model_and_costs: N=mq over a splitting field with supplied primitive Nth root and characteristic not dividing N. Every normalization, inverse scalar, selector, root/twiddle table, call and output is charged. No bit or floating stability bound follows.
For q=rm, original bank recovery costs one L call plus (N/r)T(r)+O(N); the complete active-bank reduction costs k+1 exterior calls plus (N/r)T(r)+O(kN). This overhead is linear only for fixed r and bounded k. Empty J is the separate direct one-call identity.
Corrections/rejected extensions: corrections_and_reconciliation: The historical ALG-056 limitation “original odd-k m&lt;q not proved” is stale relative to cbf695f7 REVIEW.md assigned under ALG-058. That review supplies the unchanged-bank q=rm conversion. Preserve the earlier scope note as history; replace the current gap by the explicit fixed-radix/support-cover qualification.
This is a cross-row reconciliation of an already accepted reduction, not a newly constructed exterior, new fusion, or newly discovered linear-time Fourier algorithm.</t>
  </si>
  <si>
    <t>proof_review: Both covariance recurrences force Z[i,j]=c*omega^(ij); one generator alone leaves N row-scale parameters. Matrix density is an explicit materialization count, not an application lower bound.
The masked support lies in J before P_J is called, so the complementary bank acts as identity. L U_a=M_a L supplies the opposite output modulation. For q=rm, expansion at k=t+mu gives an r-point Fourier matrix in h; its inverse must include r^(-1).
Current full proofs were missing from the sole assigned summary; retrieved fixed-interface uniqueness, bank transport and batched-equivalence proof bodies at the immutable repository pin rather than treating the summary as a proof.
fresh_controls: ALG-056 original-orientation basis vectors: 83
ALG-056 support-cover basis vectors: 249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</si>
  <si>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Uniform legal cheap paired-Green factors for P_J remain missing. Sparse interface descriptions, calibrated uniqueness, and a closed dense entry formula do not build them.
Arbitrary dense active sets need a bounded translate cover or an adequate contained interval. Positive density alone is not the stated premise. Growing r incurs its actual small-transform cost.
Current supplement treatment: current_overlay_source: INHERITED_ROW_OVERLAYS.json
Packet priority qualification: No priority assessment or upgrade in this consolidation.
Historical gaps and historical current-overlay text are preserved in the consolidated ledger and A:V.</t>
  </si>
  <si>
    <t>["F073"]</t>
  </si>
  <si>
    <t>Original-source-generated jets have only N independent inputs and are not the arbitrary-jet interface. No finite-field, nonlinear, packed-word, unbounded-coefficient or general FFT lower bound.</t>
  </si>
  <si>
    <t>[{"archive_relative_path":"master/fft_research_master_20261009/additions/0322_exact_code_and_chirp_results/young_feedback_batch_0253/YOUNG_FEEDBACK_BATCH_OBSTRUCTION.md","sha256":"0c7ac6b5c481ba34d3bf6abb6bc97f6f1bdea49396d81f7414d63fe2b50b3a0e","inspection":"Attributed saved evidence; supplied research programs unrun in this review","bytes":17242},{"archive_relative_path":"master/fft_research_master_20261009/additions/0322_exact_code_and_chirp_results/young_feedback_independent_audit_0303/INDEPENDENT_YOUNG_FEEDBACK_AUDIT.md","sha256":"12b18138bdb5e8255e503c3fae6a7a098065411e389e7029de0b895210000ccd","inspection":"Attributed saved evidence; supplied research programs unrun in this review","bytes":17496}]</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</si>
  <si>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0c7ac6b5c481ba34d3bf6abb6bc97f6f1bdea49396d81f7414d63fe2b50b3a0e, 12b18138bdb5e8255e503c3fae6a7a098065411e389e7029de0b895210000ccd. Original-byte gaps remain preserved.</t>
  </si>
  <si>
    <t>accepted_scope: For N=2^n, d=n-b, r=2^d, L=2^(b-1), b&gt;=7 and L+b&lt;=d, the exact arbitrary-jet young-feedback outputs expose J=n-b-L+1 independent rectangular packet banks.
The valid-word rows have disjoint routed ages and BB*=diag(2^(b+t)). Cauchy–Binet and coordinate-row completion give A&gt;=J[S/2-(1/2)log2 binom(r,m)]&gt;=JN/256. At the specified marker schedule, J=(1-o(1))n; the component requires Omega(N log N) additions.
The charged causal dense-step schedule matches O(N log N), with O(N+r(n+1)) words.
Model/guards/costs: model_and_costs: Independent arbitrary r-vectors u_0,...,u_n, explicit scalar outputs, exact complex linear arithmetic, copies/permutations, binary sums/differences and unit-bounded scalar multipliers. Input-independent setup may be free for the lower bound, but the displayed upper bound charges it.
For fixed K&gt;1, separate multiplication/addition primitive conventions give factor max(2,K); a generalized alpha*x+beta*y gate has factor at most 2K. Constants differ; the fixed-K order survives.
The supplied-root O(N) preparation and paid routed merges are essential to the upper bound. This is neither a precision theorem nor a finite-field complexity theorem.
Corrections/rejected extensions: corrections_and_reconciliation: “Approximately N ln n” for Jr means Theta(N ln n), not a limiting leading constant: the floor in the marker choice oscillates.
The prohibited marker 1001 at b=2 creates an age collision, independently confirming that the language restriction is used.</t>
  </si>
  <si>
    <t>proof_review: The exact row count is m_t=2^(d-b-t)|K_t|, not the larger active trajectory width. The reverse-word geometric sums vanish in all cross-age cases, including t'=t+b.
The coordinate-completed determinant retains the full ambient r(n+1) input dimension. Its J-fold product requires genuinely independent jet blocks. The union-bound estimate and b=7, L=64 constant endpoint are valid.
Fresh small-parameter reciprocal-root checks confirm row identities; their b&lt;7 instances are algebraic controls, not instances proving the asymptotic lower bound. The all-size complex proof carries that conclusion.
fresh_controls: ALG-057 excluded-word collision: 1
ALG-057 reciprocal-root Gram entries: 3510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</si>
  <si>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Source-generated jets from one x have at most N independent dimensions. The arbitrary-jet theorem cannot be substituted into that constrained source map or a fused retained inverse without a new rank/volume/materialization argument.
Finite fields, nonlinear or packed-word primitives, unbounded multipliers and unexposed intermediate outputs fall outside the obstruction. No new constrained-source solver is supplied.
Current supplement treatment: current_overlay_source: INHERITED_ROW_OVERLAYS.json
Packet priority qualification: No priority assessment or upgrade in this consolidation.
Historical gaps and historical current-overlay text are preserved in the consolidated ledger and A:V.</t>
  </si>
  <si>
    <t>["F075","F076"]</t>
  </si>
  <si>
    <t>Cheap G does not imply cheap bank conjugate. Finite full-bank N=16 construction not scalable solution. Different arbitrary input residues still require separate child applications.</t>
  </si>
  <si>
    <t>[{"archive_relative_path":"master/fft_research_master_20261009/additions/0037_exact_seed_and_gates/review_changed_interface/REVIEW.md","sha256":"7f7eecb76c30038eb9e67417613e381793a83a75ee0d40c1471d158a8fe77e50","inspection":"Attributed saved evidence; supplied research programs unrun in this review","bytes":7817},{"archive_relative_path":"master/fft_research_master_20261009/additions/0037_exact_seed_and_gates/review_changed_interface/source/CONSTRUCTOR_SNAPSHOT.md","sha256":"bc18b7d9be50ed6bfe0c08538047271469a77fd3109422c0ff3f9fe159f013ce","inspection":"Attributed saved evidence; supplied research programs unrun in this review","bytes":11214},{"archive_relative_path":"master/fft_research_master_20261009/additions/0037_exact_seed_and_gates/review_original_bank_orientation/REVIEW.md","sha256":"cbf695f7219252875b64f2f03d08a2d42cf0a1a1266ae9384f450b7ceb4b8789","inspection":"Attributed saved evidence; supplied research programs unrun in this review","bytes":3627},{"archive_relative_path":"master/fft_research_master_20261009/additions/0037_exact_seed_and_gates/review_four_character_channels/INDEPENDENT_REVIEW.md","sha256":"e7baea9679e2a684e6188c36771f895e480f0ff68d8e64f321ada513eb96d5ef","inspection":"Attributed saved evidence; supplied research programs unrun in this review","bytes":16670},{"archive_relative_path":"master/fft_research_master_20261009/additions/0038_construction_and_source_synthesis/reviews/review_joint_holonomy/INDEPENDENT_REVIEW.md","sha256":"301f089da8d5cc40ef12d015eaee9ad0d426066e2a20168b911845f01268363f","inspection":"Attributed saved evidence; supplied research programs unrun in this review","bytes":11592}]</t>
  </si>
  <si>
    <t>accepted_scope: Changing Q to GQ0 changes the unique exterior to P=P0 B G^(-1)B^(-1). A constant number of coordinate swaps gives explicit rank-one involution gauges with charged linear application.
A monomial active clock block forces original input coordinates to be a complete affine residue coset modulo q. The relocated full-bank identity F_N=K B Delta L and the legal N=16 zero-mask paired-Green control are exact.
Four-character Fourier and active-bank identities, signed holonomy and route-dependent cyclic-character Green decomposition are accepted. A nested even-grid lift has common D8 containment and a fixed Walsh 1+1+2 route splitting.
The original q=rm bank-orientation review is accepted under its explicit fixed-radix/support-cover assumptions and also updates ALG-056.
Model/guards/costs: model_and_costs: Primitive compatible roots, characteristic not dividing 4N, exact field arithmetic and paid routing. Green guards 1-tau^(4N)!=0 are retained; endpoint invertibility means physical mask values are nonzero.
Four independent residue inputs require four F_N calls: the displayed Fourier identity yields 4T(N)+O(N), not a lower recursive mass. Active small blocks require four F_b calls each.
Common-Walsh Green evaluation uses scans of lengths N,N,2N with denominators 1-tau^N,1+tau^N,1+tau^(2N). Route-specific coordinates use four length-N scans plus paid gauge work. Both visit 4N coordinates per original term.
Corrections/rejected extensions: corrections_and_reconciliation: Only fiber-constant masks preserve every fine 1+1+2 sector termwise. The coarser two-value masks preserve the high-x symmetry and, with the pulled-back symmetric bank, cannot produce Fourier. This does not exclude cancellation among general terms or the separate N=16 seed bank.
The even-grid hypothesis b&gt;=2 is indispensable; b=1 can have nonidentity premerge holonomy. Repeated coarsening may multiply state width. One-level constant dimension is not a uniform recursion theorem.</t>
  </si>
  <si>
    <t>proof_review: The rank-one swap has w^T u=2, hence C^2=I. Cheap G alone gives no cheap bank conjugate. Maximum row degree and total coefficient count remain different notions.
The N=16 factorization uses familiar two-stage F4 butterflies and full bank applications; zero masks make every designated Hamiltonian denominator I. Two zero-mask layers have row degree &lt;=4, so this particular Q cannot extend that representation past M=4.
The four-character row factors are selectors, possibly repeated, not permutations. V4 Walsh coordinates and route-specific C4 eigencharacters are different bases, with order-dependent changes potentially mixing channels.
D8 containment follows from even carry sums and the fixed merge. Equality H=D8 is conditional on an outside-C4 witness or the reviewed finite instances, not established for all sizes. A fiber-dependent local diagonalization exists exactly when the finite holonomy group is abelian.
fresh_controls: ALG-058 four-character entries: 5456
ALG-058 rank-one involution gauges: 3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</si>
  <si>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Uniform cheap admissible realizations of both exteriors and coupled Fourier-compatible coefficient laws remain missing. Gauge changes may relocate Fourier work rather than eliminate it.
No all-level D8 equality, arbitrary weighted-edge scalar closure, or simultaneous route-independent scalar gauge is inferred. Preparatory coefficients, changed pole lists, normalization, and cross-order basis conversions remain charged.
Current supplement treatment: current_overlay_source: INHERITED_ROW_OVERLAYS.json
Packet priority qualification: No priority assessment or upgrade in this consolidation.
Historical gaps and historical current-overlay text are preserved in the consolidated ledger and A:V.</t>
  </si>
  <si>
    <t>Filtered time-domain vector is not full spectrum. Correction rank does not imply scalar cost lower bound. Binary-mask-only label recovery needs &gt;=log2N masks and explicitly materialized outputs NlogN, not general complexity.</t>
  </si>
  <si>
    <t>[{"archive_relative_path":"master/fft_research_master_20261009/additions/0037_exact_seed_and_gates/review_hero17_phase9/PHASE9_AUDIT.md","sha256":"0e7a30d7f175b962a8c32a6968b98f477ebdd75533f4424e69ff789d224f621e","inspection":"Attributed saved evidence; supplied research programs unrun in this review","bytes":12615},{"archive_relative_path":"master/fft_research_master_20261009/additions/0038_construction_and_source_synthesis/reviews/review_hero17_phase10/PHASE10_AUDIT.md","sha256":"3d88c1359700b5696820300b83e726816a9389f539f611fef53469172105a4d7","inspection":"Attributed saved evidence; supplied research programs unrun in this review","bytes":11458}]</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</si>
  <si>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0e7a30d7f175b962a8c32a6968b98f477ebdd75533f4424e69ff789d224f621e, 3d88c1359700b5696820300b83e726816a9389f539f611fef53469172105a4d7. Original-byte gaps remain preserved.</t>
  </si>
  <si>
    <t>accepted_scope: Near-parity root exchange at N=2m gives R_A=I-2U_A V_O and R_B=-I+2U_B V_E; both are involutions. Shared-basis commutator rank equals 2 min(t,m-t), while R_A-R_B is invertible.
The scaled-Cauchy Woodbury bridge recovers both arbitrary child coefficient remainders with the correct signs and inverse ordering, including t=0 and t=m.
True Fourier spectral projectors commute, are idempotent, and have rank(P_A-P_B)=|A symmetric-difference B|. A periodic comb plus q exceptions filters every fresh input in O((d+q)N) field work, with preparation and full outputs paid.
Model/guards/costs: model_and_costs: Suitable supplied primitive Nth root, N invertible, distinct exchange nodes and characteristic !=2. The full source hybrid is dyadic even though the bridge algebra applies more generally.
Plan O(N+mt+t^3) arithmetic, O(t^2) inversions and O(N+mt+t^2) words; forward O(m(t+1)), inverse O(m(t+1)+t^2). Fixed t is essential for linear work.
Filtering returns P_K x in time domain, not F_N x. Batch sharing retains B*N materialized outputs. Word/bit costs include p, parsing, sorting and root validation; field ledgers alone are incomplete memory ledgers.
Corrections/rejected extensions: corrections_and_reconciliation: The unmetered t=1 closed-form reference helper performs independent powering per coefficient; the recurrence-based charged bridge is the accepted linear algorithm. Source online counters accumulate and do not constitute a complete cold instruction ledger.
The binary-mask label argument only says B&gt;=ceil(log2 N) when binary signatures alone identify labels; materializing B full vectors then costs N*B outputs. It is not a general Fourier lower bound.</t>
  </si>
  <si>
    <t>proof_review: Individual transfer ranks follow from Vandermonde evaluation and cardinal interpolation. The sum and commutator ranks use complementary node zeros and invertible multipliers, not a count of dense entries.
Writing (a-b)/2=(I-UV)H leads to I-VU=[[0,-C],[-D,0]]; the recorded minus signs and C/D ordering are consistent.
The periodic-comb sign and rank-one exceptional Fourier modes match direct forward-mask-inverse identities. Quotient transfers and N-dimensional spectral projectors are different interfaces; their noncommutation statements must not be interchanged.
fresh_controls: ALG-059 CRT balanced partitions: 98
ALG-059 idempotent projectors: 340
ALG-059 projector rank pairs: 340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</si>
  <si>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No scalar-operation lower bound follows from additive correction rank. Generic partitions with t proportional to m lose the fixed-t advantage.
The complete root-exchange evaluator still runs ordinary child FFTs and is O(N log N) at fixed t. No numerical conditioning/stability or practical speedup is established.
Current supplement treatment: current_overlay_source: INHERITED_ROW_OVERLAYS.json
Packet priority qualification: No priority assessment or upgrade in this consolidation.
Historical gaps and historical current-overlay text are preserved in the consolidated ledger and A:V.</t>
  </si>
  <si>
    <t>Vanished probes/resultant and nonlinear gamma gcd can decline valid inputs. Tonelli–Shanks nonresidue and O(log p+v2(p−1)²) cost not free; complete subgroup scan avoids this. Legacy root-table undercharge not on new active path.</t>
  </si>
  <si>
    <t>[{"archive_relative_path":"master/fft_research_master_20261009/additions/0038_construction_and_source_synthesis/reviews/review_hero1_phase22/PHASE22_AUDIT.md","sha256":"9d758168f13b9820d2c6287286a550c4b67d772c41cea49439df272f75283f96","inspection":"Attributed saved evidence; supplied research programs unrun in this review","bytes":14583},{"archive_relative_path":"master/fft_research_master_20261009/additions/0038_construction_and_source_synthesis/reviews/review_hero1_phase23/PHASE23_AUDIT.md","sha256":"1191e0585afabbdf2003e2d6f858e98dc574103378bd2f5e5b37b80b43d3c165","inspection":"Attributed saved evidence; supplied research programs unrun in this review","bytes":12425}]</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</si>
  <si>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9d758168f13b9820d2c6287286a550c4b67d772c41cea49439df272f75283f96, 1191e0585afabbdf2003e2d6f858e98dc574103378bd2f5e5b37b80b43d3c165. Original-byte gaps remain preserved.</t>
  </si>
  <si>
    <t>accepted_scope: Given the inherited nonzero reciprocal resultant U(w)=w^b V(w+w^(-1)), b=s(s+1)(2s+1)/6, remove every factor t-2 to form V*. The trace/Dickson gcd with D_N-2 is constant exactly when there is no admissible nonidentity subgroup shift.
Positive trace-gcd roots can be enumerated completely by a half-subgroup scan. Adjacent order-(s+1) Hankel pencils depend on precisely 2s+2 probes, so the later short-probe compiler leaves the resultant unchanged.
Accepted output is conditional fixed-s sparse-rational recovery after the entire cyclic identity and all denominator checks; failed candidates are skipped and the bounded remaining candidates are tested.
Model/guards/costs: model_and_costs: Odd prime p, N divides p-1, supplied primitive root, inherited resultant and Prony/Green guards. New short-probe path: 1&lt;=s&lt;=8, N&gt;=2s+2, p&gt;4b+20. It does not certify all field/engine setup itself.
Quotient Dickson recurrence costs O(b^2 log N) field work; the complete half-scan costs O(N degree G). Complete prefix scans, denominators, cyclic certificate, final Green application and N output writes remain charged.
The streaming prefix costs N(2s+1) multiplications and N(2s+2) additions, or (4s+3)N in this scalar ledger. Whole cold runtime includes root setup, inversions, discovery and valid fallback roots.
Corrections/rejected extensions: corrections_and_reconciliation: The Phase22 active route removes the old sparse_group_eval fresh-table undercharge; do not carry that obsolete omission onto its replacement. Other normalization, negation and partial counter omissions remain.
Tonelli–Shanks with supplied nonresidue costs conservatively O(log p+v2(p-1)^2); the actual deterministic nonresidue search is additional. The complete half-scan avoids needing square roots or discrete logs.
Legacy resonance guard alpha^N=1 is overly restrictive when gcd(N,delta)&gt;1, but this new path does not call it. The exact pole condition is alpha^(N/gcd(N,delta))=1.</t>
  </si>
  <si>
    <t>proof_review: D_N(w+w^(-1))-2=(w^N-1)^2/w^N; odd characteristic makes trace 2 exclusively the forbidden identity. Under the splitting premise all trace preimages lie in the base field.
The b=0,1 Hankel windows use indices 0,...,2s+1; no omitted suffix sample enters either determinant. Nonconstant gcd only yields candidates, never a full certificate.
The explicit N=32, GF(3329) four-tap control has first ten probes nonzero and R_11=0. It is accepted by the shorter admissible route while the old unnecessary sixteen-probe requirement declines it. Full cyclic verification prevents prefix-indistinguishable false acceptance.
fresh_controls: ALG-061 pencil dependency cases: 8
ALG-061 removed-probe coverage witness: 1
ALG-061 trace sieve polynomials: 7450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</si>
  <si>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Vanished probes/resultants, nonlinear gamma gcds and sparse support collisions can cause valid declines. Full certificates do not imply completeness on all structured inputs.
The inherited Green solver can divide by zero diagonal entries in otherwise invertible matrices. Bluestein fallback needs compatible 2Nth and convolution roots. No unconditional every-input/every-field executable claim or numerical/bit-complexity speedup is accepted.
Current supplement treatment: current_overlay_source: INHERITED_ROW_OVERLAYS.json
Packet priority qualification: No priority assessment or upgrade in this consolidation.
Historical gaps and historical current-overlay text are preserved in the consolidated ledger and A:V.</t>
  </si>
  <si>
    <t>["F114"]</t>
  </si>
  <si>
    <t>["Q01"]</t>
  </si>
  <si>
    <t>Exact Clenshaw/Neumann fusion identities; H=0 center error &lt;=(tau_R+Delta)||x||2, Delta=pi(M−1)/Q, variance &lt;=(M/N)(1+tau_R)²||x||². Negative channels redundant; summary-only exact recovery requires L(H+1)&gt;=M.</t>
  </si>
  <si>
    <t>Independent audit supports exact identities and repairs conditional error contract; not NumPy/SciPy certification.</t>
  </si>
  <si>
    <t>Original full-row error contract insufficient for separately rounded summaries. Higher expansion rank does not evade information rank. All-length padded outputs require correct interpolation and normalization.</t>
  </si>
  <si>
    <t>[{"archive_relative_path":"master/fft_research_master_20261009/additions/1742/v11_audit/V11_AUDIT.md","sha256":"29d7a474e8ccded269595078cbe44f1557f78b5ab4891a92d7ded8eecd390f25","inspection":"Attributed saved evidence; supplied research programs unrun in this review","bytes":18092},{"archive_relative_path":"master/fft_research_master_20261009/additions/1930_v13/AUDIT_AND_EXTENSION.md","sha256":"cc5266d257e730168d8f35914d8c202c3ba8f962921d54f1e9b118f915120ffc","inspection":"Attributed saved evidence; supplied research programs unrun in this review","bytes":19662},{"archive_relative_path":"master/fft_research_master_20261009/additions/1717/taylor_extension/CHARGED_TAYLOR_PRECISION_EXTENSION.md","sha256":"ef1423c115d5ef1b62060d5cd6c2baa179b0e3c84e1faf55ddfb759470b472a6","inspection":"Attributed saved evidence; supplied research programs unrun in this review","bytes":18202},{"archive_relative_path":"master/fft_research_master_20261009/additions/1520/v8_audit/V8_PRECISION_AUDIT.md","sha256":"f1b00ce0bbf80a094a46165210f1fa25602633109d751f6572a6746043502e8a","inspection":"Attributed saved evidence; supplied research programs unrun in this review","bytes":18457},{"archive_relative_path":"master/fft_research_master_20261009/additions/1906_centered/audit/V12_AUDIT_AND_EXTENSION.md","sha256":"ff2d534976d893e27ea512ea41806bc2983e41fd81e3cfabf88b77904cc00418","inspection":"Attributed saved evidence; supplied research programs unrun in this review","bytes":18577}]</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</si>
  <si>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Q01: Proof closed. Corrected fixed-word theorem; explicit 2 ≤ t ≤ n domain, total encoding and charged multiword fallback.</t>
  </si>
  <si>
    <t>Q01: External model/priority comparison remains open.</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</si>
  <si>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Q01: Final finite-word proof and eager numerical implementation are different milestones. Implementation: Implementation pending</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</si>
  <si>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
Source identity/access boundary: 
Documented sanitized exports: cc5266d257e730168d8f35914d8c202c3ba8f962921d54f1e9b118f915120ffc. Original-byte gaps remain preserved.
[2026-10-10 22:16 UTC; later source-evidence update] Final phase-separated construction, full review and receipt recovered exactly; the prior full-body gap is closed. Earlier source-access wording is preserved as the review snapshot; see this row’s final column for exact identities and unchanged proof limits.</t>
  </si>
  <si>
    <t>accepted_scope: Clenshaw/Neumann and all-length centered interpolation identities; H0 bias/variance sharpening; redundant channel and fixed-summary rank gates; charged rational-Taylor alternative and conditional finite-precision ledgers.
Model/guards/costs: model: Approximate energy-relative ideal/conditionally finite-precision theorem, shared random state across ranks, certified decoder-on-summaries and coefficient/range/grid contracts. Distinct Q01 deterministic dyadic/RAM relative-l2 theorem retained at accepted receipt.
cost_ledger: R full decoder scans remain O(RN); fixed H,L streaming O(N) values; coefficient/root/normalizer/guard setup paid. Packed Q01: O_c(N(t+log2(n+1))) cold work and O_c(N) words for 2&lt;=t&lt;=n=ceil(log2(N+1)), with one t+10 backend call and paid scalar fallback.
Corrections/rejected extensions: rejected_or_not_established: Old full-row error bound alone does not certify separately rounded summaries.
Balanced product depth does not make prefix error logarithmic.
Increasing expansion rank does not evade L(H+1)&gt;=M exactness requirement.
No NumPy/SciPy, fixed-binary64, bit-complexity or exact-complex certification.
[2026-10-10 22:16 UTC; later source-evidence update] Final phase-separated construction, full review and receipt recovered exactly; the prior full-body gap is closed. Earlier source-access wording is preserved as the review snapshot; see this row’s final column for exact identities and unchanged proof limits.</t>
  </si>
  <si>
    <t>fresh_checks: passed: True
rational_grid_exponents: 14847
rational_clenshaw: 55
numerical_H0_kernel_cases: 54
numerical_real_Taylor_cases: 16
centered_envelope_rational_upper: 257833752989477/113199217416192
summary_precision_contract_not_implementation_certified: True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
[2026-10-10 22:16 UTC; later source-evidence update] Final phase-separated construction, full review and receipt recovered exactly; the prior full-body gap is closed. Earlier source-access wording is preserved as the review snapshot; see this row’s final column for exact identities and unchanged proof limits.</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</si>
  <si>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remaining_obligations: The 14:53 phase-separated response refinement has only saved overlay acceptance in this packet; no full-body audit claimed.
Paired dyadic packed proof is a receipt-bound accepted dependency; its production executor was not run.
Current supplement treatment: current_overlay: proof: Q01: Proof closed. Corrected fixed-word theorem; explicit 2 ≤ t ≤ n domain, total encoding and charged multiword fallback.
priority: Q01: External model/priority comparison remains open.
remaining_obligations: Q01: Final finite-word proof and eager numerical implementation are different milestones. Implementation: Implementation pending
overlay_status: packed_all_length_proof_and_receipt_bound; later_phase_separated_overlay_only
Packet priority qualification: No priority assessment or upgrade in this consolidation.
Historical gaps and historical current-overlay text are preserved in the consolidated ledger and A:V.
[2026-10-10 22:15 UTC; source-evidence addendum] The 14:53 phase-separated constructor and full independent review are now fully read and canonical-byte verified: SHA-256 be8de35159ed47f2a5d0bad71937d83bb7053ef83ae6ce358c0dfd80add78ded and 7aa359016f6d51108c1c8c0dfdbc61b770d9865616b1cbae179b8475f569c89d. Both also match REVIEW-19's immutable Git pins. The earlier overlay-only note is preserved for the REVIEW-20 snapshot and superseded only as a current source-availability claim. Outcome remains proved_scoped. O(N^(1/8)) remains backend-only setup; all-length preparation, extra rounding, two-lookups, guard/fallback, production and priority qualifications remain unchanged. No certificate replay, scope expansion, new fusion or research identity is implied.</t>
  </si>
  <si>
    <t>["F119"]</t>
  </si>
  <si>
    <t>Input kernel identity is not a free arbitrary-input solve: a(z)/a(eta z) may not exist, and a(z)=z counterexample. Grid zero multipliers save only O(M) products; common-anchor/growing-radix exclusions remain interface-specific. Exponential orbit conditioning affects finite precision.</t>
  </si>
  <si>
    <t>[{"archive_relative_path":"master/fft_research_master_20261009/additions/2156_2159/joint_orbit/JOINT_ORBIT_REPORT.md","sha256":"e8e4702ce7987f295573f6deb6a97a6822980433d6b56c9126d8067d8fb4fba2","inspection":"Attributed saved evidence; supplied research programs unrun in this review","bytes":11914},{"archive_relative_path":"master/fft_research_master_20261009/additions/2213_ongoing/review_orbits_iteration2/M_STEP_APPLICATION_REVIEWED.md","sha256":"a0de94c56ca74de7dfe33f312d601c369f36f60445f9c52d60d362c249dbc64b","inspection":"Attributed saved evidence; supplied research programs unrun in this review","bytes":11183},{"archive_relative_path":"master/fft_research_master_20261009/additions/2213_ongoing/review_orbits_iteration2/M_STEP_REVIEW.md","sha256":"c246caae9a3273c22345f42b6ad476fade18df7004f5d3793ea3ea414a6a93ae","inspection":"Attributed saved evidence; supplied research programs unrun in this review","bytes":4534},{"archive_relative_path":"master/fft_research_master_20261009/additions/2213_ongoing/review_orbits_iteration2/RAW_KERNEL_PREPARATION.md","sha256":"2222b39b1ce5cbf1c1702772bf1b6aae9d48fb2aacc7a0cd68323151dab25b90","inspection":"Attributed saved evidence; supplied research programs unrun in this review","bytes":4244},{"archive_relative_path":"master/fft_research_master_20261009/additions/2213_ongoing/review_orbits_iteration3/GRID_FRACTION_REVIEWED.md","sha256":"49eea4a5eb2563eafdd5483932e4fd4037fc635b23ea30791b8a70dee6dcf8f9","inspection":"Attributed saved evidence; supplied research programs unrun in this review","bytes":8801},{"archive_relative_path":"master/fft_research_master_20261009/additions/2213_ongoing/review_orbits_iteration3/GROWING_RADIX_REVIEWED.md","sha256":"47361092ab327dac462cd90323a001282594c82f5edbd60946e276cd780c13e9","inspection":"Attributed saved evidence; supplied research programs unrun in this review","bytes":10370}]</t>
  </si>
  <si>
    <t>accepted_scope: Two-convolution geometric inverse, joint universal-orbit synthesis, O(N) raw kernel preparation, exact M-step/kernel and channel-routing identities; specified schedule and fixed-pencil exclusions.
Model/guards/costs: model: N=M², primitive N-root plus any needed smooth convolution root; exact field operations; nonzero q-factorials and cyclic closure; conditioned complex basis concerns separate.
cost_ledger: Preparation O(N) with one shared scalar inverse; fresh inverse/synthesis/application O(N log N); literal M factors Theta(MN); growing radix O(N[log b+b(1+log(M/b))]); both data FFT banks and outputs paid.
Corrections/rejected extensions: rejected_or_not_established: Kernel equation is not arbitrary-input y(z)=P_M y(eta z); a(z)=z fails.
Near-full multiplier support only saves O(M) point products.
Equal kernel does not mean equal input application.
Hankel/common-anchor/schedule exclusions do not rule out all circuits.</t>
  </si>
  <si>
    <t>fresh_checks: passed: True
geometric_inverse_cases: 69
raw_product_coefficients: 152
exact_grid_zeros: M: 2
h: 0
zeros: 1
2
M: 2
h: 1
zeros: 2
3
M: 4
h: 0
zeros: 3
4
M: 4
h: 1
zeros: 4
7
M: 4
h: 2
zeros: 3
4
M: 4
h: 3
zeros: 4
7
M: 8
h: 0
zeros: 7
8
M: 8
h: 1
zeros: 8
15
M: 8
h: 2
zeros: 7
8
M: 8
h: 3
zeros: 8
15
M: 8
h: 4
zeros: 7
8
M: 8
h: 5
zeros: 8
15
M: 8
h: 6
zeros: 7
8
M: 8
h: 7
zeros: 8
15
routing_entries: 474
input_substitution_counterexample: a(z)=z has coefficient 1 versus eta, eta != 1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</si>
  <si>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Cheaper arbitrary-input raw application, stable coordinate recovery and external priority remain open.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</si>
  <si>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["F108","F122"]</t>
  </si>
  <si>
    <t>["FUS-01","FUS-04"]</t>
  </si>
  <si>
    <t>["Q01","Q06"]</t>
  </si>
  <si>
    <t>Valid conditional composition and recurrence analysis; missing structural compiler remains unproved.</t>
  </si>
  <si>
    <t>GFC4 Green/four-layer/partial-Fourier bank compiler not constructed. External OpenAI exact-register algorithm is prior work and its own model, not automatically this stable primitive.</t>
  </si>
  <si>
    <t>[{"archive_relative_path":"master/fft_research_master_20261009/library/canonical_sources/c07cf114f2827288__PROVED_CONDITIONING_TRADEOFF.md","sha256":"c07cf114f28272884ba7be0d1687f349886f3f6a25d0aa3032a6a00404b3a132","inspection":"Attributed saved evidence; supplied research programs unrun in this review","bytes":24776},{"archive_relative_path":"master/fft_research_master_20261009/library/canonical_sources/452f9dcc695764d7__REVIEW.md","sha256":"452f9dcc695764d7980e81b28c07d0eda3714293305cd2d73ee810dc393faebe","inspection":"Attributed saved evidence; supplied research programs unrun in this review","bytes":11970},{"archive_relative_path":"master/fft_research_master_20261009/library/canonical_sources/0a87f075dba77def__TRANSPARENT_MACRO_COROLLARY.md","sha256":"0a87f075dba77defc60d930c5b93852bc891a0a0f729e827023c5373648bcc74","inspection":"Attributed saved evidence; supplied research programs unrun in this review","bytes":7998},{"archive_relative_path":"master/fft_research_master_20261009/library/canonical_sources/89b33d4f81a235de__CONDITION_RESET_THEOREM.md","sha256":"89b33d4f81a235dee4aa7a8f3373c800b3143156a7cfd198f5319dbba3edddd5","inspection":"Attributed saved evidence; supplied research programs unrun in this review","bytes":10029},{"archive_relative_path":"master/fft_research_master_20261009/additions/2318_reviewed/review_incoming_2257_routed/THEORY.md","sha256":"4e2429adc4079d95e95df55f952190cc8221d67acf93339db5911a8d0a77ea9c","inspection":"Attributed saved evidence; supplied research programs unrun in this review","bytes":26119}]</t>
  </si>
  <si>
    <t>Q01: Proof closed. Corrected fixed-word theorem; explicit 2 ≤ t ≤ n domain, total encoding and charged multiword fallback.
Q06: Proof closed. Macro compiler retained; paid dyadic prefix balancing added in S1.</t>
  </si>
  <si>
    <t>Q01: External model/priority comparison remains open.
Q06: Classical perturbation, balancing and tabulation synthesis.</t>
  </si>
  <si>
    <t>Q01: Final finite-word proof and eager numerical implementation are different milestones. Implementation: Implementation pending
Q06: Need a concrete non-Fourier family with paid envelopes and scaled-template budget. Implementation: Implementation pending</t>
  </si>
  <si>
    <t>proved_scoped | REVIEW-04 | Internal scoped outcome. Proof/certificate replay limits: verification_limits: External #130 local DAG/root-order claims not independently verified; all-length argument reviewed algebraically.
Original 452f9dcc... review bytes not retrieved; current verified export is 21e0914e....
source_outcome: available_verified_export
missing_assigned_source: False
Source identity/access boundary: 
Documented sanitized exports: 452f9dcc695764d7980e81b28c07d0eda3714293305cd2d73ee810dc393faebe. Original-byte gaps remain preserved.</t>
  </si>
  <si>
    <t>accepted_scope: Transparent full-state conditioning compiler and recursive-mass recurrence, conditional on explicit fast primitive, uniform preparation and/or exact factorization hypotheses.
Model/guards/costs: historical_model_preserved_subject_to_current_scope: Conditional exact supplied-root arithmetic; numerical stability needs separately bounded intermediates/precision.
Corrections/rejected extensions: rejected_claims: outcome: failed
claim: An FFT-scale local primitive becomes sub-FFT solely through this compiler.
outcome: failed
claim: A cheap Green evaluator supplies its missing coefficients or general inverse.
outcome: failed
claim: Arbitrary local condition bounds automatically survive identity padding/parallel composition.</t>
  </si>
  <si>
    <t>fresh_checks: checks/CHECK_RESULTS.json#ALG-055
Review record: research_cycle_2057/review04_open_targets/OUTCOMES.json; SHA256 62e8c6ae127d9bb122e92baaece1bcf19d09ab14c2102eee7823f3a273691e13.
Consolidation verifies mapping and hashes; it does not rerun all packet checks. No priority claim.</t>
  </si>
  <si>
    <t>residual_obligations: Need an independently supplied genuinely sub-B-log-B local program and verified coefficient/nonzero/preparation contracts.
GFC-4 factors and all-dyadic uniform O(N) parameter generator remain unbuilt.
Bit/rounding/range/Ailon-model equivalence and unnormalization guarantees are separate.
Q01 approximate fixed-word theorem and Q06 conditional compiler do not close exact independent synthesis.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</si>
  <si>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["F132"]</t>
  </si>
  <si>
    <t>["FUS-01","FUS-04","FUS-07","FUS-08"]</t>
  </si>
  <si>
    <t>["Q01","Q06","Q09","Q10"]</t>
  </si>
  <si>
    <t>Fresh dyadic N, binary complex inputs with O(log N)-bit descriptions and polynomial dynamic range: deterministic explicit y satisfies ||y−U_Nx||2&lt;=epsilon||x||2. Fixed dyadic 0&lt;epsilon&lt;=1/4 or epsilon=2^-ceil((log2N)^beta), fixed0&lt;beta&lt;1: O_epsilon(Nlog N/loglog N) word ops,O(N) words. Efficiently supplied precision p=o(log N) yields o(Nlog N).</t>
  </si>
  <si>
    <t>New full paper proof survives two independent read-only reviews at fixed epsilon; no supplied code execution. General merely computable precision schedule must be qualified by its computation cost.</t>
  </si>
  <si>
    <t>Dyadic only. At polynomially small accuracy block size constant and saving disappears. Prototype high-precision tests generate entries on demand and force inadmissible small-N radices; toy eager tables only, no production benchmark or complete implementation verification.</t>
  </si>
  <si>
    <t>[{"archive_relative_path":"library_delta_extracted/fft_norm_certified_tabulation_2026-10-10/fft_norm_tabulation_2026-10-10/THEORY.md","sha256":"a18a347674000c77f29ad86d5ffad2986b4f1091bcb25a3f9487905216a09f84","inspection":"Attributed saved evidence; supplied research programs unrun in this review","bytes":18124},{"archive_relative_path":"library_delta_extracted/fft_norm_certified_tabulation_2026-10-10/fft_norm_tabulation_2026-10-10/README.md","sha256":"8c8c167152c1746082541489f6989eed1f24646222b8634aa50bc93b0ec7af8b","inspection":"Attributed saved evidence; supplied research programs unrun in this review","bytes":1450},{"archive_relative_path":"norm_tabulation_review.md","sha256":"4f041d4bb219cc417ec92511463e28ea954cbec8258d2652a88fdb325a12ff40","inspection":"Fresh independent full mathematical/model inspection; supplied programs unrun."}]</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</si>
  <si>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primary-source target-model audit] Q01 is compatible with the cited restricted FFT lower bounds: it is a deterministic represented-dyadic approximation in a charged growing-word integer RAM, using rounding and data-indexed finite tables, not an exact scalar linear circuit. Preserve all-N normwise error, precision dependence and cold setup charges. Fixed/inverse-polylog tolerance gives O(N log log N) word work; t=Theta(log N) gives O(N log N). This neither proves a general exact arbitrary-complex sub-N-log-N algorithm nor certifies bit complexity, production speed or historical priority. Approximation or finite input encoding alone is not a universal escape for one fixed linear map. Source: Library libfile_f3f150b6bdb881919bf568fa32b389e0; archive SHA256 9887536c1b968e698b9ceb7ddf371d269cec1f0d5577c4e2e97c23ec5fa1c2c2; independently checked report SHA256 88c9a0b2886580c6dab6460e528c7c55398a988d11820154749b36665cfa7972.
Prior dated record, preserved verbatim:
[2026-10-11 15:54 UTC; independently accepted conservative two-lane guard]
The additive split-backend rule 8b≤v is independently accepted at paper-proof level: set P=2 when 8b≤v&lt;32b; otherwise use the original maximal power of two P≤v/(16b). It preserves exactly the old P on the old 64b≤v domain. Precision, quantizers, coefficient certification, total encoding, growing-word contract, output lattice and literal preparation/fallback budgets are unchanged. Uniform backend preparation is O(M^(1/2)), M=2^v; the old eligible domain retains O(M^(1/8)). The total cold dyadic O_c(M(T+log2(v+1))) and all-length O_c(N(t+log2(n+1))) bounds are unchanged. This refines Q01; it is not a new algorithm identity or an ALG-033 sampler repair.
Prior dated record, preserved verbatim:
[2026-10-11; exact source-binding audit] Current Q01 is a deterministic all-input finite-word theorem: accepted packed dyadic source bb40decf… plus all-length source 71d85d70… and stable interpolation c8a77523…, independently accepted by c8ccac0e… and cbd6224d…. Optional split-table source be8de351… is independently accepted by 7aa35901…. Neither ALG-033’s disproved three-grid aggregator nor repaired coordinate medians is a dependency. No sampling/failure-probability assumption is added. Preserve cold O_c(N(t+log2(n+1))) work, O_c(N) words, represented-dyadic relative-l2 error &lt;=2^-t, supplied 2&lt;=t&lt;=n=ceil(log2(N+1)), polynomial dynamic range and sufficiently wide growing words with multiplication/division. Proof-level acceptance does not certify a production executor or external priority.
Prior dated record, preserved verbatim:
Q01: Proof closed. Corrected fixed-word theorem; explicit 2 ≤ t ≤ n domain, total encoding and charged multiword fallback.
Q06: Proof closed. Macro compiler retained; paid dyadic prefix balancing added in S1.
Q09: Proof closed. Exact periodic residual-energy gate permits certified omission of the residual.
Q10: Proof closed. Nonlinear calibration obstruction extended to every finite Weyl/scalar-closed probe family.
[2026-10-10 14:03 UTC; accepted reviews] Q01 consolidation v3 and the Taylor alternative are accepted under the existing Q01/TH-01/FUS-01 identities. Canonical interpolation retains O(N log N/log log N) at fixed/inverse-polylog accuracy, its 2 &lt;= t &lt;= ceil(log2(N+1)) domain, and charged fallback. Taylor inverse-polylog work is weaker: O(N log N/log log log N). Historical source statement stays unchanged. No first all-length or new-discovery credit; implementation and priority remain open.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</si>
  <si>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[2026-10-12 00:22 UTC; bounded F132 primary-source model comparison]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Q01: External model/priority comparison remains open.
Q06: Classical perturbation, balancing and tabulation synthesis.
Q09: Classical Pythagorean corollary.
Q10: Classical finite-set interpolation mechanism; verification gate.</t>
  </si>
  <si>
    <t>[2026-10-12 00:22 UTC; bounded F132 primary-source model comparison]
[2026-10-12; bounded F132 same-model comparison; independently accepted bounded source/model comparison]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
Prior dated record, preserved verbatim:
Paper-level proof and source binding are closed for the exact accepted versions. Remaining: freeze the original or split rounded program; implement certified coefficient generation, total encoding, fixed-word or explicitly charged multiword arithmetic, literal build-budget/fallback paths, common output lattice and all-output materialization; independently verify that executor and measure any practical crossover. The unchanged literal all-length wrapper uses backend T=t+10. At target t=2 its backend guard first permits v=6400, corresponding to minimum wrapper target N=2^6397+1; successful preparation is still unproved there. This is a necessary gate for these constants, not an algorithmic lower bound. Model-matched complete-contract priority remains separate and unresolved.
Prior dated record, preserved verbatim:
Q01: Final finite-word proof and eager numerical implementation are different milestones. Implementation: Implementation pending
Q06: Need a concrete non-Fourier family with paid envelopes and scaled-template budget. Implementation: Implementation pending
Q09: Rounded subtraction alone is not an energy certificate. Implementation: Implementation pending
Q10: No runtime lower bound for a specified implementation class. Implementation: Not applicable to abstract proof</t>
  </si>
  <si>
    <t>accepted_scope: Historical dyadic finite-word normwise tabulation is supported in its stated representation; the current accepted packed backend and interpolation compiler establish the stronger all-integer-length theorem.
For every N&gt;=2, n=ceil(log2(N+1)), fixed format constant c and supplied integer 2&lt;=t&lt;=n, every represented O(cn)-bit dyadic complex input of polynomial dynamic range has deterministic explicit dyadic output y with ||y-U_Nx||_2&lt;=2^(-t)||x||_2, cold work O_c(N(t+log2(n+1))) and O_c(N) words.
Fixed and inverse-polylog tolerances give O(N log log N). Supplied t=o(n) gives sub-N log N work; t=Theta(n) gives only O(N log N). N=1 is an exact copy.
The accepted phase-separated refinement preserves the output contract and total transform bound while changing response-table count to S^2+(Q-1+d)S+QR+R^2, with R=2^b, S=R^P. Its backend-only preparation is O(N^(1/8)).
Model/guards/costs: model_and_costs: Address-capable RAM width w=C(c)n with sufficiently wide growing words; integer multiplication/division, shifts, comparisons and memory accesses are charged. Online integers fit a fixed number of words. Polynomial-bit rational coefficient certificates pay their actual multiword work and scratch.
All input alignment, normalization, padded-code tables, output payloads, indexing, bit reversal, memory access, output decoding and coefficient preparation are charged. No exact real/cyclotomic oracle, fixed binary64 hardware bound, correct rounding, coefficientwise relative error, or bit-complexity improvement is asserted.
The all-length interpolation branch uses exactly one dyadic call with T=t+10 and an explicit T&lt;=v+1 guard, common output lattice, bounded interpolation norm, budgeted preparation and its own scalar Bluestein fallback. Arbitrary t is a separate wider-word/multiword proposition.
The split refinement adds an intermediate rounding and two large-stage lookups. The all-length wrapper still has N^(1/4)poly(log N+t) and kernel-grid preparation terms; backend O(N^(1/8)) is not the complete all-length setup bound.
Corrections/rejected extensions: corrections_and_reconciliation: The assigned historical body is dyadic and should remain historical. Current row wording must use the accepted all-length pair, not silently treat the historical source as if it already proved every length.
The precision domain 2&lt;=t&lt;=n is literal. Merely computable target schedules are insufficient unless supplied or efficiently generated with their parsing/computation cost charged.
At t=2 the unchanged necessary packed guard first permits v=5120; even the reduced response table lies between 2^640 and 2^641 entries. This is a formal asymptotic/model result, not practical feasibility.
The refinement is not bitwise identical to the old one-rounding executor. Historical source toy/simulator test receipts remain attributed; fresh controls here do not validate a production eager-table implementation.</t>
  </si>
  <si>
    <t>proof_review: Total decoder semantics preserve zero and invalid exponent fields. All table outputs exist even for malformed keys; a first-clipping contradiction proves reachable inputs never use clipping. Norm recurrence is pointwise and never assumes the rounded backend is a linear matrix.
The complete Q-1 phase catalogue follows from dyadic alignment. For long spans its floor index is constant across lanes; IDs, pair keys and response payloads fit the prescribed words. Initial placement and final scalar materialization each cost O(N).
Literal N-step/N-word preparation budgets abort safely; uniform exponential preparation bounds imply only finitely many failed low-precision builds. A separately charged O(N log N) scalar fallback covers those failures and high precision. The older quadratic correctness fallback cannot justify the stronger uniform runtime.
Centered interpolation has ||B||&lt;3 on arbitrary error, tail norm &lt;=12*4^(-s), and total output error &lt;=22rho. A shared dyadic lattice keeps exact short interpolation sums within O(n+t+log n) bits. The fallback uses three rounded scalar transforms and guarded full-circle recurrences; 2048*k*H*u&lt;=epsilon/4 suffices.
The split-table Cartesian odometer requires power-of-two digits partitioning every dense key bit. Its fewer-than-2D^m digit changes pay actual scatters. Intermediate quantization is norm-nonincreasing; the amended error bound 22uJ remains inside tolerance.
fresh_controls: F132 all-length fallback precision budgets: 1146
F132 exact phase-catalogue lanes: 45990
F132 exact table-count thresholds: 4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</si>
  <si>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remaining_obligations_and_rejected_promotions: Production implementation with certified coefficients, realistic cold execution/crossover, and external theorem/model-matched priority remain open. Packed FFT mechanisms have explicit prior literature (Chan et al., Appendix B); no new priority claim is made.
No promotion to exact arbitrary-complex FFT, exact integer multiplication, unrestricted arithmetic-circuit speedup, arbitrary precision at fixed word width, or exact norm preservation. Queue links Q06/Q09/Q10 are dependencies/related scopes, not proof that every claim in those rows is F132.
Current supplement treatment: current_overlay_source: INHERITED_ROW_OVERLAYS.json
Packet priority qualification: No priority assessment or upgrade in this consolidation.
Historical gaps and historical current-overlay text are preserved in the consolidated ledger and A:V.</t>
  </si>
  <si>
    <t>["C03"]</t>
  </si>
  <si>
    <t>["Q17"]</t>
  </si>
  <si>
    <t>For arbitrary m×m A,B over a commutative ring, D(w)=diag(1,w,...,w^(m−1)), P0=det(A−aDAD), P1=det(B−awDBD), and R=Res_a(P0,P1) with fixed degree-m homogeneous Sylvester convention, set T=m²(2m−1), v=m(m−1)(4m+1)/6 and b=m(m−1)(2m−1)/6.
w^T R(1/w)=(−1)^(m²)R(w); R=w^v(w−1)^(m²)U; w^(2b)U(1/w)=U(w); U=w^bV(w+w^(−1)) with deg V≤b.
The accepted adjacent-Hankel theorem is A_ij=T_(i+j), B_ij=T_(i+j+1), m=s+1. Universal identities survive singular, leading-coefficient-drop, and zero-resultant specializations. Generic w=0 valuation is exact; specialization may raise it.</t>
  </si>
  <si>
    <t>Integral polynomial identities under fixed formal degree. General arbitrary-matrix extension has an assessment-level proof; Hankel specialization has a separate accepted audit.</t>
  </si>
  <si>
    <t>Adjacent-Hankel theorem accepted by Phase21 independent audit. General-pencil extension is a checked direct derivation in a publication assessment, expressly not a separate independently accepted audit package.</t>
  </si>
  <si>
    <t>Cannot call factors exact after every specialization; cannot infer candidate sufficiency from zero homogeneous resultant. Sparse recovery requires nonzero probes/resultant, linear gcd and global invertibility/cyclic certification. Old benchmark counters and executable domain are separately qualified.</t>
  </si>
  <si>
    <t>Independently audit the assessment-level arbitrary-pencil extension and establish a stronger recovery/application benefit; do not call it new general elimination theory.</t>
  </si>
  <si>
    <t>[{"archive_relative_path":"master/fft_research_master_20261009/additions/0037_exact_seed_and_gates/review_hero1_phase21/extracted/fft_hero1_phase21/PROOF_ALGEBRA.md","sha256":"f7aef958bb7f1d226391c3873609c6b1c577003e166f3b30234dc0f6a95c6d1d","inspection":"saved theorem/audit read as inert text"},{"archive_relative_path":"master/fft_research_master_20261009/additions/0037_exact_seed_and_gates/review_hero1_phase21/PHASE21_AUDIT.md","sha256":"e02483286cfb595cfdff19b976d4360ede9c3ec55759fd6123e765ba1b266f43","inspection":"saved theorem/audit read as inert text"},{"archive_relative_path":"master/fft_research_master_20261009/additions/0155_material_coverage_and_new_results/publication_assessment/supporting/ADDENDUM_20261010_0149.md","sha256":"70ac2e66f4060804eea0cad59cb35328557bff58585c16c0bb5fe492a8634a97","inspection":"saved theorem/audit read as inert text"}]</t>
  </si>
  <si>
    <t>["R15"]</t>
  </si>
  <si>
    <t>Q17: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</si>
  <si>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unrelated-source comparison retained in Prior work / Source comparisons; it does not decide C03 priority.</t>
  </si>
  <si>
    <t>[2026-10-12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Earlier dated history (preserved):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t>
  </si>
  <si>
    <t>proved_scoped | REVIEW-06 | Internal scoped outcome. Proof/certificate replay limits: replay_status: Uniform original and arbitrary-matrix proof read; five exact fixed-degree Sylvester controls, including singular/zero-resultant specialization.
Source identity/access boundary: 
Documented sanitized exports: e02483286cfb595cfdff19b976d4360ede9c3ec55759fd6123e765ba1b266f43. Original-byte gaps remain preserved.</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</si>
  <si>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accepted_scope: R=w^v(w-1)^(m^2) U; U=w^b V(w+w^-1); v=m(m-1)(4m+1)/6, b=m(m-1)(2m-1)/6, reciprocity grade m^2(2m-1).
Model/guards/costs: exact_hypotheses: Arbitrary square coefficient matrices A,B in paired diagonal scalings D(w); common fixed degree-m homogeneous resultant convention.
Recovery additionally requires valid field/root/Green domain, nonzero probes/resultant, usable linear gcd, sparse grid recovery, globally invertible denominator and full cyclic certificate.
Corrections/rejected extensions: excluded_claims: Generic valuations may rise and R may vanish under specialization.
Homogeneous resultant zero is only a candidate condition.
Fixed-s recovery O_s(N) is not generic-input or growing-s linearity; inherited implementation/cold-cost restrictions remain.</t>
  </si>
  <si>
    <t>[2026-10-12 01:51 UTC; independently accepted C03 classical bridge and ring-chart clarification]
Fresh primary theorem text: García-Armas–Ghorpade–Ram arXiv1011.1760v1 Sections2–3/Barnett Proposition3.4; Curgus–Dijksma1208.2385v2 equations6–9/12 (printed overC, all-field extension independently proved); Baker2309.02512v2 AppendixB trace recurrence over rings; Busé–Mourrain cs/0612050v2 fixed-degree composition; Sturmfels1994 Theorems2.1/4.1 initial-form mechanism; Conrad Universal IdentitiesII TheoremA.1 commutative-ring operator determinant. Sturmfels extracted theorem text was read, but formula artwork was not independently image-audited. Barnett1971/1972, Helmke–Fuhrmann, Wimmer and Jouanolou bodies were not inspected in this pass. Preserve source/version distinctions; no full-family priority closure.
Earlier dated history (preserved):
fresh_check_groups: fixed_degree_general_pencil_resultants
evidence_type: universal_integral_pencil_identity_with_conditional_recovery
Review record: research_cycle_2104/review06_algebra/PER_ID_OUTCOMES.json; SHA256 6cbe4997dcb79534c20fbdde683346448bd1f0ff1a8944b53d3cc0c5d1e7d363.
Consolidation verifies mapping and hashes; it does not rerun all packet checks. No priority claim.
[2026-10-12 15:10 UTC author source checkpoint; 15:15 UTC independent scope review]
Author-reported primary-body comparison: Helmke–Fuhrmann, Bezoutians (1989), https://math.bgu.ac.il/~paf/bezoutians.pdf; Section 2 p.1042, Theorem 3.3 p.1054, Theorem 6.3 and Corollary 6.1 equation (126), pp.1065–1067. The reported nullity comparison is field/full-degree; the reported Hankel–Bezout determinant comparison is coprime-only. The 1989 primary-text extract was not retained for independent reinspection and formula artwork was not image-verified; this review accepts scope-safe attribution wording, not independent certification of those source details. Preserve the accepted noncoprime bridge through García-Armas–Ghorpade–Ram, arXiv:1011.1760v1, Proposition 3.4, https://arxiv.org/html/1011.1760#S3. No literal 1989 attribution of the complete arbitrary-ring, padded or endpoint C03 scope follows.</t>
  </si>
  <si>
    <t>[2026-10-12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Historical full-family priority and generic sparse-rational/Fourier recovery remain open. No bit-complexity, conditioning or production guarantee.
Earlier dated history (preserved):
remaining_obligation: None blocks the scoped result. Wider mathematical, implementation, replay and priority boundaries are stated explicitly.
Current supplement treatment: 
Packet priority qualification: novelty_status: Standard determinant, Newton-polygon resultant and reciprocal-polynomial mechanisms; exact formula historical originality unresolved.
Historical gaps and historical current-overlay text are preserved in the consolidated ledger and A:V.</t>
  </si>
  <si>
    <t>Parent argument review and fresh scoped controls in saved report, not a second full independent implementation audit. Proof is explicit classical trace duality.</t>
  </si>
  <si>
    <t>Does not produce a pure d-power right side without already knowing the unknown content support.</t>
  </si>
  <si>
    <t>Supporting lemma/strategy clarification; not a leading publication candidate.</t>
  </si>
  <si>
    <t>[{"archive_relative_path":"master/fft_research_master_20261009/additions/0431_review_and_content_extensions/content_primitivity_research_0431/RESEARCH_REPORT.md","sha256":"24c66a2a80f71903f198af3837952688095d6ade5f88c2d23e567c131580e8ab","inspection":"saved theorem/audit read as inert text"},{"archive_relative_path":"master/fft_research_master_20261009/additions/0431_review_and_content_extensions/INTEGRATED_RESULTS.md","sha256":"3ff8f742efe7295df8b253d511aa9d4b471740ccfe7dc25737ac295ef41bd008","inspection":"saved theorem/audit read as inert text"}]</t>
  </si>
  <si>
    <t>Q03: Proof closed. Common-prime content carry and guarded odd legal-bank minima retained.</t>
  </si>
  <si>
    <t>proved_scoped | REVIEW-06 | Internal scoped outcome. Proof/certificate replay limits: replay_status: Trace-dual proof read; 88 basis extraction identities plus displayed reduced d17 subgroup obstruction checked. Full actual M17 and stored W not reconstructed.</t>
  </si>
  <si>
    <t>accepted_scope: d*c*O subset I(M) subset c*O and equality after inverting d; explicit integral W with trace(W*M)=d*c. Pure-d-power orbit certificate is equivalent to content support only on d.
Model/guards/costs: exact_hypotheses: d&gt;=2; nonzero M in Z[zeta_d]; c positive gcd of canonical integral-basis coefficients.
All Galois conjugates used for full ideal; unramified residue discussion assumes p∤d.
Corrections/rejected extensions: excluded_claims: Does not prove uniform Gaussian content primitivity.
Frobenius-only conjugates may leave a bad component; norm is not content.
Synthetic special-value perturbation is not the actual Gaussian polynomial.</t>
  </si>
  <si>
    <t>fresh_check_groups: integral_cyclotomic_trace_dual
displayed_d17_binary_orbit_obstruction
evidence_type: uniform_trace_certificate_and_equivalence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</si>
  <si>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Classical trace dual and cyclotomic integrality; explicit application accepted without global novelty claim.
Historical gaps and historical current-overlay text are preserved in the consolidated ledger and A:V.</t>
  </si>
  <si>
    <t>["F020"]</t>
  </si>
  <si>
    <t>Prior existence of each ingredient does not alone show the complete fixed-root local coefficient/application is old.</t>
  </si>
  <si>
    <t>Attribution and exposition only.</t>
  </si>
  <si>
    <t>[{"archive_relative_path":"master/fft_research_master_20261009/additions/0431_review_and_content_extensions/overlap_valuation_priority_0421/PRIMARY_REDUCTIONS.md","sha256":"a82db572a9327b297579202e4482a0dd0ffdc5c7a868800643bb8bf3aa3bedcd","inspection":"saved theorem/audit read as inert text"},{"archive_relative_path":"master/fft_research_master_20261009/additions/0431_review_and_content_extensions/overlap_valuation_priority_0421/DECISION_MEMO.md","sha256":"febe207594ae34bd304a3c3baacba7e58c24b550cd39716b9188af44e6d20ab5","inspection":"saved theorem/audit read as inert text"}]</t>
  </si>
  <si>
    <t>Known inputs and exact classical reductions; no independent discovery credit. Cite Sawa–Uchida arXiv v1 Theorem 4.8/(4.13), or final journal Theorem 3.6/(3.6), with the parity pullback. Ordinary derivative and q-difference discriminants are different invariants.</t>
  </si>
  <si>
    <t xml:space="preserve">reviewed_exact_scope_and_report: # ALG-CLASSICAL-RS-INPUTS — proved_scoped
Fresh verdict: accept the classical reductions and elementary local discriminant consequence as an attributed support record. This is not acceptance of a new broad polynomial theory, an all-composite squarefreeness theorem, or global priority.
## Primary statements reopened
[Atakishiyeva–Atakishiyev–Koornwinder, equations (2.8) and (3.8)](https://pure.uva.nl/ws/files/848901/75463_0811.4100v2.pdf) give the root-of-unity block factorization for continuous q-Hermite and its ordinary Hermite limit. The standard exponential-variable normalization converts the former into H_(Ad+b)(z;ω)=(1+z^d)^A H_b(z;ω). A fixed-q factorization alone does not determine a moving-q cluster's first coefficient.
[Sawa–Uchida, Theorem 4.8, equation (4.13), pages 17–18](https://arxiv.org/pdf/1802.00605v1) supplies the ordinary discriminant of L_m^(α)+cL_(m−1)^(α). The source reduction correctly uses quasi-Laguerre, rather than adjacent quasi-Hermite, to match the parity of the gap-two Hermite combination.
[Gómez-Ullate–Grandati–Milson, Proposition 3.1 and Theorem 3.1](https://arxiv.org/pdf/1612.05514) identify translated Maya-diagram pseudo-Wronskians up to explicit scalars. [Grosu–Grosu, Theorem 8](https://arxiv.org/pdf/2007.00065v1) gives the required odd-modulus Hermite-Wronskian congruence when the degree-sequence Vandermonde is coprime to the modulus. For degree sequence {1,…,A,2A+1} and prime p=2A+1, all differences are nonzero mod p and the reduced sequence is {0,…,A}; hence the reduced polynomial is 1.
## Independently checked normalization and proof
Writing J=He_(A+1)+A(1−τ)He_(A−1), the source's even/odd Hermite–Laguerre substitutions were expanded independently. Both produce monic polynomials with the stated c values. If P is monic of degree m, pairing the roots ±√(2r_i) proves
- Disc[2^m P(y²/2)]=(−1)^m 2^(2m²+m)P(0)Disc(P)².
- Adding the root zero multiplies the discriminant by the square of the even polynomial's constant term, giving (−1)^m 2^(2m²+3m)P(0)³Disc(P)².
Thus the standalone Disc J is an exact corollary of established ordinary-discriminant formulas. With p≡3 mod4 and A=(p−1)/2, the parameter simplifies to c=1−τ and τ↦τ/(τ−1) becomes c↦1/c. The evaluation point becomes (c−c⁻¹)/4. These transformations locate the reciprocal question but do not alone prove its nonvanishing.
For U=He_A and V=i^−A He_A(iy), the normalized hook-Wronskian identity gives K=yUV−U′V+UV′=He_(A+1,1^A). Monicity fixes the scalar. Applying the reopened congruence gives K≡y^p mod p. Hence U′V−UV′−yUV=−y^p is a known specialization, not a new general congruence.
The additional relevant original source CLASSIFICATION.md was located and read at its discriminant proof. With T_n(z;q)=Σ_j (−1)^(n−j)[n choose j]_q z^j, set q=1+ε²,z=1+εx. Its recurrence gives an integral monic U_n=ε^−n T_n specializing to He_n. Discriminant scaling therefore yields Disc T_n=(q−1)^(n(n−1)/2)E_n(q), E_n∈Z[q], E_n(1)=Disc He_n=∏j^j. The last formula follows from He_n′=nHe_(n−1) and its three-term resultant recurrence. If a primitive p^a-th root annihilated E_n with n&lt;p, Φ_(p^a)|E_n would force p|E_n(1), impossible. The larger half-degree prime-power target is not covered.
## Fresh exact controls
fresh_algebra_results.json records Hermite–Laguerre polynomial identities for A=1,…,10; quadratic-pullback discriminants for A=1,…,8; hook-Wronskians A=0,…,6; prime congruences for every odd prime through43; Hermite discriminants through12; and signed Rogers–Szegő discriminant valuations and leading values through degree8. All pass. These finite controls protect normalizations; the preceding symbolic arguments carry the stated general reductions.
The standard ramification/content conversion in PRIMARY_REDUCTIONS.md is also valid with its local-order and one-unit-prime hypotheses; [Sharifi's cyclotomic notes, section3.1](https://math.ucla.edu/~sharifi/notes/algnum-ch03.html) were reopened. It does not establish those project-specific hypotheses. The broader application novelty and all-composite results remain outside this row's fresh acceptance.
Model/guards/costs: historical_model_preserved_subject_to_current_scope: Primary-source normalization comparisons distinguish fixed-q identities and terminal polynomials from the moving-q local RS theorem.
Corrections/rejected extensions: </t>
  </si>
  <si>
    <t>review_basis: Primary statements reopened, substitutions and general local discriminant proof checked, fresh symbolic normalization controls passed.
Review record: research_cycle_2055/review01_source_evidence/row_outcomes.json; SHA256 c039e07b50636fb53855a1d55c224e6678bed4abb1479bbb889a1b14af0da771.
Consolidation verifies mapping and hashes; it does not rerun all packet checks. No priority claim.</t>
  </si>
  <si>
    <t>remaining_obligations: No all-composite or high-degree prime-power extension; exact combined-application priority remains unresolved.
Current supplement treatment: 
Packet priority qualification: No priority assessment or upgrade in this consolidation.
Historical gaps and historical current-overlay text are preserved in the consolidated ledger and A:V.</t>
  </si>
  <si>
    <t>Accepted Phase20 independent proof/audit, including composite-length criterion and counterfeit controls.</t>
  </si>
  <si>
    <t>Passing selected ratios or all pair histograms does not certify equivalence. Nonlinear/stateful oracle and uncharged table preparation need separate treatment.</t>
  </si>
  <si>
    <t>Methods/supporting lemma.</t>
  </si>
  <si>
    <t>[{"archive_relative_path":"master/fft_research_master_20261009/additions/1717/phase20_audit/PHASE20_AUDIT.md","sha256":"e7413d1d591cfae89647304a88b1ca664dea9602dd86fec79a58688f346a7946","inspection":"saved theorem/audit read as inert text"}]</t>
  </si>
  <si>
    <t>proved_scoped | REVIEW-06 | Internal scoped outcome. Proof/certificate replay limits: replay_status: Full equivalence/reconstruction proof and counterfeit read; five exact gauged Fourier grid positives and three complete Sylvester-histogram negatives freshly checked.</t>
  </si>
  <si>
    <t>accepted_scope: Fourier equivalence iff normalized ratio grid has E_ij=alpha_i*beta_j for residue permutations. Applies beyond dyadic lengths with unit rather than merely odd pivot.
Model/guards/costs: exact_hypotheses: Entrywise-nonzero matrix and supplied primitive Nth root in coefficient field.
All normalized cross-ratios in root group; unit-exponent pivot gcd(t,N)=1; both recovered label lists are permutations; full grid verified.
Corrections/rejected extensions: excluded_claims: Individual plaquettes, ordinary rank or even every column-pair subgroup histogram are insufficient.
Source implementation dyadic; general criterion does not retroactively broaden its API.</t>
  </si>
  <si>
    <t>fresh_check_groups: full_projective_grid_and_histogram_counterfeit
evidence_type: classical_complete_projective_criterion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</si>
  <si>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Classical invariance/character identities; no independently novel-theorem claim.
Historical gaps and historical current-overlay text are preserved in the consolidated ledger and A:V.</t>
  </si>
  <si>
    <t>["F115"]</t>
  </si>
  <si>
    <t>Does not produce a faster exact FFT; finite-size threshold and base coefficient model still matter.</t>
  </si>
  <si>
    <t>[{"archive_relative_path":"master/fft_research_master_20261009/additions/2020_2027/gaussian_crosscheck/GAUSSIAN_ALL_LENGTH_AUDIT.md","sha256":"eced2bc72d85f7cf4666dac4d1ba9faaf2c268cb343bcc497261edd2bb206cad","inspection":"Attributed saved evidence; supplied research programs unrun in this review","bytes":16521}]</t>
  </si>
  <si>
    <t>accepted_scope: Unconditional rough padding with M prime Theta(log N), Q=MK=4N+N^o(1), gcd(Q,d)=1 for 0&lt;|d|&lt;M, and phi(Q)/Q=1-O(1/log log N) is accepted. It sharpens the Gaussian route’s covariance to O(log N/N).
Model/guards/costs: cost_and_preparation: Sieve and consecutive candidate divisibility tests take N^o(1) word work with O(log N)-bit numbers. The argument does not build an exponential inclusion-exclusion table. Finite-instance parameter construction and Gaussian bases remain part of the companion model.
model_and_quantifiers: Elementary number theory; sufficiently large original length; word-RAM search. This is supporting parameter preparation and covariance, not a transform algorithm. The asymptotic phi(Q)/Q estimate need not be a useful positive numerical bound at every tiny N.
Corrections/rejected extensions: rejected_or_unsupported_extensions: An unproved prime-gap/Jacobsthal estimate is necessary.
The rough-family covariance proves a sharp bound at every arbitrary composite modulus.
This number-theoretic lemma yields exact fast Fourier evaluation.</t>
  </si>
  <si>
    <t>proof_review: Choose M by a sieve and Bertrand. For P=product_(p&lt;M)p, inclusion-exclusion over T integers has error &lt;=2^B where B=pi(M-1); the density is at least 2^-B. T=2^(2B)+1 guarantees a rough candidate. pi(M)=O(M/log M) makes the consecutive search N^o(1). Since every prime divisor of Q is &gt;=M, omega(Q)&lt;=log Q/log M and product(1-1/p)&gt;=1-sum1/p&gt;=1-log Q/(M log M). The covariance proof uses unit short displacements and bounded within-block Gaussian weight ratios, not arbitrary-composite cancellation.
fresh_check_groups: ALG024_rough_padding
ALG024_totient
F016_pair_sampler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</si>
  <si>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The remaining Gaussian ideal/finite-word and application obligations stay as in F016.
Current supplement treatment: 
Packet priority qualification: No priority assessment or upgrade in this consolidation.
Historical gaps and historical current-overlay text are preserved in the consolidated ledger and A:V.</t>
  </si>
  <si>
    <t>Base theorem accepted with later planner corrections; stale/cross-input plans are invalid.</t>
  </si>
  <si>
    <t>Use relative decay assumptions; vanishing multiplier need not give vanishing absolute error. Repeated whole-input selection can lose claimed cost. Planning must bind actual input/tolerance; source code has stale-state hazards.</t>
  </si>
  <si>
    <t>[{"archive_relative_path":"master/fft_research_master_20261009/library/canonical_sources/917aeb770759da19__SPARSE_SURROGATE_RESEARCH.md","sha256":"917aeb770759da19d1bf7011a96bb46ef07c127918fd45e2823b53a54a6651e9","inspection":"Attributed saved evidence; supplied research programs unrun in this review","bytes":8938},{"archive_relative_path":"master/fft_research_master_20261009/library/canonical_sources/172809eb3dfc0558__SPARSE_SURROGATE_V2_RESEARCH.md","sha256":"172809eb3dfc0558a32216205391c86305665d43045f406e1876cc7de44e9bfd","inspection":"Attributed saved evidence; supplied research programs unrun in this review","bytes":12356},{"archive_relative_path":"master/fft_research_master_20261009/library/canonical_sources/811ce88b3cc6c255__DERIVATION.md","sha256":"811ce88b3cc6c255e9c86e5714f016635877e5de89e742b5da108af8af4d44a6","inspection":"Attributed saved evidence; supplied research programs unrun in this review","bytes":15368},{"archive_relative_path":"master/fft_research_master_20261009/library/canonical_sources/f023fcf6bd1d270a__DELTA_REVIEW.md","sha256":"f023fcf6bd1d270a9cbff0d86c4c9873343da8829ce07c9abef2429e0bcca2fc","inspection":"Attributed saved evidence; supplied research programs unrun in this review","bytes":5972},{"archive_relative_path":"master/fft_research_master_20261009/library/canonical_sources/d2290213c1db831b__README.md","sha256":"d2290213c1db831bb9ba67ec26998aa062f51c93ec8579da26892c346a2f1836","inspection":"Attributed saved evidence; supplied research programs unrun in this review","bytes":6996},{"archive_relative_path":"master/fft_research_master_20261009/library/canonical_sources/ce3fde23314cebff__INDEPENDENT_REVIEW.md","sha256":"ce3fde23314cebff16271b56e749e1c7df67a4add9cfe792f583a3dfd8e43682","inspection":"Attributed saved evidence; supplied research programs unrun in this review","bytes":6887}]</t>
  </si>
  <si>
    <t>proved_scoped | REVIEW-16 | Internal scoped outcome. Proof/certificate replay limits: historical_execution_status: Historical audit counts are attributed evidence only; original compilers and their recorded suites were not rerun.
Source identity/access boundary: 
Documented sanitized exports: f023fcf6bd1d270a9cbff0d86c4c9873343da8829ce07c9abef2429e0bcca2fc. Original-byte gaps remain preserved.</t>
  </si>
  <si>
    <t>accepted_scope: Fixed-input importance-sampled time surrogates give simultaneous error epsilon ||x||_1/sqrt(N) with k&gt;=4 epsilon^-2 log(4N/delta), or epsilon ||x||_2 with the appropriate input-flatness factor. Exact heads reduce residual sample count quadratically. Corrected full-prefix planning and construction retain deterministic head-only/exact bypasses and full output charging.
Model/guards/costs: cost_and_preparation: Planner O(N+H log(H+2)); constructor O(N+k log(k+2)); full dyadic sparse-input DFT O(N log(q+2)), including normalized outputs. Total &lt;=O(N+H log(H+2)+N log(B_selected+2)); default H=O(log^2 N) is linear preprocessing. Original repeated whole-array partition costs O(N log log N), so its better compressible transform bound is not its end-to-end bound. Realized support cannot erase coalesced draw costs. Cold root, normalized magnitudes, selection, sampling/CDF, coalescing and all N writes are charged.
model_and_quantifiers: Ideal arithmetic/comparison model with exact magnitude/division and iid exact uniforms; mathematical guarantee is for each fixed input with a data-dependent sampling law chosen before fresh draws. Deterministic BFPRT does not make the sampled estimator deterministic. The implemented prefix planner optimizes its numeric hypot/log objective, not an exactly certified analytic probability objective. Fraction sums do not undo earlier magnitude/log rounding. Trusted internally generated plans are not authenticated against deliberate forgery.
Corrections/rejected extensions: qualification: The delta-review original f023fc… has documented sanitized export ab76c227…; export hash verified. Later planner source repairs the stale-plan and repeated-selection issues; old snapshots remain unchanged.
rejected_or_unsupported_extensions: Absolute error vanishes merely because epsilon_N tends to zero.
An unnormalized exponential envelope implies uniform compressibility.
A stale spike plan can be used on a flat input of the same length.
The original planner has O(N) end-to-end compressed-input cost.
A prototype numerical planner certifies iid probabilities or FFT roundoff.
Sparse-surrogate support bounds lower-bound arbitrary approximate FFT runtime.</t>
  </si>
  <si>
    <t>proof_review: For a chosen deterministic head, each normalized tail sample has modulus one. Real/imag Hoeffding plus an N-bin union bound gives 4N exp(-k epsilon^2/(4rho_s^2)). Selection before fresh sampling needs no head-count union bound; selecting a successful plan after observing the same random errors is not covered. rho_s&lt;=epsilon permits deterministic dropping; otherwise k_s=ceil(C rho_s^2), B_s=min(m,s+k_s). A single BFPRT selection, one top-H sort, exact prefix masses and all prefix objectives optimize this certificate within the cap. Exact bypass occurs before RNG work, and a plan binds the converted input snapshot and parameters. Parseval gives error&gt;=sigma_k(x)_2/sqrt(N); Alon’s rank argument covers complex sparse surrogates in its stated epsilon range only.
fresh_check_groups: ALG027_prefix_geometric
ALG027_pre_rng_bypass
ALG027_stale_plan_control
ALG027_normalized_decay_control
ALG027_exact_sampling_failure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</si>
  <si>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Finite-word sampling and downstream transform error certification remain separate.
Use normalized decay p_j&lt;=A exp(-cj) with uniform constants for compressed-family claims; absolute error needs epsilon_N ||x||_1/sqrt(N)-&gt;0.
General all-length sparse backend is not supplied by this dyadic theorem.
Current supplement treatment: current_overlay: Q09/P05 S4 is a separate exact-dyadic periodic-energy early exit: E_r&lt;=epsilon^2 E/2 permits a short transform at epsilon/2. Its deterministic relative-l2 guarantee does not replace the surrogate theorem or license rounded subtractive energy certification.
Packet priority qualification: No priority assessment or upgrade in this consolidation.
Historical gaps and historical current-overlay text are preserved in the consolidated ledger and A:V.</t>
  </si>
  <si>
    <t>["F104"]</t>
  </si>
  <si>
    <t>Exact Cooley–Tukey identity exposes a common K-point template; quantization produces fixed absolute-error approximation to F_N x/N for bounded inputs. Polynomial tables constrain grouped width and do not give exact O(N) arbitrary-complex DFT.</t>
  </si>
  <si>
    <t>Exact stage identity and scoped approximate analysis accepted; source tests only finite evidence.</t>
  </si>
  <si>
    <t>Exact intermediate alphabet grows. A bottom-leaf-only table leaves Theta(N log(N/K)); polynomial binary tables force K=O(log N).</t>
  </si>
  <si>
    <t>[{"archive_relative_path":"master/fft_research_master_20261009/library/canonical_sources/8512b7be7d104174__RESEARCH.md","sha256":"8512b7be7d104174d737abd279fae61b0a9d3f49b8610376a01fb4096520bfcf","inspection":"Attributed saved evidence; supplied research programs unrun in this review","bytes":15376},{"archive_relative_path":"master/fft_research_master_20261009/library/canonical_sources/38bfb47a71a1a2af__README.md","sha256":"38bfb47a71a1a2af118a55f4ba97eca0b6cf49bf4f52f1a6fc579a65ab2ac811","inspection":"Attributed saved evidence; supplied research programs unrun in this review","bytes":2352},{"archive_relative_path":"master/fft_research_master_20261009/library/canonical_sources/3ab989d3f16daf63__fft_lookup_research_note.md","sha256":"3ab989d3f16daf63056c1037cb9a3d36d6c4770c5b86dddf5e35a57034d54e6f","inspection":"Attributed saved evidence; supplied research programs unrun in this review","bytes":13770}]</t>
  </si>
  <si>
    <t>accepted_scope: Exact normalized DIT stage-template identity. Conditional fully charged finite-state tables give fixed absolute epsilon accuracy for F_N x/N on dyadic bounded represented inputs, with O(N log N/log log N) word work. Bottom-leaf-only tables remain FFT-scale, and polynomial complete grouped tables cannot give linear online work in this family.
Model/guards/costs: model: Dyadic N, |x_j|&lt;=1; growing address-capable O(log N)-bit RAM; guarded phase/table generation and random access as declared. Historical complete-table construction, not a practical lazy cache.
error_contract: max |y-F_N x/N|&lt;=epsilon; not relative-l2 or exact output.
work_and_setup: Charge K outputs per table entry/query, all q^K entries and K log K preparation, O(N) phase work/storage, every grouped pass and all outputs. Precision printer remains an explicit premise.
Corrections/rejected extensions: corrections: The Q01 overlay is a separately reviewed successor and does not certify this historical implementation.
failed_subclaims: Uniform exact O(N) arbitrary-complex DFT from this complete-table design.
Treating lazy misses, K-valued lookups, or coefficient printing as free.</t>
  </si>
  <si>
    <t>proof_recheck: Full statements/proofs/reviews read; independent all-size reasoning and fresh bounded checks. No inherited code executed.
fresh_check_key: ALG-028
Review record: research_cycle_2138/review17_approximation/PER_ID_OUTCOMES.json; SHA256 d232c10a78a5e9a87ca5c7543a6401641e5635c60781f5026a6c31635be46db4.
Consolidation verifies mapping and hashes; it does not rerun all packet checks. No priority claim.</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</si>
  <si>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remaining_obligations: Certified finite-word phase/table builder for this implementation; practical production executor and external priority.
Current supplement treatment: current_overlay: proof: Q01: Proof closed. Corrected fixed-word theorem; explicit 2 ≤ t ≤ n domain, total encoding and charged multiword fallback.
priority: Q01: External model/priority comparison remains open.
remaining_obligations: Q01: Final finite-word proof and eager numerical implementation are different milestones. Implementation: Implementation pending
Packet priority qualification: No priority assessment or upgrade in this consolidation.
Historical gaps and historical current-overlay text are preserved in the consolidated ledger and A:V.</t>
  </si>
  <si>
    <t>Constant-row approximation cannot become exact by uncharged full frame. Physical block map singular values differ from normalized summary map; no hidden free recovered inputs.</t>
  </si>
  <si>
    <t>[{"archive_relative_path":"master/fft_research_master_20261009/additions/2044/INTEGRATED_RESULTS.md","sha256":"501df22ab5eca82a91584f5a9688f6bffc29204d24f79a61ec608f78586aacd2","inspection":"Attributed saved evidence; supplied research programs unrun in this review","bytes":6276},{"archive_relative_path":"master/fft_research_master_20261009/additions/0431_review_and_content_extensions/fusion_phase_source_review_0408/REVIEW_REPORT.md","sha256":"912610166b4c74a0e3e77a076560f1f1ef7edf854ec6fbfd879920692d75a94e","inspection":"Attributed saved evidence; supplied research programs unrun in this review","bytes":11860}]</t>
  </si>
  <si>
    <t>accepted_scope: The full phase frame resolves identity and its shared exact aggregate is ordinary mixed-radix Cooley-Tukey at O(Q log Q) work. Normalized summary synthesis is unitary; finite-population covariance identities hold.
Model/guards/costs: model: Q=KM, supplied unit phases/roots and exact scalar arithmetic. Domain and input basis are specified for every norm or determinant statement.
error_contract: Exact full frame; partial-frame random estimator has mean-square (M-s)||x||2^2/s and fixed-subset operator error max(1,M/s-1). Wrapper bias can remain at s=M.
work_and_setup: Charge creation/inversion of summaries, all K/M transform banks, twiddles and outputs. No free input-recovery or separate scans omitted without the proven joint identity.
Corrections/rejected extensions: corrections: Recovered Phase5 original theorem and full independent frame review.
Local normalized transfer singular values are one; physical raw-block map has singular values 1/sqrt(K).
Determinant gates depend on raw, free-summary, normalized-summary, or padded coordinates.
failed_subclaims: Complete-bank exactness yields a new faster arbitrary-input FFT.
Rank/singular-value/determinant argument is a general arithmetic lower bound.</t>
  </si>
  <si>
    <t>proof_recheck: Full statements/proofs/reviews read; independent all-size reasoning and fresh bounded checks. No inherited code executed.
fresh_check_key: ALG-035
Review record: research_cycle_2138/review17_approximation/PER_ID_OUTCOMES.json; SHA256 d232c10a78a5e9a87ca5c7543a6401641e5635c60781f5026a6c31635be46db4.
Consolidation verifies mapping and hashes; it does not rerun all packet checks. No priority claim.</t>
  </si>
  <si>
    <t>remaining_obligations: A cheaper global output-only circuit and certified numerical realization are not supplied.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research_cycle_2138/review17_approximation/supplemental_sources/470f9e5edaec22e87ac9d31c37257fe90251e164c1a7cd7cf51393a0745024b7__470f9e5edaec22e87ac9d31c37257fe90251e164c1a7cd7cf51393a0745024b7__PHASE5_JOINT_FRAME_AUDIT.md
packet_path: supplemental_sources/470f9e5edaec22e87ac9d31c37257fe90251e164c1a7cd7cf51393a0745024b7__470f9e5edaec22e87ac9d31c37257fe90251e164c1a7cd7cf51393a0745024b7__PHASE5_JOINT_FRAME_AUDIT.md
sha256: d96fdb7f995f956076ccbe4d110eec0e065fb56d2e29647bd5c8a1bffa58c08a
repo_url: https://github.com/AgentSlop-Si/research/blob/8604bdf099c01006e3c18030bbf123a59ead893e/math/archive/objects/47/470f9e5edaec22e87ac9d31c37257fe90251e164c1a7cd7cf51393a0745024b7__470f9e5edaec22e87ac9d31c37257fe90251e164c1a7cd7cf51393a0745024b7__PHASE5_JOINT_FRAME_AUDIT.md
read_lines: 1
165
sections: line: 1
heading: # HERO0 Phase 5: joint-frame audit and bounded fusion
line: 5
heading: ## Verdict
line: 18
heading: ## 1. Provenance and independent evidence
line: 38
heading: ## 2. Exact identity and scope of the local gate
line: 66
heading: ## 3. Exact finite-population refinement
line: 91
heading: ### Fusion through Gaussian weights and a fixed linear output map
line: 106
heading: ## 4. Measurement-only Gaussian obstruction
line: 123
heading: ## 5. Determinant gate: exact stage coordinates
line: 146
heading: ## 6. Charged complexity, precision, and inherited gates
line: 161
heading: ## 7. Disposition and stopping point
local_path: research_cycle_2138/review17_approximation/supplemental_sources/488d5c9beee1745dc9a5e580604089aca56db161bf6c20a8bf0a024c606ceaef__077_THEOREMS.md
packet_path: supplemental_sources/488d5c9beee1745dc9a5e580604089aca56db161bf6c20a8bf0a024c606ceaef__077_THEOREMS.md
sha256: 488d5c9beee1745dc9a5e580604089aca56db161bf6c20a8bf0a024c606ceaef
repo_url: https://github.com/AgentSlop-Si/research/blob/8604bdf099c01006e3c18030bbf123a59ead893e/math/archive/objects/48/488d5c9beee1745dc9a5e580604089aca56db161bf6c20a8bf0a024c606ceaef__077_THEOREMS.md
read_lines: 1
242
sections: line: 1
heading: # HERO #0 / Phase 5 — Joint Green-frame fusion and its exact limits
line: 6
heading: ## 0. The contract we are testing
line: 20
heading: ## 1. Exact joint-phase cancellation: no separate Green scans
line: 57
heading: ## 2. Complete phase channels contain independent information
line: 69
heading: ## 3. A full-rank **unitary** phase-transfer gate
line: 100
heading: ## 4. Exact orthogonal-frame moments and partial-phase sampling
line: 142
heading: ## 5. A distributional `alpha&gt;1/2` barrier for compressed-input Green algorithms
line: 192
heading: ## 6. Classical bounded-coefficient gate (not a general lower bound)
line: 214
heading: ## 7. Independent tests and what they establish
line: 234
heading: ## 8. What we should research next, without repeating the dead ends
Packet priority qualification: No priority assessment or upgrade in this consolidation.
Historical gaps and historical current-overlay text are preserved in the consolidated ledger and A:V.</t>
  </si>
  <si>
    <t>["F030"]</t>
  </si>
  <si>
    <t>Necessary normal form, not unrestricted converse or cheap application. Supplied action arrays are genuine side information.</t>
  </si>
  <si>
    <t>[{"archive_relative_path":"master/fft_research_master_20261009/additions/0037_exact_seed_and_gates/review_weyl_monomial_batch/WEYL_CLASSIFICATION_AUDIT.md","sha256":"e8883d45965fab036f8caf136bac4176d41cdceced99da8049969b2e82359b46","inspection":"Attributed saved evidence; supplied research programs unrun in this review","bytes":12775}]</t>
  </si>
  <si>
    <t>proved_scoped | REVIEW-18 | Internal scoped outcome. Proof/certificate replay limits: historical_not_replayed: Original 267 recovery, 124 bank, 30 sharp-case counts
N128/N256 paired-Green constructor controls
source_limited: False
acceptance_type: independently reviewed narrowed core with explicit inherited replay/dependency limits</t>
  </si>
  <si>
    <t>accepted_scope: For invertible H over a field containing a supplied primitive Nth root, char(K) not dividing N, genuine monomial conjugates HSH^-1 and HDH^-1 force H=Mout(I_c tensor F_d^-)Min with cd=N and exactly d nonzeros per row/column. Supplied sparse action arrays plus one genuine nonzero calibration permit an O(N) endpoint plan. Correct P^T/Q bank orientation yields m dP dQ&gt;=N.
Model/guards/costs: representation_and_endpoint_guards: Exact genuine action arrays or their construction cost; calibrated scalar; invertible monomial endpoints
Necessary form only; N may be composite; no square-root normalization
P^T seed obtainable by one forward P basis-vector query; no free inverse/transpose evaluator
Corrections/rejected extensions: rejected_or_unlicensed_claims: Unrestricted converse for arbitrary monomial-ended Fourier batches
Action extraction from opaque H for free
Uniform fast evaluation of the retained arbitrary-input Fourier batches
Constructor sections 7–8 automatically accepted by the earlier bounded review</t>
  </si>
  <si>
    <t>proof_review: ### ALG-045: monomial Weyl interfaces
The primitive Nth root gives simple clock spectrum and irreducibility. Commuting permutation parts are jointly transitive; the shift permutes equal-length clock cycles transitively. The cycle spectra partition the roots into residue classes, with a unique product-one cycle. Weighted eigenvector recurrence gives H=Mout(I_c tensor F_d^−)Min, cd=N, uniform d-support in every row and column. Following the shift labels residues without discrete logarithms. One genuine nonzero calibration fixes the unavoidable common scalar. The O(N) recovery is an endpoint plan from supplied genuine action arrays, not dense matrix emission or extraction of actions from an opaque circuit.
The bank equations are BT1=A1B and BT2=A2B. P is handled through H=P^T with U=A2^T,V=A1^T; one forward P basis-vector query supplies its calibration entry. The row-support product proves m dP dQ≥N. N=p²,m=p has the stated prime-square consequence; intermediate dyadic divisors can distribute the support burden. The unrestricted converse is false.
Fresh: 84 calibrated/reweighted recoveries, six actual mixed-radix bank/orientation cases attaining equality, and three guard counterexamples. Constructor sections 7–8 were read and finite bank controls checked, but their extra all-parameter routing/Green-layer assertions are not silently added to this row’s inherited sections-1–6 acceptance.
fresh_checks: bank_orientation_and_sharp_support_cases: 6
exact_recoveries: 84
negative_controls: 3
scalar_calibration_tested: True
Review record: research_cycle_2143/review18_interfaces/PER_ID_OUTCOMES.json; SHA256 de9762e707d29e72c766c75f6622d2c9a1e873c9ac9fc561eaec4a2d7da97723.
Consolidation verifies mapping and hashes; it does not rerun all packet checks. No priority claim.</t>
  </si>
  <si>
    <t>remaining_obligations: Cheap certified actual Green exterior evaluators or supplied genuine actions remain a separate construction problem.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</si>
  <si>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["F031"]</t>
  </si>
  <si>
    <t>Does not make the remaining Fourier cheap or show every matrix has this grammar.</t>
  </si>
  <si>
    <t>[{"archive_relative_path":"master/fft_research_master_20261009/additions/0155_material_coverage_and_new_results/reviews/review_bruhat_v23/REVIEW.md","sha256":"c06d430e42954fabf35d2791dda691f3a728f32b124bd620623f8cc7381c7bd1","inspection":"Attributed saved evidence; supplied research programs unrun in this review","bytes":8224}]</t>
  </si>
  <si>
    <t>proved_scoped | REVIEW-18 | Internal scoped outcome. Proof/certificate replay limits: historical_not_replayed: Original 120 seeded words and N17 full-kernel experiments
Nested v22/earlier archives and original implementation behaviors
source_limited: False
acceptance_type: independently reviewed narrowed core with explicit inherited replay/dependency limits
Source identity/access boundary: 
Documented sanitized exports: c06d430e42954fabf35d2791dda691f3a728f32b124bd620623f8cc7381c7bd1. Original-byte gaps remain preserved.</t>
  </si>
  <si>
    <t>accepted_scope: Odd prime parameter length: SL2 lower Borel (b=0) is monomial; b!=0 has the explicit chirp/dilation/Fourier Bruhat kernel. Scalar-aware word folding costs O(t+N) plus at most one Fourier application for fresh t-letter input. Unique LUL triple is (1,-1,1).
Model/guards/costs: representation_and_endpoint_guards: Parameter-field inverses in exponents distinguished from coefficient-field arithmetic
Supplied primitive root; nonzero Gauss scalar; O(N) root/character/inverse-table preparation charged
Exact accumulated projective scalar retained; endpoint transformations cost O(N)
Corrections/rejected extensions: rejected_or_unlicensed_claims: Cost independent of an unbounded fresh word length
Fourier-hard used as a general Omega(N log N) lower bound
Composite-ring or higher-dimensional classification</t>
  </si>
  <si>
    <t>proof_review: ### ALG-046: metaplectic word compiler
For odd prime parameter length, direct SL2 multiplication verifies the b=0 lower-Borel monomial representative and the b≠0 Bruhat representative with kernel omega^((d x²−2xy+a y²)/(2b)). Parameter-field inverses in exponents are distinct from coefficient-field divisions. The root is primitive and the Gauss scalar is nonzero. Big-cell operators and Fourier reduce to each other with O(N) endpoint work. This is relative equivalence, not an arithmetic lower bound.
The projective factor is 1 when either factor is Borel, N when both are big-cell but their product is Borel, and chi(f/(2be))G otherwise. Folding parameters and this scalar must read all t letters. Tables, phases and Gauss sum are charged in O(N), then the total is O(t+N) plus at most one Fourier application. The unique LUL triple is (1,−1,1) in the specified convention. No composite-ring, higher-dimensional, arbitrary-operator or adaptive extension is accepted.
Fresh: all 480 representatives over parameter primes 3,5,7; all 14,976 ordered products at 3 and 5; 495 LUL triples; and 15 words through length 30 with their exact accumulated scalar.
fresh_checks: LUL_triples: 495
exact_SL2_representatives: 480
exact_projective_pair_products: 14976
fresh_word_lengths: 1
2
5
11
30
paid_scalar_words: 15
Review record: research_cycle_2143/review18_interfaces/PER_ID_OUTCOMES.json; SHA256 de9762e707d29e72c766c75f6622d2c9a1e873c9ac9fc561eaec4a2d7da97723.
Consolidation verifies mapping and hashes; it does not rerun all packet checks. No priority claim.</t>
  </si>
  <si>
    <t>remaining_obligations: A cheaper evaluator for the surviving Fourier-equivalent factor is not constructed.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</si>
  <si>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["F144"]</t>
  </si>
  <si>
    <t>["FUS-07","FUS-08"]</t>
  </si>
  <si>
    <t>Independent audit accepts exact identity, minimax correction and conditioning refinement.</t>
  </si>
  <si>
    <t>Coordinate leverage sqrt(1−q/M) is not minimax over all inputs. Adaptive sketch-only zero transcript needs &gt;=M rank-N/M observations; direct raw reads outside. No near-subspace numerical membership certificate.</t>
  </si>
  <si>
    <t>[{"archive_relative_path":"master/fft_research_master_20261009/additions/2020_2027/hero1_phase14/HERO1_PHASE14_AUDIT.md","sha256":"a313395ea0fee6ffd5fc0405c457ff4e30a7ee26ea2dbd118326dcf120450566","inspection":"Attributed saved evidence; supplied research programs unrun in this review","bytes":18700}]</t>
  </si>
  <si>
    <t>proved_scoped | REVIEW-04 | Internal scoped outcome. Proof/certificate replay limits: verification_limits: Historical full Fourier/decoder replay not rerun; fresh finite-field frame checks do not certify analytic positivity.
source_outcome: available_verified_export
missing_assigned_source: False</t>
  </si>
  <si>
    <t>accepted_scope: Complex projector/energy theorem, fixed proper-frame minimax error 1, stationary conditioning and exact q=M all-input factorization at charged FFT-scale work.
Model/guards/costs: historical_model_preserved_subject_to_current_scope: Exact complex supplied constants; finite precision requires separation/stability theorem.
Corrections/rejected extensions: rejected_claims: outcome: failed
claim: A fixed proper frame guarantees relative error below one for all inputs.
outcome: failed
claim: Same-clock address collision proves equal values or arithmetic reuse.
outcome: failed
claim: Full-frame projectors never commute even at M=q=1.</t>
  </si>
  <si>
    <t>fresh_checks: checks/CHECK_RESULTS.json#ALG-065
Review record: research_cycle_2057/review04_open_targets/OUTCOMES.json; SHA256 62e8c6ae127d9bb122e92baaece1bcf19d09ab14c2102eee7823f3a273691e13.
Consolidation verifies mapping and hashes; it does not rerun all packet checks. No priority claim.</t>
  </si>
  <si>
    <t>residual_obligations: Need a faster complete full-rank coefficient/short-FFT/scan pipeline, not only fewer scans.
Need rigorous numerical energy and output error enclosures; rounded subtraction does not certify omission.
Adaptive raw-input frame choices are outside fixed-frame/sketch-only lower bounds.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</si>
  <si>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["F133"]</t>
  </si>
  <si>
    <t>N=15G,G=2^t over suitable supplied prime field/root: Good–Thomas 15 codelet 81 adds25 multiplies, full A=15Gt+81G,M=(15G/2)t+10G+15. Saves22G−14 field ops versus stated nested Cooley–Tukey. Fourier F_AB monomial-equivalent to F_A tensor F_B iff gcd(A,B)=1 via cross-ratio orders.</t>
  </si>
  <si>
    <t>New theorem and cost ledger read statically, classical identity consistent; reported tests not rerun.</t>
  </si>
  <si>
    <t>No asymptotic improvement. Finite comparisons cannot substitute for generic root availability or bit analysis. OpenAI challenge placeholder is not evidence that its separate solution proof is absent/invalid.</t>
  </si>
  <si>
    <t>[{"archive_relative_path":"library_delta_extracted/fft_hero1_phase27_20261010/fft_hero1_phase27/THEOREM.md","sha256":"64d6760e8916cbe205bafcb6b1e2537fcb8c21addb686e60a2b4cac76a630757","inspection":"Attributed saved evidence; supplied research programs unrun in this review","bytes":9373},{"archive_relative_path":"library_delta_extracted/fft_hero1_phase27_20261010/fft_hero1_phase27/COST_LEDGER.md","sha256":"65e1012eefbd6c99f7d9a8552f6de9f35594fc6d1ef23ce35003a6b96fa7849c","inspection":"Attributed saved evidence; supplied research programs unrun in this review","bytes":2936}]</t>
  </si>
  <si>
    <t>reviewed_exact_scope_and_report: # ALG-067 — proved_scoped, with a cost-quantifier correction
Fresh verdict: accept the all-input CRT identities, displayed codelets, warm-operation upper bounds and exact savings against the specified comparator. The universal assertion that the displayed codelet always has exactly 25 nonidentity multiplications is false without an additional field/root guard. It is exact in the two named implementation fields.
## Model and algebra checked
Let p be prime, N=15G divide p−1, G=2^t, and ω have exact order N. Addition/subtraction and each nonidentity scalar multiplication cost one field operation; root preparation, indexing, memory traffic and bit cost are separate.
The 3-point formula uses s=x1+x2, d=x1−x2, a=x0+((w+w²)/2)s, b=((w−w²)/2)d, and outputs x0+s,a+b,a−b. Expanding verifies all coefficients and gives six additions and at most two multiplications. The displayed 5-point even/odd formula similarly expands to the five exact Fourier rows; it uses seventeen additions and at most five multiplications. Composing five 3-point and three 5-point transforms yields 81 additions and at most 25 multiplications.
For coprime A,B, CRT input j=e_A u+e_B v and output k=Br+As yield ω^(jk)=(ω^B)^(ur)(ω^A)^(vs). This proves the no-twiddle tensor factorization for all inputs. The stated conventional CT indexing pays (A−1)(B−1) nonidentity twiddles, since 0&lt;uq&lt;AB at every nonzero cross index. With the same short codelets, inner and outer savings total 8G+14(G−1)=22G−14.
The radix-two recurrence with identity twiddles omitted gives A2=Gt and M2=Gt/2−G+1. Hence the displayed warm bounds are A=15Gt+81G and M≤15Gt/2+10G+15. These are exact under the source's fixed multiplication-slot accounting, or under nonidentity accounting when none of the short-codelet coefficients equals 1. The asymptotic cost is still Θ(N log N).
The monomial-equivalence iff gcd(A,B)=1 proposition is valid: diagonal row/column factors cancel in cross-ratios, F_AB has a cross-ratio of exact order AB, whereas tensor-product cross-ratios have order dividing lcm(A,B). No more general circuit impossibility follows.
Model/guards/costs: historical_model_preserved_subject_to_current_scope: Exact field-operation model counting every nonidentity constant multiplication; supplied prime/root.
Corrections/rejected extensions: failed_subclaims: Universal exact25 nonidentity multiplications without field/root restriction.
cost_quantifier: Warm counts are upper/fixed-slot counts without extra field/root guards; F61, N15, omega12 uses 22 nonidentity multiplications, not universally 25. Named implementation fields retain their exact counts.</t>
  </si>
  <si>
    <t>review_basis: Warm all-input identities and counts independently checked; exact nonidentity count repaired to upper/fixed-slot count for unrestricted field/root, with F61 countercontrol.
Review record: research_cycle_2055/review01_source_evidence/row_outcomes.json; SHA256 c039e07b50636fb53855a1d55c224e6678bed4abb1479bbb889a1b14af0da771.
Consolidation verifies mapping and hashes; it does not rerun all packet checks. No priority claim.</t>
  </si>
  <si>
    <t>remaining_obligations: Correct universal exact-nonidentity-count wording.
Cold implementation benchmarks not replayed; bit/root-generation/traffic costs remain separate.
Current supplement treatment: 
Packet priority qualification: No priority assessment or upgrade in this consolidation.
Historical gaps and historical current-overlay text are preserved in the consolidated ledger and A:V.</t>
  </si>
  <si>
    <t>["F098"]</t>
  </si>
  <si>
    <t>Both-affine products require three seeds, not two. Relation discovery and planning paid; corrupt anchor not authenticated by metadata. Scalar scheduler objective not bit-cost optimum.</t>
  </si>
  <si>
    <t>[{"archive_relative_path":"master/fft_research_master_20261009/library/canonical_sources/86c1119ba0e470e2__INDEPENDENT_REVIEW.md","sha256":"86c1119ba0e470e2c808086f1e343894e295ec4e0917410589038e51ca623713","inspection":"Attributed saved evidence; supplied research programs unrun in this review","bytes":5545},{"archive_relative_path":"master/fft_research_master_20261009/library/canonical_sources/910de7944d36c824__INDEPENDENT_REVIEW.md","sha256":"910de7944d36c824c69e699659315bfc176e6b42a5bfabf8b79dc56c123e7315","inspection":"Attributed saved evidence; supplied research programs unrun in this review","bytes":9409},{"archive_relative_path":"master/fft_research_master_20261009/library/canonical_sources/65eaef1e9c9049a5__README.md","sha256":"65eaef1e9c9049a58fb028c891c0bd5e40e7e3ec693b71d9e28f17c5a500187c","inspection":"Attributed saved evidence; supplied research programs unrun in this review","bytes":8947}]</t>
  </si>
  <si>
    <t>accepted_scope: Exact fixed-width resolvent intertwining; sparse-defect cold/related queries; fixed-degree multi-parent integer trajectories; coordinate-observed rank-one cyclic feedback and gain reuse.
Model/guards/costs: model: Supplied exact roots/fields or canonical digit integers; fixed band/degree; all relation metadata verified; trusted cached anchor/product values; nonzero solver/closure denominators.
cost_ledger: Paid first transform, O(N) relation/preparation/solve per resolvent query; O(N(s+1)) verified sparse defects; product seed prefix of degree dA+dB plus one; graph injections remain separately paid; bit/index/output/circuit-printing costs separate.
Corrections/rejected extensions: rejected_or_not_established: Both-affine products are not determined by two seeds; mixed second difference control is -12.
Key checks do not authenticate corrupted anchors.
Scalar scheduling is not bit-optimality or same-backend runtime proof.
Arbitrary dense observation/cold data need not have the cheap preparation or sparse defect.
source_corrections: Historical oversized signed-buffer guard repaired; retained as source evidence rather than a new patch.</t>
  </si>
  <si>
    <t>fresh_checks: passed: True
resolvent_sparse_defect_cases: 24
feedback_cases: 30
both_affine_missing_mixed_term: -12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</si>
  <si>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General fresh-input transform construction, numerical stability, production validation and external priority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</si>
  <si>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["F101"]</t>
  </si>
  <si>
    <t>No free basis/rank recognition, input read, cache population, subscriptions, stale keys, memory or first transform. Wrong cross-term omission when both operands change gives incorrect output.</t>
  </si>
  <si>
    <t>[{"archive_relative_path":"master/fft_research_master_20261009/library/canonical_sources/0bf1ba9d8091d2f5__RESEARCH.md","sha256":"0bf1ba9d8091d2f5e7479783623a14b2a1e27055e93ffd6071a1e1f2cbb05a37","inspection":"Attributed saved evidence; supplied research programs unrun in this review","bytes":12383},{"archive_relative_path":"master/fft_research_master_20261009/library/canonical_sources/ad60dca00f5e729d__README.md","sha256":"ad60dca00f5e729daedf578fbd6df8be120a0c60f56c58134baed7f6a0aff257","inspection":"Attributed saved evidence; supplied research programs unrun in this review","bytes":3366},{"archive_relative_path":"master/fft_research_master_20261009/library/canonical_sources/ce8b2e31e08f1fb8__README.md","sha256":"ce8b2e31e08f1fb85c060cb0bdd6419227be337a30e16c6b88344d5921846a50","inspection":"Attributed saved evidence; supplied research programs unrun in this review","bytes":3137}]</t>
  </si>
  <si>
    <t>accepted_scope: Classical exact ring low-rank/sparse-edit identities; full four-term persistent convolution; selected coefficient/bin subscriptions; exact dynamic bit products.
Model/guards/costs: model: Supplied/verified relations, immutable trusted basis/core caches; exact ring algebra distinct from float64 convolution engine.
cost_ledger: O(rN log N+MrN) basis batch after discovery; O(sN) all-bin edits; full convolution O(N(1+rA*rB+rA*kB+kA*rB)+kA*kB); new basis/core FFTs, calibration, history, copies and all outputs paid; bit flip O(n) with paid prior product.
Corrections/rejected extensions: rejected_or_not_established: Omitting edits-by-edits term is wrong.
Sparse-input merger uses an unimplemented hypothetical exact backend for its stronger bound.
No universal native runtime or arbitrary fresh multiplication improvement.</t>
  </si>
  <si>
    <t>fresh_checks: passed: True
four_term_cases: 120
cross_term_negative_controls: 59
alternating_bit_edits: 200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</si>
  <si>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Error-certified numeric executor and matched hardware comparisons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</si>
  <si>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["F100","F104"]</t>
  </si>
  <si>
    <t>Two arbitrary complex inputs cannot be injectively linearly packed into one same-sized complex vector. Tuned real FFT baseline may beat packing. Float cancellation, dtype/stride guards, stale plans and empirical crossover must be checked.</t>
  </si>
  <si>
    <t>[{"archive_relative_path":"master/fft_research_master_20261009/library/canonical_sources/e5e5c4d8a0fae96f__README.md","sha256":"e5e5c4d8a0fae96fb4040c6170c77a23cf71d48f594d697f38f4300a879aa510","inspection":"Attributed saved evidence; supplied research programs unrun in this review","bytes":5288},{"archive_relative_path":"master/fft_research_master_20261009/library/canonical_sources/4bdb965b811b5f29__README.md","sha256":"4bdb965b811b5f29167fb816ea2a6269c5e541a18eff5eb5bd37bb7f6e4c2365","inspection":"Attributed saved evidence; supplied research programs unrun in this review","bytes":5056},{"archive_relative_path":"master/fft_research_master_20261009/library/canonical_sources/e00564ed7ae51bde__HARDENING_NOTES.md","sha256":"e00564ed7ae51bde7409ffdfd07691bef46c69fc013ff6cb7fe51fc3b7efd995","inspection":"Attributed saved evidence; supplied research programs unrun in this review","bytes":4990}]</t>
  </si>
  <si>
    <t>No new task-level proof acceptance at this checkpoint; use the explicitly historical statement and scope.
[2026-10-10 15:35 UTC; accepted supplements] Independent review accepts the whole-ordered-block cache consolidation for N=2^L and iid uniform fixed q≥2 alphabets: E B=(N/2)(log2 N−log2 log_q N)+O(N) butterflies, still Theta(N log N). Exact child-pair IDs permit deterministic O(N) word-RAM planning; levelwise evaluation keeps O(N) live scalar values. A universal finite-alphabet leaf table gives the same leading butterfly count for every input with O(N) charged cold setup and space. Historical real-FFT packing remains separate. No native-performance, exact-complex finite-word, bit-cost or historical-novelty claim.</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</si>
  <si>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
[2026-10-10 22:16 UTC; later source-evidence update] Complete cache-supplement manuscript and full independent review recovered exactly; the prior full-body gap is closed. Earlier source-access wording is preserved as the review snapshot; see this row’s final column for exact identities and unchanged proof limits.</t>
  </si>
  <si>
    <t>accepted_scope: Classical lazy linear Fourier views, exact repeated-node cache identities and two-real-input packing; historical selective-leaf empirical scope; corrected query-engine accounting.
Model/guards/costs: model: Workload-specific scalar/word/numerical programs; exact cache equality or explicitly probabilistic fingerprint guard; q outputs cost Omega(q).
cost_ledger: Available-history query O(q[1+min(H,r+k)]); missing-history O(q[1+r+k]); preparation, projection/promotion, union/copy and calibration paid. Recorded iid fixed-alphabet whole-block mean count remains Theta(N log N).
Corrections/rejected extensions: rejected_or_not_established: No injective linear packing of two arbitrary complex N-vectors into one complex N-vector.
Hash guards are not collision-free proofs.
Historical benchmark and numerical tests not rerun; no universal tuned speedup.
[2026-10-10 22:16 UTC; later source-evidence update] Complete cache-supplement manuscript and full independent review recovered exactly; the prior full-body gap is closed. Earlier source-access wording is preserved as the review snapshot; see this row’s final column for exact identities and unchanged proof limits.</t>
  </si>
  <si>
    <t>fresh_checks: passed: True
exact_occupancy: N: 2
expected_butterflies: 1
N: 4
expected_butterflies: 15/4
N: 8
expected_butterflies: 679/64
numerical_real_packing_max_error: 9.559374836295625e-14
production_timing_replayed: False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
[2026-10-10 22:16 UTC; later source-evidence update] Complete cache-supplement manuscript and full independent review recovered exactly; the prior full-body gap is closed. Earlier source-access wording is preserved as the review snapshot; see this row’s final column for exact identities and unchanged proof limits.</t>
  </si>
  <si>
    <t>remaining_obligations: Full source/review body of 15:35 whole-block-cache supplement is unresolved in this packet; recorded acceptance preserved but not freshly fully reread.
Production numerical stability and complete heap/traffic guarantees remain unestablished.
Current supplement treatment: current_overlay: proof: No new task-level proof acceptance at this checkpoint; use the explicitly historical statement and scope.
[2026-10-10 15:35 UTC; accepted supplements] Independent review accepts the whole-ordered-block cache consolidation for N=2^L and iid uniform fixed q≥2 alphabets: E B=(N/2)(log2 N−log2 log_q N)+O(N) butterflies, still Theta(N log N). Exact child-pair IDs permit deterministic O(N) word-RAM planning; levelwise evaluation keeps O(N) live scalar values. A universal finite-alphabet leaf table gives the same leading butterfly count for every input with O(N) charged cold setup and space. Historical real-FFT packing remains separate. No native-performance, exact-complex finite-word, bit-cost or historical-novelty claim.
priority: 
remaining_obligations: No new current closure; historical limitations remain.
overlay_status: recorded_acceptance_preserved_with_full_supplement_body_unavailable
Packet priority qualification: No priority assessment or upgrade in this consolidation.
Historical gaps and historical current-overlay text are preserved in the consolidated ledger and A:V.
[2026-10-10 22:15 UTC; source-evidence addendum] The 15:35 whole-ordered-block cache supplement and its full independent review are now recovered and fully read at canonical SHA-256 60efd612850f431a13e29f31cc3019b8b3539e54ccce0d5130dfa8a5713b833d and eae4107b2a7366b7df44932be688cf491e90d59ae686fbcaeca8843842478890. They match the saved fixed-q dyadic occupancy, charged planning, live-storage and cold-table scope. The separate JSON receipt is a declared normalized export: canonical 02ace1b320ce070dcf956e772cba200d2000b98f127f5493d246abf097ee3a81, recovered 0473a03072b549a95228eb5f57aa7a2ec0fc0b3f403db88777a8bb691eb73cde. Historical REVIEW-20 absence remains in its snapshot but is no longer current. Outcome remains proved_scoped; no new runtime, implementation, exact-word, bit-cost or priority claim, certificate replay, or research identity is added.</t>
  </si>
  <si>
    <t>["F102"]</t>
  </si>
  <si>
    <t>Elementary general backend not asymptotically competitive. Coefficient convolution wider than digits. Cached numerical vs coefficient formats have different bit widths; scalar MST not bit-optimal.</t>
  </si>
  <si>
    <t>[{"archive_relative_path":"master/fft_research_master_20261009/library/canonical_sources/20a1b09d49db1f52__INDEPENDENT_REVIEW.md","sha256":"20a1b09d49db1f52029725fe169fa3a326efc15d299e8fc2363aa03c3bc7a032","inspection":"Attributed saved evidence; supplied research programs unrun in this review","bytes":5867},{"archive_relative_path":"master/fft_research_master_20261009/library/canonical_sources/2afbf02d55f2c55e__INDEPENDENT_REVIEW.md","sha256":"2afbf02d55f2c55e2b1bd73cd3eebcce8ec777cc216c42f8a98adf9392dab5e2","inspection":"Attributed saved evidence; supplied research programs unrun in this review","bytes":5280},{"archive_relative_path":"master/fft_research_master_20261009/library/canonical_sources/33cb0a98b2111c2d__README.md","sha256":"33cb0a98b2111c2d60c649ee5ef38008e720fccfc5e01b01219c416108d70817","inspection":"Attributed saved evidence; supplied research programs unrun in this review","bytes":9153},{"archive_relative_path":"master/fft_research_master_20261009/library/canonical_sources/5618cf3cc85e3f2b__README.md","sha256":"5618cf3cc85e3f2be74758079414aa8f26e80ddf66b193a237543968e33b870e","inspection":"Attributed saved evidence; supplied research programs unrun in this review","bytes":11827}]</t>
  </si>
  <si>
    <t>accepted_scope: Exact fixed-structure digit products with carries; possibly composite Fermat-like principal-root backend; sparse numeric/coordinate correction identities.
Model/guards/costs: model: Canonical base-beta digits; m dyadic&gt;=2n-1; t positive multiple m/2; P=2^t+1&gt;C; exact ring arithmetic; supplied input bounds, no prime-search/CRT oracle.
cost_ledger: O(s(n+m)) digit kernels plus scans; wide convolution coefficients separate. General backend O(mt log m+m M(t)+n K²) bits with O(mt) bit workspace; t=Theta(n) at fixed radix; scalar graph objective not bit-cost optimum.
Corrections/rejected extensions: rejected_or_not_established: No competitive general multiplication exponent or linear-bit-space conclusion.
Raw-coefficient and normalized-digit cache widths are different.
Keys do not authenticate arbitrary cache corruption.</t>
  </si>
  <si>
    <t>fresh_checks: passed: True
nontrivial_principal_root_sums: 89
exact_ring_convolutions: 20
signed_baseline_steps: 64
composite_modulus: 2^32+1 divisible by 641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</si>
  <si>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Full production digit/backend audit and competitive performance not newly executed.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</si>
  <si>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["F120"]</t>
  </si>
  <si>
    <t>Deferred DIF returns selected probes then completes exact radix-two FFT without repeated butterfly arithmetic; Green-conjugated probe and fixed-batch backup counts valid. Good–Thomas mixed-radix uses classical coprime split.</t>
  </si>
  <si>
    <t>Exact supplied compatible field/root plus stricter Green diagonal and closure guards.</t>
  </si>
  <si>
    <t>Independent audit accepts scheduling mathematics, reports concrete API/domain defects.</t>
  </si>
  <si>
    <t>Green constructor can reject invertible N16/GF17 due zero diagonal. Calling full then preview produces wrong DC unless guard repaired; intended preview then full valid. Generic input gets detector overhead.</t>
  </si>
  <si>
    <t>[{"archive_relative_path":"master/fft_research_master_20261009/additions/0155_material_coverage_and_new_results/reviews/review_hero1_phase24/PHASE24_AUDIT.md","sha256":"ad26058648363d6c6cec032b025b1b4ee71326977ffa692580acf7bf97d059c5","inspection":"Attributed saved evidence; supplied research programs unrun in this review","bytes":18093},{"archive_relative_path":"master/fft_research_master_20261009/additions/0155_material_coverage_and_new_results/reviews/review_hero1_phase24/source/fft_hero1_phase24/NEGATIVE_GATE.md","sha256":"1da0c9080dcd341a5e9a257478e6ea97cc964458da80b9bd6372358f0c3ddcec","inspection":"Attributed saved evidence; supplied research programs unrun in this review","bytes":1516},{"archive_relative_path":"master/fft_research_master_20261009/additions/0155_material_coverage_and_new_results/reviews/review_hero1_phase24/source/fft_hero1_phase24/THEOREM.md","sha256":"2024b0f783479cc7733fce7de4e997ade5871a0d61a03eaa7efe525025c1fe06","inspection":"Attributed saved evidence; supplied research programs unrun in this review","bytes":9968},{"archive_relative_path":"master/fft_research_master_20261009/additions/0155_material_coverage_and_new_results/reviews/review_hero1_phase25/PHASE25_AUDIT.md","sha256":"c59cd20da8cd887df637750cf5aa04fbf99c55fa8c35b7502035f70f8a2bd938","inspection":"Attributed saved evidence; supplied research programs unrun in this review","bytes":16178},{"archive_relative_path":"master/fft_research_master_20261009/additions/0155_material_coverage_and_new_results/reviews/review_hero1_phase25/source/fft_hero1_phase25/THEOREM.md","sha256":"a9e80e39676542d78ab3d4c0f4f67257e6f5af3b8b5a22c1f7ac3c4d72bdf04d","inspection":"Attributed saved evidence; supplied research programs unrun in this review","bytes":9675}]</t>
  </si>
  <si>
    <t>[2026-10-11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Earlier dated history (preserved):
[2026-10-11; final independent reverse-solver acceptance] Independently ACCEPTED: reverse recurrence solves diag(d)+beta*S over a field for N&gt;=2, beta nonzero, with exact determinant/invertibility guard and O(N) preparation/solve. Zero diagonal entries allowed. Requested N16/GF1201 and N12/GF181 supplied-generator constructor witnesses verified. Clarification of the prior wording “full-detector-domain”: these supplied-generator witnesses satisfy static field/length guards only, not every downstream convolution-backend condition. Older GreenSparse fixed-generator behavior is a separate source route.
Prior dated record, preserved verbatim:
[2026-10-11; scoped independent domain/lifecycle audit] Existing preview-then-complete scheduling mathematics is retained. Constructor and post-completion preview defects persist in the observed byte-identical Phase24–26 lineage. Fresh full-detector-domain witnesses include N=16/GF(1201), omega=473, zero L diagonal at 14 and det(P)=det(L)=519; N=12/GF(181), omega=7, zero at 7 and determinants 67. A proved O(N) reverse cyclic-solver repair specification avoids diagonal inversions; fresh exact controls cover 862 plans and 3,815 right-hand-side solves. A guarded lifecycle reference passes 2,912 schedules. No repaired source executable is accepted.
Prior dated record, preserved verbatim:
No new task-level proof acceptance at this checkpoint; use the explicitly historical statement and scope.</t>
  </si>
  <si>
    <t>Known pruning/deferred-computation engineering; no new asymptotic or historical-priority claim. The accepted reverse cyclic-solver repair is a scoped mathematical specification; supplier integration, lifecycle handling and complete costs remain open.</t>
  </si>
  <si>
    <t>[2026-10-12 19:13 UTC; independently accepted named ALG079 CSM1 compiler contract]
ALG-079 lifecycle remains progressed/open and overview TO RESEARCH. Detector-wide totality/cost, every caller/importer, whole-lifecycle accounting, production RAM/bit/time and practical speed remain open. Current detector s&lt;=8 cannot produce 16 taps, so t=4 is a bounded compiler over-domain, not an observed detector path. Preserve prior migrated caller acceptance and corrected constructor witnesses: default-green refusal at N16,p1201,root473 and N32,p353,root294, while N64,p193,root125 succeeds. No broad gate, canonical, rank, discovery or novelty promotion.
Earlier dated history (preserved):
[2026-10-12 14:30 UTC; independently accepted bounded historical ALG079 caller migration with witness correction]
ALG-079 lifecycle integration remains progressed/open and overview TO RESEARCH. Execution authorization and independent bounded qualification are satisfied for this exact migrated cold entry; other callers/importers, every-function coverage, full detector/compiler accounting and totality, broader cold-domain/resource contracts and production RAM/bit/time remain open. Earlier source-bound ABI review truthfully kept historical modules inert; this later review is separate actual execution evidence. No all-caller closure, practical speed, priority, ranking or canonical-count promotion.
Earlier dated history (preserved):
[2026-10-12 14:06 UTC; independently accepted bounded ALG079 source-bound ABI and counter bridge]
ALG-079 lifecycle integration remains OPEN and overview TO RESEARCH. The exact 13-module historical execution authorization is now available for prospective qualification, but that separate real detector/certificate/compiler migration has not been established by this bounded review. Every downstream caller, complete successful/failed branch accounting and production RAM/bit/time/cold model remain open. Preserve earlier accepted solver/lifecycle results and original source history; no theorem/rank/priority/count change.
Earlier dated history (preserved):
[2026-10-11 22:21 UTC; independently accepted bounded cyclic lifecycle]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Earlier dated history (preserved):
[2026-10-11; public-contract addendum] AllLengthGreen exposes b,c=0; retain a diagonal branch for zero shifts or explicitly narrow the API. Witnesses target the supplied-generator AllLengthGreen/RecurrenceGreen route and satisfy static detector field/length guards, not every downstream convolution-backend condition. Remaining: Integrate a compatible solver preserving beta=0 diagonal cases or explicitly restrict API; Independently review actual patched source and all callers/counters; Integrate lifecycle guards in dyadic and mixed-radix APIs; Verify structured certificate and fallback paths, backend domains, backup storage, root/compiler/cold setup and costs; Retain known-engineering classification; no new historical priority claim. Source integration, lifecycle implementation and full costs remain open.
Prior dated record, preserved verbatim:
[2026-10-11; remaining implementation obligations] Integrate and independently test the zero-diagonal-safe solver or a native fallback before optional Green construction; add actual dyadic/Good–Thomas completed-state guards; complete compiler/root/cold-setup counters and preserve the identity-multiplication exception. Repair specification and fresh reference controls do not close production integration, storage, benchmark, or historical-priority obligations. Existing claim and discovery count are unchanged.
Prior dated record, preserved verbatim:
No new current closure; historical limitations remain.</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</si>
  <si>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
Source identity/access boundary: 
Documented sanitized exports: ad26058648363d6c6cec032b025b1b4ee71326977ffa692580acf7bf97d059c5, c59cd20da8cd887df637750cf5aa04fbf99c55fa8c35b7502035f70f8a2bd938. Original-byte gaps remain preserved.</t>
  </si>
  <si>
    <t>[2026-10-12 19:13 UTC; independently accepted named ALG079 CSM1 compiler contract]
Independent bounded ACCEPT qualifies only the pinned factor_sparse_hypercube compiler and immediate migrated-caller accounting correction under named CSM1. For ordinary stable dictionaries with 2^t distinct canonical nonzero coefficients, t=1..4, dyadic 2&lt;=n&lt;=4096, admitted prime 2&lt;=p&lt;=2^31−1 with n dividing p−1 and nonzero canonical delay/alpha, finite termination, returned-factor soundness and completeness for the specified collision-free t-binomial representations are proved. A successful result gives A=c z^b Q and the returned defects imply Q(S)r=D(S)e0 when the separate cyclic certificate holds. The named compiler obligation is closed at this finite contract only.
Earlier dated history (preserved):
[2026-10-12 14:30 UTC; independently accepted bounded historical ALG079 caller migration with witness correction]
Independent bounded ACCEPT of migrated_caller.py SHA256 843e5c12db800b530d200ab7d545ada01a29d3fae93881a24c1deaea342dfd00. The exact 13-module historical closure is now exercised through this named dyadic cold migration, including actual discovery, full cyclic certificate, sparse spectral-denominator evaluation, hypercube compilation and original transform caller. Importing the closure does not qualify every function or script entry point. A preserving observer verifies an ordinary fallback exists before attempted Green construction; fall-through completes one graph, certified exits release storage. Literal compiler instrumentation verifies one missing terminal multiplication only when compilation succeeds, and the migration adds precisely that product.
Earlier dated history (preserved):
[2026-10-12 14:06 UTC; independently accepted bounded ALG079 source-bound ABI and counter bridge]
Independent bounded ACCEPT of the exact source-pinned ABI/counter bridge: the legacy preconstructed-engine API cannot catch constructor failure from a body-only patch, so a lazy raw-metadata boundary is required. The replacement solve counts (3N,2N−1) for beta!=0 and (N,0) for beta=0; retaining the old 3N+1/2N literal charge overstates migration by 2 and 4N+1 field operations respectively. Sequential exclusive delta projection into the pinned Cost or Work sink counts each successful solve once, with pre-solve refusal/nonmutation and detached containers. Validated ordinary cold fallback, preview/reset/close and dyadic lifecycle controls pass. This is a new bridge and static source audit; no historical detector module was executed in this review.
Earlier dated history (preserved):
[2026-10-11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Earlier dated history (preserved):
accepted_scope: Exact deferred DIF/Good–Thomas fixed-graph preview-then-complete schedules, backup counts, Green probe identity and fully certified structured branch with paid ordinary fallback.
Model/guards/costs: model: Compatible exact supplied roots; stricter local/closure guards for Green wrapper; nonempty fixed query batches; intended lifecycle, separately charged setup/index/storage.
cost_ledger: Literal DIF 3N log2 N/2; backup N-q; ten probes 49N/8-12 plus30 conversions. GT3 literal (9/2)G log2 G+5G+3 saves 2(G-1) products vs specified CT, both Theta(N log N).
Corrections/rejected extensions: rejected_or_not_established: Full-then-preview is unsafe in historical API.
Invertible Green matrix can have invalid local diagonals before fallback.
Source total-field counters omit some setup/compiler work.
No universal speedup; native comparison remains stronger in recorded tests.
source_corrections: N16/GF17 and N12/GF13 zero-diagonal counterexamples retained.
GF7 triple identity exception retained.</t>
  </si>
  <si>
    <t>[2026-10-12 19:13 UTC; independently accepted named ALG079 CSM1 compiler contract]
Independent CSM1 review ZIP SHA256 4ba683924d80f3458f61b8a3b475aca47576c3a4c69831f8825b36c161b45160; report 6e28f713774cf05bc780b469de8ae2328ba9f3c4fef4a89cac4feea15db0c4cd. Source reciprocal_union.py 246db30e69b2988aa24134b41b21496727c7e1e67c2af9abbb3d133adc7a037a and migrated caller 843e5c12db800b530d200ab7d545ada01a29d3fae93881a24c1deaea342dfd00 are inert. Fresh reviewer subset-oracle controls cover 512 exhaustive cases/10,176 candidate comparisons, 35 controls and full t=4 zero-delay exhaustion: 524160 candidates, E=7653984, products=9750624, S=0. Eleven final candidate records and 22 selected event dimensions are independently compared; remaining source-event formulas follow the source proof and verified aggregates. Three cold outputs reproduce byte-identically. No historical/candidate program was imported or executed.
Earlier dated history (preserved):
[2026-10-12 14:30 UTC; independently accepted bounded historical ALG079 caller migration with witness correction]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Earlier dated history (preserved):
[2026-10-12 14:06 UTC; independently accepted bounded ALG079 source-bound ABI and counter bridge]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Earlier dated history (preserved):
[2026-10-11 22:21 UTC; independently accepted bounded cyclic lifecycle]
Independent review ZIP SHA256676488a0600d8bfc02fc64e042c884a147b66470db8bde055628c652eb880f22; candidate ZIPf884ae10559f70836768eaa52aa5c41143816c4e4984130f6dd8754341a7b827; code2141c18183e619322443a5bb5660fe52c88018484ccca2392bf88650ef9354d3. Fresh independent26,350 cyclic RHS,2,598 preview/completion schedules,100 structured full-output/cold-ledger matches including40 beta-zero,300 corrupt-certificate fallbacks. Separate author replay reproduces5,996 schedules/16,056 RHS byte-identically.16 review payloads read back; original research executables inert. Accepted bytes include the pre-seal exact-tuple malformed-proposal repair.
Earlier dated history (preserved):
fresh_checks: passed: True
preview_completion_schedules: 340
ten_probe_counts: N: 16
field_ops: 86
N: 32
field_ops: 184
N: 64
field_ops: 380
N: 128
field_ops: 772
N: 256
field_ops: 1556
N: 512
field_ops: 3124
N: 1024
field_ops: 6260
guard_counterexamples: N: 16
p: 17
P_zero_diagonal: 11
L_zero_diagonal: 3
N: 12
p: 13
P_zero_diagonal: 8
L_zero_diagonal: 5
full_then_retransform_DC_at_N16: 16
good_thomas_exact_vectors: 32
wrong_output_layout_controls: 32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</si>
  <si>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[2026-10-12 19:13 UTC; independently accepted named ALG079 CSM1 compiler contract]
CSM1 is a 124-dimensional source-event contract with explicit opaque built-ins and zero-cost scalar-load/dispatch conventions, not CPython machine counts. Across all attempted candidates including failures, let C be candidate tuples, E expansion-entry visits, S terminal success indicator: inversions=C, field products=tC+E+S, subtractions=E and coefficient negations=tC+S. The migrated caller adds exactly the one missing success product S. Work records only an arithmetic projection and must not be added again to the same field arithmetic or overlapping whole-caller Field totals. Maximum t4 candidate count 524160 and multiplication ceiling 9959041 are safe bounds, not jointly attained promises. Abstract termination assumes declared primitives and sufficient resources; no allocation/interruption immunity.
Earlier dated history (preserved):
[2026-10-12 14:30 UTC; independently accepted bounded historical ALG079 caller migration with witness correction]
Required document correction: with default green=(7,2,1), original RecurrenceGreen refuses at (N,p,omega)=(16,1201,473), generator 11, L diagonal 14 zero, and (32,353,294), generator 3, L diagonal 25 zero. At (64,193,125), generator 5, original construction succeeds and two original-caller DFT baselines pass. These are exact parameterized witnesses, not universal length claims. The candidate report wrong N64-refusal sentence is preserved as history and superseded by the independent addendum. New migration returns exact outputs on all three. Root/setup Field and detector/graph/solve Work overlap; do not add both views. Selected traffic/backup counters are partial, failed setup is paid, compiled failure needs no extra product, and actual singular denominator checks precede decoding.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Earlier dated history (preserved):
[2026-10-12 14:06 UTC; independently accepted bounded ALG079 source-bound ABI and counter bridge]
Transform bridge domain: dyadic 2&lt;=N&lt;=4096, verified prime 2&lt;=p&lt;=2^31−1 and supplied exact-order root; solver ABI separately follows its accepted N&gt;=2 contract. Use exclusive sequential ordinary objects, not hostile mutation/concurrent/reentrant sinks. Graph/reset arithmetic is cumulative, storage peaks per epoch; backup reads are separate, alias retention is not free physical storage, repeated full() output copies cost work. storage_bound covers selected components and omits diagnostics/transients/host overhead. Cost output_writes=N is not legacy 2N or full RAM accounting; Work projection is arithmetic only. Root validation/failed optional setup remain charged, and the cold entry does not itself run detector/certifier/compiler.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Earlier dated history (preserved):
[2026-10-11 22:21 UTC; independently accepted bounded cyclic lifecycle]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Earlier dated history (preserved):
remaining_obligations: Lifecycle repair, guarded fallback-before-Green-setup and complete production cold ledger remain necessary.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</si>
  <si>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["F121"]</t>
  </si>
  <si>
    <t>Independent audit accepts scoped classical tolls and field counts.</t>
  </si>
  <si>
    <t>No finite-field transfer of magnitude lower bounds, no unrestricted arithmetic lower bound, no reason arbitrary growing-arity Fourier gate costs one scalar operation.</t>
  </si>
  <si>
    <t>[{"archive_relative_path":"master/fft_research_master_20261009/additions/0155_material_coverage_and_new_results/recovered_originals/e202748f566af108__THEOREM.md","sha256":"e202748f566af1087dad79fe096d3f7db940b1a8a26c1e4e3474258191b41394","inspection":"Attributed saved evidence; supplied research programs unrun in this review","bytes":10081},{"archive_relative_path":"master/fft_research_master_20261009/additions/0155_material_coverage_and_new_results/reviews/review_hero1_phase26/PHASE26_AUDIT.md","sha256":"452abe0aa0377541d69bbf20be87f55b8b80370f536e5daa88829b665a1a7a22","inspection":"Attributed saved evidence; supplied research programs unrun in this review","bytes":13053}]</t>
  </si>
  <si>
    <t>[2026-10-11; primary-source target-model audit] Keep these lower bounds model-restricted. Morgenstern concerns unnormalized bounded-coefficient scalar linear computation; normalization alone does not evade Ailon’s applicable scale-insensitive conditioned bound. Ailon 2013 uses exactly N live complex coordinates and 2x2 unitary gates; the conditioned theorem bounds every prefix condition number, with separately restricted workspace variants. These do not automatically lower-bound rounded/data-indexed growing-word integer-RAM algorithms. Preserve the existing toll statements and unranked/classical status; no new theorem, discovery count or priority upgrade. Source: Library libfile_f3f150b6bdb881919bf568fa32b389e0; archive SHA256 9887536c1b968e698b9ceb7ddf371d269cec1f0d5577c4e2e97c23ec5fa1c2c2; independently checked report SHA256 88c9a0b2886580c6dab6460e528c7c55398a988d11820154749b36665cfa7972.
Prior dated record, preserved verbatim:
Q06: Proof closed. Macro compiler retained; paid dyadic prefix balancing added in S1.</t>
  </si>
  <si>
    <t>Attributed Ailon/Morgenstern model-restricted lower-bound inputs and finite-circuit counts; no independent discovery credit. Their exact hypotheses must be matched before comparison with represented-input growing-word evaluation. No new lower-bound theorem or priority promotion.</t>
  </si>
  <si>
    <t>Any attempted exclusion of rounded/data-indexed growing-word RAM algorithms needs a theorem matching that model. Retain normalization, permitted gates, live coordinates/workspace and prefix-condition-number hypotheses. These classical bounds do not automatically transfer to arbitrary finite fields or unrestricted arithmetic; non-Fourier compiler work is a separate Q06 obligation.</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</si>
  <si>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
Source identity/access boundary: 
Documented sanitized exports: 452abe0aa0377541d69bbf20be87f55b8b80370f536e5daa88829b665a1a7a22. Original-byte gaps remain preserved.</t>
  </si>
  <si>
    <t>accepted_scope: Complex in-place arity entropy/determinant budgets and specified exact-field split-radix/lift count identities.
Model/guards/costs: model: Entropy normalized unitary N-register/no-extra-workspace; determinant unnormalized invertible bounded-entry gates; finite-field scalar counts separately.
cost_ledger: sum b log2 b&gt;=N log2 N; N lnN/2&lt;=sum b(ln C+ln b/2); split and radix2 A=Nlog2N, M=Nlog2N/2-N+1 under paid i. Literal lift adds Nlog2N/2 outside characteristic3 identity exception.
Corrections/rejected extensions: rejected_or_not_established: No unrestricted, finite-field or arbitrary-workspace lower bound.
max(1,raw) is not actual coefficient-height lower bound.
Gate-block saturation does not give free fixed-register permutations.
Q06 conditional macro theorem does not supply uncharged local gates.
source_corrections: Characteristic3 lift and characteristic7 triple exceptions; actual-height clamp correction.</t>
  </si>
  <si>
    <t>fresh_checks: passed: True
count_exponents_through: 128
characteristic_3_lift_exception: True
characteristic_7_triple_exception: True
coefficient_clamp_counterexample: H^2=2I, c^3=1/2 imply (cH)^3=H with 0&lt;c&lt;1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</si>
  <si>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[2026-10-11 22:48 UTC; independently accepted declared-cap resource refusal only]
[2026-10-11; independent bounded acceptance of STR-Q3 declared-cap refusal] Related Q06/STR-Q3 implementation obligation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ALG-080 model-restricted lower bounds remain unchanged. Independent review ZIP SHA256 df75e04ba28d9a234da5f4f4c2286a5d3df49582fdc5e594e49d1a56aaa34373.
Earlier dated history (preserved):
remaining_obligations: Concrete paid fast non-Fourier macro family and complete bit/numerical implementation remain separate.
Current supplement treatment: current_overlay: proof: Q06: Proof closed. Macro compiler retained; paid dyadic prefix balancing added in S1.
priority: Q06: Classical perturbation, balancing and tabulation synthesis.
remaining_obligations: Q06: Need a concrete non-Fourier family with paid envelopes and scaled-template budget. Implementation: Implementation pending
Packet priority qualification: No priority assessment or upgrade in this consolidation.
Historical gaps and historical current-overlay text are preserved in the consolidated ledger and A:V.</t>
  </si>
  <si>
    <t>["F053"]</t>
  </si>
  <si>
    <t>Accepted scoped algebraic linearization.</t>
  </si>
  <si>
    <t>Boolean finite domains have no open-set argument; branch finding or zero denominator cannot be assumed away.</t>
  </si>
  <si>
    <t>[{"archive_relative_path":"master/fft_research_master_20261009/library/canonical_sources/a2601a42975c46c8__RESEARCH.md","sha256":"a2601a42975c46c8957a02d8b23ca8c8278cba59c1ebc69b0de69c1bf9ba2c7a","inspection":"Attributed saved evidence; supplied research programs unrun in this review","bytes":12935}]</t>
  </si>
  <si>
    <t>proved_scoped | REVIEW-18 | Internal scoped outcome. Proof/certificate replay limits: historical_not_replayed: Original 960 derivative cases, 504 matrix columns and source gate-count comparison
source_limited: False
acceptance_type: independently reviewed narrowed core with explicit inherited replay/dependency limits</t>
  </si>
  <si>
    <t>accepted_scope: A division-free size-s circuit computing a formal linear polynomial identity linearizes with at most 3s linear gates plus at most s constant preparation. Rational circuits need a valid basepoint; finite algebraic branching over an infinite field gives a nonuniform generic-path reduction. Current Q10/S5 separately supplies a continuous complex-homogeneous norm-preserving finite-probe adversary with exact Weyl covariance and relative error two.
Model/guards/costs: representation_and_endpoint_guards: Formal polynomial identity over any field; infinite-field function identity suffices
Every intermediate rational denominator must be nonzero at the basepoint; choosing it is charged
Finite algebraic branching; no free uniform path discovery, tables or bit primitives
Q10 concerns finite projective Weyl probe orbits and unrestricted continuous homogeneous maps
Corrections/rejected extensions: rejected_or_unlicensed_claims: Boolean or finite-field function agreement alone permits formal linearization
Restricted bounded-coefficient or conditioned lower bounds automatically transfer to extracted circuits
Q10 is a probabilistic/runtime lower bound for a fixed numerical implementation
Current Q10 overlay establishes equivalence to all original row statements</t>
  </si>
  <si>
    <t>proof_review: ### ALG-051: linearization and current nonlinear certification overlay
Extracting constants and degree-one parts linearizes a division-free size-s arithmetic circuit computing a formal linear polynomial identity in at most 3s gates and at most s constant preparations. It is valid as a formal identity over any field; agreement as functions on an infinite field suffices, but finite-field or Boolean function agreement does not. Rational circuits require a basepoint at which every intermediate denominator is valid; selecting that point and additional constants must be charged. A generic path in a finite algebraic decision tree over an infinite field yields a nonuniform circuit, without a free branch-discovery algorithm.
Current Q10/S5 is a separate continuous complex-homogeneous counterexample: projective distance to finitely many Weyl probe orbits gives an invariant phase equal to one on all probes and minus one on a disjoint orbit. Covariance, norms and scalar-orbit calibration then hold while relative error reaches two. This is not a randomized lower bound for a fixed implementation class. Fresh symbolic F4 Jacobians, finite-domain counterexamples and 90 numerical covariance/homogeneity checks support these distinct statements.
fresh_checks: Q10_max_error: 9.54054291641418e-14
Q10_probe_agreement_and_relative_error_two: True
Q10_projective_covariance_homogeneity_numerical_tests: 90
exact_symbolic_F4_Jacobian_entries: 32
finite_function_counterexamples: 2
rational_basepoint_guard: do not differentiate at any intermediate pole
Review record: research_cycle_2143/review18_interfaces/PER_ID_OUTCOMES.json; SHA256 de9762e707d29e72c766c75f6622d2c9a1e873c9ac9fc561eaec4a2d7da97723.
Consolidation verifies mapping and hashes; it does not rerun all packet checks. No priority claim.</t>
  </si>
  <si>
    <t>remaining_obligations: A global specified function class or all-input error control is needed for positive nonlinear certification.
Current supplement treatment: current_overlay: proof: Q10: Proof closed. Nonlinear calibration obstruction extended to every finite Weyl/scalar-closed probe family.
priority: Q10: Classical finite-set interpolation mechanism; verification gate.
remaining_obligations: Q10: No runtime lower bound for a specified implementation class. Implementation: Not applicable to abstract proof
current_overlay_binding: queue: Q10
proof: P05 S5
matching_reviews: R05
R23
proof_sha256: 02ec40df49f0585c57f98d3af7cbb9867216773f98a2998db9d51237fd69b787
Packet priority qualification: No priority assessment or upgrade in this consolidation.
Historical gaps and historical current-overlay text are preserved in the consolidated ledger and A:V.</t>
  </si>
  <si>
    <t>["F105"]</t>
  </si>
  <si>
    <t>Full output has Theta(Nlog N) bits. No bit-complexity breakthrough; huge constants, no practical win proved; alphabet cardinality alone does not imply logarithmic affine dimension.</t>
  </si>
  <si>
    <t>[{"archive_relative_path":"master/fft_research_master_20261009/additions/0155_material_coverage_and_new_results/constructions/restricted_tabulation/EXACT_RESTRICTED_NTT.md","sha256":"37ba83e95097b8217456cda82722405fc62e0987e1679084c6b22be4d93cc8ef","inspection":"Attributed saved evidence; supplied research programs unrun in this review","bytes":12455},{"archive_relative_path":"master/fft_research_master_20261009/additions/0216_review_completion_and_extensions/restricted_ntt_extensions/AUDIT_AND_EXTENSIONS.md","sha256":"21513b4313f1629a1a43e98259500fd08f3441439b8ede55a698c39230330126","inspection":"Attributed saved evidence; supplied research programs unrun in this review","bytes":17540},{"archive_relative_path":"master/fft_research_master_20261009/additions/0216_review_completion_and_extensions/restricted_ntt_second_audit/SECOND_AUDIT_AND_NOVELTY.md","sha256":"26d789dd10458ff9765ea84bf0bf7e9df7f687ed81d3fb377ad19fbd0387c1f5","inspection":"Attributed saved evidence; supplied research programs unrun in this review","bytes":20318}]</t>
  </si>
  <si>
    <t>proved_scoped | REVIEW-18 | Internal scoped outcome. Proof/certificate replay limits: historical_not_replayed: Original pruned-forward/inverse large test counts
Original bounded-word conversion emulation and recurrence enumeration through m4096
source_limited: False
acceptance_type: independently reviewed narrowed core with explicit inherited replay/dependency limits</t>
  </si>
  <si>
    <t>accepted_scope: With address-capable w=Theta(log N) RAM and bounded-word explicit F_(2^d), d=2^r, N=2^d-1, binary cyclic outputs take expected O(N log(d+2)) word work. Affine F2-dimension b gives expected O(N(b+1)log(d+2)), O(N) words. The separate additive-domain padding theorem gives deterministic O(L log log(L+2)) carryless polynomial multiplication for arbitrary L.
Model/guards/costs: representation_and_endpoint_guards: All field/table/basis/root/ordering/output costs charged; imported Cantor/Frobenius forward and compatible inverse theorems remain dependencies
Optional root search is Las Vegas; supplied root verified, generated root returned and defines transform
Dimension b is actual affine dimension, not log alphabet cardinality
Convolution visits only its additive subspace, not all ambient field points; inverse inputs must be compatible evaluations
Corrections/rejected extensions: rejected_or_unlicensed_claims: Complex Fourier or arbitrary-field-input extension
Bit-operation breakthrough despite Theta(N log N) output bits
Characteristic-two evaluation recovers integer carries
New asymptotic binary multiplication priority over the Cantor–Kaltofen plus tabulation deduction
Python big-integer controls demonstrate physical RAM speed</t>
  </si>
  <si>
    <t>proof_review: ### ALG-054: binary NTT and affine alphabets
Retain the address-capable w=Theta(log N) RAM, a bounded number of words per explicitly represented field element, d=2^r, N=2^d−1 and the supplied-root-versus-generated-root contract. The field tower, growing positional product tables, packed conversion recurrence, pruned tree and twiddles, full orbit expansion, primitive-root verification and cyclic ordering all have the stated charges. Optional root search is Las Vegas; exact outputs have no failure probability. A returned root defines the transform computed. Explicit full output occupies Theta(N log N) bits and Theta(N) words.
Affine discovery uses immutable basis labels and ordered pivot traversal. Linearity reduces affine F2-dimension b to b binary transforms plus the DC offset. Alphabet cardinality alone is not log-dimension. Arbitrary-length binary multiplication pads an additive domain, uses its compatible inverse transform, and needs no ambient-field-size array or cyclic root. It is carryless convolution: characteristic-two fields lose integer carries.
The primary [Frobenius additive FFT paper](https://arxiv.org/html/1802.03932), §§2–3 and Algorithms 3–4, was checked directly for the imported field/basis, pruning and inverse interfaces. The paper’s bit-cost theorem is not itself this packet’s word-table ledger. Those imported facts remain explicit dependencies, not newly formalized proofs. The [Cantor–Kaltofen paper](https://kaltofen.math.ncsu.edu/bibliography/91/CaKa91.pdf), pp. 1–2, confirms an algebra-uniform multiplication/addition bound. The source’s small-ring blocking/tabulation deduction consequently remains a valid same-time comparison, not a new binary multiplication priority claim.
Fresh: Cantor flags in degrees 1,2,4,8; 26 binary cyclic cases via independently evaluated Frobenius orbits; 20 affine cases; all 65,536 positional GF256 products; 189 packed vector division/inverse identities; 250 small-ring blocking identities and three negative scope controls. The imported pruned engine is not reimplemented, and Python big-integer algebra checks are not presented as physical RAM timing evidence.
fresh_checks: Cantor_flag_checked: True
Frobenius_orbits_checked: 364
affine_cyclic_vectors: 20
exact_F256_positional_products: 65536
finite_extension_degrees: 1
2
4
8
fresh_binary_cyclic_vectors: 26
imported_pruned_engine: not_reimplemented_or_formally_verified
negative_controls: nonbinary_Frobenius
alphabet_cardinality_not_log_dimension
characteristic_two_loses_integer_carries
packed_vector_division_inverse_cases: 189
runtime_claim: none
small_ring_blocking_recoveries: 250
Review record: research_cycle_2143/review18_interfaces/PER_ID_OUTCOMES.json; SHA256 de9762e707d29e72c766c75f6622d2c9a1e873c9ac9fc561eaec4a2d7da97723.
Consolidation verifies mapping and hashes; it does not rerun all packet checks. No priority claim.</t>
  </si>
  <si>
    <t>remaining_obligations: Imported pruned algorithms are not newly formalized; practical implementation, constants and broader novelty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</si>
  <si>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["F103"]</t>
  </si>
  <si>
    <t>Monte-Carlo confidence is not verification of this run or Las Vegas correctness. One coefficient error is not repaired by carry. Better correlated errors/modular methods remain possible.</t>
  </si>
  <si>
    <t>[{"archive_relative_path":"master/fft_research_master_20261009/library/canonical_sources/20a1b09d49db1f52__INDEPENDENT_REVIEW.md","sha256":"20a1b09d49db1f52029725fe169fa3a326efc15d299e8fc2363aa03c3bc7a032","inspection":"Attributed saved evidence; supplied research programs unrun in this review","bytes":5867},{"archive_relative_path":"master/fft_research_master_20261009/library/canonical_sources/5618cf3cc85e3f2b__README.md","sha256":"5618cf3cc85e3f2be74758079414aa8f26e80ddf66b193a237543968e33b870e","inspection":"Attributed saved evidence; supplied research programs unrun in this review","bytes":11827}]</t>
  </si>
  <si>
    <t>accepted_scope: Strict sufficient coefficient error E&lt;1/2 gives exact integer rounding on the simultaneous good event; particular l1 sampler certificate forces integer tails into exact-input bypass.
Model/guards/costs: model: Unitary transform normalization; certified forward/inverse/numerical allowances; integer target; probabilistic event distinguished from verified error certificate.
cost_ledger: E=ea La B2+eb Lb A2+ea eb La Lb+ei(A2+ea La)(B2+eb Lb)+rho; certificate, norms, precision and carries paid.
Corrections/rejected extensions: rejected_or_not_established: Monte Carlo bounds do not establish this run or Las Vegas correctness.
Carries do not repair a wrong coefficient.
The rejected bridge is not a lower bound for correlated error, modular or other exact recovery.
source_corrections: Historical exhausted-iterator bug fixed; fresh list/generator result agrees at 628320.</t>
  </si>
  <si>
    <t>fresh_checks: passed: True
iterator_budget: 628320
strict_thresholds: 49/100 accepted
1/2 rejected
51/100 rejected
carry_error_persists: True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</si>
  <si>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Actual interval/implementation error certification remains necessary.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</si>
  <si>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["F106"]</t>
  </si>
  <si>
    <t>Retained finite exact/conditional engineering results; broad novelty not claimed.</t>
  </si>
  <si>
    <t>Conditional saving 4.986133e−5 does not construct missing scalable core. Finite exact-width obstruction is specific topology, not all circuits.</t>
  </si>
  <si>
    <t>[{"archive_relative_path":"master/fft_research_master_20261009/library/canonical_sources/30685624bf922bb9__PROOF.md","sha256":"30685624bf922bb9d9f7ed4b0d367a660fe373cc9ee28fec33585bd8c7023e75","inspection":"Attributed saved evidence; supplied research programs unrun in this review","bytes":10524},{"archive_relative_path":"master/fft_research_master_20261009/library/canonical_sources/02848a53c8e718c2__README.md","sha256":"02848a53c8e718c256879bb8530cb4fa4993133a908a915b704b20d30ce68fcb","inspection":"Attributed saved evidence; supplied research programs unrun in this review","bytes":11529},{"archive_relative_path":"master/fft_research_master_20261009/library/canonical_sources/322ce017f4bd05a5__README.md","sha256":"322ce017f4bd05a5441f0d611a30adbb90c7cc2f7524455a8f6e130f7f7b109e","inspection":"Attributed saved evidence; supplied research programs unrun in this review","bytes":11441},{"archive_relative_path":"master/fft_research_master_20261009/library/canonical_sources/ccdba45f70f7ab2a__audit.md","sha256":"ccdba45f70f7ab2a70e0b4965c57dd25d9be7414be23fd7e71f606030e1421fd","inspection":"Attributed saved evidence; supplied research programs unrun in this review","bytes":10407},{"archive_relative_path":"master/fft_research_master_20261009/library/canonical_sources/3b3b0db72f077bef__FINISH_LINE_RESULT.md","sha256":"3b3b0db72f077bef1f4d1c2c253131278d1c2c9a9404938d936f74676d9df0b6","inspection":"Attributed saved evidence; supplied research programs unrun in this review","bytes":7211},{"archive_relative_path":"master/fft_research_master_20261009/library/canonical_sources/8eea380202a2ada7__PARAMETER_RETUNING_BREAKTHROUGH.md","sha256":"8eea380202a2ada76383ec659af320a82e5ab821dc24de0c1c812d63cc493c57","inspection":"Attributed saved evidence; supplied research programs unrun in this review","bytes":3973}]</t>
  </si>
  <si>
    <t>[2026-10-12 02:48 UTC; independently accepted complete finite retained-corner family]
[2026-10-12;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
Earlier dated history (preserved):
[2026-10-11 22:57 UTC; independently accepted bounded plain scalar/address subgate]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Earlier dated history (preserved):
[2026-10-11; independent scoped ALG-074 audit] PARTIAL PASS: exact plain/stacked integer-multiplication arithmetic independently reproduced from pinned recorded profiles; local interval and four-output identities, complete histogram accounting, exact moment contraction/next-grid rejection and all 47 numeric assembly slacks pass. Supplier programs were not executed. This is not an independently established all-size multiplication or FFT theorem. Historical PROOF status is preserved; pinned upstream later maintainer replay exists with explicit inherited-interface limits. No whole-row correctness or priority promotion.
[Current scope consolidated 2026-10-11 14:34 UTC]
Prior dated record, preserved verbatim:
No new task-level proof acceptance at this checkpoint; use the explicitly historical statement and scope.
[2026-10-11; full-table evidence audit] Previously unbound conditional-exponent PROOF source recovered from Library master libfile_218f0a9fdd508191ba08d37fef911501 v1, archive SHA256 99c6aa2ab0933e5ef385de612620453e5fc1dc05ec312abfaaae51ec32868901. Exact member fft_research_master_20261009/additions/0216_review_completion_and_extensions/baseline_queue1_complete200/packages/review_constructor_baseline_rows0_39/source_texts/032_30685624bf922bb9.md has SHA256 30685624bf922bb9d9f7ed4b0d367a660fe373cc9ee28fec33585bd8c7023e75, 10524 bytes. The body expressly says its conditional exponent claims have no independent mathematical review; the separate cancellation audit does not cover this module. Source availability recovered, correctness/priority unchanged.</t>
  </si>
  <si>
    <t>Known transform identities, search and published WHT mechanisms; no independent discovery rank. The scoped conditional-exponent audit verifies rational profile arithmetic only; it does not establish an all-size multiplication theorem, FFT transfer or priority.</t>
  </si>
  <si>
    <t>[2026-10-12 16:52 UTC; independently reviewed stacked-word source blocker; underlying HOLD]
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
Earlier dated history (preserved):
[2026-10-12 02:48 UTC; independently accepted complete finite retained-corner family]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Earlier dated history (preserved):
[2026-10-12 02:36 UTC; source-access classification clarification only]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Earlier dated history (preserved):
[2026-10-11 22:57 UTC; independently accepted bounded plain scalar/address subgate]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Earlier dated history (preserved):
[2026-10-11; independent scoped ALG-074 audit] Remaining: bind actual plain/stacked emitted words, carrier/frame legality and complete dirty-scratch restoration to the recorded rational profiles; establish the same ordered-affine/compiler, complete-row fixed-tape recursion, eligible-prime/setup, product-row storage, balanced routing, semantic precision, Gaussian/resampling/recovery and all-size threshold contracts. The original weaker theorem alone does not imply the stronger exponent. Historical savings 4986133/10^11 and 5101691/10^11 are attributed integer-multiplication witnesses, not exact-complex DFT transfers. Other ALG-074 subclaims and ALG-075 remain untouched.
[Current scope consolidated 2026-10-11 14:34 UTC]
Prior dated record, preserved verbatim:
No new current closure; historical limitations remain.</t>
  </si>
  <si>
    <t>review_missing | REVIEW-01 | Internal scoped outcome. Proof/certificate replay limits: full_historical_body_replay: False
Source identity/access boundary: source_sha256: 30685624bf922bb9d9f7ed4b0d367a660fe373cc9ee28fec33585bd8c7023e75
source_path: master/fft_research_master_20261009/library/canonical_sources/30685624bf922bb9__PROOF.md
export_path: 
export_sha256: 
state: intentionally omitted third-party upstream PROOF.md; redistribution/attribution packaging not established; catalogue claim and other scoped research sources retained
Documented sanitized exports: 322ce017f4bd05a5441f0d611a30adbb90c7cc2f7524455a8f6e130f7f7b109e. Original-byte gaps remain preserved.
[2026-10-10 22:16 UTC; later source-evidence update] Previously omitted upstream PROOF.md recovered in exact original bytes, attributed and fully read. Source access is resolved; review_missing remains. Earlier source-access wording is preserved as the review snapshot; see this row’s final column for exact identities and unchanged proof limits.</t>
  </si>
  <si>
    <t>[2026-10-12 02:48 UTC; independently accepted complete finite retained-corner family]
[2026-10-12;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
Earlier dated history (preserved):
[2026-10-11 22:57 UTC; independently accepted bounded plain scalar/address subgate]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Earlier dated history (preserved):
reviewed_exact_scope_and_report: # ALG-074 — review_missing, with proved scoped components and open targets
Fresh verdict: this broad multi-model row cannot honestly be promoted wholesale. All five available assigned bodies were read, including the correctly matching cancellation-aware audit. The intentionally omitted upstream PROOF.md (labelled hash30685624…) has not been recovered, and the exhaustive search completeness claims were not independently rerun. No failed search is converted into a general impossibility proof.
## What the source bodies actually say
The synthetic eight-coordinate rational target is a connected-support two-round DIF matrix M with M Mᵀ=4I and det M=256. The 37,144-candidate construction finds a16-addition baseline and a17-operation genuinely cancelling circuit; this is not all circuits. Its single-anchor restricted template has reported minimum24, but cannot express the baseline's useful sharing. The15-gate bounded SMT attempt times out, so the existence of a cheaper unrestricted circuit remains open. These historical finite-search results are retained as recorded claims, not fresh exhaustive proof acceptance.
The width16 topology report excludes deletion of one call from one fixed32-call butterfly schedule followed by at most two pair substitutions. The claimed210,833,760 labelled configurations leave556 reachability survivors, each with a one-register rank bottleneck. The mathematical bottleneck argument is sound: two H16 rows restricted to more than8 columns have rank2, whereas factoring their dependence through one scalar has rank≤1, even with endpoint monomial factors. Exhaustive enumeration and every saved certificate were not replayed here. Arbitrary31-call words and larger rewiring families remain unexcluded.
The two remaining linked files concern h24 retuning and reduced-center compression in an external exact-complex DFT framework. They are conditional compiler/network applications, not the same finite-field or rational circuit model. The local center identity is immediate: summing triple-incidence coordinates gives three times the redundant center; the replacement coefficient is |S∩T|/2−1/2. This does not freshly certify the external full compiler, tensor recurrence, exact-width or every-length interfaces.
Model/guards/costs: historical_model_preserved_subject_to_current_scope: Several distinct finite-field, real scalar and word-RAM models; incomparable without conversion.
Corrections/rejected extensions: 
[2026-10-10 22:16 UTC; later source-evidence update] Previously omitted upstream PROOF.md recovered in exact original bytes, attributed and fully read. Source access is resolved; review_missing remains. Earlier source-access wording is preserved as the review snapshot; see this row’s final column for exact identities and unchanged proof limits.</t>
  </si>
  <si>
    <t>[2026-10-12 02:48 UTC; independently accepted complete finite retained-corner family]
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
Earlier dated history (preserved):
[2026-10-11 22:57 UTC; independently accepted bounded plain scalar/address subgate]
[2026-10-11; independently reviewed exact-byte sources] CrocSwap/integer-mult-bounds commit 56b66d58297deca1d7dd130247d720e960f77a37. Candidate ZIP SHA256 d3cc99b35a6f785304ee71fbbea8515531390b9746388d51b990bcb62018919b, 8,896,024 bytes; manifest SHA256 1974f0a5e463cfcb870290ab5f30752bc296ee33ffc464bdf62e3e8004ce98c3. Independent reviewer checked all 80 payloads, 41 source byte/Git identities and fresh finite/rational/arithmetic checkers without executing supplier or candidate programs. Original PROOF SHA256 30685624bf922bb9d9f7ed4b0d367a660fe373cc9ee28fec33585bd8c7023e75. Independent review is accepted only for the bounded plain finite subgate; broader review_missing remains. Sealed independent review archive ALG074_Emitted_Witness_Independent_Acceptance_2026-10-11.zip SHA256 500c91f0851adda1496be54b5819a7de476a63cbd0a057e6435a57143396bf1c. External delivery remains pending; this is an exact source binding.
Earlier dated history (preserved):
review_basis: Relevant historical audit located/read and elementary controls checked, but omitted upstream proof and unreplayed exhaustive completeness prevent blanket acceptance.
Review record: research_cycle_2055/review01_source_evidence/row_outcomes.json; SHA256 c039e07b50636fb53855a1d55c224e6678bed4abb1479bbb889a1b14af0da771.
Consolidation verifies mapping and hashes; it does not rerun all packet checks. No priority claim.
[2026-10-10 22:16 UTC; later source-evidence update] Previously omitted upstream PROOF.md recovered in exact original bytes, attributed and fully read. Source access is resolved; review_missing remains. Earlier source-access wording is preserved as the review snapshot; see this row’s final column for exact identities and unchanged proof limits.</t>
  </si>
  <si>
    <t>[2026-10-12 16:52 UTC; independently reviewed stacked-word source blocker; underlying HOLD]
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
Earlier dated history (preserved):
[2026-10-12 02:48 UTC; independently accepted complete finite retained-corner family]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
Earlier dated history (preserved):
[2026-10-12 02:36 UTC; source-access classification clarification only]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Earlier dated history (preserved):
[2026-10-11 22:57 UTC; independently accepted bounded plain scalar/address subgate]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Earlier dated history (preserved):
remaining_obligations: Recover omitted upstream PROOF.md and identify conditional4.986133e-5 claim.
Independently establish exhaustive-search completeness and replay full certificates before promoting those subclaims.
Scalable compiler and better unrestricted circuits remain open.
Current supplement treatment: 
Packet priority qualification: No priority assessment or upgrade in this consolidation.
Historical gaps and historical current-overlay text are preserved in the consolidated ledger and A:V.
[2026-10-10 22:14 UTC; independently accepted source-evidence addendum] Exact 10,524-byte SHA-256 30685624bf922bb9d9f7ed4b0d367a660fe373cc9ee28fec33585bd8c7023e75 verified across original Library/master and pinned upstream GitHub. Plain 4986133/10^11 and stacked 5101691/10^11 remain attributed conditional Avi Eisenberg/community integer-multiplication witnesses, with Claude assistance; they are not project theorems or automatic exact-complex FFT transfers. Source: https://github.com/CrocSwap/integer-mult-bounds/blob/56b66d58297deca1d7dd130247d720e960f77a37/research/pair-assembly/PROOF.md
Remaining: independent restricted-search completeness/certificate replay; chosen witness carrier/frame legality, dirty-scratch restoration, child ranks, exact moments and inherited uniform/compiler/precision/model interfaces. No whole-row proof promotion. Earlier absence/identity notes remain historical and are superseded only by this source-evidence qualification.</t>
  </si>
  <si>
    <t>["F022","F124"]</t>
  </si>
  <si>
    <t>Sector and q-derivative countercontrols saved; characteristic-two examples independently reconstructed in identities audit.</t>
  </si>
  <si>
    <t>None refutes half-degree target squarefreeness. Complex orthogonality with nonpositive weights supplies no automatic simple-zero theorem.</t>
  </si>
  <si>
    <t>Keep as explicit caveats and negative evidence; unranked.</t>
  </si>
  <si>
    <t>[{"archive_relative_path":"master/fft_research_master_20261009/additions/0322_exact_code_and_chirp_results/composite_chirp_research_0308/RESEARCH_REPORT.md","sha256":"d525eb748b55610953c66872735749ce02609fe0019b48694bd9b9766071a207","inspection":"saved theorem/audit read as inert text"},{"archive_relative_path":"master/fft_research_master_20261009/additions/0400_review_and_infinite_families/chirp_deflation_independent_audit_0335/INDEPENDENT_IDENTITIES_AUDIT.md","sha256":"50cb43cfd3da58c0850cdc5dd1f58b15d1047e6c9217091d42e13deb1ea8fb39","inspection":"saved theorem/audit read as inert text"}]</t>
  </si>
  <si>
    <t>failed | REVIEW-03 | Internal scoped outcome. Proof/certificate replay limits: verification: Exact source proofs/counterexamples read; fresh H6/order31, s7/p13, six reduced-vs-unreduced contents, and ten-prime Hermite parameter controls pass.
Source identity/access boundary: 
Documented sanitized exports: 50cb43cfd3da58c0850cdc5dd1f58b15d1047e6c9217091d42e13deb1ea8fb39. Original-byte gaps remain preserved.</t>
  </si>
  <si>
    <t>accepted_exact_scope: Countercontrols reject general sector-to-algebraic-simplicity, q-difference-to-ordinary-discriminant, complex-positive-orthogonality, unrestricted degree/order, unaugmented parity-extension and unreduced-content shortcuts.
Model/guards/costs: historical_model_preserved_subject_to_current_scope: Explicit counterexamples to broader auxiliary claims, not the actual half-degree characteristic-zero conjecture.
Corrections/rejected extensions: rejected_or_not_established: No counterexample to actual characteristic-zero half-order conjecture follows
New local-J disk theorem does not validate generic sector inference
Finite tests cannot supply the missing universal lemma</t>
  </si>
  <si>
    <t>verification: Exact source proofs/counterexamples read; fresh H6/order31, s7/p13, six reduced-vs-unreduced contents, and ten-prime Hermite parameter controls pass.
Review record: research_cycle_2056/review03_rs_boundaries/PER_ID_OUTCOMES.json; SHA256 9490095085ba359ea20bf1a3b31bca49f8a99dc0ada3e1299908bdc95640d996.
Consolidation verifies mapping and hashes; it does not rerun all packet checks. No priority claim.</t>
  </si>
  <si>
    <t>remaining_lemma_or_blocker: A replacement must control ordinary derivative, exact half-degree and root order, actual Gaussian structure, cluster guards, and same residue component. Uniform targets remain open.
Current supplement treatment: 
Packet priority qualification: No priority assessment or upgrade in this consolidation.
Historical gaps and historical current-overlay text are preserved in the consolidated ledger and A:V.</t>
  </si>
  <si>
    <t>["F107"]</t>
  </si>
  <si>
    <t>1978 errata fully read historically; 1976 construction and thesis remain access gaps. Do not invent exact addition circuit or rule out result.</t>
  </si>
  <si>
    <t>[{"archive_relative_path":"master/fft_research_master_20261009/library/canonical_sources/ca5d82292b10f620__source_notes_access.md","sha256":"ca5d82292b10f620687ae84bfcefcabffa155a9dd22d645490961bca48abbb71","inspection":"Attributed saved evidence; supplied research programs unrun in this review","bytes":5432}]</t>
  </si>
  <si>
    <t>awaiting_source | REVIEW-01 | Internal scoped outcome. Proof/certificate replay limits: full_historical_body_replay: False
Source identity/access boundary: 
Documented sanitized exports: ca5d82292b10f620687ae84bfcefcabffa155a9dd22d645490961bca48abbb71. Original-byte gaps remain preserved.
[2026-10-10 22:16 UTC; later source-evidence update] Original access-note bytes and existing conditional orientation analysis recovered. The corrected 1976 construction remains unavailable; awaiting_source remains. Earlier source-access wording is preserved as the review snapshot; see this row’s final column for exact identities and unchanged proof limits.</t>
  </si>
  <si>
    <t>reviewed_exact_scope_and_report: # ALG-075 — awaiting_source
Fresh verdict: the original 1976 constructive paper remains unread beyond its publisher abstract. No exact addition circuit, uniform compiler or total-arithmetic result is accepted from the abstract or later snippets. Lack of source access is not a negative theorem.
## What was freshly recovered
The [1976 SIAM publisher abstract](https://epubs.siam.org/doi/10.1137/0205041) states the orientation n×r multiplied by r×n, with r≤log₂ n, and a multiplication count n²+o(n²). It also says multiplication/division by two is needed. The View PDF route again redirects to the abstract/access page. This is not the full constructive text.
The [1978 one-page erratum](https://epubs.siam.org/doi/epdf/10.1137/0207021) was reopened in full. On the original page 625, both summation terms in formula (*) must have minus signs, and both parenthesized terms in the preceding equation must have plus signs. No other correction appears on that page.
## Required catalogue correction
The row says the Brockett–Dobkin orientation is n×n times n×log n. That is not the direct orientation of the original abstract. The cyclic symmetry of the matrix-multiplication tensor relates these rectangular orientations at the bilinear-rank level, but converting a commutative multiplication algorithm and charging its additions/preprocessing requires an explicit argument. Do not silently replace the paper's own orientation or infer a total-operation compiler from this symmetry.
## Exact unresolved obligation
Obtain the original 1976 construction or a legitimate complete author/institutional version, apply the 1978 sign corrections, identify the arithmetic model, then extract and charge all additions, scalar operations, preprocessing, coefficient generation and uniformity. The 1973 thesis is a distinct possible lead, not a substitute already read. No outreach, purchase, login or access-control bypass was attempted.
Later-source support for a total O(n²) result may remain in the wider project, but it does not close this original-construction/compiler gap. The supplied saved source-access notes were fully read and are preserved with both original-label and actual export hashes. This classification is explicitly open at the source boundary.
Model/guards/costs: historical_model_preserved_subject_to_current_scope: Conditional algebraic circuit citation; primary construction scope unresolved.
Corrections/rejected extensions: orientation: Publisher abstract has n×r times r×n, r&lt;=log2 n; cyclic tensor orientation needs an explicit charged reduction. Apply 1978 erratum sign corrections.
[2026-10-10 22:16 UTC; later source-evidence update] Original access-note bytes and existing conditional orientation analysis recovered. The corrected 1976 construction remains unavailable; awaiting_source remains. Earlier source-access wording is preserved as the review snapshot; see this row’s final column for exact identities and unchanged proof limits.</t>
  </si>
  <si>
    <t>[2026-10-11 22:35 UTC; source-access attempt completed; original body still unavailable]
[2026-10-11; bounded primary-source access recheck] Awaiting_source unchanged. Both genuine SIAM PDF links still return the abstract/access page; the complete 1978 erratum reconfirms the p.625 sign corrections. Yale TR023 is indexed but no readable body was obtained. Author/institutional/archive discovery produced no complete original construction. Needed next: a lawful complete scan/PDF of original pp.624–628 or a complete author/institutional equivalent with an explicit mapping. Additions, preprocessing, constants/divisions, uniformity and charged orientation transfer remain unaudited.
Source-access report ZIP SHA256 e5c54f23cf25229f8a862bd0c84b8d4b985f68c9b40dbc3852589ae17aadca58. Bounded access outcome only; no mathematical replay/refutation or publication-priority conclusion.
Earlier dated history (preserved):
review_basis: Publisher abstract and complete erratum reopened; original1976 construction remains inaccessible and orientation needs qualification.
Review record: research_cycle_2055/review01_source_evidence/row_outcomes.json; SHA256 c039e07b50636fb53855a1d55c224e6678bed4abb1479bbb889a1b14af0da771.
Consolidation verifies mapping and hashes; it does not rerun all packet checks. No priority claim.
[2026-10-10 22:16 UTC; later source-evidence update] Original access-note bytes and existing conditional orientation analysis recovered. The corrected 1976 construction remains unavailable; awaiting_source remains. Earlier source-access wording is preserved as the review snapshot; see this row’s final column for exact identities and unchanged proof limits.</t>
  </si>
  <si>
    <t>[2026-10-11 22:35 UTC; source-access attempt completed; original body still unavailable]
[2026-10-11; bounded primary-source access recheck] Awaiting_source unchanged. Both genuine SIAM PDF links still return the abstract/access page; the complete 1978 erratum reconfirms the p.625 sign corrections. Yale TR023 is indexed but no readable body was obtained. Author/institutional/archive discovery produced no complete original construction. Needed next: a lawful complete scan/PDF of original pp.624–628 or a complete author/institutional equivalent with an explicit mapping. Additions, preprocessing, constants/divisions, uniformity and charged orientation transfer remain unaudited.
Source-access report ZIP SHA256 e5c54f23cf25229f8a862bd0c84b8d4b985f68c9b40dbc3852589ae17aadca58. Bounded access outcome only; no mathematical replay/refutation or publication-priority conclusion.
Earlier dated history (preserved):
remaining_obligations: Obtain and audit original1976 construction with1978 corrections.
Make orientation reduction explicit and charge additions, preprocessing, coefficient generation and uniformity.
Current supplement treatment: 
Packet priority qualification: No priority assessment or upgrade in this consolidation.
Historical gaps and historical current-overlay text are preserved in the consolidated ledger and A:V.
[2026-10-10 22:14 UTC; independently accepted source-evidence addendum] Original access note is exactly 5,432 bytes, SHA-256 ca5d82292b10f620687ae84bfcefcabffa155a9dd22d645490961bca48abbb71. Chan total-operation citation was freshly verified. Conditional 5T orientation transfer requires a uniform formal-polynomial-identity circuit, charged preparation/constant generation and constant-only division; finite-field pointwise equality alone is insufficient. The original corrected 1976 construction and full total-operation ledger remain missing. No negative theorem follows and no whole-row proof promotion is made. Earlier absence/identity notes remain historical and are superseded only by this source-evidence qualification.</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</si>
</sst>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rgb="FF000000"/>
      <name val="Carlito"/>
      <scheme val="minor"/>
    </font>
    <font>
      <sz val="11.0"/>
      <color rgb="FF202124"/>
      <name val="Arial"/>
    </font>
    <font>
      <b/>
      <sz val="11.0"/>
      <color rgb="FF202124"/>
      <name val="Arial"/>
    </font>
    <font>
      <sz val="11.0"/>
      <color rgb="FF000000"/>
      <name val="Arial"/>
    </font>
    <font>
      <b/>
      <sz val="11.0"/>
      <color rgb="FFFFFFFF"/>
      <name val="Arial"/>
    </font>
    <font>
      <sz val="11.0"/>
      <color theme="1"/>
      <name val="Arial"/>
    </font>
    <font>
      <color theme="1"/>
      <name val="Carlito"/>
      <scheme val="minor"/>
    </font>
    <font>
      <b/>
      <sz val="15.0"/>
      <color theme="1"/>
      <name val="Arial"/>
    </font>
    <font>
      <b/>
      <sz val="11.0"/>
      <color theme="1"/>
      <name val="Arial"/>
    </font>
    <font>
      <b/>
      <sz val="14.0"/>
      <color theme="1"/>
      <name val="Carlito"/>
      <scheme val="minor"/>
    </font>
    <font>
      <sz val="10.0"/>
      <color rgb="FF141E19"/>
      <name val="Arial"/>
    </font>
    <font>
      <b/>
      <sz val="10.0"/>
      <color theme="1"/>
      <name val="Carlito"/>
      <scheme val="minor"/>
    </font>
    <font>
      <u/>
      <sz val="10.0"/>
      <color rgb="FF141E19"/>
      <name val="Arial"/>
    </font>
    <font>
      <u/>
      <sz val="11.0"/>
      <color rgb="FF000000"/>
      <name val="Arial"/>
    </font>
    <font>
      <u/>
      <sz val="10.0"/>
      <color rgb="FF141E19"/>
      <name val="Arial"/>
    </font>
  </fonts>
  <fills count="8">
    <fill>
      <patternFill patternType="none"/>
    </fill>
    <fill>
      <patternFill patternType="lightGray"/>
    </fill>
    <fill>
      <patternFill patternType="solid">
        <fgColor rgb="FFE8EAED"/>
        <bgColor rgb="FFE8EAED"/>
      </patternFill>
    </fill>
    <fill>
      <patternFill patternType="solid">
        <fgColor rgb="FFFFFFFF"/>
        <bgColor rgb="FFFFFFFF"/>
      </patternFill>
    </fill>
    <fill>
      <patternFill patternType="solid">
        <fgColor rgb="FFFFE0E0"/>
        <bgColor rgb="FFFFE0E0"/>
      </patternFill>
    </fill>
    <fill>
      <patternFill patternType="solid">
        <fgColor rgb="FFE5EAEF"/>
        <bgColor rgb="FFE5EAEF"/>
      </patternFill>
    </fill>
    <fill>
      <patternFill patternType="solid">
        <fgColor rgb="FFE5E8EA"/>
        <bgColor rgb="FFE5E8EA"/>
      </patternFill>
    </fill>
    <fill>
      <patternFill patternType="solid">
        <fgColor rgb="FFD9F2DD"/>
        <bgColor rgb="FFD9F2DD"/>
      </patternFill>
    </fill>
  </fills>
  <borders count="4">
    <border/>
    <border>
      <left/>
      <right/>
      <top/>
      <bottom style="thin">
        <color rgb="FFB8BDC4"/>
      </bottom>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3" fontId="1" numFmtId="0" xfId="0" applyAlignment="1" applyBorder="1" applyFill="1" applyFont="1">
      <alignment shrinkToFit="0" vertical="top" wrapText="1"/>
    </xf>
    <xf borderId="2" fillId="3" fontId="1" numFmtId="0" xfId="0" applyAlignment="1" applyBorder="1" applyFill="1" applyFont="1">
      <alignment readingOrder="0" shrinkToFit="0" vertical="top" wrapText="1"/>
    </xf>
    <xf borderId="1" fillId="2" fontId="2" numFmtId="0" xfId="0" applyAlignment="1" applyBorder="1" applyFill="1" applyFont="1">
      <alignment horizontal="center" readingOrder="0" shrinkToFit="0" vertical="center" wrapText="1"/>
    </xf>
    <xf borderId="2" fillId="3" fontId="1" numFmtId="1" xfId="0" applyAlignment="1" applyBorder="1" applyFill="1" applyFont="1" applyNumberFormat="1">
      <alignment horizontal="right" readingOrder="0" shrinkToFit="0" vertical="top" wrapText="1"/>
    </xf>
    <xf borderId="0" fillId="0" fontId="3" numFmtId="0" xfId="0" applyAlignment="1" applyFont="1">
      <alignment readingOrder="0" shrinkToFit="0" vertical="top" wrapText="1"/>
    </xf>
    <xf borderId="0" fillId="0" fontId="4" numFmtId="0" xfId="0" applyAlignment="1" applyFont="1">
      <alignment horizontal="center" shrinkToFit="0" vertical="center" wrapText="1"/>
    </xf>
    <xf borderId="0" fillId="0" fontId="3" numFmtId="49" xfId="0" applyAlignment="1" applyFont="1" applyNumberFormat="1">
      <alignment readingOrder="0" shrinkToFit="0" vertical="top" wrapText="1"/>
    </xf>
    <xf borderId="0" fillId="0" fontId="4" numFmtId="0" xfId="0" applyAlignment="1" applyFont="1">
      <alignment horizontal="center" readingOrder="0" shrinkToFit="0" vertical="center" wrapText="1"/>
    </xf>
    <xf borderId="2" fillId="4" fontId="1" numFmtId="0" xfId="0" applyAlignment="1" applyBorder="1" applyFill="1" applyFont="1">
      <alignment readingOrder="0" shrinkToFit="0" vertical="top" wrapText="1"/>
    </xf>
    <xf borderId="2" fillId="4" fontId="1" numFmtId="1" xfId="0" applyAlignment="1" applyBorder="1" applyFill="1" applyFont="1" applyNumberFormat="1">
      <alignment horizontal="right" readingOrder="0" shrinkToFit="0" vertical="top" wrapText="1"/>
    </xf>
    <xf borderId="0" fillId="0" fontId="5" numFmtId="49" xfId="0" applyAlignment="1" applyFont="1" applyNumberFormat="1">
      <alignment readingOrder="0" shrinkToFit="0" vertical="top" wrapText="1"/>
    </xf>
    <xf borderId="0" fillId="0" fontId="5" numFmtId="1" xfId="0" applyAlignment="1" applyFont="1" applyNumberFormat="1">
      <alignment horizontal="right" readingOrder="0" shrinkToFit="0" vertical="top" wrapText="1"/>
    </xf>
    <xf borderId="0" fillId="0" fontId="5" numFmtId="49" xfId="0" applyAlignment="1" applyFont="1" applyNumberFormat="1">
      <alignment shrinkToFit="0" vertical="top" wrapText="1"/>
    </xf>
    <xf borderId="0" fillId="0" fontId="6" numFmtId="0" xfId="0" applyAlignment="1" applyFont="1">
      <alignment readingOrder="0"/>
    </xf>
    <xf borderId="3" fillId="3" fontId="1" numFmtId="0" xfId="0" applyAlignment="1" applyBorder="1" applyFill="1" applyFont="1">
      <alignment shrinkToFit="0" vertical="top" wrapText="1"/>
    </xf>
    <xf borderId="3" fillId="3" fontId="1" numFmtId="0" xfId="0" applyAlignment="1" applyBorder="1" applyFill="1" applyFont="1">
      <alignment readingOrder="0" shrinkToFit="0" vertical="top" wrapText="1"/>
    </xf>
    <xf borderId="0" fillId="3" fontId="7" numFmtId="0" xfId="0" applyAlignment="1" applyFill="1" applyFont="1">
      <alignment shrinkToFit="0" vertical="top" wrapText="1"/>
    </xf>
    <xf borderId="0" fillId="3" fontId="3" numFmtId="0" xfId="0" applyAlignment="1" applyFill="1" applyFont="1">
      <alignment shrinkToFit="0" vertical="top" wrapText="1"/>
    </xf>
    <xf borderId="3" fillId="3" fontId="1" numFmtId="1" xfId="0" applyAlignment="1" applyBorder="1" applyFill="1" applyFont="1" applyNumberFormat="1">
      <alignment horizontal="right" readingOrder="0" shrinkToFit="0" vertical="top" wrapText="1"/>
    </xf>
    <xf borderId="0" fillId="3" fontId="3" numFmtId="0" xfId="0" applyAlignment="1" applyFill="1" applyFont="1">
      <alignment readingOrder="0" shrinkToFit="0" vertical="top" wrapText="1"/>
    </xf>
    <xf borderId="0" fillId="5" fontId="8" numFmtId="0" xfId="0" applyAlignment="1" applyFill="1" applyFont="1">
      <alignment readingOrder="0" shrinkToFit="0" vertical="center" wrapText="1"/>
    </xf>
    <xf borderId="0" fillId="0" fontId="6" numFmtId="1" xfId="0" applyAlignment="1" applyFont="1" applyNumberFormat="1">
      <alignment horizontal="right" readingOrder="0"/>
    </xf>
    <xf borderId="0" fillId="5" fontId="8" numFmtId="0" xfId="0" applyAlignment="1" applyFill="1" applyFont="1">
      <alignment shrinkToFit="0" vertical="center" wrapText="1"/>
    </xf>
    <xf borderId="0" fillId="0" fontId="9" numFmtId="0" xfId="0" applyAlignment="1" applyFont="1">
      <alignment readingOrder="0" shrinkToFit="0" vertical="top" wrapText="1"/>
    </xf>
    <xf quotePrefix="1" borderId="0" fillId="3" fontId="3" numFmtId="0" xfId="0" applyAlignment="1" applyFill="1" applyFont="1">
      <alignment shrinkToFit="0" vertical="top" wrapText="1"/>
    </xf>
    <xf borderId="0" fillId="0" fontId="10" numFmtId="0" xfId="0" applyAlignment="1" applyFont="1">
      <alignment readingOrder="0" shrinkToFit="0" vertical="top" wrapText="1"/>
    </xf>
    <xf borderId="0" fillId="0" fontId="10" numFmtId="0" xfId="0" applyAlignment="1" applyFont="1">
      <alignment readingOrder="0" shrinkToFit="0" vertical="top" wrapText="1"/>
    </xf>
    <xf borderId="0" fillId="6" fontId="11" numFmtId="0" xfId="0" applyAlignment="1" applyFill="1" applyFont="1">
      <alignment readingOrder="0" shrinkToFit="0" vertical="center" wrapText="1"/>
    </xf>
    <xf borderId="0" fillId="6" fontId="11" numFmtId="0" xfId="0" applyAlignment="1" applyFill="1" applyFont="1">
      <alignment shrinkToFit="0" vertical="center" wrapText="1"/>
    </xf>
    <xf borderId="0" fillId="7" fontId="10" numFmtId="0" xfId="0" applyAlignment="1" applyFill="1" applyFont="1">
      <alignment readingOrder="0" shrinkToFit="0" vertical="top" wrapText="1"/>
    </xf>
    <xf borderId="0" fillId="7" fontId="12" numFmtId="0" xfId="0" applyAlignment="1" applyFill="1" applyFont="1">
      <alignment readingOrder="0" shrinkToFit="0" vertical="top" wrapText="1"/>
    </xf>
    <xf borderId="0" fillId="7" fontId="10" numFmtId="1" xfId="0" applyAlignment="1" applyFill="1" applyFont="1" applyNumberFormat="1">
      <alignment horizontal="right" readingOrder="0" shrinkToFit="0" vertical="top" wrapText="1"/>
    </xf>
    <xf borderId="0" fillId="3" fontId="3" numFmtId="1" xfId="0" applyAlignment="1" applyFill="1" applyFont="1" applyNumberFormat="1">
      <alignment horizontal="right" readingOrder="0" shrinkToFit="0" vertical="top" wrapText="1"/>
    </xf>
    <xf borderId="0" fillId="3" fontId="13" numFmtId="0" xfId="0" applyAlignment="1" applyFill="1" applyFont="1">
      <alignment shrinkToFit="0" vertical="top" wrapText="1"/>
    </xf>
    <xf borderId="0" fillId="4" fontId="10" numFmtId="0" xfId="0" applyAlignment="1" applyFill="1" applyFont="1">
      <alignment readingOrder="0" shrinkToFit="0" vertical="top" wrapText="1"/>
    </xf>
    <xf borderId="0" fillId="4" fontId="14" numFmtId="0" xfId="0" applyAlignment="1" applyFill="1" applyFont="1">
      <alignment readingOrder="0" shrinkToFit="0" vertical="top" wrapText="1"/>
    </xf>
    <xf borderId="0" fillId="4" fontId="10" numFmtId="1" xfId="0" applyAlignment="1" applyFill="1" applyFont="1" applyNumberFormat="1">
      <alignment horizontal="right" readingOrder="0" shrinkToFit="0" vertical="top" wrapText="1"/>
    </xf>
  </cellXfs>
  <cellStyles count="1">
    <cellStyle xfId="0" name="Normal" builtinId="0"/>
  </cellStyles>
  <dxfs count="7">
    <dxf>
      <font>
        <color rgb="FF735B00"/>
      </font>
      <fill>
        <patternFill patternType="solid">
          <fgColor rgb="FFFFF1D6"/>
          <bgColor rgb="FFFFF1D6"/>
        </patternFill>
      </fill>
      <border/>
    </dxf>
    <dxf>
      <font>
        <color rgb="FF59616C"/>
      </font>
      <fill>
        <patternFill patternType="solid">
          <fgColor rgb="FFEEF0F3"/>
          <bgColor rgb="FFEEF0F3"/>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Catalogue-style">
      <tableStyleElement dxfId="3" type="headerRow"/>
      <tableStyleElement dxfId="4" type="firstRowStripe"/>
      <tableStyleElement dxfId="5" type="secondRowStripe"/>
      <tableStyleElement dxfId="6" size="0" type="wholeTable"/>
    </tableStyle>
    <tableStyle count="4" pivot="0" name="Source comparisons-style">
      <tableStyleElement dxfId="3" type="headerRow"/>
      <tableStyleElement dxfId="4"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AF181" displayName="ResearchCatalogue" name="ResearchCatalogue" id="1">
  <tableColumns count="32">
    <tableColumn name="Catalogue ID" id="1"/>
    <tableColumn name="Source family IDs" id="2"/>
    <tableColumn name="Title" id="3"/>
    <tableColumn name="Related fusion IDs" id="4"/>
    <tableColumn name="Related task IDs" id="5"/>
    <tableColumn name="Catalogue coverage state" id="6"/>
    <tableColumn name="Inventory read depth" id="7"/>
    <tableColumn name="Historical exact statement" id="8"/>
    <tableColumn name="Historical model" id="9"/>
    <tableColumn name="Historical proof status" id="10"/>
    <tableColumn name="Historical priority status" id="11"/>
    <tableColumn name="Historical limitations" id="12"/>
    <tableColumn name="Historical next check" id="13"/>
    <tableColumn name="Source evidence and hashes" id="14"/>
    <tableColumn name="Distinct-claim rule" id="15"/>
    <tableColumn name="Earlier cycle proof state" id="16"/>
    <tableColumn name="Earlier cycle proof member" id="17"/>
    <tableColumn name="Earlier cycle review member" id="18"/>
    <tableColumn name="Earlier cycle review rows" id="19"/>
    <tableColumn name="Historical checkpoint proof" id="20"/>
    <tableColumn name="Historical checkpoint priority" id="21"/>
    <tableColumn name="Historical checkpoint obligations" id="22"/>
    <tableColumn name="Internal outcome / replay limits — 2026-10-10" id="23"/>
    <tableColumn name="Reviewed exact scope / corrections" id="24"/>
    <tableColumn name="Checks performed / evidence" id="25"/>
    <tableColumn name="Remaining obligations / supplement limits" id="26"/>
    <tableColumn name="Current work priority /100" id="27"/>
    <tableColumn name="Priority rationale (provisional)" id="28"/>
    <tableColumn name="Current proof status (attributed)" id="29"/>
    <tableColumn name="Current novelty status (attributed)" id="30"/>
    <tableColumn name="Next bounded action" id="31"/>
    <tableColumn name="Pass / stop condition" id="32"/>
  </tableColumns>
  <tableStyleInfo name="Catalogue-style" showColumnStripes="0" showFirstColumn="1" showLastColumn="1" showRowStripes="1"/>
</table>
</file>

<file path=xl/tables/table2.xml><?xml version="1.0" encoding="utf-8"?>
<table xmlns="http://schemas.openxmlformats.org/spreadsheetml/2006/main" ref="A3:E23" displayName="PrimaryComparisons" name="PrimaryComparisons" id="2">
  <tableColumns count="5">
    <tableColumn name="Source and claim IDs" id="1"/>
    <tableColumn name="Classical overlap or demotion" id="2"/>
    <tableColumn name="Retained narrow statement" id="3"/>
    <tableColumn name="Still open or important caveat" id="4"/>
    <tableColumn name="Source SHA256" id="5"/>
  </tableColumns>
  <tableStyleInfo name="Source comparis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 Id="rId5"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 Id="rId5"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40" Type="http://schemas.openxmlformats.org/officeDocument/2006/relationships/hyperlink" Target="https://docs.google.com/spreadsheets/d/1BHaGJHkXxf_UfZdyTKF2zrWNFzIP4IvhaqFMj-83BjU/edit" TargetMode="External"/><Relationship Id="rId190" Type="http://schemas.openxmlformats.org/officeDocument/2006/relationships/hyperlink" Target="https://docs.google.com/spreadsheets/d/1BHaGJHkXxf_UfZdyTKF2zrWNFzIP4IvhaqFMj-83BjU/edit" TargetMode="External"/><Relationship Id="rId42" Type="http://schemas.openxmlformats.org/officeDocument/2006/relationships/hyperlink" Target="https://docs.google.com/spreadsheets/d/1BHaGJHkXxf_UfZdyTKF2zrWNFzIP4IvhaqFMj-83BjU/edit" TargetMode="External"/><Relationship Id="rId41" Type="http://schemas.openxmlformats.org/officeDocument/2006/relationships/hyperlink" Target="https://docs.google.com/spreadsheets/d/1BHaGJHkXxf_UfZdyTKF2zrWNFzIP4IvhaqFMj-83BjU/edit" TargetMode="External"/><Relationship Id="rId44" Type="http://schemas.openxmlformats.org/officeDocument/2006/relationships/hyperlink" Target="https://docs.google.com/spreadsheets/d/1BHaGJHkXxf_UfZdyTKF2zrWNFzIP4IvhaqFMj-83BjU/edit" TargetMode="External"/><Relationship Id="rId194" Type="http://schemas.openxmlformats.org/officeDocument/2006/relationships/hyperlink" Target="https://docs.google.com/spreadsheets/d/1BHaGJHkXxf_UfZdyTKF2zrWNFzIP4IvhaqFMj-83BjU/edit" TargetMode="External"/><Relationship Id="rId43" Type="http://schemas.openxmlformats.org/officeDocument/2006/relationships/hyperlink" Target="https://docs.google.com/spreadsheets/d/1BHaGJHkXxf_UfZdyTKF2zrWNFzIP4IvhaqFMj-83BjU/edit" TargetMode="External"/><Relationship Id="rId193" Type="http://schemas.openxmlformats.org/officeDocument/2006/relationships/hyperlink" Target="https://docs.google.com/spreadsheets/d/1BHaGJHkXxf_UfZdyTKF2zrWNFzIP4IvhaqFMj-83BjU/edit" TargetMode="External"/><Relationship Id="rId46" Type="http://schemas.openxmlformats.org/officeDocument/2006/relationships/hyperlink" Target="https://docs.google.com/spreadsheets/d/1BHaGJHkXxf_UfZdyTKF2zrWNFzIP4IvhaqFMj-83BjU/edit" TargetMode="External"/><Relationship Id="rId192" Type="http://schemas.openxmlformats.org/officeDocument/2006/relationships/hyperlink" Target="https://docs.google.com/spreadsheets/d/1BHaGJHkXxf_UfZdyTKF2zrWNFzIP4IvhaqFMj-83BjU/edit" TargetMode="External"/><Relationship Id="rId45" Type="http://schemas.openxmlformats.org/officeDocument/2006/relationships/hyperlink" Target="https://docs.google.com/spreadsheets/d/1BHaGJHkXxf_UfZdyTKF2zrWNFzIP4IvhaqFMj-83BjU/edit" TargetMode="External"/><Relationship Id="rId191" Type="http://schemas.openxmlformats.org/officeDocument/2006/relationships/hyperlink" Target="https://docs.google.com/spreadsheets/d/1BHaGJHkXxf_UfZdyTKF2zrWNFzIP4IvhaqFMj-83BjU/edit" TargetMode="External"/><Relationship Id="rId48" Type="http://schemas.openxmlformats.org/officeDocument/2006/relationships/hyperlink" Target="https://docs.google.com/spreadsheets/d/1BHaGJHkXxf_UfZdyTKF2zrWNFzIP4IvhaqFMj-83BjU/edit" TargetMode="External"/><Relationship Id="rId187" Type="http://schemas.openxmlformats.org/officeDocument/2006/relationships/hyperlink" Target="https://docs.google.com/spreadsheets/d/1BHaGJHkXxf_UfZdyTKF2zrWNFzIP4IvhaqFMj-83BjU/edit" TargetMode="External"/><Relationship Id="rId47" Type="http://schemas.openxmlformats.org/officeDocument/2006/relationships/hyperlink" Target="https://docs.google.com/spreadsheets/d/1BHaGJHkXxf_UfZdyTKF2zrWNFzIP4IvhaqFMj-83BjU/edit" TargetMode="External"/><Relationship Id="rId186" Type="http://schemas.openxmlformats.org/officeDocument/2006/relationships/hyperlink" Target="https://docs.google.com/spreadsheets/d/1BHaGJHkXxf_UfZdyTKF2zrWNFzIP4IvhaqFMj-83BjU/edit" TargetMode="External"/><Relationship Id="rId185" Type="http://schemas.openxmlformats.org/officeDocument/2006/relationships/hyperlink" Target="https://docs.google.com/spreadsheets/d/1BHaGJHkXxf_UfZdyTKF2zrWNFzIP4IvhaqFMj-83BjU/edit" TargetMode="External"/><Relationship Id="rId49" Type="http://schemas.openxmlformats.org/officeDocument/2006/relationships/hyperlink" Target="https://docs.google.com/spreadsheets/d/1BHaGJHkXxf_UfZdyTKF2zrWNFzIP4IvhaqFMj-83BjU/edit" TargetMode="External"/><Relationship Id="rId184" Type="http://schemas.openxmlformats.org/officeDocument/2006/relationships/hyperlink" Target="https://docs.google.com/spreadsheets/d/1BHaGJHkXxf_UfZdyTKF2zrWNFzIP4IvhaqFMj-83BjU/edit" TargetMode="External"/><Relationship Id="rId189" Type="http://schemas.openxmlformats.org/officeDocument/2006/relationships/hyperlink" Target="https://docs.google.com/spreadsheets/d/1BHaGJHkXxf_UfZdyTKF2zrWNFzIP4IvhaqFMj-83BjU/edit" TargetMode="External"/><Relationship Id="rId188" Type="http://schemas.openxmlformats.org/officeDocument/2006/relationships/hyperlink" Target="https://docs.google.com/spreadsheets/d/1BHaGJHkXxf_UfZdyTKF2zrWNFzIP4IvhaqFMj-83BjU/edit" TargetMode="External"/><Relationship Id="rId31" Type="http://schemas.openxmlformats.org/officeDocument/2006/relationships/hyperlink" Target="https://docs.google.com/spreadsheets/d/1BHaGJHkXxf_UfZdyTKF2zrWNFzIP4IvhaqFMj-83BjU/edit" TargetMode="External"/><Relationship Id="rId30" Type="http://schemas.openxmlformats.org/officeDocument/2006/relationships/hyperlink" Target="https://docs.google.com/spreadsheets/d/1BHaGJHkXxf_UfZdyTKF2zrWNFzIP4IvhaqFMj-83BjU/edit" TargetMode="External"/><Relationship Id="rId33" Type="http://schemas.openxmlformats.org/officeDocument/2006/relationships/hyperlink" Target="https://docs.google.com/spreadsheets/d/1BHaGJHkXxf_UfZdyTKF2zrWNFzIP4IvhaqFMj-83BjU/edit" TargetMode="External"/><Relationship Id="rId183" Type="http://schemas.openxmlformats.org/officeDocument/2006/relationships/hyperlink" Target="https://docs.google.com/spreadsheets/d/1BHaGJHkXxf_UfZdyTKF2zrWNFzIP4IvhaqFMj-83BjU/edit" TargetMode="External"/><Relationship Id="rId32" Type="http://schemas.openxmlformats.org/officeDocument/2006/relationships/hyperlink" Target="https://docs.google.com/spreadsheets/d/1BHaGJHkXxf_UfZdyTKF2zrWNFzIP4IvhaqFMj-83BjU/edit" TargetMode="External"/><Relationship Id="rId182" Type="http://schemas.openxmlformats.org/officeDocument/2006/relationships/hyperlink" Target="https://docs.google.com/spreadsheets/d/1BHaGJHkXxf_UfZdyTKF2zrWNFzIP4IvhaqFMj-83BjU/edit" TargetMode="External"/><Relationship Id="rId35" Type="http://schemas.openxmlformats.org/officeDocument/2006/relationships/hyperlink" Target="https://docs.google.com/spreadsheets/d/1BHaGJHkXxf_UfZdyTKF2zrWNFzIP4IvhaqFMj-83BjU/edit" TargetMode="External"/><Relationship Id="rId181" Type="http://schemas.openxmlformats.org/officeDocument/2006/relationships/hyperlink" Target="https://docs.google.com/spreadsheets/d/1BHaGJHkXxf_UfZdyTKF2zrWNFzIP4IvhaqFMj-83BjU/edit" TargetMode="External"/><Relationship Id="rId34" Type="http://schemas.openxmlformats.org/officeDocument/2006/relationships/hyperlink" Target="https://docs.google.com/spreadsheets/d/1BHaGJHkXxf_UfZdyTKF2zrWNFzIP4IvhaqFMj-83BjU/edit" TargetMode="External"/><Relationship Id="rId180" Type="http://schemas.openxmlformats.org/officeDocument/2006/relationships/hyperlink" Target="https://docs.google.com/spreadsheets/d/1BHaGJHkXxf_UfZdyTKF2zrWNFzIP4IvhaqFMj-83BjU/edit" TargetMode="External"/><Relationship Id="rId37" Type="http://schemas.openxmlformats.org/officeDocument/2006/relationships/hyperlink" Target="https://docs.google.com/spreadsheets/d/1BHaGJHkXxf_UfZdyTKF2zrWNFzIP4IvhaqFMj-83BjU/edit" TargetMode="External"/><Relationship Id="rId176" Type="http://schemas.openxmlformats.org/officeDocument/2006/relationships/hyperlink" Target="https://docs.google.com/spreadsheets/d/1BHaGJHkXxf_UfZdyTKF2zrWNFzIP4IvhaqFMj-83BjU/edit" TargetMode="External"/><Relationship Id="rId297" Type="http://schemas.openxmlformats.org/officeDocument/2006/relationships/hyperlink" Target="https://docs.google.com/spreadsheets/d/1BHaGJHkXxf_UfZdyTKF2zrWNFzIP4IvhaqFMj-83BjU/edit" TargetMode="External"/><Relationship Id="rId36" Type="http://schemas.openxmlformats.org/officeDocument/2006/relationships/hyperlink" Target="https://docs.google.com/spreadsheets/d/1BHaGJHkXxf_UfZdyTKF2zrWNFzIP4IvhaqFMj-83BjU/edit" TargetMode="External"/><Relationship Id="rId175" Type="http://schemas.openxmlformats.org/officeDocument/2006/relationships/hyperlink" Target="https://docs.google.com/spreadsheets/d/1BHaGJHkXxf_UfZdyTKF2zrWNFzIP4IvhaqFMj-83BjU/edit" TargetMode="External"/><Relationship Id="rId296" Type="http://schemas.openxmlformats.org/officeDocument/2006/relationships/hyperlink" Target="https://docs.google.com/spreadsheets/d/1BHaGJHkXxf_UfZdyTKF2zrWNFzIP4IvhaqFMj-83BjU/edit" TargetMode="External"/><Relationship Id="rId39" Type="http://schemas.openxmlformats.org/officeDocument/2006/relationships/hyperlink" Target="https://docs.google.com/spreadsheets/d/1BHaGJHkXxf_UfZdyTKF2zrWNFzIP4IvhaqFMj-83BjU/edit" TargetMode="External"/><Relationship Id="rId174" Type="http://schemas.openxmlformats.org/officeDocument/2006/relationships/hyperlink" Target="https://docs.google.com/spreadsheets/d/1BHaGJHkXxf_UfZdyTKF2zrWNFzIP4IvhaqFMj-83BjU/edit" TargetMode="External"/><Relationship Id="rId295" Type="http://schemas.openxmlformats.org/officeDocument/2006/relationships/hyperlink" Target="https://docs.google.com/spreadsheets/d/1BHaGJHkXxf_UfZdyTKF2zrWNFzIP4IvhaqFMj-83BjU/edit" TargetMode="External"/><Relationship Id="rId38" Type="http://schemas.openxmlformats.org/officeDocument/2006/relationships/hyperlink" Target="https://docs.google.com/spreadsheets/d/1BHaGJHkXxf_UfZdyTKF2zrWNFzIP4IvhaqFMj-83BjU/edit" TargetMode="External"/><Relationship Id="rId173" Type="http://schemas.openxmlformats.org/officeDocument/2006/relationships/hyperlink" Target="https://docs.google.com/spreadsheets/d/1BHaGJHkXxf_UfZdyTKF2zrWNFzIP4IvhaqFMj-83BjU/edit" TargetMode="External"/><Relationship Id="rId294" Type="http://schemas.openxmlformats.org/officeDocument/2006/relationships/hyperlink" Target="https://docs.google.com/spreadsheets/d/1BHaGJHkXxf_UfZdyTKF2zrWNFzIP4IvhaqFMj-83BjU/edit" TargetMode="External"/><Relationship Id="rId179" Type="http://schemas.openxmlformats.org/officeDocument/2006/relationships/hyperlink" Target="https://docs.google.com/spreadsheets/d/1BHaGJHkXxf_UfZdyTKF2zrWNFzIP4IvhaqFMj-83BjU/edit" TargetMode="External"/><Relationship Id="rId178" Type="http://schemas.openxmlformats.org/officeDocument/2006/relationships/hyperlink" Target="https://docs.google.com/spreadsheets/d/1BHaGJHkXxf_UfZdyTKF2zrWNFzIP4IvhaqFMj-83BjU/edit" TargetMode="External"/><Relationship Id="rId299" Type="http://schemas.openxmlformats.org/officeDocument/2006/relationships/hyperlink" Target="https://docs.google.com/spreadsheets/d/1BHaGJHkXxf_UfZdyTKF2zrWNFzIP4IvhaqFMj-83BjU/edit" TargetMode="External"/><Relationship Id="rId177" Type="http://schemas.openxmlformats.org/officeDocument/2006/relationships/hyperlink" Target="https://docs.google.com/spreadsheets/d/1BHaGJHkXxf_UfZdyTKF2zrWNFzIP4IvhaqFMj-83BjU/edit" TargetMode="External"/><Relationship Id="rId298" Type="http://schemas.openxmlformats.org/officeDocument/2006/relationships/hyperlink" Target="https://docs.google.com/spreadsheets/d/1BHaGJHkXxf_UfZdyTKF2zrWNFzIP4IvhaqFMj-83BjU/edit" TargetMode="External"/><Relationship Id="rId20" Type="http://schemas.openxmlformats.org/officeDocument/2006/relationships/hyperlink" Target="https://docs.google.com/spreadsheets/d/1BHaGJHkXxf_UfZdyTKF2zrWNFzIP4IvhaqFMj-83BjU/edit" TargetMode="External"/><Relationship Id="rId22" Type="http://schemas.openxmlformats.org/officeDocument/2006/relationships/hyperlink" Target="https://docs.google.com/spreadsheets/d/1BHaGJHkXxf_UfZdyTKF2zrWNFzIP4IvhaqFMj-83BjU/edit" TargetMode="External"/><Relationship Id="rId21" Type="http://schemas.openxmlformats.org/officeDocument/2006/relationships/hyperlink" Target="https://docs.google.com/spreadsheets/d/1BHaGJHkXxf_UfZdyTKF2zrWNFzIP4IvhaqFMj-83BjU/edit" TargetMode="External"/><Relationship Id="rId24" Type="http://schemas.openxmlformats.org/officeDocument/2006/relationships/hyperlink" Target="https://docs.google.com/spreadsheets/d/1BHaGJHkXxf_UfZdyTKF2zrWNFzIP4IvhaqFMj-83BjU/edit" TargetMode="External"/><Relationship Id="rId23" Type="http://schemas.openxmlformats.org/officeDocument/2006/relationships/hyperlink" Target="https://docs.google.com/spreadsheets/d/1BHaGJHkXxf_UfZdyTKF2zrWNFzIP4IvhaqFMj-83BjU/edit" TargetMode="External"/><Relationship Id="rId26" Type="http://schemas.openxmlformats.org/officeDocument/2006/relationships/hyperlink" Target="https://docs.google.com/spreadsheets/d/1BHaGJHkXxf_UfZdyTKF2zrWNFzIP4IvhaqFMj-83BjU/edit" TargetMode="External"/><Relationship Id="rId25" Type="http://schemas.openxmlformats.org/officeDocument/2006/relationships/hyperlink" Target="https://docs.google.com/spreadsheets/d/1BHaGJHkXxf_UfZdyTKF2zrWNFzIP4IvhaqFMj-83BjU/edit" TargetMode="External"/><Relationship Id="rId28" Type="http://schemas.openxmlformats.org/officeDocument/2006/relationships/hyperlink" Target="https://docs.google.com/spreadsheets/d/1BHaGJHkXxf_UfZdyTKF2zrWNFzIP4IvhaqFMj-83BjU/edit" TargetMode="External"/><Relationship Id="rId27" Type="http://schemas.openxmlformats.org/officeDocument/2006/relationships/hyperlink" Target="https://docs.google.com/spreadsheets/d/1BHaGJHkXxf_UfZdyTKF2zrWNFzIP4IvhaqFMj-83BjU/edit" TargetMode="External"/><Relationship Id="rId29" Type="http://schemas.openxmlformats.org/officeDocument/2006/relationships/hyperlink" Target="https://docs.google.com/spreadsheets/d/1BHaGJHkXxf_UfZdyTKF2zrWNFzIP4IvhaqFMj-83BjU/edit" TargetMode="External"/><Relationship Id="rId11" Type="http://schemas.openxmlformats.org/officeDocument/2006/relationships/hyperlink" Target="https://docs.google.com/spreadsheets/d/1BHaGJHkXxf_UfZdyTKF2zrWNFzIP4IvhaqFMj-83BjU/edit" TargetMode="External"/><Relationship Id="rId10" Type="http://schemas.openxmlformats.org/officeDocument/2006/relationships/hyperlink" Target="https://docs.google.com/spreadsheets/d/1BHaGJHkXxf_UfZdyTKF2zrWNFzIP4IvhaqFMj-83BjU/edit" TargetMode="External"/><Relationship Id="rId13" Type="http://schemas.openxmlformats.org/officeDocument/2006/relationships/hyperlink" Target="https://docs.google.com/spreadsheets/d/1BHaGJHkXxf_UfZdyTKF2zrWNFzIP4IvhaqFMj-83BjU/edit" TargetMode="External"/><Relationship Id="rId12" Type="http://schemas.openxmlformats.org/officeDocument/2006/relationships/hyperlink" Target="https://docs.google.com/spreadsheets/d/1BHaGJHkXxf_UfZdyTKF2zrWNFzIP4IvhaqFMj-83BjU/edit" TargetMode="External"/><Relationship Id="rId15" Type="http://schemas.openxmlformats.org/officeDocument/2006/relationships/hyperlink" Target="https://docs.google.com/spreadsheets/d/1BHaGJHkXxf_UfZdyTKF2zrWNFzIP4IvhaqFMj-83BjU/edit" TargetMode="External"/><Relationship Id="rId198" Type="http://schemas.openxmlformats.org/officeDocument/2006/relationships/hyperlink" Target="https://docs.google.com/spreadsheets/d/1BHaGJHkXxf_UfZdyTKF2zrWNFzIP4IvhaqFMj-83BjU/edit" TargetMode="External"/><Relationship Id="rId14" Type="http://schemas.openxmlformats.org/officeDocument/2006/relationships/hyperlink" Target="https://docs.google.com/spreadsheets/d/1BHaGJHkXxf_UfZdyTKF2zrWNFzIP4IvhaqFMj-83BjU/edit" TargetMode="External"/><Relationship Id="rId197" Type="http://schemas.openxmlformats.org/officeDocument/2006/relationships/hyperlink" Target="https://docs.google.com/spreadsheets/d/1BHaGJHkXxf_UfZdyTKF2zrWNFzIP4IvhaqFMj-83BjU/edit" TargetMode="External"/><Relationship Id="rId17" Type="http://schemas.openxmlformats.org/officeDocument/2006/relationships/hyperlink" Target="https://docs.google.com/spreadsheets/d/1BHaGJHkXxf_UfZdyTKF2zrWNFzIP4IvhaqFMj-83BjU/edit" TargetMode="External"/><Relationship Id="rId196" Type="http://schemas.openxmlformats.org/officeDocument/2006/relationships/hyperlink" Target="https://docs.google.com/spreadsheets/d/1BHaGJHkXxf_UfZdyTKF2zrWNFzIP4IvhaqFMj-83BjU/edit" TargetMode="External"/><Relationship Id="rId16" Type="http://schemas.openxmlformats.org/officeDocument/2006/relationships/hyperlink" Target="https://docs.google.com/spreadsheets/d/1BHaGJHkXxf_UfZdyTKF2zrWNFzIP4IvhaqFMj-83BjU/edit" TargetMode="External"/><Relationship Id="rId195" Type="http://schemas.openxmlformats.org/officeDocument/2006/relationships/hyperlink" Target="https://docs.google.com/spreadsheets/d/1BHaGJHkXxf_UfZdyTKF2zrWNFzIP4IvhaqFMj-83BjU/edit" TargetMode="External"/><Relationship Id="rId19" Type="http://schemas.openxmlformats.org/officeDocument/2006/relationships/hyperlink" Target="https://docs.google.com/spreadsheets/d/1BHaGJHkXxf_UfZdyTKF2zrWNFzIP4IvhaqFMj-83BjU/edit" TargetMode="External"/><Relationship Id="rId18" Type="http://schemas.openxmlformats.org/officeDocument/2006/relationships/hyperlink" Target="https://docs.google.com/spreadsheets/d/1BHaGJHkXxf_UfZdyTKF2zrWNFzIP4IvhaqFMj-83BjU/edit" TargetMode="External"/><Relationship Id="rId199" Type="http://schemas.openxmlformats.org/officeDocument/2006/relationships/hyperlink" Target="https://docs.google.com/spreadsheets/d/1BHaGJHkXxf_UfZdyTKF2zrWNFzIP4IvhaqFMj-83BjU/edit" TargetMode="External"/><Relationship Id="rId84" Type="http://schemas.openxmlformats.org/officeDocument/2006/relationships/hyperlink" Target="https://docs.google.com/spreadsheets/d/1BHaGJHkXxf_UfZdyTKF2zrWNFzIP4IvhaqFMj-83BjU/edit" TargetMode="External"/><Relationship Id="rId83" Type="http://schemas.openxmlformats.org/officeDocument/2006/relationships/hyperlink" Target="https://docs.google.com/spreadsheets/d/1BHaGJHkXxf_UfZdyTKF2zrWNFzIP4IvhaqFMj-83BjU/edit" TargetMode="External"/><Relationship Id="rId86" Type="http://schemas.openxmlformats.org/officeDocument/2006/relationships/hyperlink" Target="https://docs.google.com/spreadsheets/d/1BHaGJHkXxf_UfZdyTKF2zrWNFzIP4IvhaqFMj-83BjU/edit" TargetMode="External"/><Relationship Id="rId85" Type="http://schemas.openxmlformats.org/officeDocument/2006/relationships/hyperlink" Target="https://docs.google.com/spreadsheets/d/1BHaGJHkXxf_UfZdyTKF2zrWNFzIP4IvhaqFMj-83BjU/edit" TargetMode="External"/><Relationship Id="rId88" Type="http://schemas.openxmlformats.org/officeDocument/2006/relationships/hyperlink" Target="https://docs.google.com/spreadsheets/d/1BHaGJHkXxf_UfZdyTKF2zrWNFzIP4IvhaqFMj-83BjU/edit" TargetMode="External"/><Relationship Id="rId150" Type="http://schemas.openxmlformats.org/officeDocument/2006/relationships/hyperlink" Target="https://docs.google.com/spreadsheets/d/1BHaGJHkXxf_UfZdyTKF2zrWNFzIP4IvhaqFMj-83BjU/edit" TargetMode="External"/><Relationship Id="rId271" Type="http://schemas.openxmlformats.org/officeDocument/2006/relationships/hyperlink" Target="https://docs.google.com/spreadsheets/d/1BHaGJHkXxf_UfZdyTKF2zrWNFzIP4IvhaqFMj-83BjU/edit" TargetMode="External"/><Relationship Id="rId87" Type="http://schemas.openxmlformats.org/officeDocument/2006/relationships/hyperlink" Target="https://docs.google.com/spreadsheets/d/1BHaGJHkXxf_UfZdyTKF2zrWNFzIP4IvhaqFMj-83BjU/edit" TargetMode="External"/><Relationship Id="rId270" Type="http://schemas.openxmlformats.org/officeDocument/2006/relationships/hyperlink" Target="https://docs.google.com/spreadsheets/d/1BHaGJHkXxf_UfZdyTKF2zrWNFzIP4IvhaqFMj-83BjU/edit" TargetMode="External"/><Relationship Id="rId89" Type="http://schemas.openxmlformats.org/officeDocument/2006/relationships/hyperlink" Target="https://docs.google.com/spreadsheets/d/1BHaGJHkXxf_UfZdyTKF2zrWNFzIP4IvhaqFMj-83BjU/edit" TargetMode="External"/><Relationship Id="rId80" Type="http://schemas.openxmlformats.org/officeDocument/2006/relationships/hyperlink" Target="https://docs.google.com/spreadsheets/d/1BHaGJHkXxf_UfZdyTKF2zrWNFzIP4IvhaqFMj-83BjU/edit" TargetMode="External"/><Relationship Id="rId82" Type="http://schemas.openxmlformats.org/officeDocument/2006/relationships/hyperlink" Target="https://docs.google.com/spreadsheets/d/1BHaGJHkXxf_UfZdyTKF2zrWNFzIP4IvhaqFMj-83BjU/edit" TargetMode="External"/><Relationship Id="rId81" Type="http://schemas.openxmlformats.org/officeDocument/2006/relationships/hyperlink" Target="https://docs.google.com/spreadsheets/d/1BHaGJHkXxf_UfZdyTKF2zrWNFzIP4IvhaqFMj-83BjU/edit" TargetMode="External"/><Relationship Id="rId1" Type="http://schemas.openxmlformats.org/officeDocument/2006/relationships/comments" Target="../comments11.xml"/><Relationship Id="rId2" Type="http://schemas.openxmlformats.org/officeDocument/2006/relationships/hyperlink" Target="https://docs.google.com/spreadsheets/d/1BHaGJHkXxf_UfZdyTKF2zrWNFzIP4IvhaqFMj-83BjU/edit" TargetMode="External"/><Relationship Id="rId3" Type="http://schemas.openxmlformats.org/officeDocument/2006/relationships/hyperlink" Target="https://docs.google.com/spreadsheets/d/1BHaGJHkXxf_UfZdyTKF2zrWNFzIP4IvhaqFMj-83BjU/edit" TargetMode="External"/><Relationship Id="rId149" Type="http://schemas.openxmlformats.org/officeDocument/2006/relationships/hyperlink" Target="https://docs.google.com/spreadsheets/d/1BHaGJHkXxf_UfZdyTKF2zrWNFzIP4IvhaqFMj-83BjU/edit" TargetMode="External"/><Relationship Id="rId4" Type="http://schemas.openxmlformats.org/officeDocument/2006/relationships/hyperlink" Target="https://docs.google.com/spreadsheets/d/1BHaGJHkXxf_UfZdyTKF2zrWNFzIP4IvhaqFMj-83BjU/edit" TargetMode="External"/><Relationship Id="rId148" Type="http://schemas.openxmlformats.org/officeDocument/2006/relationships/hyperlink" Target="https://docs.google.com/spreadsheets/d/1BHaGJHkXxf_UfZdyTKF2zrWNFzIP4IvhaqFMj-83BjU/edit" TargetMode="External"/><Relationship Id="rId269" Type="http://schemas.openxmlformats.org/officeDocument/2006/relationships/hyperlink" Target="https://docs.google.com/spreadsheets/d/1BHaGJHkXxf_UfZdyTKF2zrWNFzIP4IvhaqFMj-83BjU/edit" TargetMode="External"/><Relationship Id="rId9" Type="http://schemas.openxmlformats.org/officeDocument/2006/relationships/hyperlink" Target="https://docs.google.com/spreadsheets/d/1BHaGJHkXxf_UfZdyTKF2zrWNFzIP4IvhaqFMj-83BjU/edit" TargetMode="External"/><Relationship Id="rId143" Type="http://schemas.openxmlformats.org/officeDocument/2006/relationships/hyperlink" Target="https://docs.google.com/spreadsheets/d/1BHaGJHkXxf_UfZdyTKF2zrWNFzIP4IvhaqFMj-83BjU/edit" TargetMode="External"/><Relationship Id="rId264" Type="http://schemas.openxmlformats.org/officeDocument/2006/relationships/hyperlink" Target="https://docs.google.com/spreadsheets/d/1BHaGJHkXxf_UfZdyTKF2zrWNFzIP4IvhaqFMj-83BjU/edit" TargetMode="External"/><Relationship Id="rId142" Type="http://schemas.openxmlformats.org/officeDocument/2006/relationships/hyperlink" Target="https://docs.google.com/spreadsheets/d/1BHaGJHkXxf_UfZdyTKF2zrWNFzIP4IvhaqFMj-83BjU/edit" TargetMode="External"/><Relationship Id="rId263" Type="http://schemas.openxmlformats.org/officeDocument/2006/relationships/hyperlink" Target="https://docs.google.com/spreadsheets/d/1BHaGJHkXxf_UfZdyTKF2zrWNFzIP4IvhaqFMj-83BjU/edit" TargetMode="External"/><Relationship Id="rId141" Type="http://schemas.openxmlformats.org/officeDocument/2006/relationships/hyperlink" Target="https://docs.google.com/spreadsheets/d/1BHaGJHkXxf_UfZdyTKF2zrWNFzIP4IvhaqFMj-83BjU/edit" TargetMode="External"/><Relationship Id="rId262" Type="http://schemas.openxmlformats.org/officeDocument/2006/relationships/hyperlink" Target="https://docs.google.com/spreadsheets/d/1BHaGJHkXxf_UfZdyTKF2zrWNFzIP4IvhaqFMj-83BjU/edit" TargetMode="External"/><Relationship Id="rId140" Type="http://schemas.openxmlformats.org/officeDocument/2006/relationships/hyperlink" Target="https://docs.google.com/spreadsheets/d/1BHaGJHkXxf_UfZdyTKF2zrWNFzIP4IvhaqFMj-83BjU/edit" TargetMode="External"/><Relationship Id="rId261" Type="http://schemas.openxmlformats.org/officeDocument/2006/relationships/hyperlink" Target="https://docs.google.com/spreadsheets/d/1BHaGJHkXxf_UfZdyTKF2zrWNFzIP4IvhaqFMj-83BjU/edit" TargetMode="External"/><Relationship Id="rId5" Type="http://schemas.openxmlformats.org/officeDocument/2006/relationships/hyperlink" Target="https://docs.google.com/spreadsheets/d/1BHaGJHkXxf_UfZdyTKF2zrWNFzIP4IvhaqFMj-83BjU/edit" TargetMode="External"/><Relationship Id="rId147" Type="http://schemas.openxmlformats.org/officeDocument/2006/relationships/hyperlink" Target="https://docs.google.com/spreadsheets/d/1BHaGJHkXxf_UfZdyTKF2zrWNFzIP4IvhaqFMj-83BjU/edit" TargetMode="External"/><Relationship Id="rId268" Type="http://schemas.openxmlformats.org/officeDocument/2006/relationships/hyperlink" Target="https://docs.google.com/spreadsheets/d/1BHaGJHkXxf_UfZdyTKF2zrWNFzIP4IvhaqFMj-83BjU/edit" TargetMode="External"/><Relationship Id="rId6" Type="http://schemas.openxmlformats.org/officeDocument/2006/relationships/hyperlink" Target="https://docs.google.com/spreadsheets/d/1BHaGJHkXxf_UfZdyTKF2zrWNFzIP4IvhaqFMj-83BjU/edit" TargetMode="External"/><Relationship Id="rId146" Type="http://schemas.openxmlformats.org/officeDocument/2006/relationships/hyperlink" Target="https://docs.google.com/spreadsheets/d/1BHaGJHkXxf_UfZdyTKF2zrWNFzIP4IvhaqFMj-83BjU/edit" TargetMode="External"/><Relationship Id="rId267" Type="http://schemas.openxmlformats.org/officeDocument/2006/relationships/hyperlink" Target="https://docs.google.com/spreadsheets/d/1BHaGJHkXxf_UfZdyTKF2zrWNFzIP4IvhaqFMj-83BjU/edit" TargetMode="External"/><Relationship Id="rId7" Type="http://schemas.openxmlformats.org/officeDocument/2006/relationships/hyperlink" Target="https://docs.google.com/spreadsheets/d/1BHaGJHkXxf_UfZdyTKF2zrWNFzIP4IvhaqFMj-83BjU/edit" TargetMode="External"/><Relationship Id="rId145" Type="http://schemas.openxmlformats.org/officeDocument/2006/relationships/hyperlink" Target="https://docs.google.com/spreadsheets/d/1BHaGJHkXxf_UfZdyTKF2zrWNFzIP4IvhaqFMj-83BjU/edit" TargetMode="External"/><Relationship Id="rId266" Type="http://schemas.openxmlformats.org/officeDocument/2006/relationships/hyperlink" Target="https://docs.google.com/spreadsheets/d/1BHaGJHkXxf_UfZdyTKF2zrWNFzIP4IvhaqFMj-83BjU/edit" TargetMode="External"/><Relationship Id="rId8" Type="http://schemas.openxmlformats.org/officeDocument/2006/relationships/hyperlink" Target="https://docs.google.com/spreadsheets/d/1BHaGJHkXxf_UfZdyTKF2zrWNFzIP4IvhaqFMj-83BjU/edit" TargetMode="External"/><Relationship Id="rId144" Type="http://schemas.openxmlformats.org/officeDocument/2006/relationships/hyperlink" Target="https://docs.google.com/spreadsheets/d/1BHaGJHkXxf_UfZdyTKF2zrWNFzIP4IvhaqFMj-83BjU/edit" TargetMode="External"/><Relationship Id="rId265" Type="http://schemas.openxmlformats.org/officeDocument/2006/relationships/hyperlink" Target="https://docs.google.com/spreadsheets/d/1BHaGJHkXxf_UfZdyTKF2zrWNFzIP4IvhaqFMj-83BjU/edit" TargetMode="External"/><Relationship Id="rId73" Type="http://schemas.openxmlformats.org/officeDocument/2006/relationships/hyperlink" Target="https://docs.google.com/spreadsheets/d/1BHaGJHkXxf_UfZdyTKF2zrWNFzIP4IvhaqFMj-83BjU/edit" TargetMode="External"/><Relationship Id="rId72" Type="http://schemas.openxmlformats.org/officeDocument/2006/relationships/hyperlink" Target="https://docs.google.com/spreadsheets/d/1BHaGJHkXxf_UfZdyTKF2zrWNFzIP4IvhaqFMj-83BjU/edit" TargetMode="External"/><Relationship Id="rId75" Type="http://schemas.openxmlformats.org/officeDocument/2006/relationships/hyperlink" Target="https://docs.google.com/spreadsheets/d/1BHaGJHkXxf_UfZdyTKF2zrWNFzIP4IvhaqFMj-83BjU/edit" TargetMode="External"/><Relationship Id="rId74" Type="http://schemas.openxmlformats.org/officeDocument/2006/relationships/hyperlink" Target="https://docs.google.com/spreadsheets/d/1BHaGJHkXxf_UfZdyTKF2zrWNFzIP4IvhaqFMj-83BjU/edit" TargetMode="External"/><Relationship Id="rId77" Type="http://schemas.openxmlformats.org/officeDocument/2006/relationships/hyperlink" Target="https://docs.google.com/spreadsheets/d/1BHaGJHkXxf_UfZdyTKF2zrWNFzIP4IvhaqFMj-83BjU/edit" TargetMode="External"/><Relationship Id="rId260" Type="http://schemas.openxmlformats.org/officeDocument/2006/relationships/hyperlink" Target="https://docs.google.com/spreadsheets/d/1BHaGJHkXxf_UfZdyTKF2zrWNFzIP4IvhaqFMj-83BjU/edit" TargetMode="External"/><Relationship Id="rId76" Type="http://schemas.openxmlformats.org/officeDocument/2006/relationships/hyperlink" Target="https://docs.google.com/spreadsheets/d/1BHaGJHkXxf_UfZdyTKF2zrWNFzIP4IvhaqFMj-83BjU/edit" TargetMode="External"/><Relationship Id="rId79" Type="http://schemas.openxmlformats.org/officeDocument/2006/relationships/hyperlink" Target="https://docs.google.com/spreadsheets/d/1BHaGJHkXxf_UfZdyTKF2zrWNFzIP4IvhaqFMj-83BjU/edit" TargetMode="External"/><Relationship Id="rId78" Type="http://schemas.openxmlformats.org/officeDocument/2006/relationships/hyperlink" Target="https://docs.google.com/spreadsheets/d/1BHaGJHkXxf_UfZdyTKF2zrWNFzIP4IvhaqFMj-83BjU/edit" TargetMode="External"/><Relationship Id="rId71" Type="http://schemas.openxmlformats.org/officeDocument/2006/relationships/hyperlink" Target="https://docs.google.com/spreadsheets/d/1BHaGJHkXxf_UfZdyTKF2zrWNFzIP4IvhaqFMj-83BjU/edit" TargetMode="External"/><Relationship Id="rId70" Type="http://schemas.openxmlformats.org/officeDocument/2006/relationships/hyperlink" Target="https://docs.google.com/spreadsheets/d/1BHaGJHkXxf_UfZdyTKF2zrWNFzIP4IvhaqFMj-83BjU/edit" TargetMode="External"/><Relationship Id="rId139" Type="http://schemas.openxmlformats.org/officeDocument/2006/relationships/hyperlink" Target="https://docs.google.com/spreadsheets/d/1BHaGJHkXxf_UfZdyTKF2zrWNFzIP4IvhaqFMj-83BjU/edit" TargetMode="External"/><Relationship Id="rId138" Type="http://schemas.openxmlformats.org/officeDocument/2006/relationships/hyperlink" Target="https://docs.google.com/spreadsheets/d/1BHaGJHkXxf_UfZdyTKF2zrWNFzIP4IvhaqFMj-83BjU/edit" TargetMode="External"/><Relationship Id="rId259" Type="http://schemas.openxmlformats.org/officeDocument/2006/relationships/hyperlink" Target="https://docs.google.com/spreadsheets/d/1BHaGJHkXxf_UfZdyTKF2zrWNFzIP4IvhaqFMj-83BjU/edit" TargetMode="External"/><Relationship Id="rId137" Type="http://schemas.openxmlformats.org/officeDocument/2006/relationships/hyperlink" Target="https://docs.google.com/spreadsheets/d/1BHaGJHkXxf_UfZdyTKF2zrWNFzIP4IvhaqFMj-83BjU/edit" TargetMode="External"/><Relationship Id="rId258" Type="http://schemas.openxmlformats.org/officeDocument/2006/relationships/hyperlink" Target="https://docs.google.com/spreadsheets/d/1BHaGJHkXxf_UfZdyTKF2zrWNFzIP4IvhaqFMj-83BjU/edit" TargetMode="External"/><Relationship Id="rId132" Type="http://schemas.openxmlformats.org/officeDocument/2006/relationships/hyperlink" Target="https://docs.google.com/spreadsheets/d/1BHaGJHkXxf_UfZdyTKF2zrWNFzIP4IvhaqFMj-83BjU/edit" TargetMode="External"/><Relationship Id="rId253" Type="http://schemas.openxmlformats.org/officeDocument/2006/relationships/hyperlink" Target="https://docs.google.com/spreadsheets/d/1BHaGJHkXxf_UfZdyTKF2zrWNFzIP4IvhaqFMj-83BjU/edit" TargetMode="External"/><Relationship Id="rId131" Type="http://schemas.openxmlformats.org/officeDocument/2006/relationships/hyperlink" Target="https://docs.google.com/spreadsheets/d/1BHaGJHkXxf_UfZdyTKF2zrWNFzIP4IvhaqFMj-83BjU/edit" TargetMode="External"/><Relationship Id="rId252" Type="http://schemas.openxmlformats.org/officeDocument/2006/relationships/hyperlink" Target="https://docs.google.com/spreadsheets/d/1BHaGJHkXxf_UfZdyTKF2zrWNFzIP4IvhaqFMj-83BjU/edit" TargetMode="External"/><Relationship Id="rId130" Type="http://schemas.openxmlformats.org/officeDocument/2006/relationships/hyperlink" Target="https://docs.google.com/spreadsheets/d/1BHaGJHkXxf_UfZdyTKF2zrWNFzIP4IvhaqFMj-83BjU/edit" TargetMode="External"/><Relationship Id="rId251" Type="http://schemas.openxmlformats.org/officeDocument/2006/relationships/hyperlink" Target="https://docs.google.com/spreadsheets/d/1BHaGJHkXxf_UfZdyTKF2zrWNFzIP4IvhaqFMj-83BjU/edit" TargetMode="External"/><Relationship Id="rId250" Type="http://schemas.openxmlformats.org/officeDocument/2006/relationships/hyperlink" Target="https://docs.google.com/spreadsheets/d/1BHaGJHkXxf_UfZdyTKF2zrWNFzIP4IvhaqFMj-83BjU/edit" TargetMode="External"/><Relationship Id="rId136" Type="http://schemas.openxmlformats.org/officeDocument/2006/relationships/hyperlink" Target="https://docs.google.com/spreadsheets/d/1BHaGJHkXxf_UfZdyTKF2zrWNFzIP4IvhaqFMj-83BjU/edit" TargetMode="External"/><Relationship Id="rId257" Type="http://schemas.openxmlformats.org/officeDocument/2006/relationships/hyperlink" Target="https://docs.google.com/spreadsheets/d/1BHaGJHkXxf_UfZdyTKF2zrWNFzIP4IvhaqFMj-83BjU/edit" TargetMode="External"/><Relationship Id="rId135" Type="http://schemas.openxmlformats.org/officeDocument/2006/relationships/hyperlink" Target="https://docs.google.com/spreadsheets/d/1BHaGJHkXxf_UfZdyTKF2zrWNFzIP4IvhaqFMj-83BjU/edit" TargetMode="External"/><Relationship Id="rId256" Type="http://schemas.openxmlformats.org/officeDocument/2006/relationships/hyperlink" Target="https://docs.google.com/spreadsheets/d/1BHaGJHkXxf_UfZdyTKF2zrWNFzIP4IvhaqFMj-83BjU/edit" TargetMode="External"/><Relationship Id="rId134" Type="http://schemas.openxmlformats.org/officeDocument/2006/relationships/hyperlink" Target="https://docs.google.com/spreadsheets/d/1BHaGJHkXxf_UfZdyTKF2zrWNFzIP4IvhaqFMj-83BjU/edit" TargetMode="External"/><Relationship Id="rId255" Type="http://schemas.openxmlformats.org/officeDocument/2006/relationships/hyperlink" Target="https://docs.google.com/spreadsheets/d/1BHaGJHkXxf_UfZdyTKF2zrWNFzIP4IvhaqFMj-83BjU/edit" TargetMode="External"/><Relationship Id="rId133" Type="http://schemas.openxmlformats.org/officeDocument/2006/relationships/hyperlink" Target="https://docs.google.com/spreadsheets/d/1BHaGJHkXxf_UfZdyTKF2zrWNFzIP4IvhaqFMj-83BjU/edit" TargetMode="External"/><Relationship Id="rId254" Type="http://schemas.openxmlformats.org/officeDocument/2006/relationships/hyperlink" Target="https://docs.google.com/spreadsheets/d/1BHaGJHkXxf_UfZdyTKF2zrWNFzIP4IvhaqFMj-83BjU/edit" TargetMode="External"/><Relationship Id="rId62" Type="http://schemas.openxmlformats.org/officeDocument/2006/relationships/hyperlink" Target="https://docs.google.com/spreadsheets/d/1BHaGJHkXxf_UfZdyTKF2zrWNFzIP4IvhaqFMj-83BjU/edit" TargetMode="External"/><Relationship Id="rId61" Type="http://schemas.openxmlformats.org/officeDocument/2006/relationships/hyperlink" Target="https://docs.google.com/spreadsheets/d/1BHaGJHkXxf_UfZdyTKF2zrWNFzIP4IvhaqFMj-83BjU/edit" TargetMode="External"/><Relationship Id="rId64" Type="http://schemas.openxmlformats.org/officeDocument/2006/relationships/hyperlink" Target="https://docs.google.com/spreadsheets/d/1BHaGJHkXxf_UfZdyTKF2zrWNFzIP4IvhaqFMj-83BjU/edit" TargetMode="External"/><Relationship Id="rId63" Type="http://schemas.openxmlformats.org/officeDocument/2006/relationships/hyperlink" Target="https://docs.google.com/spreadsheets/d/1BHaGJHkXxf_UfZdyTKF2zrWNFzIP4IvhaqFMj-83BjU/edit" TargetMode="External"/><Relationship Id="rId66" Type="http://schemas.openxmlformats.org/officeDocument/2006/relationships/hyperlink" Target="https://docs.google.com/spreadsheets/d/1BHaGJHkXxf_UfZdyTKF2zrWNFzIP4IvhaqFMj-83BjU/edit" TargetMode="External"/><Relationship Id="rId172" Type="http://schemas.openxmlformats.org/officeDocument/2006/relationships/hyperlink" Target="https://docs.google.com/spreadsheets/d/1BHaGJHkXxf_UfZdyTKF2zrWNFzIP4IvhaqFMj-83BjU/edit" TargetMode="External"/><Relationship Id="rId293" Type="http://schemas.openxmlformats.org/officeDocument/2006/relationships/hyperlink" Target="https://docs.google.com/spreadsheets/d/1BHaGJHkXxf_UfZdyTKF2zrWNFzIP4IvhaqFMj-83BjU/edit" TargetMode="External"/><Relationship Id="rId65" Type="http://schemas.openxmlformats.org/officeDocument/2006/relationships/hyperlink" Target="https://docs.google.com/spreadsheets/d/1BHaGJHkXxf_UfZdyTKF2zrWNFzIP4IvhaqFMj-83BjU/edit" TargetMode="External"/><Relationship Id="rId171" Type="http://schemas.openxmlformats.org/officeDocument/2006/relationships/hyperlink" Target="https://docs.google.com/spreadsheets/d/1BHaGJHkXxf_UfZdyTKF2zrWNFzIP4IvhaqFMj-83BjU/edit" TargetMode="External"/><Relationship Id="rId292" Type="http://schemas.openxmlformats.org/officeDocument/2006/relationships/hyperlink" Target="https://docs.google.com/spreadsheets/d/1BHaGJHkXxf_UfZdyTKF2zrWNFzIP4IvhaqFMj-83BjU/edit" TargetMode="External"/><Relationship Id="rId68" Type="http://schemas.openxmlformats.org/officeDocument/2006/relationships/hyperlink" Target="https://docs.google.com/spreadsheets/d/1BHaGJHkXxf_UfZdyTKF2zrWNFzIP4IvhaqFMj-83BjU/edit" TargetMode="External"/><Relationship Id="rId170" Type="http://schemas.openxmlformats.org/officeDocument/2006/relationships/hyperlink" Target="https://docs.google.com/spreadsheets/d/1BHaGJHkXxf_UfZdyTKF2zrWNFzIP4IvhaqFMj-83BjU/edit" TargetMode="External"/><Relationship Id="rId291" Type="http://schemas.openxmlformats.org/officeDocument/2006/relationships/hyperlink" Target="https://docs.google.com/spreadsheets/d/1BHaGJHkXxf_UfZdyTKF2zrWNFzIP4IvhaqFMj-83BjU/edit" TargetMode="External"/><Relationship Id="rId67" Type="http://schemas.openxmlformats.org/officeDocument/2006/relationships/hyperlink" Target="https://docs.google.com/spreadsheets/d/1BHaGJHkXxf_UfZdyTKF2zrWNFzIP4IvhaqFMj-83BjU/edit" TargetMode="External"/><Relationship Id="rId290" Type="http://schemas.openxmlformats.org/officeDocument/2006/relationships/hyperlink" Target="https://docs.google.com/spreadsheets/d/1BHaGJHkXxf_UfZdyTKF2zrWNFzIP4IvhaqFMj-83BjU/edit" TargetMode="External"/><Relationship Id="rId60" Type="http://schemas.openxmlformats.org/officeDocument/2006/relationships/hyperlink" Target="https://docs.google.com/spreadsheets/d/1BHaGJHkXxf_UfZdyTKF2zrWNFzIP4IvhaqFMj-83BjU/edit" TargetMode="External"/><Relationship Id="rId165" Type="http://schemas.openxmlformats.org/officeDocument/2006/relationships/hyperlink" Target="https://docs.google.com/spreadsheets/d/1BHaGJHkXxf_UfZdyTKF2zrWNFzIP4IvhaqFMj-83BjU/edit" TargetMode="External"/><Relationship Id="rId286" Type="http://schemas.openxmlformats.org/officeDocument/2006/relationships/hyperlink" Target="https://docs.google.com/spreadsheets/d/1BHaGJHkXxf_UfZdyTKF2zrWNFzIP4IvhaqFMj-83BjU/edit" TargetMode="External"/><Relationship Id="rId69" Type="http://schemas.openxmlformats.org/officeDocument/2006/relationships/hyperlink" Target="https://docs.google.com/spreadsheets/d/1BHaGJHkXxf_UfZdyTKF2zrWNFzIP4IvhaqFMj-83BjU/edit" TargetMode="External"/><Relationship Id="rId164" Type="http://schemas.openxmlformats.org/officeDocument/2006/relationships/hyperlink" Target="https://docs.google.com/spreadsheets/d/1BHaGJHkXxf_UfZdyTKF2zrWNFzIP4IvhaqFMj-83BjU/edit" TargetMode="External"/><Relationship Id="rId285" Type="http://schemas.openxmlformats.org/officeDocument/2006/relationships/hyperlink" Target="https://docs.google.com/spreadsheets/d/1BHaGJHkXxf_UfZdyTKF2zrWNFzIP4IvhaqFMj-83BjU/edit" TargetMode="External"/><Relationship Id="rId163" Type="http://schemas.openxmlformats.org/officeDocument/2006/relationships/hyperlink" Target="https://docs.google.com/spreadsheets/d/1BHaGJHkXxf_UfZdyTKF2zrWNFzIP4IvhaqFMj-83BjU/edit" TargetMode="External"/><Relationship Id="rId284" Type="http://schemas.openxmlformats.org/officeDocument/2006/relationships/hyperlink" Target="https://docs.google.com/spreadsheets/d/1BHaGJHkXxf_UfZdyTKF2zrWNFzIP4IvhaqFMj-83BjU/edit" TargetMode="External"/><Relationship Id="rId162" Type="http://schemas.openxmlformats.org/officeDocument/2006/relationships/hyperlink" Target="https://docs.google.com/spreadsheets/d/1BHaGJHkXxf_UfZdyTKF2zrWNFzIP4IvhaqFMj-83BjU/edit" TargetMode="External"/><Relationship Id="rId283" Type="http://schemas.openxmlformats.org/officeDocument/2006/relationships/hyperlink" Target="https://docs.google.com/spreadsheets/d/1BHaGJHkXxf_UfZdyTKF2zrWNFzIP4IvhaqFMj-83BjU/edit" TargetMode="External"/><Relationship Id="rId169" Type="http://schemas.openxmlformats.org/officeDocument/2006/relationships/hyperlink" Target="https://docs.google.com/spreadsheets/d/1BHaGJHkXxf_UfZdyTKF2zrWNFzIP4IvhaqFMj-83BjU/edit" TargetMode="External"/><Relationship Id="rId168" Type="http://schemas.openxmlformats.org/officeDocument/2006/relationships/hyperlink" Target="https://docs.google.com/spreadsheets/d/1BHaGJHkXxf_UfZdyTKF2zrWNFzIP4IvhaqFMj-83BjU/edit" TargetMode="External"/><Relationship Id="rId289" Type="http://schemas.openxmlformats.org/officeDocument/2006/relationships/hyperlink" Target="https://docs.google.com/spreadsheets/d/1BHaGJHkXxf_UfZdyTKF2zrWNFzIP4IvhaqFMj-83BjU/edit" TargetMode="External"/><Relationship Id="rId167" Type="http://schemas.openxmlformats.org/officeDocument/2006/relationships/hyperlink" Target="https://docs.google.com/spreadsheets/d/1BHaGJHkXxf_UfZdyTKF2zrWNFzIP4IvhaqFMj-83BjU/edit" TargetMode="External"/><Relationship Id="rId288" Type="http://schemas.openxmlformats.org/officeDocument/2006/relationships/hyperlink" Target="https://docs.google.com/spreadsheets/d/1BHaGJHkXxf_UfZdyTKF2zrWNFzIP4IvhaqFMj-83BjU/edit" TargetMode="External"/><Relationship Id="rId166" Type="http://schemas.openxmlformats.org/officeDocument/2006/relationships/hyperlink" Target="https://docs.google.com/spreadsheets/d/1BHaGJHkXxf_UfZdyTKF2zrWNFzIP4IvhaqFMj-83BjU/edit" TargetMode="External"/><Relationship Id="rId287" Type="http://schemas.openxmlformats.org/officeDocument/2006/relationships/hyperlink" Target="https://docs.google.com/spreadsheets/d/1BHaGJHkXxf_UfZdyTKF2zrWNFzIP4IvhaqFMj-83BjU/edit" TargetMode="External"/><Relationship Id="rId51" Type="http://schemas.openxmlformats.org/officeDocument/2006/relationships/hyperlink" Target="https://docs.google.com/spreadsheets/d/1BHaGJHkXxf_UfZdyTKF2zrWNFzIP4IvhaqFMj-83BjU/edit" TargetMode="External"/><Relationship Id="rId50" Type="http://schemas.openxmlformats.org/officeDocument/2006/relationships/hyperlink" Target="https://docs.google.com/spreadsheets/d/1BHaGJHkXxf_UfZdyTKF2zrWNFzIP4IvhaqFMj-83BjU/edit" TargetMode="External"/><Relationship Id="rId53" Type="http://schemas.openxmlformats.org/officeDocument/2006/relationships/hyperlink" Target="https://docs.google.com/spreadsheets/d/1BHaGJHkXxf_UfZdyTKF2zrWNFzIP4IvhaqFMj-83BjU/edit" TargetMode="External"/><Relationship Id="rId52" Type="http://schemas.openxmlformats.org/officeDocument/2006/relationships/hyperlink" Target="https://docs.google.com/spreadsheets/d/1BHaGJHkXxf_UfZdyTKF2zrWNFzIP4IvhaqFMj-83BjU/edit" TargetMode="External"/><Relationship Id="rId55" Type="http://schemas.openxmlformats.org/officeDocument/2006/relationships/hyperlink" Target="https://docs.google.com/spreadsheets/d/1BHaGJHkXxf_UfZdyTKF2zrWNFzIP4IvhaqFMj-83BjU/edit" TargetMode="External"/><Relationship Id="rId161" Type="http://schemas.openxmlformats.org/officeDocument/2006/relationships/hyperlink" Target="https://docs.google.com/spreadsheets/d/1BHaGJHkXxf_UfZdyTKF2zrWNFzIP4IvhaqFMj-83BjU/edit" TargetMode="External"/><Relationship Id="rId282" Type="http://schemas.openxmlformats.org/officeDocument/2006/relationships/hyperlink" Target="https://docs.google.com/spreadsheets/d/1BHaGJHkXxf_UfZdyTKF2zrWNFzIP4IvhaqFMj-83BjU/edit" TargetMode="External"/><Relationship Id="rId54" Type="http://schemas.openxmlformats.org/officeDocument/2006/relationships/hyperlink" Target="https://docs.google.com/spreadsheets/d/1BHaGJHkXxf_UfZdyTKF2zrWNFzIP4IvhaqFMj-83BjU/edit" TargetMode="External"/><Relationship Id="rId160" Type="http://schemas.openxmlformats.org/officeDocument/2006/relationships/hyperlink" Target="https://docs.google.com/spreadsheets/d/1BHaGJHkXxf_UfZdyTKF2zrWNFzIP4IvhaqFMj-83BjU/edit" TargetMode="External"/><Relationship Id="rId281" Type="http://schemas.openxmlformats.org/officeDocument/2006/relationships/hyperlink" Target="https://docs.google.com/spreadsheets/d/1BHaGJHkXxf_UfZdyTKF2zrWNFzIP4IvhaqFMj-83BjU/edit" TargetMode="External"/><Relationship Id="rId57" Type="http://schemas.openxmlformats.org/officeDocument/2006/relationships/hyperlink" Target="https://docs.google.com/spreadsheets/d/1BHaGJHkXxf_UfZdyTKF2zrWNFzIP4IvhaqFMj-83BjU/edit" TargetMode="External"/><Relationship Id="rId280" Type="http://schemas.openxmlformats.org/officeDocument/2006/relationships/hyperlink" Target="https://docs.google.com/spreadsheets/d/1BHaGJHkXxf_UfZdyTKF2zrWNFzIP4IvhaqFMj-83BjU/edit" TargetMode="External"/><Relationship Id="rId56" Type="http://schemas.openxmlformats.org/officeDocument/2006/relationships/hyperlink" Target="https://docs.google.com/spreadsheets/d/1BHaGJHkXxf_UfZdyTKF2zrWNFzIP4IvhaqFMj-83BjU/edit" TargetMode="External"/><Relationship Id="rId159" Type="http://schemas.openxmlformats.org/officeDocument/2006/relationships/hyperlink" Target="https://docs.google.com/spreadsheets/d/1BHaGJHkXxf_UfZdyTKF2zrWNFzIP4IvhaqFMj-83BjU/edit" TargetMode="External"/><Relationship Id="rId59" Type="http://schemas.openxmlformats.org/officeDocument/2006/relationships/hyperlink" Target="https://docs.google.com/spreadsheets/d/1BHaGJHkXxf_UfZdyTKF2zrWNFzIP4IvhaqFMj-83BjU/edit" TargetMode="External"/><Relationship Id="rId154" Type="http://schemas.openxmlformats.org/officeDocument/2006/relationships/hyperlink" Target="https://docs.google.com/spreadsheets/d/1BHaGJHkXxf_UfZdyTKF2zrWNFzIP4IvhaqFMj-83BjU/edit" TargetMode="External"/><Relationship Id="rId275" Type="http://schemas.openxmlformats.org/officeDocument/2006/relationships/hyperlink" Target="https://docs.google.com/spreadsheets/d/1BHaGJHkXxf_UfZdyTKF2zrWNFzIP4IvhaqFMj-83BjU/edit" TargetMode="External"/><Relationship Id="rId58" Type="http://schemas.openxmlformats.org/officeDocument/2006/relationships/hyperlink" Target="https://docs.google.com/spreadsheets/d/1BHaGJHkXxf_UfZdyTKF2zrWNFzIP4IvhaqFMj-83BjU/edit" TargetMode="External"/><Relationship Id="rId153" Type="http://schemas.openxmlformats.org/officeDocument/2006/relationships/hyperlink" Target="https://docs.google.com/spreadsheets/d/1BHaGJHkXxf_UfZdyTKF2zrWNFzIP4IvhaqFMj-83BjU/edit" TargetMode="External"/><Relationship Id="rId274" Type="http://schemas.openxmlformats.org/officeDocument/2006/relationships/hyperlink" Target="https://docs.google.com/spreadsheets/d/1BHaGJHkXxf_UfZdyTKF2zrWNFzIP4IvhaqFMj-83BjU/edit" TargetMode="External"/><Relationship Id="rId152" Type="http://schemas.openxmlformats.org/officeDocument/2006/relationships/hyperlink" Target="https://docs.google.com/spreadsheets/d/1BHaGJHkXxf_UfZdyTKF2zrWNFzIP4IvhaqFMj-83BjU/edit" TargetMode="External"/><Relationship Id="rId273" Type="http://schemas.openxmlformats.org/officeDocument/2006/relationships/hyperlink" Target="https://docs.google.com/spreadsheets/d/1BHaGJHkXxf_UfZdyTKF2zrWNFzIP4IvhaqFMj-83BjU/edit" TargetMode="External"/><Relationship Id="rId151" Type="http://schemas.openxmlformats.org/officeDocument/2006/relationships/hyperlink" Target="https://docs.google.com/spreadsheets/d/1BHaGJHkXxf_UfZdyTKF2zrWNFzIP4IvhaqFMj-83BjU/edit" TargetMode="External"/><Relationship Id="rId272" Type="http://schemas.openxmlformats.org/officeDocument/2006/relationships/hyperlink" Target="https://docs.google.com/spreadsheets/d/1BHaGJHkXxf_UfZdyTKF2zrWNFzIP4IvhaqFMj-83BjU/edit" TargetMode="External"/><Relationship Id="rId158" Type="http://schemas.openxmlformats.org/officeDocument/2006/relationships/hyperlink" Target="https://docs.google.com/spreadsheets/d/1BHaGJHkXxf_UfZdyTKF2zrWNFzIP4IvhaqFMj-83BjU/edit" TargetMode="External"/><Relationship Id="rId279" Type="http://schemas.openxmlformats.org/officeDocument/2006/relationships/hyperlink" Target="https://docs.google.com/spreadsheets/d/1BHaGJHkXxf_UfZdyTKF2zrWNFzIP4IvhaqFMj-83BjU/edit" TargetMode="External"/><Relationship Id="rId157" Type="http://schemas.openxmlformats.org/officeDocument/2006/relationships/hyperlink" Target="https://docs.google.com/spreadsheets/d/1BHaGJHkXxf_UfZdyTKF2zrWNFzIP4IvhaqFMj-83BjU/edit" TargetMode="External"/><Relationship Id="rId278" Type="http://schemas.openxmlformats.org/officeDocument/2006/relationships/hyperlink" Target="https://docs.google.com/spreadsheets/d/1BHaGJHkXxf_UfZdyTKF2zrWNFzIP4IvhaqFMj-83BjU/edit" TargetMode="External"/><Relationship Id="rId156" Type="http://schemas.openxmlformats.org/officeDocument/2006/relationships/hyperlink" Target="https://docs.google.com/spreadsheets/d/1BHaGJHkXxf_UfZdyTKF2zrWNFzIP4IvhaqFMj-83BjU/edit" TargetMode="External"/><Relationship Id="rId277" Type="http://schemas.openxmlformats.org/officeDocument/2006/relationships/hyperlink" Target="https://docs.google.com/spreadsheets/d/1BHaGJHkXxf_UfZdyTKF2zrWNFzIP4IvhaqFMj-83BjU/edit" TargetMode="External"/><Relationship Id="rId155" Type="http://schemas.openxmlformats.org/officeDocument/2006/relationships/hyperlink" Target="https://docs.google.com/spreadsheets/d/1BHaGJHkXxf_UfZdyTKF2zrWNFzIP4IvhaqFMj-83BjU/edit" TargetMode="External"/><Relationship Id="rId276" Type="http://schemas.openxmlformats.org/officeDocument/2006/relationships/hyperlink" Target="https://docs.google.com/spreadsheets/d/1BHaGJHkXxf_UfZdyTKF2zrWNFzIP4IvhaqFMj-83BjU/edit" TargetMode="External"/><Relationship Id="rId107" Type="http://schemas.openxmlformats.org/officeDocument/2006/relationships/hyperlink" Target="https://docs.google.com/spreadsheets/d/1BHaGJHkXxf_UfZdyTKF2zrWNFzIP4IvhaqFMj-83BjU/edit" TargetMode="External"/><Relationship Id="rId228" Type="http://schemas.openxmlformats.org/officeDocument/2006/relationships/hyperlink" Target="https://docs.google.com/spreadsheets/d/1BHaGJHkXxf_UfZdyTKF2zrWNFzIP4IvhaqFMj-83BjU/edit" TargetMode="External"/><Relationship Id="rId106" Type="http://schemas.openxmlformats.org/officeDocument/2006/relationships/hyperlink" Target="https://docs.google.com/spreadsheets/d/1BHaGJHkXxf_UfZdyTKF2zrWNFzIP4IvhaqFMj-83BjU/edit" TargetMode="External"/><Relationship Id="rId227" Type="http://schemas.openxmlformats.org/officeDocument/2006/relationships/hyperlink" Target="https://docs.google.com/spreadsheets/d/1BHaGJHkXxf_UfZdyTKF2zrWNFzIP4IvhaqFMj-83BjU/edit" TargetMode="External"/><Relationship Id="rId105" Type="http://schemas.openxmlformats.org/officeDocument/2006/relationships/hyperlink" Target="https://docs.google.com/spreadsheets/d/1BHaGJHkXxf_UfZdyTKF2zrWNFzIP4IvhaqFMj-83BjU/edit" TargetMode="External"/><Relationship Id="rId226" Type="http://schemas.openxmlformats.org/officeDocument/2006/relationships/hyperlink" Target="https://docs.google.com/spreadsheets/d/1BHaGJHkXxf_UfZdyTKF2zrWNFzIP4IvhaqFMj-83BjU/edit" TargetMode="External"/><Relationship Id="rId104" Type="http://schemas.openxmlformats.org/officeDocument/2006/relationships/hyperlink" Target="https://docs.google.com/spreadsheets/d/1BHaGJHkXxf_UfZdyTKF2zrWNFzIP4IvhaqFMj-83BjU/edit" TargetMode="External"/><Relationship Id="rId225" Type="http://schemas.openxmlformats.org/officeDocument/2006/relationships/hyperlink" Target="https://docs.google.com/spreadsheets/d/1BHaGJHkXxf_UfZdyTKF2zrWNFzIP4IvhaqFMj-83BjU/edit" TargetMode="External"/><Relationship Id="rId109" Type="http://schemas.openxmlformats.org/officeDocument/2006/relationships/hyperlink" Target="https://docs.google.com/spreadsheets/d/1BHaGJHkXxf_UfZdyTKF2zrWNFzIP4IvhaqFMj-83BjU/edit" TargetMode="External"/><Relationship Id="rId108" Type="http://schemas.openxmlformats.org/officeDocument/2006/relationships/hyperlink" Target="https://docs.google.com/spreadsheets/d/1BHaGJHkXxf_UfZdyTKF2zrWNFzIP4IvhaqFMj-83BjU/edit" TargetMode="External"/><Relationship Id="rId229" Type="http://schemas.openxmlformats.org/officeDocument/2006/relationships/hyperlink" Target="https://docs.google.com/spreadsheets/d/1BHaGJHkXxf_UfZdyTKF2zrWNFzIP4IvhaqFMj-83BjU/edit" TargetMode="External"/><Relationship Id="rId220" Type="http://schemas.openxmlformats.org/officeDocument/2006/relationships/hyperlink" Target="https://docs.google.com/spreadsheets/d/1BHaGJHkXxf_UfZdyTKF2zrWNFzIP4IvhaqFMj-83BjU/edit" TargetMode="External"/><Relationship Id="rId103" Type="http://schemas.openxmlformats.org/officeDocument/2006/relationships/hyperlink" Target="https://docs.google.com/spreadsheets/d/1BHaGJHkXxf_UfZdyTKF2zrWNFzIP4IvhaqFMj-83BjU/edit" TargetMode="External"/><Relationship Id="rId224" Type="http://schemas.openxmlformats.org/officeDocument/2006/relationships/hyperlink" Target="https://docs.google.com/spreadsheets/d/1BHaGJHkXxf_UfZdyTKF2zrWNFzIP4IvhaqFMj-83BjU/edit" TargetMode="External"/><Relationship Id="rId102" Type="http://schemas.openxmlformats.org/officeDocument/2006/relationships/hyperlink" Target="https://docs.google.com/spreadsheets/d/1BHaGJHkXxf_UfZdyTKF2zrWNFzIP4IvhaqFMj-83BjU/edit" TargetMode="External"/><Relationship Id="rId223" Type="http://schemas.openxmlformats.org/officeDocument/2006/relationships/hyperlink" Target="https://docs.google.com/spreadsheets/d/1BHaGJHkXxf_UfZdyTKF2zrWNFzIP4IvhaqFMj-83BjU/edit" TargetMode="External"/><Relationship Id="rId101" Type="http://schemas.openxmlformats.org/officeDocument/2006/relationships/hyperlink" Target="https://docs.google.com/spreadsheets/d/1BHaGJHkXxf_UfZdyTKF2zrWNFzIP4IvhaqFMj-83BjU/edit" TargetMode="External"/><Relationship Id="rId222" Type="http://schemas.openxmlformats.org/officeDocument/2006/relationships/hyperlink" Target="https://docs.google.com/spreadsheets/d/1BHaGJHkXxf_UfZdyTKF2zrWNFzIP4IvhaqFMj-83BjU/edit" TargetMode="External"/><Relationship Id="rId100" Type="http://schemas.openxmlformats.org/officeDocument/2006/relationships/hyperlink" Target="https://docs.google.com/spreadsheets/d/1BHaGJHkXxf_UfZdyTKF2zrWNFzIP4IvhaqFMj-83BjU/edit" TargetMode="External"/><Relationship Id="rId221" Type="http://schemas.openxmlformats.org/officeDocument/2006/relationships/hyperlink" Target="https://docs.google.com/spreadsheets/d/1BHaGJHkXxf_UfZdyTKF2zrWNFzIP4IvhaqFMj-83BjU/edit" TargetMode="External"/><Relationship Id="rId217" Type="http://schemas.openxmlformats.org/officeDocument/2006/relationships/hyperlink" Target="https://docs.google.com/spreadsheets/d/1BHaGJHkXxf_UfZdyTKF2zrWNFzIP4IvhaqFMj-83BjU/edit" TargetMode="External"/><Relationship Id="rId216" Type="http://schemas.openxmlformats.org/officeDocument/2006/relationships/hyperlink" Target="https://docs.google.com/spreadsheets/d/1BHaGJHkXxf_UfZdyTKF2zrWNFzIP4IvhaqFMj-83BjU/edit" TargetMode="External"/><Relationship Id="rId215" Type="http://schemas.openxmlformats.org/officeDocument/2006/relationships/hyperlink" Target="https://docs.google.com/spreadsheets/d/1BHaGJHkXxf_UfZdyTKF2zrWNFzIP4IvhaqFMj-83BjU/edit" TargetMode="External"/><Relationship Id="rId214" Type="http://schemas.openxmlformats.org/officeDocument/2006/relationships/hyperlink" Target="https://docs.google.com/spreadsheets/d/1BHaGJHkXxf_UfZdyTKF2zrWNFzIP4IvhaqFMj-83BjU/edit" TargetMode="External"/><Relationship Id="rId219" Type="http://schemas.openxmlformats.org/officeDocument/2006/relationships/hyperlink" Target="https://docs.google.com/spreadsheets/d/1BHaGJHkXxf_UfZdyTKF2zrWNFzIP4IvhaqFMj-83BjU/edit" TargetMode="External"/><Relationship Id="rId218" Type="http://schemas.openxmlformats.org/officeDocument/2006/relationships/hyperlink" Target="https://docs.google.com/spreadsheets/d/1BHaGJHkXxf_UfZdyTKF2zrWNFzIP4IvhaqFMj-83BjU/edit" TargetMode="External"/><Relationship Id="rId213" Type="http://schemas.openxmlformats.org/officeDocument/2006/relationships/hyperlink" Target="https://docs.google.com/spreadsheets/d/1BHaGJHkXxf_UfZdyTKF2zrWNFzIP4IvhaqFMj-83BjU/edit" TargetMode="External"/><Relationship Id="rId212" Type="http://schemas.openxmlformats.org/officeDocument/2006/relationships/hyperlink" Target="https://docs.google.com/spreadsheets/d/1BHaGJHkXxf_UfZdyTKF2zrWNFzIP4IvhaqFMj-83BjU/edit" TargetMode="External"/><Relationship Id="rId211" Type="http://schemas.openxmlformats.org/officeDocument/2006/relationships/hyperlink" Target="https://docs.google.com/spreadsheets/d/1BHaGJHkXxf_UfZdyTKF2zrWNFzIP4IvhaqFMj-83BjU/edit" TargetMode="External"/><Relationship Id="rId210" Type="http://schemas.openxmlformats.org/officeDocument/2006/relationships/hyperlink" Target="https://docs.google.com/spreadsheets/d/1BHaGJHkXxf_UfZdyTKF2zrWNFzIP4IvhaqFMj-83BjU/edit" TargetMode="External"/><Relationship Id="rId129" Type="http://schemas.openxmlformats.org/officeDocument/2006/relationships/hyperlink" Target="https://docs.google.com/spreadsheets/d/1BHaGJHkXxf_UfZdyTKF2zrWNFzIP4IvhaqFMj-83BjU/edit" TargetMode="External"/><Relationship Id="rId128" Type="http://schemas.openxmlformats.org/officeDocument/2006/relationships/hyperlink" Target="https://docs.google.com/spreadsheets/d/1BHaGJHkXxf_UfZdyTKF2zrWNFzIP4IvhaqFMj-83BjU/edit" TargetMode="External"/><Relationship Id="rId249" Type="http://schemas.openxmlformats.org/officeDocument/2006/relationships/hyperlink" Target="https://docs.google.com/spreadsheets/d/1BHaGJHkXxf_UfZdyTKF2zrWNFzIP4IvhaqFMj-83BjU/edit" TargetMode="External"/><Relationship Id="rId127" Type="http://schemas.openxmlformats.org/officeDocument/2006/relationships/hyperlink" Target="https://docs.google.com/spreadsheets/d/1BHaGJHkXxf_UfZdyTKF2zrWNFzIP4IvhaqFMj-83BjU/edit" TargetMode="External"/><Relationship Id="rId248" Type="http://schemas.openxmlformats.org/officeDocument/2006/relationships/hyperlink" Target="https://docs.google.com/spreadsheets/d/1BHaGJHkXxf_UfZdyTKF2zrWNFzIP4IvhaqFMj-83BjU/edit" TargetMode="External"/><Relationship Id="rId126" Type="http://schemas.openxmlformats.org/officeDocument/2006/relationships/hyperlink" Target="https://docs.google.com/spreadsheets/d/1BHaGJHkXxf_UfZdyTKF2zrWNFzIP4IvhaqFMj-83BjU/edit" TargetMode="External"/><Relationship Id="rId247" Type="http://schemas.openxmlformats.org/officeDocument/2006/relationships/hyperlink" Target="https://docs.google.com/spreadsheets/d/1BHaGJHkXxf_UfZdyTKF2zrWNFzIP4IvhaqFMj-83BjU/edit" TargetMode="External"/><Relationship Id="rId121" Type="http://schemas.openxmlformats.org/officeDocument/2006/relationships/hyperlink" Target="https://docs.google.com/spreadsheets/d/1BHaGJHkXxf_UfZdyTKF2zrWNFzIP4IvhaqFMj-83BjU/edit" TargetMode="External"/><Relationship Id="rId242" Type="http://schemas.openxmlformats.org/officeDocument/2006/relationships/hyperlink" Target="https://docs.google.com/spreadsheets/d/1BHaGJHkXxf_UfZdyTKF2zrWNFzIP4IvhaqFMj-83BjU/edit" TargetMode="External"/><Relationship Id="rId120" Type="http://schemas.openxmlformats.org/officeDocument/2006/relationships/hyperlink" Target="https://docs.google.com/spreadsheets/d/1BHaGJHkXxf_UfZdyTKF2zrWNFzIP4IvhaqFMj-83BjU/edit" TargetMode="External"/><Relationship Id="rId241" Type="http://schemas.openxmlformats.org/officeDocument/2006/relationships/hyperlink" Target="https://docs.google.com/spreadsheets/d/1BHaGJHkXxf_UfZdyTKF2zrWNFzIP4IvhaqFMj-83BjU/edit" TargetMode="External"/><Relationship Id="rId240" Type="http://schemas.openxmlformats.org/officeDocument/2006/relationships/hyperlink" Target="https://docs.google.com/spreadsheets/d/1BHaGJHkXxf_UfZdyTKF2zrWNFzIP4IvhaqFMj-83BjU/edit" TargetMode="External"/><Relationship Id="rId125" Type="http://schemas.openxmlformats.org/officeDocument/2006/relationships/hyperlink" Target="https://docs.google.com/spreadsheets/d/1BHaGJHkXxf_UfZdyTKF2zrWNFzIP4IvhaqFMj-83BjU/edit" TargetMode="External"/><Relationship Id="rId246" Type="http://schemas.openxmlformats.org/officeDocument/2006/relationships/hyperlink" Target="https://docs.google.com/spreadsheets/d/1BHaGJHkXxf_UfZdyTKF2zrWNFzIP4IvhaqFMj-83BjU/edit" TargetMode="External"/><Relationship Id="rId124" Type="http://schemas.openxmlformats.org/officeDocument/2006/relationships/hyperlink" Target="https://docs.google.com/spreadsheets/d/1BHaGJHkXxf_UfZdyTKF2zrWNFzIP4IvhaqFMj-83BjU/edit" TargetMode="External"/><Relationship Id="rId245" Type="http://schemas.openxmlformats.org/officeDocument/2006/relationships/hyperlink" Target="https://docs.google.com/spreadsheets/d/1BHaGJHkXxf_UfZdyTKF2zrWNFzIP4IvhaqFMj-83BjU/edit" TargetMode="External"/><Relationship Id="rId123" Type="http://schemas.openxmlformats.org/officeDocument/2006/relationships/hyperlink" Target="https://docs.google.com/spreadsheets/d/1BHaGJHkXxf_UfZdyTKF2zrWNFzIP4IvhaqFMj-83BjU/edit" TargetMode="External"/><Relationship Id="rId244" Type="http://schemas.openxmlformats.org/officeDocument/2006/relationships/hyperlink" Target="https://docs.google.com/spreadsheets/d/1BHaGJHkXxf_UfZdyTKF2zrWNFzIP4IvhaqFMj-83BjU/edit" TargetMode="External"/><Relationship Id="rId122" Type="http://schemas.openxmlformats.org/officeDocument/2006/relationships/hyperlink" Target="https://docs.google.com/spreadsheets/d/1BHaGJHkXxf_UfZdyTKF2zrWNFzIP4IvhaqFMj-83BjU/edit" TargetMode="External"/><Relationship Id="rId243" Type="http://schemas.openxmlformats.org/officeDocument/2006/relationships/hyperlink" Target="https://docs.google.com/spreadsheets/d/1BHaGJHkXxf_UfZdyTKF2zrWNFzIP4IvhaqFMj-83BjU/edit" TargetMode="External"/><Relationship Id="rId95" Type="http://schemas.openxmlformats.org/officeDocument/2006/relationships/hyperlink" Target="https://docs.google.com/spreadsheets/d/1BHaGJHkXxf_UfZdyTKF2zrWNFzIP4IvhaqFMj-83BjU/edit" TargetMode="External"/><Relationship Id="rId94" Type="http://schemas.openxmlformats.org/officeDocument/2006/relationships/hyperlink" Target="https://docs.google.com/spreadsheets/d/1BHaGJHkXxf_UfZdyTKF2zrWNFzIP4IvhaqFMj-83BjU/edit" TargetMode="External"/><Relationship Id="rId97" Type="http://schemas.openxmlformats.org/officeDocument/2006/relationships/hyperlink" Target="https://docs.google.com/spreadsheets/d/1BHaGJHkXxf_UfZdyTKF2zrWNFzIP4IvhaqFMj-83BjU/edit" TargetMode="External"/><Relationship Id="rId96" Type="http://schemas.openxmlformats.org/officeDocument/2006/relationships/hyperlink" Target="https://docs.google.com/spreadsheets/d/1BHaGJHkXxf_UfZdyTKF2zrWNFzIP4IvhaqFMj-83BjU/edit" TargetMode="External"/><Relationship Id="rId99" Type="http://schemas.openxmlformats.org/officeDocument/2006/relationships/hyperlink" Target="https://docs.google.com/spreadsheets/d/1BHaGJHkXxf_UfZdyTKF2zrWNFzIP4IvhaqFMj-83BjU/edit" TargetMode="External"/><Relationship Id="rId98" Type="http://schemas.openxmlformats.org/officeDocument/2006/relationships/hyperlink" Target="https://docs.google.com/spreadsheets/d/1BHaGJHkXxf_UfZdyTKF2zrWNFzIP4IvhaqFMj-83BjU/edit" TargetMode="External"/><Relationship Id="rId91" Type="http://schemas.openxmlformats.org/officeDocument/2006/relationships/hyperlink" Target="https://docs.google.com/spreadsheets/d/1BHaGJHkXxf_UfZdyTKF2zrWNFzIP4IvhaqFMj-83BjU/edit" TargetMode="External"/><Relationship Id="rId90" Type="http://schemas.openxmlformats.org/officeDocument/2006/relationships/hyperlink" Target="https://docs.google.com/spreadsheets/d/1BHaGJHkXxf_UfZdyTKF2zrWNFzIP4IvhaqFMj-83BjU/edit" TargetMode="External"/><Relationship Id="rId93" Type="http://schemas.openxmlformats.org/officeDocument/2006/relationships/hyperlink" Target="https://docs.google.com/spreadsheets/d/1BHaGJHkXxf_UfZdyTKF2zrWNFzIP4IvhaqFMj-83BjU/edit" TargetMode="External"/><Relationship Id="rId92" Type="http://schemas.openxmlformats.org/officeDocument/2006/relationships/hyperlink" Target="https://docs.google.com/spreadsheets/d/1BHaGJHkXxf_UfZdyTKF2zrWNFzIP4IvhaqFMj-83BjU/edit" TargetMode="External"/><Relationship Id="rId118" Type="http://schemas.openxmlformats.org/officeDocument/2006/relationships/hyperlink" Target="https://docs.google.com/spreadsheets/d/1BHaGJHkXxf_UfZdyTKF2zrWNFzIP4IvhaqFMj-83BjU/edit" TargetMode="External"/><Relationship Id="rId239" Type="http://schemas.openxmlformats.org/officeDocument/2006/relationships/hyperlink" Target="https://docs.google.com/spreadsheets/d/1BHaGJHkXxf_UfZdyTKF2zrWNFzIP4IvhaqFMj-83BjU/edit" TargetMode="External"/><Relationship Id="rId117" Type="http://schemas.openxmlformats.org/officeDocument/2006/relationships/hyperlink" Target="https://docs.google.com/spreadsheets/d/1BHaGJHkXxf_UfZdyTKF2zrWNFzIP4IvhaqFMj-83BjU/edit" TargetMode="External"/><Relationship Id="rId238" Type="http://schemas.openxmlformats.org/officeDocument/2006/relationships/hyperlink" Target="https://docs.google.com/spreadsheets/d/1BHaGJHkXxf_UfZdyTKF2zrWNFzIP4IvhaqFMj-83BjU/edit" TargetMode="External"/><Relationship Id="rId116" Type="http://schemas.openxmlformats.org/officeDocument/2006/relationships/hyperlink" Target="https://docs.google.com/spreadsheets/d/1BHaGJHkXxf_UfZdyTKF2zrWNFzIP4IvhaqFMj-83BjU/edit" TargetMode="External"/><Relationship Id="rId237" Type="http://schemas.openxmlformats.org/officeDocument/2006/relationships/hyperlink" Target="https://docs.google.com/spreadsheets/d/1BHaGJHkXxf_UfZdyTKF2zrWNFzIP4IvhaqFMj-83BjU/edit" TargetMode="External"/><Relationship Id="rId115" Type="http://schemas.openxmlformats.org/officeDocument/2006/relationships/hyperlink" Target="https://docs.google.com/spreadsheets/d/1BHaGJHkXxf_UfZdyTKF2zrWNFzIP4IvhaqFMj-83BjU/edit" TargetMode="External"/><Relationship Id="rId236" Type="http://schemas.openxmlformats.org/officeDocument/2006/relationships/hyperlink" Target="https://docs.google.com/spreadsheets/d/1BHaGJHkXxf_UfZdyTKF2zrWNFzIP4IvhaqFMj-83BjU/edit" TargetMode="External"/><Relationship Id="rId119" Type="http://schemas.openxmlformats.org/officeDocument/2006/relationships/hyperlink" Target="https://docs.google.com/spreadsheets/d/1BHaGJHkXxf_UfZdyTKF2zrWNFzIP4IvhaqFMj-83BjU/edit" TargetMode="External"/><Relationship Id="rId110" Type="http://schemas.openxmlformats.org/officeDocument/2006/relationships/hyperlink" Target="https://docs.google.com/spreadsheets/d/1BHaGJHkXxf_UfZdyTKF2zrWNFzIP4IvhaqFMj-83BjU/edit" TargetMode="External"/><Relationship Id="rId231" Type="http://schemas.openxmlformats.org/officeDocument/2006/relationships/hyperlink" Target="https://docs.google.com/spreadsheets/d/1BHaGJHkXxf_UfZdyTKF2zrWNFzIP4IvhaqFMj-83BjU/edit" TargetMode="External"/><Relationship Id="rId230" Type="http://schemas.openxmlformats.org/officeDocument/2006/relationships/hyperlink" Target="https://docs.google.com/spreadsheets/d/1BHaGJHkXxf_UfZdyTKF2zrWNFzIP4IvhaqFMj-83BjU/edit" TargetMode="External"/><Relationship Id="rId114" Type="http://schemas.openxmlformats.org/officeDocument/2006/relationships/hyperlink" Target="https://docs.google.com/spreadsheets/d/1BHaGJHkXxf_UfZdyTKF2zrWNFzIP4IvhaqFMj-83BjU/edit" TargetMode="External"/><Relationship Id="rId235" Type="http://schemas.openxmlformats.org/officeDocument/2006/relationships/hyperlink" Target="https://docs.google.com/spreadsheets/d/1BHaGJHkXxf_UfZdyTKF2zrWNFzIP4IvhaqFMj-83BjU/edit" TargetMode="External"/><Relationship Id="rId113" Type="http://schemas.openxmlformats.org/officeDocument/2006/relationships/hyperlink" Target="https://docs.google.com/spreadsheets/d/1BHaGJHkXxf_UfZdyTKF2zrWNFzIP4IvhaqFMj-83BjU/edit" TargetMode="External"/><Relationship Id="rId234" Type="http://schemas.openxmlformats.org/officeDocument/2006/relationships/hyperlink" Target="https://docs.google.com/spreadsheets/d/1BHaGJHkXxf_UfZdyTKF2zrWNFzIP4IvhaqFMj-83BjU/edit" TargetMode="External"/><Relationship Id="rId112" Type="http://schemas.openxmlformats.org/officeDocument/2006/relationships/hyperlink" Target="https://docs.google.com/spreadsheets/d/1BHaGJHkXxf_UfZdyTKF2zrWNFzIP4IvhaqFMj-83BjU/edit" TargetMode="External"/><Relationship Id="rId233" Type="http://schemas.openxmlformats.org/officeDocument/2006/relationships/hyperlink" Target="https://docs.google.com/spreadsheets/d/1BHaGJHkXxf_UfZdyTKF2zrWNFzIP4IvhaqFMj-83BjU/edit" TargetMode="External"/><Relationship Id="rId111" Type="http://schemas.openxmlformats.org/officeDocument/2006/relationships/hyperlink" Target="https://docs.google.com/spreadsheets/d/1BHaGJHkXxf_UfZdyTKF2zrWNFzIP4IvhaqFMj-83BjU/edit" TargetMode="External"/><Relationship Id="rId232" Type="http://schemas.openxmlformats.org/officeDocument/2006/relationships/hyperlink" Target="https://docs.google.com/spreadsheets/d/1BHaGJHkXxf_UfZdyTKF2zrWNFzIP4IvhaqFMj-83BjU/edit" TargetMode="External"/><Relationship Id="rId305" Type="http://schemas.openxmlformats.org/officeDocument/2006/relationships/hyperlink" Target="https://docs.google.com/spreadsheets/d/1BHaGJHkXxf_UfZdyTKF2zrWNFzIP4IvhaqFMj-83BjU/edit" TargetMode="External"/><Relationship Id="rId304" Type="http://schemas.openxmlformats.org/officeDocument/2006/relationships/hyperlink" Target="https://docs.google.com/spreadsheets/d/1BHaGJHkXxf_UfZdyTKF2zrWNFzIP4IvhaqFMj-83BjU/edit" TargetMode="External"/><Relationship Id="rId303" Type="http://schemas.openxmlformats.org/officeDocument/2006/relationships/hyperlink" Target="https://docs.google.com/spreadsheets/d/1BHaGJHkXxf_UfZdyTKF2zrWNFzIP4IvhaqFMj-83BjU/edit" TargetMode="External"/><Relationship Id="rId302" Type="http://schemas.openxmlformats.org/officeDocument/2006/relationships/hyperlink" Target="https://docs.google.com/spreadsheets/d/1BHaGJHkXxf_UfZdyTKF2zrWNFzIP4IvhaqFMj-83BjU/edit" TargetMode="External"/><Relationship Id="rId309" Type="http://schemas.openxmlformats.org/officeDocument/2006/relationships/hyperlink" Target="https://docs.google.com/spreadsheets/d/1BHaGJHkXxf_UfZdyTKF2zrWNFzIP4IvhaqFMj-83BjU/edit" TargetMode="External"/><Relationship Id="rId308" Type="http://schemas.openxmlformats.org/officeDocument/2006/relationships/hyperlink" Target="https://docs.google.com/spreadsheets/d/1BHaGJHkXxf_UfZdyTKF2zrWNFzIP4IvhaqFMj-83BjU/edit" TargetMode="External"/><Relationship Id="rId307" Type="http://schemas.openxmlformats.org/officeDocument/2006/relationships/hyperlink" Target="https://docs.google.com/spreadsheets/d/1BHaGJHkXxf_UfZdyTKF2zrWNFzIP4IvhaqFMj-83BjU/edit" TargetMode="External"/><Relationship Id="rId306" Type="http://schemas.openxmlformats.org/officeDocument/2006/relationships/hyperlink" Target="https://docs.google.com/spreadsheets/d/1BHaGJHkXxf_UfZdyTKF2zrWNFzIP4IvhaqFMj-83BjU/edit" TargetMode="External"/><Relationship Id="rId301" Type="http://schemas.openxmlformats.org/officeDocument/2006/relationships/hyperlink" Target="https://docs.google.com/spreadsheets/d/1BHaGJHkXxf_UfZdyTKF2zrWNFzIP4IvhaqFMj-83BjU/edit" TargetMode="External"/><Relationship Id="rId300" Type="http://schemas.openxmlformats.org/officeDocument/2006/relationships/hyperlink" Target="https://docs.google.com/spreadsheets/d/1BHaGJHkXxf_UfZdyTKF2zrWNFzIP4IvhaqFMj-83BjU/edit" TargetMode="External"/><Relationship Id="rId206" Type="http://schemas.openxmlformats.org/officeDocument/2006/relationships/hyperlink" Target="https://docs.google.com/spreadsheets/d/1BHaGJHkXxf_UfZdyTKF2zrWNFzIP4IvhaqFMj-83BjU/edit" TargetMode="External"/><Relationship Id="rId205" Type="http://schemas.openxmlformats.org/officeDocument/2006/relationships/hyperlink" Target="https://docs.google.com/spreadsheets/d/1BHaGJHkXxf_UfZdyTKF2zrWNFzIP4IvhaqFMj-83BjU/edit" TargetMode="External"/><Relationship Id="rId204" Type="http://schemas.openxmlformats.org/officeDocument/2006/relationships/hyperlink" Target="https://docs.google.com/spreadsheets/d/1BHaGJHkXxf_UfZdyTKF2zrWNFzIP4IvhaqFMj-83BjU/edit" TargetMode="External"/><Relationship Id="rId203" Type="http://schemas.openxmlformats.org/officeDocument/2006/relationships/hyperlink" Target="https://docs.google.com/spreadsheets/d/1BHaGJHkXxf_UfZdyTKF2zrWNFzIP4IvhaqFMj-83BjU/edit" TargetMode="External"/><Relationship Id="rId209" Type="http://schemas.openxmlformats.org/officeDocument/2006/relationships/hyperlink" Target="https://docs.google.com/spreadsheets/d/1BHaGJHkXxf_UfZdyTKF2zrWNFzIP4IvhaqFMj-83BjU/edit" TargetMode="External"/><Relationship Id="rId208" Type="http://schemas.openxmlformats.org/officeDocument/2006/relationships/hyperlink" Target="https://docs.google.com/spreadsheets/d/1BHaGJHkXxf_UfZdyTKF2zrWNFzIP4IvhaqFMj-83BjU/edit" TargetMode="External"/><Relationship Id="rId207" Type="http://schemas.openxmlformats.org/officeDocument/2006/relationships/hyperlink" Target="https://docs.google.com/spreadsheets/d/1BHaGJHkXxf_UfZdyTKF2zrWNFzIP4IvhaqFMj-83BjU/edit" TargetMode="External"/><Relationship Id="rId202" Type="http://schemas.openxmlformats.org/officeDocument/2006/relationships/hyperlink" Target="https://docs.google.com/spreadsheets/d/1BHaGJHkXxf_UfZdyTKF2zrWNFzIP4IvhaqFMj-83BjU/edit" TargetMode="External"/><Relationship Id="rId201" Type="http://schemas.openxmlformats.org/officeDocument/2006/relationships/hyperlink" Target="https://docs.google.com/spreadsheets/d/1BHaGJHkXxf_UfZdyTKF2zrWNFzIP4IvhaqFMj-83BjU/edit" TargetMode="External"/><Relationship Id="rId200" Type="http://schemas.openxmlformats.org/officeDocument/2006/relationships/hyperlink" Target="https://docs.google.com/spreadsheets/d/1BHaGJHkXxf_UfZdyTKF2zrWNFzIP4IvhaqFMj-83BjU/edit" TargetMode="External"/><Relationship Id="rId316" Type="http://schemas.openxmlformats.org/officeDocument/2006/relationships/vmlDrawing" Target="../drawings/vmlDrawing11.vml"/><Relationship Id="rId315" Type="http://schemas.openxmlformats.org/officeDocument/2006/relationships/drawing" Target="../drawings/drawing13.xml"/><Relationship Id="rId314" Type="http://schemas.openxmlformats.org/officeDocument/2006/relationships/hyperlink" Target="https://docs.google.com/spreadsheets/d/1BHaGJHkXxf_UfZdyTKF2zrWNFzIP4IvhaqFMj-83BjU/edit" TargetMode="External"/><Relationship Id="rId313" Type="http://schemas.openxmlformats.org/officeDocument/2006/relationships/hyperlink" Target="https://docs.google.com/spreadsheets/d/1BHaGJHkXxf_UfZdyTKF2zrWNFzIP4IvhaqFMj-83BjU/edit" TargetMode="External"/><Relationship Id="rId312" Type="http://schemas.openxmlformats.org/officeDocument/2006/relationships/hyperlink" Target="https://docs.google.com/spreadsheets/d/1BHaGJHkXxf_UfZdyTKF2zrWNFzIP4IvhaqFMj-83BjU/edit" TargetMode="External"/><Relationship Id="rId311" Type="http://schemas.openxmlformats.org/officeDocument/2006/relationships/hyperlink" Target="https://docs.google.com/spreadsheets/d/1BHaGJHkXxf_UfZdyTKF2zrWNFzIP4IvhaqFMj-83BjU/edit" TargetMode="External"/><Relationship Id="rId310" Type="http://schemas.openxmlformats.org/officeDocument/2006/relationships/hyperlink" Target="https://docs.google.com/spreadsheets/d/1BHaGJHkXxf_UfZdyTKF2zrWNFzIP4IvhaqFMj-83BjU/ed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21.5"/>
    <col customWidth="1" min="2" max="2" width="51.0"/>
    <col customWidth="1" min="3" max="3" width="54.0"/>
    <col customWidth="1" min="4" max="26" width="8.63"/>
  </cols>
  <sheetData>
    <row r="1" ht="303.0" customHeight="1">
      <c r="A1" s="1" t="s">
        <v>2</v>
      </c>
    </row>
    <row r="2" ht="19.5" customHeight="1"/>
    <row r="3" ht="34.5" customHeight="1">
      <c r="A3" s="3" t="s">
        <v>5</v>
      </c>
      <c r="B3" s="3" t="s">
        <v>9</v>
      </c>
      <c r="C3" s="3" t="s">
        <v>14</v>
      </c>
    </row>
    <row r="4">
      <c r="A4" s="4" t="s">
        <v>21</v>
      </c>
      <c r="B4" s="5" t="s">
        <v>37</v>
      </c>
      <c r="C4" s="5" t="s">
        <v>72</v>
      </c>
    </row>
    <row r="5">
      <c r="A5" s="4" t="s">
        <v>75</v>
      </c>
      <c r="B5" s="5">
        <v>33.0</v>
      </c>
      <c r="C5" s="5" t="s">
        <v>77</v>
      </c>
    </row>
    <row r="6" ht="46.5" customHeight="1">
      <c r="A6" s="4" t="s">
        <v>79</v>
      </c>
      <c r="B6" s="4">
        <v>0.0</v>
      </c>
      <c r="C6" s="4" t="s">
        <v>82</v>
      </c>
    </row>
    <row r="7" ht="225.0" customHeight="1">
      <c r="A7" s="4" t="s">
        <v>83</v>
      </c>
      <c r="B7" s="5">
        <v>3.0</v>
      </c>
      <c r="C7" s="5" t="s">
        <v>127</v>
      </c>
    </row>
    <row r="8" ht="46.5" customHeight="1">
      <c r="A8" s="4" t="s">
        <v>131</v>
      </c>
      <c r="B8" s="4">
        <v>1.0</v>
      </c>
      <c r="C8" s="4" t="s">
        <v>135</v>
      </c>
    </row>
    <row r="9">
      <c r="A9" s="4" t="s">
        <v>137</v>
      </c>
      <c r="B9" s="4">
        <v>3.0</v>
      </c>
      <c r="C9" s="5" t="s">
        <v>139</v>
      </c>
    </row>
    <row r="10" ht="151.5" customHeight="1">
      <c r="A10" s="4" t="s">
        <v>142</v>
      </c>
      <c r="B10" s="5" t="s">
        <v>145</v>
      </c>
      <c r="C10" s="5" t="s">
        <v>148</v>
      </c>
    </row>
    <row r="11" ht="46.5" customHeight="1">
      <c r="A11" s="4" t="s">
        <v>150</v>
      </c>
      <c r="B11" s="4" t="s">
        <v>151</v>
      </c>
      <c r="C11" s="4" t="s">
        <v>152</v>
      </c>
    </row>
    <row r="12" ht="46.5" customHeight="1">
      <c r="A12" s="4" t="s">
        <v>154</v>
      </c>
      <c r="B12" s="4" t="s">
        <v>162</v>
      </c>
      <c r="C12" s="5" t="s">
        <v>167</v>
      </c>
    </row>
    <row r="13" ht="270.0" customHeight="1">
      <c r="A13" s="4" t="s">
        <v>169</v>
      </c>
      <c r="B13" s="5" t="s">
        <v>170</v>
      </c>
      <c r="C13" s="4" t="s">
        <v>171</v>
      </c>
    </row>
    <row r="14" ht="46.5" customHeight="1">
      <c r="A14" s="4" t="s">
        <v>172</v>
      </c>
      <c r="B14" s="4" t="s">
        <v>174</v>
      </c>
      <c r="C14" s="4" t="s">
        <v>175</v>
      </c>
    </row>
    <row r="15">
      <c r="A15" s="4" t="s">
        <v>30</v>
      </c>
      <c r="B15" s="5" t="s">
        <v>178</v>
      </c>
      <c r="C15" s="5" t="s">
        <v>180</v>
      </c>
    </row>
    <row r="16" ht="51.0" customHeight="1">
      <c r="A16" s="4" t="s">
        <v>183</v>
      </c>
      <c r="B16" s="4" t="s">
        <v>185</v>
      </c>
      <c r="C16" s="4" t="s">
        <v>186</v>
      </c>
    </row>
    <row r="17">
      <c r="A17" s="4" t="s">
        <v>22</v>
      </c>
      <c r="B17" s="5" t="s">
        <v>187</v>
      </c>
      <c r="C17" s="5" t="s">
        <v>188</v>
      </c>
    </row>
    <row r="18" ht="85.5" customHeight="1">
      <c r="A18" s="4" t="s">
        <v>189</v>
      </c>
      <c r="B18" s="5" t="s">
        <v>190</v>
      </c>
      <c r="C18" s="5" t="s">
        <v>191</v>
      </c>
    </row>
    <row r="19" ht="46.5" customHeight="1">
      <c r="A19" s="4" t="s">
        <v>192</v>
      </c>
      <c r="B19" s="4" t="s">
        <v>194</v>
      </c>
      <c r="C19" s="4" t="s">
        <v>195</v>
      </c>
    </row>
    <row r="20" ht="46.5" customHeight="1">
      <c r="A20" s="4" t="s">
        <v>196</v>
      </c>
      <c r="B20" s="4" t="s">
        <v>197</v>
      </c>
      <c r="C20" s="4" t="s">
        <v>198</v>
      </c>
    </row>
    <row r="21">
      <c r="A21" s="5" t="s">
        <v>199</v>
      </c>
      <c r="B21" s="5" t="s">
        <v>200</v>
      </c>
      <c r="C21" s="5" t="s">
        <v>201</v>
      </c>
    </row>
    <row r="22">
      <c r="A22" s="5" t="s">
        <v>202</v>
      </c>
      <c r="B22" s="5" t="s">
        <v>203</v>
      </c>
      <c r="C22" s="5" t="s">
        <v>204</v>
      </c>
    </row>
    <row r="23">
      <c r="A23" s="5" t="s">
        <v>205</v>
      </c>
      <c r="B23" s="5" t="s">
        <v>206</v>
      </c>
      <c r="C23" s="5" t="s">
        <v>207</v>
      </c>
    </row>
    <row r="24" ht="432.0" customHeight="1">
      <c r="A24" s="5" t="s">
        <v>208</v>
      </c>
      <c r="B24" s="5" t="s">
        <v>209</v>
      </c>
      <c r="C24" s="5" t="s">
        <v>210</v>
      </c>
    </row>
    <row r="25" ht="142.5" customHeight="1">
      <c r="A25" s="5" t="s">
        <v>211</v>
      </c>
      <c r="B25" s="5" t="s">
        <v>212</v>
      </c>
      <c r="C25" s="5" t="s">
        <v>213</v>
      </c>
    </row>
    <row r="26" ht="142.5" customHeight="1">
      <c r="A26" s="5" t="s">
        <v>214</v>
      </c>
      <c r="B26" s="5" t="s">
        <v>215</v>
      </c>
      <c r="C26" s="5" t="s">
        <v>216</v>
      </c>
    </row>
    <row r="27" ht="142.5" customHeight="1">
      <c r="A27" s="5" t="s">
        <v>217</v>
      </c>
      <c r="B27" s="5" t="s">
        <v>219</v>
      </c>
      <c r="C27" s="5" t="s">
        <v>220</v>
      </c>
    </row>
    <row r="28" ht="142.5" customHeight="1">
      <c r="A28" s="5" t="s">
        <v>221</v>
      </c>
      <c r="B28" s="5" t="s">
        <v>222</v>
      </c>
      <c r="C28" s="5" t="s">
        <v>223</v>
      </c>
    </row>
    <row r="29" ht="142.5" customHeight="1">
      <c r="A29" s="5" t="s">
        <v>224</v>
      </c>
      <c r="B29" s="5" t="s">
        <v>225</v>
      </c>
      <c r="C29" s="5" t="s">
        <v>227</v>
      </c>
    </row>
    <row r="30" ht="142.5" customHeight="1">
      <c r="A30" s="5" t="s">
        <v>229</v>
      </c>
      <c r="B30" s="5" t="s">
        <v>231</v>
      </c>
      <c r="C30" s="5" t="s">
        <v>233</v>
      </c>
    </row>
    <row r="31" ht="142.5" customHeight="1">
      <c r="A31" s="5" t="s">
        <v>235</v>
      </c>
      <c r="B31" s="5" t="s">
        <v>237</v>
      </c>
      <c r="C31" s="5" t="s">
        <v>239</v>
      </c>
    </row>
    <row r="32" ht="165.0" customHeight="1">
      <c r="A32" s="5" t="s">
        <v>240</v>
      </c>
      <c r="B32" s="5" t="s">
        <v>241</v>
      </c>
      <c r="C32" s="5" t="s">
        <v>242</v>
      </c>
    </row>
    <row r="33" ht="165.0" customHeight="1">
      <c r="A33" s="5" t="s">
        <v>243</v>
      </c>
      <c r="B33" s="5" t="s">
        <v>244</v>
      </c>
      <c r="C33" s="5" t="s">
        <v>245</v>
      </c>
    </row>
    <row r="34" ht="165.0" customHeight="1">
      <c r="A34" s="5" t="s">
        <v>246</v>
      </c>
      <c r="B34" s="5" t="s">
        <v>247</v>
      </c>
      <c r="C34" s="5" t="s">
        <v>249</v>
      </c>
    </row>
    <row r="35" ht="165.0" customHeight="1">
      <c r="A35" s="5" t="s">
        <v>252</v>
      </c>
      <c r="B35" s="5" t="s">
        <v>256</v>
      </c>
      <c r="C35" s="5" t="s">
        <v>258</v>
      </c>
    </row>
    <row r="36" ht="165.0" customHeight="1">
      <c r="A36" s="5" t="s">
        <v>260</v>
      </c>
      <c r="B36" s="5" t="s">
        <v>262</v>
      </c>
      <c r="C36" s="5" t="s">
        <v>263</v>
      </c>
    </row>
    <row r="37" ht="165.0" customHeight="1">
      <c r="A37" s="5" t="s">
        <v>265</v>
      </c>
      <c r="B37" s="5" t="s">
        <v>268</v>
      </c>
      <c r="C37" s="5" t="s">
        <v>271</v>
      </c>
    </row>
    <row r="38" ht="165.0" customHeight="1">
      <c r="A38" s="5" t="s">
        <v>272</v>
      </c>
      <c r="B38" s="5" t="s">
        <v>275</v>
      </c>
      <c r="C38" s="5" t="s">
        <v>277</v>
      </c>
    </row>
    <row r="39" ht="165.0" customHeight="1">
      <c r="A39" s="5" t="s">
        <v>278</v>
      </c>
      <c r="B39" s="5" t="s">
        <v>279</v>
      </c>
      <c r="C39" s="5" t="s">
        <v>280</v>
      </c>
    </row>
    <row r="40" ht="165.0" customHeight="1">
      <c r="A40" s="5" t="s">
        <v>281</v>
      </c>
      <c r="B40" s="5" t="s">
        <v>283</v>
      </c>
      <c r="C40" s="5" t="s">
        <v>285</v>
      </c>
    </row>
    <row r="41" ht="165.0" customHeight="1">
      <c r="A41" s="5" t="s">
        <v>289</v>
      </c>
      <c r="B41" s="5" t="s">
        <v>292</v>
      </c>
      <c r="C41" s="5" t="s">
        <v>293</v>
      </c>
    </row>
    <row r="42" ht="165.0" customHeight="1">
      <c r="A42" s="5" t="s">
        <v>295</v>
      </c>
      <c r="B42" s="5" t="s">
        <v>297</v>
      </c>
      <c r="C42" s="5" t="s">
        <v>298</v>
      </c>
    </row>
    <row r="43" ht="165.0" customHeight="1">
      <c r="A43" s="5" t="s">
        <v>299</v>
      </c>
      <c r="B43" s="5" t="s">
        <v>301</v>
      </c>
      <c r="C43" s="5" t="s">
        <v>304</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0.5"/>
    <col customWidth="1" min="2" max="2" width="30.0"/>
    <col customWidth="1" min="3" max="3" width="15.5"/>
    <col customWidth="1" min="4" max="4" width="54.0"/>
    <col customWidth="1" min="5" max="5" width="39.0"/>
    <col customWidth="1" min="6" max="6" width="24.0"/>
    <col customWidth="1" min="7" max="7" width="39.0"/>
    <col customWidth="1" min="8" max="8" width="16.0"/>
    <col customWidth="1" min="9" max="9" width="14.0"/>
    <col customWidth="1" min="10" max="10" width="16.0"/>
    <col customWidth="1" min="11" max="26" width="8.63"/>
  </cols>
  <sheetData>
    <row r="1" ht="19.5" customHeight="1">
      <c r="A1" s="2" t="s">
        <v>0</v>
      </c>
    </row>
    <row r="2" ht="19.5" customHeight="1"/>
    <row r="3" ht="34.5" customHeight="1">
      <c r="A3" s="3" t="s">
        <v>6</v>
      </c>
      <c r="B3" s="3" t="s">
        <v>10</v>
      </c>
      <c r="C3" s="3" t="s">
        <v>13</v>
      </c>
      <c r="D3" s="3" t="s">
        <v>16</v>
      </c>
      <c r="E3" s="3" t="s">
        <v>18</v>
      </c>
      <c r="F3" s="3" t="s">
        <v>22</v>
      </c>
      <c r="G3" s="3" t="s">
        <v>25</v>
      </c>
      <c r="H3" s="3" t="s">
        <v>27</v>
      </c>
      <c r="I3" s="3" t="s">
        <v>29</v>
      </c>
      <c r="J3" s="3" t="s">
        <v>32</v>
      </c>
    </row>
    <row r="4">
      <c r="A4" s="4" t="s">
        <v>31</v>
      </c>
      <c r="B4" s="4" t="s">
        <v>33</v>
      </c>
      <c r="C4" s="4" t="s">
        <v>34</v>
      </c>
      <c r="D4" s="5" t="s">
        <v>38</v>
      </c>
      <c r="E4" s="5" t="s">
        <v>40</v>
      </c>
      <c r="F4" s="5" t="s">
        <v>42</v>
      </c>
      <c r="G4" s="5" t="s">
        <v>43</v>
      </c>
      <c r="H4" s="5" t="s">
        <v>44</v>
      </c>
      <c r="I4" s="5" t="s">
        <v>45</v>
      </c>
      <c r="J4" s="5" t="s">
        <v>46</v>
      </c>
    </row>
    <row r="5">
      <c r="A5" s="4" t="s">
        <v>47</v>
      </c>
      <c r="B5" s="4" t="s">
        <v>48</v>
      </c>
      <c r="C5" s="4" t="s">
        <v>34</v>
      </c>
      <c r="D5" s="5" t="s">
        <v>51</v>
      </c>
      <c r="E5" s="5" t="s">
        <v>53</v>
      </c>
      <c r="F5" s="5" t="s">
        <v>54</v>
      </c>
      <c r="G5" s="5" t="s">
        <v>56</v>
      </c>
      <c r="H5" s="5" t="s">
        <v>57</v>
      </c>
      <c r="I5" s="5" t="s">
        <v>59</v>
      </c>
      <c r="J5" s="5" t="s">
        <v>62</v>
      </c>
    </row>
    <row r="6">
      <c r="A6" s="4" t="s">
        <v>64</v>
      </c>
      <c r="B6" s="4" t="s">
        <v>66</v>
      </c>
      <c r="C6" s="4" t="s">
        <v>34</v>
      </c>
      <c r="D6" s="4" t="s">
        <v>68</v>
      </c>
      <c r="E6" s="5" t="s">
        <v>71</v>
      </c>
      <c r="F6" s="4" t="s">
        <v>54</v>
      </c>
      <c r="G6" s="4" t="s">
        <v>74</v>
      </c>
      <c r="H6" s="4" t="s">
        <v>76</v>
      </c>
      <c r="I6" s="4" t="s">
        <v>86</v>
      </c>
      <c r="J6" s="4" t="s">
        <v>87</v>
      </c>
    </row>
    <row r="7">
      <c r="A7" s="4" t="s">
        <v>89</v>
      </c>
      <c r="B7" s="4" t="s">
        <v>91</v>
      </c>
      <c r="C7" s="4" t="s">
        <v>34</v>
      </c>
      <c r="D7" s="5" t="s">
        <v>97</v>
      </c>
      <c r="E7" s="5" t="s">
        <v>98</v>
      </c>
      <c r="F7" s="5" t="s">
        <v>100</v>
      </c>
      <c r="G7" s="5" t="s">
        <v>106</v>
      </c>
      <c r="H7" s="5" t="s">
        <v>108</v>
      </c>
      <c r="I7" s="5" t="s">
        <v>110</v>
      </c>
      <c r="J7" s="5" t="s">
        <v>111</v>
      </c>
    </row>
    <row r="8">
      <c r="A8" s="4" t="s">
        <v>112</v>
      </c>
      <c r="B8" s="4" t="s">
        <v>113</v>
      </c>
      <c r="C8" s="4" t="s">
        <v>34</v>
      </c>
      <c r="D8" s="5" t="s">
        <v>117</v>
      </c>
      <c r="E8" s="5" t="s">
        <v>119</v>
      </c>
      <c r="F8" s="5" t="s">
        <v>125</v>
      </c>
      <c r="G8" s="5" t="s">
        <v>128</v>
      </c>
      <c r="H8" s="5" t="s">
        <v>129</v>
      </c>
      <c r="I8" s="5" t="s">
        <v>132</v>
      </c>
      <c r="J8" s="5" t="s">
        <v>133</v>
      </c>
    </row>
    <row r="9">
      <c r="A9" s="4" t="s">
        <v>136</v>
      </c>
      <c r="B9" s="4" t="s">
        <v>138</v>
      </c>
      <c r="C9" s="4" t="s">
        <v>34</v>
      </c>
      <c r="D9" s="4" t="s">
        <v>140</v>
      </c>
      <c r="E9" s="5" t="s">
        <v>157</v>
      </c>
      <c r="F9" s="5" t="s">
        <v>158</v>
      </c>
      <c r="G9" s="4" t="s">
        <v>160</v>
      </c>
      <c r="H9" s="4" t="s">
        <v>163</v>
      </c>
      <c r="I9" s="4" t="s">
        <v>165</v>
      </c>
      <c r="J9" s="4" t="s">
        <v>226</v>
      </c>
    </row>
    <row r="10">
      <c r="A10" s="4" t="s">
        <v>228</v>
      </c>
      <c r="B10" s="4" t="s">
        <v>230</v>
      </c>
      <c r="C10" s="4" t="s">
        <v>34</v>
      </c>
      <c r="D10" s="5" t="s">
        <v>232</v>
      </c>
      <c r="E10" s="5" t="s">
        <v>236</v>
      </c>
      <c r="F10" s="5" t="s">
        <v>238</v>
      </c>
      <c r="G10" s="5" t="s">
        <v>248</v>
      </c>
      <c r="H10" s="5" t="s">
        <v>250</v>
      </c>
      <c r="I10" s="5" t="s">
        <v>254</v>
      </c>
      <c r="J10" s="5" t="s">
        <v>257</v>
      </c>
    </row>
    <row r="11">
      <c r="A11" s="4" t="s">
        <v>259</v>
      </c>
      <c r="B11" s="4" t="s">
        <v>266</v>
      </c>
      <c r="C11" s="4" t="s">
        <v>34</v>
      </c>
      <c r="D11" s="4" t="s">
        <v>267</v>
      </c>
      <c r="E11" s="5" t="s">
        <v>270</v>
      </c>
      <c r="F11" s="4" t="s">
        <v>54</v>
      </c>
      <c r="G11" s="4" t="s">
        <v>273</v>
      </c>
      <c r="H11" s="4" t="s">
        <v>274</v>
      </c>
      <c r="I11" s="4" t="s">
        <v>276</v>
      </c>
      <c r="J11" s="4" t="s">
        <v>287</v>
      </c>
    </row>
    <row r="12" ht="330.0" customHeight="1">
      <c r="A12" s="4" t="s">
        <v>290</v>
      </c>
      <c r="B12" s="4" t="s">
        <v>291</v>
      </c>
      <c r="C12" s="4" t="s">
        <v>34</v>
      </c>
      <c r="D12" s="5" t="s">
        <v>303</v>
      </c>
      <c r="E12" s="4" t="s">
        <v>65</v>
      </c>
      <c r="F12" s="5" t="s">
        <v>69</v>
      </c>
      <c r="G12" s="5" t="s">
        <v>305</v>
      </c>
      <c r="H12" s="4" t="s">
        <v>35</v>
      </c>
      <c r="I12" s="4" t="s">
        <v>73</v>
      </c>
      <c r="J12" s="4" t="s">
        <v>306</v>
      </c>
    </row>
    <row r="13">
      <c r="A13" s="4" t="s">
        <v>308</v>
      </c>
      <c r="B13" s="4" t="s">
        <v>309</v>
      </c>
      <c r="C13" s="4" t="s">
        <v>34</v>
      </c>
      <c r="D13" s="4" t="s">
        <v>84</v>
      </c>
      <c r="E13" s="5" t="s">
        <v>90</v>
      </c>
      <c r="F13" s="4" t="s">
        <v>54</v>
      </c>
      <c r="G13" s="4" t="s">
        <v>85</v>
      </c>
      <c r="H13" s="4" t="s">
        <v>80</v>
      </c>
      <c r="I13" s="4" t="s">
        <v>93</v>
      </c>
      <c r="J13" s="4" t="s">
        <v>94</v>
      </c>
    </row>
    <row r="14">
      <c r="A14" s="4" t="s">
        <v>313</v>
      </c>
      <c r="B14" s="4" t="s">
        <v>314</v>
      </c>
      <c r="C14" s="4" t="s">
        <v>34</v>
      </c>
      <c r="D14" s="4" t="s">
        <v>99</v>
      </c>
      <c r="E14" s="5" t="s">
        <v>104</v>
      </c>
      <c r="F14" s="4" t="s">
        <v>100</v>
      </c>
      <c r="G14" s="4" t="s">
        <v>102</v>
      </c>
      <c r="H14" s="4" t="s">
        <v>95</v>
      </c>
      <c r="I14" s="4" t="s">
        <v>93</v>
      </c>
      <c r="J14" s="4" t="s">
        <v>315</v>
      </c>
    </row>
    <row r="15">
      <c r="A15" s="4" t="s">
        <v>316</v>
      </c>
      <c r="B15" s="4" t="s">
        <v>317</v>
      </c>
      <c r="C15" s="4" t="s">
        <v>34</v>
      </c>
      <c r="D15" s="5" t="s">
        <v>323</v>
      </c>
      <c r="E15" s="5" t="s">
        <v>118</v>
      </c>
      <c r="F15" s="4" t="s">
        <v>54</v>
      </c>
      <c r="G15" s="5" t="s">
        <v>116</v>
      </c>
      <c r="H15" s="4" t="s">
        <v>107</v>
      </c>
      <c r="I15" s="4" t="s">
        <v>120</v>
      </c>
      <c r="J15" s="4" t="s">
        <v>121</v>
      </c>
    </row>
    <row r="16" ht="195.0" customHeight="1">
      <c r="A16" s="4" t="s">
        <v>327</v>
      </c>
      <c r="B16" s="4" t="s">
        <v>328</v>
      </c>
      <c r="C16" s="5" t="s">
        <v>124</v>
      </c>
      <c r="D16" s="5" t="s">
        <v>126</v>
      </c>
      <c r="E16" s="5" t="s">
        <v>141</v>
      </c>
      <c r="F16" s="4" t="s">
        <v>54</v>
      </c>
      <c r="G16" s="5" t="s">
        <v>134</v>
      </c>
      <c r="H16" s="4" t="s">
        <v>122</v>
      </c>
      <c r="I16" s="4" t="s">
        <v>120</v>
      </c>
      <c r="J16" s="5" t="s">
        <v>144</v>
      </c>
    </row>
    <row r="17" ht="40.5" customHeight="1">
      <c r="A17" s="4" t="s">
        <v>343</v>
      </c>
      <c r="B17" s="4" t="s">
        <v>345</v>
      </c>
      <c r="C17" s="4" t="s">
        <v>34</v>
      </c>
      <c r="D17" s="5" t="s">
        <v>97</v>
      </c>
      <c r="E17" s="4" t="s">
        <v>155</v>
      </c>
      <c r="F17" s="4" t="s">
        <v>100</v>
      </c>
      <c r="G17" s="5" t="s">
        <v>352</v>
      </c>
      <c r="H17" s="4" t="s">
        <v>146</v>
      </c>
      <c r="I17" s="4" t="s">
        <v>161</v>
      </c>
      <c r="J17" s="4" t="s">
        <v>164</v>
      </c>
    </row>
    <row r="18" ht="40.5" customHeight="1">
      <c r="A18" s="4" t="s">
        <v>354</v>
      </c>
      <c r="B18" s="4" t="s">
        <v>355</v>
      </c>
      <c r="C18" s="4" t="s">
        <v>34</v>
      </c>
      <c r="D18" s="5" t="s">
        <v>356</v>
      </c>
      <c r="E18" s="4" t="s">
        <v>177</v>
      </c>
      <c r="F18" s="5" t="s">
        <v>360</v>
      </c>
      <c r="G18" s="5" t="s">
        <v>361</v>
      </c>
      <c r="H18" s="4" t="s">
        <v>166</v>
      </c>
      <c r="I18" s="4" t="s">
        <v>161</v>
      </c>
      <c r="J18" s="4" t="s">
        <v>181</v>
      </c>
    </row>
    <row r="19" ht="40.5" customHeight="1">
      <c r="A19" s="4" t="s">
        <v>362</v>
      </c>
      <c r="B19" s="4" t="s">
        <v>363</v>
      </c>
      <c r="C19" s="4" t="s">
        <v>34</v>
      </c>
      <c r="D19" s="4" t="s">
        <v>140</v>
      </c>
      <c r="E19" s="4" t="s">
        <v>264</v>
      </c>
      <c r="F19" s="5" t="s">
        <v>158</v>
      </c>
      <c r="G19" s="4" t="s">
        <v>160</v>
      </c>
      <c r="H19" s="4" t="s">
        <v>182</v>
      </c>
      <c r="I19" s="4" t="s">
        <v>161</v>
      </c>
      <c r="J19" s="4" t="s">
        <v>383</v>
      </c>
    </row>
    <row r="20" ht="40.5" customHeight="1">
      <c r="A20" s="4" t="s">
        <v>384</v>
      </c>
      <c r="B20" s="4" t="s">
        <v>387</v>
      </c>
      <c r="C20" s="4" t="s">
        <v>34</v>
      </c>
      <c r="D20" s="5" t="s">
        <v>232</v>
      </c>
      <c r="E20" s="4" t="s">
        <v>336</v>
      </c>
      <c r="F20" s="5" t="s">
        <v>238</v>
      </c>
      <c r="G20" s="5" t="s">
        <v>248</v>
      </c>
      <c r="H20" s="4" t="s">
        <v>324</v>
      </c>
      <c r="I20" s="4" t="s">
        <v>161</v>
      </c>
      <c r="J20" s="4" t="s">
        <v>392</v>
      </c>
    </row>
    <row r="21" ht="40.5" customHeight="1">
      <c r="A21" s="4" t="s">
        <v>394</v>
      </c>
      <c r="B21" s="4" t="s">
        <v>395</v>
      </c>
      <c r="C21" s="4" t="s">
        <v>34</v>
      </c>
      <c r="D21" s="4" t="s">
        <v>267</v>
      </c>
      <c r="E21" s="4" t="s">
        <v>349</v>
      </c>
      <c r="F21" s="4" t="s">
        <v>54</v>
      </c>
      <c r="G21" s="4" t="s">
        <v>273</v>
      </c>
      <c r="H21" s="4" t="s">
        <v>344</v>
      </c>
      <c r="I21" s="4" t="s">
        <v>161</v>
      </c>
      <c r="J21" s="4" t="s">
        <v>350</v>
      </c>
    </row>
    <row r="22">
      <c r="A22" s="4" t="s">
        <v>401</v>
      </c>
      <c r="B22" s="4" t="s">
        <v>402</v>
      </c>
      <c r="C22" s="5" t="s">
        <v>405</v>
      </c>
      <c r="D22" s="5" t="s">
        <v>457</v>
      </c>
      <c r="E22" s="5" t="s">
        <v>90</v>
      </c>
      <c r="F22" s="4" t="s">
        <v>54</v>
      </c>
      <c r="G22" s="5" t="s">
        <v>492</v>
      </c>
      <c r="H22" s="4" t="s">
        <v>80</v>
      </c>
      <c r="I22" s="4" t="s">
        <v>93</v>
      </c>
      <c r="J22" s="5" t="s">
        <v>495</v>
      </c>
    </row>
    <row r="23" ht="195.0" customHeight="1">
      <c r="A23" s="4" t="s">
        <v>496</v>
      </c>
      <c r="B23" s="4" t="s">
        <v>497</v>
      </c>
      <c r="C23" s="5" t="s">
        <v>124</v>
      </c>
      <c r="D23" s="5" t="s">
        <v>511</v>
      </c>
      <c r="E23" s="5" t="s">
        <v>141</v>
      </c>
      <c r="F23" s="4" t="s">
        <v>54</v>
      </c>
      <c r="G23" s="5" t="s">
        <v>134</v>
      </c>
      <c r="H23" s="4" t="s">
        <v>122</v>
      </c>
      <c r="I23" s="4" t="s">
        <v>120</v>
      </c>
      <c r="J23" s="5" t="s">
        <v>144</v>
      </c>
    </row>
    <row r="24" ht="40.5" customHeight="1">
      <c r="A24" s="4" t="s">
        <v>521</v>
      </c>
      <c r="B24" s="4" t="s">
        <v>522</v>
      </c>
      <c r="C24" s="4" t="s">
        <v>34</v>
      </c>
      <c r="D24" s="5" t="s">
        <v>525</v>
      </c>
      <c r="E24" s="5" t="s">
        <v>527</v>
      </c>
      <c r="F24" s="5" t="s">
        <v>69</v>
      </c>
      <c r="G24" s="5" t="s">
        <v>305</v>
      </c>
      <c r="H24" s="4" t="s">
        <v>35</v>
      </c>
      <c r="I24" s="4" t="s">
        <v>73</v>
      </c>
      <c r="J24" s="4" t="s">
        <v>306</v>
      </c>
    </row>
    <row r="25">
      <c r="A25" s="4" t="s">
        <v>533</v>
      </c>
      <c r="B25" s="4" t="s">
        <v>534</v>
      </c>
      <c r="C25" s="4" t="s">
        <v>34</v>
      </c>
      <c r="D25" s="5" t="s">
        <v>549</v>
      </c>
      <c r="E25" s="5" t="s">
        <v>366</v>
      </c>
      <c r="F25" s="5" t="s">
        <v>554</v>
      </c>
      <c r="G25" s="5" t="s">
        <v>570</v>
      </c>
      <c r="H25" s="5" t="s">
        <v>351</v>
      </c>
      <c r="I25" s="5" t="s">
        <v>369</v>
      </c>
      <c r="J25" s="5" t="s">
        <v>607</v>
      </c>
    </row>
    <row r="26">
      <c r="A26" s="4" t="s">
        <v>609</v>
      </c>
      <c r="B26" s="4" t="s">
        <v>611</v>
      </c>
      <c r="C26" s="4" t="s">
        <v>34</v>
      </c>
      <c r="D26" s="5" t="s">
        <v>616</v>
      </c>
      <c r="E26" s="5" t="s">
        <v>118</v>
      </c>
      <c r="F26" s="4" t="s">
        <v>54</v>
      </c>
      <c r="G26" s="5" t="s">
        <v>116</v>
      </c>
      <c r="H26" s="4" t="s">
        <v>107</v>
      </c>
      <c r="I26" s="4" t="s">
        <v>120</v>
      </c>
      <c r="J26" s="4" t="s">
        <v>121</v>
      </c>
    </row>
    <row r="27">
      <c r="A27" s="4" t="s">
        <v>628</v>
      </c>
      <c r="B27" s="4" t="s">
        <v>629</v>
      </c>
      <c r="C27" s="4" t="s">
        <v>34</v>
      </c>
      <c r="D27" s="4" t="s">
        <v>374</v>
      </c>
      <c r="E27" s="5" t="s">
        <v>376</v>
      </c>
      <c r="F27" s="4" t="s">
        <v>54</v>
      </c>
      <c r="G27" s="4" t="s">
        <v>375</v>
      </c>
      <c r="H27" s="4" t="s">
        <v>372</v>
      </c>
      <c r="I27" s="4" t="s">
        <v>377</v>
      </c>
      <c r="J27" s="4" t="s">
        <v>378</v>
      </c>
    </row>
    <row r="28" ht="40.5" customHeight="1">
      <c r="A28" s="4" t="s">
        <v>632</v>
      </c>
      <c r="B28" s="4" t="s">
        <v>633</v>
      </c>
      <c r="C28" s="5" t="s">
        <v>635</v>
      </c>
      <c r="D28" s="5" t="s">
        <v>637</v>
      </c>
      <c r="E28" s="4" t="s">
        <v>504</v>
      </c>
      <c r="F28" s="5" t="s">
        <v>644</v>
      </c>
      <c r="G28" s="5" t="s">
        <v>648</v>
      </c>
      <c r="H28" s="4" t="s">
        <v>379</v>
      </c>
      <c r="I28" s="4" t="s">
        <v>398</v>
      </c>
      <c r="J28" s="5" t="s">
        <v>654</v>
      </c>
    </row>
    <row r="29" ht="195.0" customHeight="1">
      <c r="A29" s="4" t="s">
        <v>656</v>
      </c>
      <c r="B29" s="4" t="s">
        <v>658</v>
      </c>
      <c r="C29" s="5" t="s">
        <v>660</v>
      </c>
      <c r="D29" s="5" t="s">
        <v>663</v>
      </c>
      <c r="E29" s="5" t="s">
        <v>665</v>
      </c>
      <c r="F29" s="5" t="s">
        <v>438</v>
      </c>
      <c r="G29" s="5" t="s">
        <v>678</v>
      </c>
      <c r="H29" s="5" t="s">
        <v>420</v>
      </c>
      <c r="I29" s="5" t="s">
        <v>439</v>
      </c>
      <c r="J29" s="5" t="s">
        <v>440</v>
      </c>
    </row>
    <row r="30" ht="210.0" customHeight="1">
      <c r="A30" s="4" t="s">
        <v>680</v>
      </c>
      <c r="B30" s="4" t="s">
        <v>681</v>
      </c>
      <c r="C30" s="5" t="s">
        <v>443</v>
      </c>
      <c r="D30" s="5" t="s">
        <v>683</v>
      </c>
      <c r="E30" s="5" t="s">
        <v>451</v>
      </c>
      <c r="F30" s="4" t="s">
        <v>54</v>
      </c>
      <c r="G30" s="5" t="s">
        <v>686</v>
      </c>
      <c r="H30" s="4" t="s">
        <v>441</v>
      </c>
      <c r="I30" s="4" t="s">
        <v>452</v>
      </c>
      <c r="J30" s="4" t="s">
        <v>454</v>
      </c>
    </row>
    <row r="31" ht="389.25" customHeight="1">
      <c r="A31" s="4" t="s">
        <v>688</v>
      </c>
      <c r="B31" s="4" t="s">
        <v>689</v>
      </c>
      <c r="C31" s="5" t="s">
        <v>691</v>
      </c>
      <c r="D31" s="5" t="s">
        <v>704</v>
      </c>
      <c r="E31" s="4" t="s">
        <v>406</v>
      </c>
      <c r="F31" s="5" t="s">
        <v>705</v>
      </c>
      <c r="G31" s="5" t="s">
        <v>707</v>
      </c>
      <c r="H31" s="4" t="s">
        <v>370</v>
      </c>
      <c r="I31" s="4" t="s">
        <v>532</v>
      </c>
      <c r="J31" s="5" t="s">
        <v>749</v>
      </c>
    </row>
    <row r="32">
      <c r="A32" s="4" t="s">
        <v>751</v>
      </c>
      <c r="B32" s="4" t="s">
        <v>752</v>
      </c>
      <c r="C32" s="4" t="s">
        <v>34</v>
      </c>
      <c r="D32" s="5" t="s">
        <v>753</v>
      </c>
      <c r="E32" s="5" t="s">
        <v>104</v>
      </c>
      <c r="F32" s="4" t="s">
        <v>100</v>
      </c>
      <c r="G32" s="5" t="s">
        <v>756</v>
      </c>
      <c r="H32" s="4" t="s">
        <v>95</v>
      </c>
      <c r="I32" s="4" t="s">
        <v>93</v>
      </c>
      <c r="J32" s="4" t="s">
        <v>315</v>
      </c>
    </row>
    <row r="33" ht="405.0" customHeight="1">
      <c r="A33" s="4" t="s">
        <v>757</v>
      </c>
      <c r="B33" s="4" t="s">
        <v>758</v>
      </c>
      <c r="C33" s="4" t="s">
        <v>34</v>
      </c>
      <c r="D33" s="5" t="s">
        <v>760</v>
      </c>
      <c r="E33" s="5" t="s">
        <v>762</v>
      </c>
      <c r="F33" s="5" t="s">
        <v>765</v>
      </c>
      <c r="G33" s="5" t="s">
        <v>766</v>
      </c>
      <c r="H33" s="4" t="s">
        <v>538</v>
      </c>
      <c r="I33" s="4" t="s">
        <v>578</v>
      </c>
      <c r="J33" s="5" t="s">
        <v>769</v>
      </c>
    </row>
    <row r="34" ht="612.0" customHeight="1">
      <c r="A34" s="5" t="s">
        <v>748</v>
      </c>
      <c r="B34" s="5" t="s">
        <v>770</v>
      </c>
      <c r="C34" s="5" t="s">
        <v>771</v>
      </c>
      <c r="D34" s="5" t="s">
        <v>772</v>
      </c>
      <c r="E34" s="5" t="s">
        <v>773</v>
      </c>
      <c r="F34" s="5" t="s">
        <v>775</v>
      </c>
      <c r="G34" s="5" t="s">
        <v>777</v>
      </c>
      <c r="H34" s="5" t="s">
        <v>779</v>
      </c>
      <c r="I34" s="5" t="s">
        <v>780</v>
      </c>
      <c r="J34" s="5" t="s">
        <v>781</v>
      </c>
    </row>
    <row r="35" ht="177.75" customHeight="1">
      <c r="A35" s="5" t="s">
        <v>782</v>
      </c>
      <c r="B35" s="5" t="s">
        <v>783</v>
      </c>
      <c r="C35" s="5" t="s">
        <v>784</v>
      </c>
      <c r="D35" s="5" t="s">
        <v>787</v>
      </c>
      <c r="E35" s="5" t="s">
        <v>788</v>
      </c>
      <c r="F35" s="5" t="s">
        <v>789</v>
      </c>
      <c r="G35" s="5" t="s">
        <v>790</v>
      </c>
      <c r="H35" s="5" t="s">
        <v>782</v>
      </c>
      <c r="I35" s="5" t="s">
        <v>791</v>
      </c>
      <c r="J35" s="5" t="s">
        <v>792</v>
      </c>
    </row>
    <row r="36" ht="507.0" customHeight="1">
      <c r="A36" s="5" t="s">
        <v>793</v>
      </c>
      <c r="B36" s="5" t="s">
        <v>794</v>
      </c>
      <c r="C36" s="5" t="s">
        <v>795</v>
      </c>
      <c r="D36" s="5" t="s">
        <v>797</v>
      </c>
      <c r="E36" s="5" t="s">
        <v>798</v>
      </c>
      <c r="F36" s="5" t="s">
        <v>799</v>
      </c>
      <c r="G36" s="5" t="s">
        <v>800</v>
      </c>
      <c r="H36" s="5" t="s">
        <v>802</v>
      </c>
      <c r="I36" s="5" t="s">
        <v>803</v>
      </c>
      <c r="J36" s="5" t="s">
        <v>805</v>
      </c>
    </row>
    <row r="37" ht="342.0" customHeight="1">
      <c r="A37" s="5" t="s">
        <v>807</v>
      </c>
      <c r="B37" s="5" t="s">
        <v>808</v>
      </c>
      <c r="C37" s="5" t="s">
        <v>771</v>
      </c>
      <c r="D37" s="5" t="s">
        <v>810</v>
      </c>
      <c r="E37" s="5" t="s">
        <v>811</v>
      </c>
      <c r="F37" s="5" t="s">
        <v>812</v>
      </c>
      <c r="G37" s="5" t="s">
        <v>815</v>
      </c>
      <c r="H37" s="5" t="s">
        <v>816</v>
      </c>
      <c r="I37" s="5" t="s">
        <v>817</v>
      </c>
      <c r="J37" s="5" t="s">
        <v>821</v>
      </c>
    </row>
    <row r="38" ht="342.0" customHeight="1">
      <c r="A38" s="5" t="s">
        <v>822</v>
      </c>
      <c r="B38" s="5" t="s">
        <v>823</v>
      </c>
      <c r="C38" s="5" t="s">
        <v>824</v>
      </c>
      <c r="D38" s="5" t="s">
        <v>825</v>
      </c>
      <c r="E38" s="5" t="s">
        <v>826</v>
      </c>
      <c r="F38" s="5" t="s">
        <v>827</v>
      </c>
      <c r="G38" s="5" t="s">
        <v>829</v>
      </c>
      <c r="H38" s="5" t="s">
        <v>830</v>
      </c>
      <c r="I38" s="5" t="s">
        <v>831</v>
      </c>
      <c r="J38" s="5" t="s">
        <v>832</v>
      </c>
    </row>
    <row r="39" ht="357.0" customHeight="1">
      <c r="A39" s="5" t="s">
        <v>833</v>
      </c>
      <c r="B39" s="5" t="s">
        <v>834</v>
      </c>
      <c r="C39" s="5" t="s">
        <v>835</v>
      </c>
      <c r="D39" s="5" t="s">
        <v>836</v>
      </c>
      <c r="E39" s="5" t="s">
        <v>837</v>
      </c>
      <c r="F39" s="5" t="s">
        <v>839</v>
      </c>
      <c r="G39" s="5" t="s">
        <v>840</v>
      </c>
      <c r="H39" s="5" t="s">
        <v>841</v>
      </c>
      <c r="I39" s="5" t="s">
        <v>842</v>
      </c>
      <c r="J39" s="5" t="s">
        <v>843</v>
      </c>
    </row>
    <row r="40" ht="132.0" customHeight="1">
      <c r="A40" s="5" t="s">
        <v>844</v>
      </c>
      <c r="B40" s="5" t="s">
        <v>846</v>
      </c>
      <c r="C40" s="5" t="s">
        <v>771</v>
      </c>
      <c r="D40" s="5" t="s">
        <v>848</v>
      </c>
      <c r="E40" s="5" t="s">
        <v>849</v>
      </c>
      <c r="F40" s="4"/>
      <c r="G40" s="5" t="s">
        <v>851</v>
      </c>
      <c r="H40" s="5" t="s">
        <v>844</v>
      </c>
      <c r="I40" s="5" t="s">
        <v>852</v>
      </c>
      <c r="J40" s="5" t="s">
        <v>853</v>
      </c>
    </row>
    <row r="41" ht="132.0" customHeight="1">
      <c r="A41" s="5" t="s">
        <v>854</v>
      </c>
      <c r="B41" s="5" t="s">
        <v>855</v>
      </c>
      <c r="C41" s="5" t="s">
        <v>771</v>
      </c>
      <c r="D41" s="5" t="s">
        <v>856</v>
      </c>
      <c r="E41" s="5" t="s">
        <v>858</v>
      </c>
      <c r="F41" s="4"/>
      <c r="G41" s="5" t="s">
        <v>859</v>
      </c>
      <c r="H41" s="5" t="s">
        <v>854</v>
      </c>
      <c r="I41" s="5" t="s">
        <v>861</v>
      </c>
      <c r="J41" s="5" t="s">
        <v>862</v>
      </c>
    </row>
    <row r="42" ht="162.0" customHeight="1">
      <c r="A42" s="5" t="s">
        <v>863</v>
      </c>
      <c r="B42" s="5" t="s">
        <v>864</v>
      </c>
      <c r="C42" s="5" t="s">
        <v>771</v>
      </c>
      <c r="D42" s="5" t="s">
        <v>865</v>
      </c>
      <c r="E42" s="5" t="s">
        <v>866</v>
      </c>
      <c r="F42" s="4"/>
      <c r="G42" s="5" t="s">
        <v>869</v>
      </c>
      <c r="H42" s="5" t="s">
        <v>863</v>
      </c>
      <c r="I42" s="5" t="s">
        <v>870</v>
      </c>
      <c r="J42" s="5" t="s">
        <v>871</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conditionalFormatting sqref="C4:C42">
    <cfRule type="containsText" dxfId="0" priority="1" operator="containsText" text="Blocked">
      <formula>NOT(ISERROR(SEARCH(("Blocked"),(C4))))</formula>
    </cfRule>
  </conditionalFormatting>
  <conditionalFormatting sqref="C4:C42">
    <cfRule type="containsText" dxfId="1" priority="2" operator="containsText" text="Candidate">
      <formula>NOT(ISERROR(SEARCH(("Candidate"),(C4))))</formula>
    </cfRule>
  </conditionalFormatting>
  <conditionalFormatting sqref="C4:C42">
    <cfRule type="containsText" dxfId="0" priority="3" operator="containsText" text="Review pending">
      <formula>NOT(ISERROR(SEARCH(("Review pending"),(C4))))</formula>
    </cfRule>
  </conditionalFormatting>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9.0"/>
    <col customWidth="1" min="2" max="2" width="30.0"/>
    <col customWidth="1" min="3" max="3" width="19.0"/>
    <col customWidth="1" min="4" max="4" width="18.5"/>
    <col customWidth="1" min="5" max="5" width="53.0"/>
    <col customWidth="1" min="6" max="6" width="49.0"/>
    <col customWidth="1" min="7" max="7" width="35.0"/>
    <col customWidth="1" min="8" max="8" width="17.0"/>
    <col customWidth="1" min="9" max="9" width="33.0"/>
    <col customWidth="1" min="10" max="10" width="25.0"/>
    <col customWidth="1" min="11" max="11" width="14.0"/>
    <col customWidth="1" min="12" max="12" width="16.0"/>
    <col customWidth="1" min="13" max="26" width="8.63"/>
  </cols>
  <sheetData>
    <row r="1" ht="36.0" customHeight="1">
      <c r="A1" s="1" t="s">
        <v>1</v>
      </c>
    </row>
    <row r="2" ht="19.5" customHeight="1"/>
    <row r="3" ht="34.5" customHeight="1">
      <c r="A3" s="3" t="s">
        <v>4</v>
      </c>
      <c r="B3" s="3" t="s">
        <v>8</v>
      </c>
      <c r="C3" s="3" t="s">
        <v>12</v>
      </c>
      <c r="D3" s="3" t="s">
        <v>15</v>
      </c>
      <c r="E3" s="3" t="s">
        <v>19</v>
      </c>
      <c r="F3" s="3" t="s">
        <v>23</v>
      </c>
      <c r="G3" s="3" t="s">
        <v>26</v>
      </c>
      <c r="H3" s="3" t="s">
        <v>28</v>
      </c>
      <c r="I3" s="3" t="s">
        <v>30</v>
      </c>
      <c r="J3" s="3" t="s">
        <v>22</v>
      </c>
      <c r="K3" s="3" t="s">
        <v>29</v>
      </c>
      <c r="L3" s="3" t="s">
        <v>32</v>
      </c>
    </row>
    <row r="4" ht="525.0" customHeight="1">
      <c r="A4" s="4" t="s">
        <v>35</v>
      </c>
      <c r="B4" s="4" t="s">
        <v>36</v>
      </c>
      <c r="C4" s="4" t="s">
        <v>34</v>
      </c>
      <c r="D4" s="4" t="s">
        <v>34</v>
      </c>
      <c r="E4" s="5" t="s">
        <v>50</v>
      </c>
      <c r="F4" s="5" t="s">
        <v>58</v>
      </c>
      <c r="G4" s="4" t="s">
        <v>60</v>
      </c>
      <c r="H4" s="5" t="s">
        <v>63</v>
      </c>
      <c r="I4" s="4" t="s">
        <v>65</v>
      </c>
      <c r="J4" s="5" t="s">
        <v>69</v>
      </c>
      <c r="K4" s="4" t="s">
        <v>73</v>
      </c>
      <c r="L4" s="5" t="s">
        <v>78</v>
      </c>
    </row>
    <row r="5">
      <c r="A5" s="4" t="s">
        <v>80</v>
      </c>
      <c r="B5" s="4" t="s">
        <v>81</v>
      </c>
      <c r="C5" s="4" t="s">
        <v>34</v>
      </c>
      <c r="D5" s="4" t="s">
        <v>34</v>
      </c>
      <c r="E5" s="4" t="s">
        <v>84</v>
      </c>
      <c r="F5" s="4" t="s">
        <v>85</v>
      </c>
      <c r="G5" s="4" t="s">
        <v>60</v>
      </c>
      <c r="H5" s="4" t="s">
        <v>88</v>
      </c>
      <c r="I5" s="5" t="s">
        <v>90</v>
      </c>
      <c r="J5" s="4" t="s">
        <v>54</v>
      </c>
      <c r="K5" s="4" t="s">
        <v>93</v>
      </c>
      <c r="L5" s="4" t="s">
        <v>94</v>
      </c>
    </row>
    <row r="6">
      <c r="A6" s="4" t="s">
        <v>95</v>
      </c>
      <c r="B6" s="4" t="s">
        <v>96</v>
      </c>
      <c r="C6" s="4" t="s">
        <v>34</v>
      </c>
      <c r="D6" s="4" t="s">
        <v>34</v>
      </c>
      <c r="E6" s="4" t="s">
        <v>99</v>
      </c>
      <c r="F6" s="4" t="s">
        <v>102</v>
      </c>
      <c r="G6" s="4" t="s">
        <v>60</v>
      </c>
      <c r="H6" s="4" t="s">
        <v>88</v>
      </c>
      <c r="I6" s="5" t="s">
        <v>104</v>
      </c>
      <c r="J6" s="4" t="s">
        <v>100</v>
      </c>
      <c r="K6" s="4" t="s">
        <v>93</v>
      </c>
      <c r="L6" s="5" t="s">
        <v>105</v>
      </c>
    </row>
    <row r="7">
      <c r="A7" s="4" t="s">
        <v>107</v>
      </c>
      <c r="B7" s="4" t="s">
        <v>109</v>
      </c>
      <c r="C7" s="4" t="s">
        <v>34</v>
      </c>
      <c r="D7" s="4" t="s">
        <v>34</v>
      </c>
      <c r="E7" s="5" t="s">
        <v>115</v>
      </c>
      <c r="F7" s="5" t="s">
        <v>116</v>
      </c>
      <c r="G7" s="4" t="s">
        <v>60</v>
      </c>
      <c r="H7" s="4" t="s">
        <v>88</v>
      </c>
      <c r="I7" s="5" t="s">
        <v>118</v>
      </c>
      <c r="J7" s="4" t="s">
        <v>54</v>
      </c>
      <c r="K7" s="4" t="s">
        <v>120</v>
      </c>
      <c r="L7" s="4" t="s">
        <v>121</v>
      </c>
    </row>
    <row r="8" ht="180.0" customHeight="1">
      <c r="A8" s="4" t="s">
        <v>122</v>
      </c>
      <c r="B8" s="4" t="s">
        <v>123</v>
      </c>
      <c r="C8" s="5" t="s">
        <v>124</v>
      </c>
      <c r="D8" s="4" t="s">
        <v>34</v>
      </c>
      <c r="E8" s="5" t="s">
        <v>126</v>
      </c>
      <c r="F8" s="5" t="s">
        <v>134</v>
      </c>
      <c r="G8" s="4" t="s">
        <v>60</v>
      </c>
      <c r="H8" s="4" t="s">
        <v>88</v>
      </c>
      <c r="I8" s="5" t="s">
        <v>141</v>
      </c>
      <c r="J8" s="4" t="s">
        <v>54</v>
      </c>
      <c r="K8" s="4" t="s">
        <v>120</v>
      </c>
      <c r="L8" s="5" t="s">
        <v>144</v>
      </c>
    </row>
    <row r="9" ht="40.5" customHeight="1">
      <c r="A9" s="4" t="s">
        <v>146</v>
      </c>
      <c r="B9" s="4" t="s">
        <v>147</v>
      </c>
      <c r="C9" s="4" t="s">
        <v>34</v>
      </c>
      <c r="D9" s="4" t="s">
        <v>34</v>
      </c>
      <c r="E9" s="5" t="s">
        <v>149</v>
      </c>
      <c r="F9" s="5" t="s">
        <v>153</v>
      </c>
      <c r="G9" s="4" t="s">
        <v>60</v>
      </c>
      <c r="H9" s="4" t="s">
        <v>88</v>
      </c>
      <c r="I9" s="4" t="s">
        <v>155</v>
      </c>
      <c r="J9" s="5" t="s">
        <v>159</v>
      </c>
      <c r="K9" s="4" t="s">
        <v>161</v>
      </c>
      <c r="L9" s="4" t="s">
        <v>164</v>
      </c>
    </row>
    <row r="10" ht="120.0" customHeight="1">
      <c r="A10" s="4" t="s">
        <v>166</v>
      </c>
      <c r="B10" s="4" t="s">
        <v>168</v>
      </c>
      <c r="C10" s="4" t="s">
        <v>34</v>
      </c>
      <c r="D10" s="4" t="s">
        <v>34</v>
      </c>
      <c r="E10" s="5" t="s">
        <v>173</v>
      </c>
      <c r="F10" s="5" t="s">
        <v>176</v>
      </c>
      <c r="G10" s="4" t="s">
        <v>60</v>
      </c>
      <c r="H10" s="4" t="s">
        <v>88</v>
      </c>
      <c r="I10" s="4" t="s">
        <v>177</v>
      </c>
      <c r="J10" s="5" t="s">
        <v>179</v>
      </c>
      <c r="K10" s="4" t="s">
        <v>161</v>
      </c>
      <c r="L10" s="4" t="s">
        <v>181</v>
      </c>
    </row>
    <row r="11" ht="40.5" customHeight="1">
      <c r="A11" s="4" t="s">
        <v>182</v>
      </c>
      <c r="B11" s="4" t="s">
        <v>184</v>
      </c>
      <c r="C11" s="5" t="s">
        <v>193</v>
      </c>
      <c r="D11" s="4" t="s">
        <v>34</v>
      </c>
      <c r="E11" s="5" t="s">
        <v>218</v>
      </c>
      <c r="F11" s="5" t="s">
        <v>253</v>
      </c>
      <c r="G11" s="4" t="s">
        <v>60</v>
      </c>
      <c r="H11" s="4" t="s">
        <v>88</v>
      </c>
      <c r="I11" s="4" t="s">
        <v>264</v>
      </c>
      <c r="J11" s="5" t="s">
        <v>269</v>
      </c>
      <c r="K11" s="4" t="s">
        <v>161</v>
      </c>
      <c r="L11" s="5" t="s">
        <v>322</v>
      </c>
    </row>
    <row r="12" ht="40.5" customHeight="1">
      <c r="A12" s="4" t="s">
        <v>324</v>
      </c>
      <c r="B12" s="4" t="s">
        <v>325</v>
      </c>
      <c r="C12" s="5" t="s">
        <v>326</v>
      </c>
      <c r="D12" s="4" t="s">
        <v>34</v>
      </c>
      <c r="E12" s="5" t="s">
        <v>333</v>
      </c>
      <c r="F12" s="5" t="s">
        <v>334</v>
      </c>
      <c r="G12" s="4" t="s">
        <v>60</v>
      </c>
      <c r="H12" s="4" t="s">
        <v>88</v>
      </c>
      <c r="I12" s="4" t="s">
        <v>336</v>
      </c>
      <c r="J12" s="5" t="s">
        <v>338</v>
      </c>
      <c r="K12" s="4" t="s">
        <v>161</v>
      </c>
      <c r="L12" s="5" t="s">
        <v>342</v>
      </c>
    </row>
    <row r="13" ht="40.5" customHeight="1">
      <c r="A13" s="4" t="s">
        <v>344</v>
      </c>
      <c r="B13" s="4" t="s">
        <v>346</v>
      </c>
      <c r="C13" s="4" t="s">
        <v>34</v>
      </c>
      <c r="D13" s="4" t="s">
        <v>34</v>
      </c>
      <c r="E13" s="4" t="s">
        <v>267</v>
      </c>
      <c r="F13" s="4" t="s">
        <v>273</v>
      </c>
      <c r="G13" s="4" t="s">
        <v>60</v>
      </c>
      <c r="H13" s="4" t="s">
        <v>88</v>
      </c>
      <c r="I13" s="4" t="s">
        <v>349</v>
      </c>
      <c r="J13" s="4" t="s">
        <v>54</v>
      </c>
      <c r="K13" s="4" t="s">
        <v>161</v>
      </c>
      <c r="L13" s="4" t="s">
        <v>350</v>
      </c>
    </row>
    <row r="14">
      <c r="A14" s="4" t="s">
        <v>351</v>
      </c>
      <c r="B14" s="4" t="s">
        <v>353</v>
      </c>
      <c r="C14" s="4" t="s">
        <v>34</v>
      </c>
      <c r="D14" s="4" t="s">
        <v>34</v>
      </c>
      <c r="E14" s="5" t="s">
        <v>359</v>
      </c>
      <c r="F14" s="5" t="s">
        <v>364</v>
      </c>
      <c r="G14" s="5" t="s">
        <v>365</v>
      </c>
      <c r="H14" s="5" t="s">
        <v>88</v>
      </c>
      <c r="I14" s="5" t="s">
        <v>366</v>
      </c>
      <c r="J14" s="5" t="s">
        <v>367</v>
      </c>
      <c r="K14" s="5" t="s">
        <v>369</v>
      </c>
      <c r="L14" s="5" t="s">
        <v>371</v>
      </c>
    </row>
    <row r="15">
      <c r="A15" s="4" t="s">
        <v>372</v>
      </c>
      <c r="B15" s="4" t="s">
        <v>373</v>
      </c>
      <c r="C15" s="4" t="s">
        <v>34</v>
      </c>
      <c r="D15" s="4" t="s">
        <v>34</v>
      </c>
      <c r="E15" s="4" t="s">
        <v>374</v>
      </c>
      <c r="F15" s="4" t="s">
        <v>375</v>
      </c>
      <c r="G15" s="4" t="s">
        <v>60</v>
      </c>
      <c r="H15" s="4" t="s">
        <v>88</v>
      </c>
      <c r="I15" s="5" t="s">
        <v>376</v>
      </c>
      <c r="J15" s="4" t="s">
        <v>54</v>
      </c>
      <c r="K15" s="4" t="s">
        <v>377</v>
      </c>
      <c r="L15" s="4" t="s">
        <v>378</v>
      </c>
    </row>
    <row r="16" ht="165.0" customHeight="1">
      <c r="A16" s="4" t="s">
        <v>379</v>
      </c>
      <c r="B16" s="4" t="s">
        <v>380</v>
      </c>
      <c r="C16" s="5" t="s">
        <v>381</v>
      </c>
      <c r="D16" s="4" t="s">
        <v>34</v>
      </c>
      <c r="E16" s="5" t="s">
        <v>382</v>
      </c>
      <c r="F16" s="5" t="s">
        <v>386</v>
      </c>
      <c r="G16" s="4" t="s">
        <v>60</v>
      </c>
      <c r="H16" s="4" t="s">
        <v>88</v>
      </c>
      <c r="I16" s="5" t="s">
        <v>388</v>
      </c>
      <c r="J16" s="5" t="s">
        <v>397</v>
      </c>
      <c r="K16" s="4" t="s">
        <v>398</v>
      </c>
      <c r="L16" s="5" t="s">
        <v>419</v>
      </c>
    </row>
    <row r="17">
      <c r="A17" s="4" t="s">
        <v>420</v>
      </c>
      <c r="B17" s="4" t="s">
        <v>421</v>
      </c>
      <c r="C17" s="4" t="s">
        <v>34</v>
      </c>
      <c r="D17" s="4" t="s">
        <v>34</v>
      </c>
      <c r="E17" s="5" t="s">
        <v>423</v>
      </c>
      <c r="F17" s="5" t="s">
        <v>430</v>
      </c>
      <c r="G17" s="5" t="s">
        <v>433</v>
      </c>
      <c r="H17" s="5" t="s">
        <v>88</v>
      </c>
      <c r="I17" s="5" t="s">
        <v>437</v>
      </c>
      <c r="J17" s="5" t="s">
        <v>438</v>
      </c>
      <c r="K17" s="5" t="s">
        <v>439</v>
      </c>
      <c r="L17" s="5" t="s">
        <v>440</v>
      </c>
    </row>
    <row r="18" ht="180.0" customHeight="1">
      <c r="A18" s="4" t="s">
        <v>441</v>
      </c>
      <c r="B18" s="4" t="s">
        <v>442</v>
      </c>
      <c r="C18" s="5" t="s">
        <v>443</v>
      </c>
      <c r="D18" s="4" t="s">
        <v>34</v>
      </c>
      <c r="E18" s="5" t="s">
        <v>445</v>
      </c>
      <c r="F18" s="5" t="s">
        <v>447</v>
      </c>
      <c r="G18" s="4" t="s">
        <v>60</v>
      </c>
      <c r="H18" s="4" t="s">
        <v>88</v>
      </c>
      <c r="I18" s="5" t="s">
        <v>451</v>
      </c>
      <c r="J18" s="4" t="s">
        <v>54</v>
      </c>
      <c r="K18" s="4" t="s">
        <v>452</v>
      </c>
      <c r="L18" s="4" t="s">
        <v>454</v>
      </c>
    </row>
    <row r="19" ht="389.25" customHeight="1">
      <c r="A19" s="4" t="s">
        <v>370</v>
      </c>
      <c r="B19" s="4" t="s">
        <v>456</v>
      </c>
      <c r="C19" s="5" t="s">
        <v>461</v>
      </c>
      <c r="D19" s="4" t="s">
        <v>34</v>
      </c>
      <c r="E19" s="5" t="s">
        <v>484</v>
      </c>
      <c r="F19" s="5" t="s">
        <v>507</v>
      </c>
      <c r="G19" s="4" t="s">
        <v>60</v>
      </c>
      <c r="H19" s="4" t="s">
        <v>88</v>
      </c>
      <c r="I19" s="4" t="s">
        <v>406</v>
      </c>
      <c r="J19" s="5" t="s">
        <v>530</v>
      </c>
      <c r="K19" s="4" t="s">
        <v>532</v>
      </c>
      <c r="L19" s="5" t="s">
        <v>544</v>
      </c>
    </row>
    <row r="20" ht="40.5" customHeight="1">
      <c r="A20" s="4" t="s">
        <v>538</v>
      </c>
      <c r="B20" s="4" t="s">
        <v>547</v>
      </c>
      <c r="C20" s="4" t="s">
        <v>34</v>
      </c>
      <c r="D20" s="4" t="s">
        <v>34</v>
      </c>
      <c r="E20" s="5" t="s">
        <v>557</v>
      </c>
      <c r="F20" s="5" t="s">
        <v>561</v>
      </c>
      <c r="G20" s="4" t="s">
        <v>60</v>
      </c>
      <c r="H20" s="4" t="s">
        <v>88</v>
      </c>
      <c r="I20" s="5" t="s">
        <v>573</v>
      </c>
      <c r="J20" s="5" t="s">
        <v>577</v>
      </c>
      <c r="K20" s="4" t="s">
        <v>578</v>
      </c>
      <c r="L20" s="5" t="s">
        <v>582</v>
      </c>
    </row>
    <row r="21" ht="64.5" customHeight="1">
      <c r="A21" s="4" t="s">
        <v>581</v>
      </c>
      <c r="B21" s="4" t="s">
        <v>585</v>
      </c>
      <c r="C21" s="5" t="s">
        <v>587</v>
      </c>
      <c r="D21" s="4" t="s">
        <v>34</v>
      </c>
      <c r="E21" s="5" t="s">
        <v>590</v>
      </c>
      <c r="F21" s="5" t="s">
        <v>593</v>
      </c>
      <c r="G21" s="4" t="s">
        <v>60</v>
      </c>
      <c r="H21" s="4" t="s">
        <v>88</v>
      </c>
      <c r="I21" s="4" t="s">
        <v>596</v>
      </c>
      <c r="J21" s="4" t="s">
        <v>598</v>
      </c>
      <c r="K21" s="4" t="s">
        <v>307</v>
      </c>
      <c r="L21" s="5" t="s">
        <v>600</v>
      </c>
    </row>
    <row r="22" ht="195.0" customHeight="1">
      <c r="A22" s="4" t="s">
        <v>601</v>
      </c>
      <c r="B22" s="4" t="s">
        <v>602</v>
      </c>
      <c r="C22" s="5" t="s">
        <v>604</v>
      </c>
      <c r="D22" s="4" t="s">
        <v>34</v>
      </c>
      <c r="E22" s="5" t="s">
        <v>618</v>
      </c>
      <c r="F22" s="5" t="s">
        <v>624</v>
      </c>
      <c r="G22" s="4" t="s">
        <v>60</v>
      </c>
      <c r="H22" s="4" t="s">
        <v>88</v>
      </c>
      <c r="I22" s="4" t="s">
        <v>626</v>
      </c>
      <c r="J22" s="5" t="s">
        <v>630</v>
      </c>
      <c r="K22" s="4" t="s">
        <v>307</v>
      </c>
      <c r="L22" s="5" t="s">
        <v>631</v>
      </c>
    </row>
    <row r="23">
      <c r="A23" s="4" t="s">
        <v>546</v>
      </c>
      <c r="B23" s="4" t="s">
        <v>634</v>
      </c>
      <c r="C23" s="5" t="s">
        <v>636</v>
      </c>
      <c r="D23" s="4" t="s">
        <v>34</v>
      </c>
      <c r="E23" s="5" t="s">
        <v>638</v>
      </c>
      <c r="F23" s="5" t="s">
        <v>639</v>
      </c>
      <c r="G23" s="4" t="s">
        <v>60</v>
      </c>
      <c r="H23" s="4" t="s">
        <v>88</v>
      </c>
      <c r="I23" s="5" t="s">
        <v>640</v>
      </c>
      <c r="J23" s="5" t="s">
        <v>641</v>
      </c>
      <c r="K23" s="4" t="s">
        <v>578</v>
      </c>
      <c r="L23" s="5" t="s">
        <v>642</v>
      </c>
    </row>
    <row r="24">
      <c r="A24" s="4" t="s">
        <v>643</v>
      </c>
      <c r="B24" s="4" t="s">
        <v>645</v>
      </c>
      <c r="C24" s="4" t="s">
        <v>34</v>
      </c>
      <c r="D24" s="4" t="s">
        <v>34</v>
      </c>
      <c r="E24" s="4" t="s">
        <v>646</v>
      </c>
      <c r="F24" s="4" t="s">
        <v>647</v>
      </c>
      <c r="G24" s="4" t="s">
        <v>60</v>
      </c>
      <c r="H24" s="4" t="s">
        <v>88</v>
      </c>
      <c r="I24" s="5" t="s">
        <v>649</v>
      </c>
      <c r="J24" s="4" t="s">
        <v>54</v>
      </c>
      <c r="K24" s="4" t="s">
        <v>650</v>
      </c>
      <c r="L24" s="4" t="s">
        <v>651</v>
      </c>
    </row>
    <row r="25">
      <c r="A25" s="4" t="s">
        <v>652</v>
      </c>
      <c r="B25" s="4" t="s">
        <v>653</v>
      </c>
      <c r="C25" s="4" t="s">
        <v>34</v>
      </c>
      <c r="D25" s="4" t="s">
        <v>34</v>
      </c>
      <c r="E25" s="4" t="s">
        <v>655</v>
      </c>
      <c r="F25" s="4" t="s">
        <v>657</v>
      </c>
      <c r="G25" s="4" t="s">
        <v>60</v>
      </c>
      <c r="H25" s="4" t="s">
        <v>88</v>
      </c>
      <c r="I25" s="5" t="s">
        <v>659</v>
      </c>
      <c r="J25" s="4" t="s">
        <v>54</v>
      </c>
      <c r="K25" s="4" t="s">
        <v>650</v>
      </c>
      <c r="L25" s="4" t="s">
        <v>661</v>
      </c>
    </row>
    <row r="26">
      <c r="A26" s="4" t="s">
        <v>662</v>
      </c>
      <c r="B26" s="4" t="s">
        <v>664</v>
      </c>
      <c r="C26" s="4" t="s">
        <v>34</v>
      </c>
      <c r="D26" s="4" t="s">
        <v>34</v>
      </c>
      <c r="E26" s="4" t="s">
        <v>666</v>
      </c>
      <c r="F26" s="4" t="s">
        <v>667</v>
      </c>
      <c r="G26" s="4" t="s">
        <v>60</v>
      </c>
      <c r="H26" s="4" t="s">
        <v>88</v>
      </c>
      <c r="I26" s="5" t="s">
        <v>668</v>
      </c>
      <c r="J26" s="4" t="s">
        <v>54</v>
      </c>
      <c r="K26" s="4" t="s">
        <v>650</v>
      </c>
      <c r="L26" s="4" t="s">
        <v>669</v>
      </c>
    </row>
    <row r="27">
      <c r="A27" s="4" t="s">
        <v>670</v>
      </c>
      <c r="B27" s="4" t="s">
        <v>671</v>
      </c>
      <c r="C27" s="4" t="s">
        <v>34</v>
      </c>
      <c r="D27" s="4" t="s">
        <v>34</v>
      </c>
      <c r="E27" s="5" t="s">
        <v>673</v>
      </c>
      <c r="F27" s="5" t="s">
        <v>674</v>
      </c>
      <c r="G27" s="4" t="s">
        <v>60</v>
      </c>
      <c r="H27" s="4" t="s">
        <v>88</v>
      </c>
      <c r="I27" s="5" t="s">
        <v>675</v>
      </c>
      <c r="J27" s="4" t="s">
        <v>54</v>
      </c>
      <c r="K27" s="4" t="s">
        <v>676</v>
      </c>
      <c r="L27" s="5" t="s">
        <v>677</v>
      </c>
    </row>
    <row r="28" ht="40.5" customHeight="1">
      <c r="A28" s="4" t="s">
        <v>571</v>
      </c>
      <c r="B28" s="4" t="s">
        <v>679</v>
      </c>
      <c r="C28" s="4" t="s">
        <v>34</v>
      </c>
      <c r="D28" s="4" t="s">
        <v>34</v>
      </c>
      <c r="E28" s="4" t="s">
        <v>567</v>
      </c>
      <c r="F28" s="4" t="s">
        <v>568</v>
      </c>
      <c r="G28" s="4" t="s">
        <v>60</v>
      </c>
      <c r="H28" s="4" t="s">
        <v>88</v>
      </c>
      <c r="I28" s="4" t="s">
        <v>569</v>
      </c>
      <c r="J28" s="4" t="s">
        <v>54</v>
      </c>
      <c r="K28" s="4" t="s">
        <v>572</v>
      </c>
      <c r="L28" s="4" t="s">
        <v>682</v>
      </c>
    </row>
    <row r="29">
      <c r="A29" s="4" t="s">
        <v>684</v>
      </c>
      <c r="B29" s="4" t="s">
        <v>685</v>
      </c>
      <c r="C29" s="5" t="s">
        <v>34</v>
      </c>
      <c r="D29" s="5" t="s">
        <v>34</v>
      </c>
      <c r="E29" s="5" t="s">
        <v>687</v>
      </c>
      <c r="F29" s="5" t="s">
        <v>690</v>
      </c>
      <c r="G29" s="5" t="s">
        <v>692</v>
      </c>
      <c r="H29" s="5" t="s">
        <v>88</v>
      </c>
      <c r="I29" s="5" t="s">
        <v>693</v>
      </c>
      <c r="J29" s="5" t="s">
        <v>694</v>
      </c>
      <c r="K29" s="5" t="s">
        <v>696</v>
      </c>
      <c r="L29" s="5" t="s">
        <v>698</v>
      </c>
    </row>
    <row r="30" ht="315.0" customHeight="1">
      <c r="A30" s="4" t="s">
        <v>699</v>
      </c>
      <c r="B30" s="4" t="s">
        <v>700</v>
      </c>
      <c r="C30" s="5" t="s">
        <v>702</v>
      </c>
      <c r="D30" s="5" t="s">
        <v>703</v>
      </c>
      <c r="E30" s="5" t="s">
        <v>706</v>
      </c>
      <c r="F30" s="5" t="s">
        <v>712</v>
      </c>
      <c r="G30" s="5" t="s">
        <v>713</v>
      </c>
      <c r="H30" s="5" t="s">
        <v>714</v>
      </c>
      <c r="I30" s="5" t="s">
        <v>715</v>
      </c>
      <c r="J30" s="5" t="s">
        <v>716</v>
      </c>
      <c r="K30" s="5" t="s">
        <v>717</v>
      </c>
      <c r="L30" s="5" t="s">
        <v>719</v>
      </c>
    </row>
    <row r="31">
      <c r="A31" s="4" t="s">
        <v>720</v>
      </c>
      <c r="B31" s="4" t="s">
        <v>721</v>
      </c>
      <c r="C31" s="4" t="s">
        <v>34</v>
      </c>
      <c r="D31" s="4" t="s">
        <v>34</v>
      </c>
      <c r="E31" s="4" t="s">
        <v>722</v>
      </c>
      <c r="F31" s="4" t="s">
        <v>723</v>
      </c>
      <c r="G31" s="4" t="s">
        <v>60</v>
      </c>
      <c r="H31" s="4" t="s">
        <v>652</v>
      </c>
      <c r="I31" s="5" t="s">
        <v>724</v>
      </c>
      <c r="J31" s="4" t="s">
        <v>54</v>
      </c>
      <c r="K31" s="4" t="s">
        <v>650</v>
      </c>
      <c r="L31" s="5" t="s">
        <v>725</v>
      </c>
    </row>
    <row r="32" ht="270.0" customHeight="1">
      <c r="A32" s="4" t="s">
        <v>726</v>
      </c>
      <c r="B32" s="4" t="s">
        <v>727</v>
      </c>
      <c r="C32" s="5" t="s">
        <v>730</v>
      </c>
      <c r="D32" s="5" t="s">
        <v>731</v>
      </c>
      <c r="E32" s="5" t="s">
        <v>736</v>
      </c>
      <c r="F32" s="5" t="s">
        <v>737</v>
      </c>
      <c r="G32" s="5" t="s">
        <v>739</v>
      </c>
      <c r="H32" s="5" t="s">
        <v>57</v>
      </c>
      <c r="I32" s="5" t="s">
        <v>740</v>
      </c>
      <c r="J32" s="5" t="s">
        <v>741</v>
      </c>
      <c r="K32" s="5" t="s">
        <v>742</v>
      </c>
      <c r="L32" s="5" t="s">
        <v>743</v>
      </c>
    </row>
    <row r="33" ht="412.5" customHeight="1">
      <c r="A33" s="4" t="s">
        <v>744</v>
      </c>
      <c r="B33" s="4" t="s">
        <v>745</v>
      </c>
      <c r="C33" s="5" t="s">
        <v>750</v>
      </c>
      <c r="D33" s="5" t="s">
        <v>754</v>
      </c>
      <c r="E33" s="5" t="s">
        <v>759</v>
      </c>
      <c r="F33" s="5" t="s">
        <v>761</v>
      </c>
      <c r="G33" s="5" t="s">
        <v>763</v>
      </c>
      <c r="H33" s="5" t="s">
        <v>432</v>
      </c>
      <c r="I33" s="5" t="s">
        <v>764</v>
      </c>
      <c r="J33" s="5" t="s">
        <v>767</v>
      </c>
      <c r="K33" s="5" t="s">
        <v>768</v>
      </c>
      <c r="L33" s="5" t="s">
        <v>774</v>
      </c>
    </row>
    <row r="34" ht="570.0" customHeight="1">
      <c r="A34" s="4" t="s">
        <v>776</v>
      </c>
      <c r="B34" s="4" t="s">
        <v>778</v>
      </c>
      <c r="C34" s="5" t="s">
        <v>785</v>
      </c>
      <c r="D34" s="5" t="s">
        <v>786</v>
      </c>
      <c r="E34" s="5" t="s">
        <v>796</v>
      </c>
      <c r="F34" s="5" t="s">
        <v>801</v>
      </c>
      <c r="G34" s="5" t="s">
        <v>804</v>
      </c>
      <c r="H34" s="4" t="s">
        <v>806</v>
      </c>
      <c r="I34" s="5" t="s">
        <v>809</v>
      </c>
      <c r="J34" s="5" t="s">
        <v>813</v>
      </c>
      <c r="K34" s="4" t="s">
        <v>814</v>
      </c>
      <c r="L34" s="5" t="s">
        <v>818</v>
      </c>
    </row>
    <row r="35">
      <c r="A35" s="4" t="s">
        <v>819</v>
      </c>
      <c r="B35" s="4" t="s">
        <v>820</v>
      </c>
      <c r="C35" s="5" t="s">
        <v>828</v>
      </c>
      <c r="D35" s="5" t="s">
        <v>34</v>
      </c>
      <c r="E35" s="5" t="s">
        <v>838</v>
      </c>
      <c r="F35" s="5" t="s">
        <v>845</v>
      </c>
      <c r="G35" s="5" t="s">
        <v>847</v>
      </c>
      <c r="H35" s="5" t="s">
        <v>432</v>
      </c>
      <c r="I35" s="5" t="s">
        <v>850</v>
      </c>
      <c r="J35" s="5" t="s">
        <v>857</v>
      </c>
      <c r="K35" s="5" t="s">
        <v>860</v>
      </c>
      <c r="L35" s="5" t="s">
        <v>867</v>
      </c>
    </row>
    <row r="36">
      <c r="A36" s="4" t="s">
        <v>621</v>
      </c>
      <c r="B36" s="4" t="s">
        <v>868</v>
      </c>
      <c r="C36" s="4" t="s">
        <v>34</v>
      </c>
      <c r="D36" s="4" t="s">
        <v>34</v>
      </c>
      <c r="E36" s="5" t="s">
        <v>872</v>
      </c>
      <c r="F36" s="5" t="s">
        <v>873</v>
      </c>
      <c r="G36" s="4" t="s">
        <v>874</v>
      </c>
      <c r="H36" s="4" t="s">
        <v>413</v>
      </c>
      <c r="I36" s="5" t="s">
        <v>875</v>
      </c>
      <c r="J36" s="5" t="s">
        <v>876</v>
      </c>
      <c r="K36" s="4" t="s">
        <v>877</v>
      </c>
      <c r="L36" s="5" t="s">
        <v>878</v>
      </c>
    </row>
    <row r="37" ht="675.0" customHeight="1">
      <c r="A37" s="5" t="s">
        <v>879</v>
      </c>
      <c r="B37" s="5" t="s">
        <v>880</v>
      </c>
      <c r="C37" s="5" t="s">
        <v>881</v>
      </c>
      <c r="D37" s="5" t="s">
        <v>34</v>
      </c>
      <c r="E37" s="5" t="s">
        <v>882</v>
      </c>
      <c r="F37" s="5" t="s">
        <v>883</v>
      </c>
      <c r="G37" s="5" t="s">
        <v>884</v>
      </c>
      <c r="H37" s="5" t="s">
        <v>88</v>
      </c>
      <c r="I37" s="5" t="s">
        <v>885</v>
      </c>
      <c r="J37" s="5" t="s">
        <v>886</v>
      </c>
      <c r="K37" s="5" t="s">
        <v>887</v>
      </c>
      <c r="L37" s="5" t="s">
        <v>888</v>
      </c>
    </row>
    <row r="38" ht="1987.5" customHeight="1">
      <c r="A38" s="5" t="s">
        <v>462</v>
      </c>
      <c r="B38" s="5" t="s">
        <v>889</v>
      </c>
      <c r="C38" s="5" t="s">
        <v>890</v>
      </c>
      <c r="D38" s="5" t="s">
        <v>34</v>
      </c>
      <c r="E38" s="5" t="s">
        <v>891</v>
      </c>
      <c r="F38" s="5" t="s">
        <v>892</v>
      </c>
      <c r="G38" s="5" t="s">
        <v>893</v>
      </c>
      <c r="H38" s="5" t="s">
        <v>88</v>
      </c>
      <c r="I38" s="5" t="s">
        <v>894</v>
      </c>
      <c r="J38" s="5" t="s">
        <v>895</v>
      </c>
      <c r="K38" s="5" t="s">
        <v>463</v>
      </c>
      <c r="L38" s="5" t="s">
        <v>896</v>
      </c>
    </row>
    <row r="39">
      <c r="A39" s="5" t="s">
        <v>897</v>
      </c>
      <c r="B39" s="5" t="s">
        <v>898</v>
      </c>
      <c r="C39" s="5" t="s">
        <v>34</v>
      </c>
      <c r="D39" s="5" t="s">
        <v>34</v>
      </c>
      <c r="E39" s="5" t="s">
        <v>899</v>
      </c>
      <c r="F39" s="5" t="s">
        <v>900</v>
      </c>
      <c r="G39" s="5" t="s">
        <v>901</v>
      </c>
      <c r="H39" s="5" t="s">
        <v>88</v>
      </c>
      <c r="I39" s="5" t="s">
        <v>902</v>
      </c>
      <c r="J39" s="5" t="s">
        <v>903</v>
      </c>
      <c r="K39" s="5" t="s">
        <v>904</v>
      </c>
      <c r="L39" s="5" t="s">
        <v>905</v>
      </c>
    </row>
    <row r="40" ht="117.0" customHeight="1">
      <c r="A40" s="5" t="s">
        <v>802</v>
      </c>
      <c r="B40" s="5" t="s">
        <v>906</v>
      </c>
      <c r="C40" s="5" t="s">
        <v>907</v>
      </c>
      <c r="D40" s="5" t="s">
        <v>34</v>
      </c>
      <c r="E40" s="5" t="s">
        <v>908</v>
      </c>
      <c r="F40" s="5" t="s">
        <v>909</v>
      </c>
      <c r="G40" s="5" t="s">
        <v>910</v>
      </c>
      <c r="H40" s="5" t="s">
        <v>88</v>
      </c>
      <c r="I40" s="5" t="s">
        <v>911</v>
      </c>
      <c r="J40" s="5" t="s">
        <v>912</v>
      </c>
      <c r="K40" s="5" t="s">
        <v>913</v>
      </c>
      <c r="L40" s="5" t="s">
        <v>914</v>
      </c>
    </row>
    <row r="41" ht="2464.5" customHeight="1">
      <c r="A41" s="5" t="s">
        <v>748</v>
      </c>
      <c r="B41" s="5" t="s">
        <v>770</v>
      </c>
      <c r="C41" s="5" t="s">
        <v>915</v>
      </c>
      <c r="D41" s="5" t="s">
        <v>916</v>
      </c>
      <c r="E41" s="5" t="s">
        <v>917</v>
      </c>
      <c r="F41" s="5" t="s">
        <v>918</v>
      </c>
      <c r="G41" s="5" t="s">
        <v>919</v>
      </c>
      <c r="H41" s="5" t="s">
        <v>779</v>
      </c>
      <c r="I41" s="5" t="s">
        <v>920</v>
      </c>
      <c r="J41" s="5" t="s">
        <v>775</v>
      </c>
      <c r="K41" s="5" t="s">
        <v>780</v>
      </c>
      <c r="L41" s="5" t="s">
        <v>921</v>
      </c>
    </row>
    <row r="42" ht="177.75" customHeight="1">
      <c r="A42" s="5" t="s">
        <v>782</v>
      </c>
      <c r="B42" s="5" t="s">
        <v>783</v>
      </c>
      <c r="C42" s="5" t="s">
        <v>922</v>
      </c>
      <c r="D42" s="5" t="s">
        <v>923</v>
      </c>
      <c r="E42" s="5" t="s">
        <v>787</v>
      </c>
      <c r="F42" s="5" t="s">
        <v>924</v>
      </c>
      <c r="G42" s="5" t="s">
        <v>925</v>
      </c>
      <c r="H42" s="5"/>
      <c r="I42" s="5" t="s">
        <v>788</v>
      </c>
      <c r="J42" s="5" t="s">
        <v>789</v>
      </c>
      <c r="K42" s="5" t="s">
        <v>791</v>
      </c>
      <c r="L42" s="5" t="s">
        <v>926</v>
      </c>
    </row>
    <row r="43" ht="522.0" customHeight="1">
      <c r="A43" s="5" t="s">
        <v>793</v>
      </c>
      <c r="B43" s="5" t="s">
        <v>794</v>
      </c>
      <c r="C43" s="5" t="s">
        <v>915</v>
      </c>
      <c r="D43" s="5" t="s">
        <v>927</v>
      </c>
      <c r="E43" s="5" t="s">
        <v>797</v>
      </c>
      <c r="F43" s="5" t="s">
        <v>928</v>
      </c>
      <c r="G43" s="5" t="s">
        <v>929</v>
      </c>
      <c r="H43" s="5" t="s">
        <v>802</v>
      </c>
      <c r="I43" s="5" t="s">
        <v>930</v>
      </c>
      <c r="J43" s="5" t="s">
        <v>799</v>
      </c>
      <c r="K43" s="5" t="s">
        <v>803</v>
      </c>
      <c r="L43" s="5" t="s">
        <v>931</v>
      </c>
    </row>
    <row r="44" ht="342.0" customHeight="1">
      <c r="A44" s="5" t="s">
        <v>807</v>
      </c>
      <c r="B44" s="5" t="s">
        <v>808</v>
      </c>
      <c r="C44" s="5" t="s">
        <v>915</v>
      </c>
      <c r="D44" s="5" t="s">
        <v>916</v>
      </c>
      <c r="E44" s="5" t="s">
        <v>932</v>
      </c>
      <c r="F44" s="5" t="s">
        <v>933</v>
      </c>
      <c r="G44" s="5" t="s">
        <v>934</v>
      </c>
      <c r="H44" s="5" t="s">
        <v>816</v>
      </c>
      <c r="I44" s="5" t="s">
        <v>811</v>
      </c>
      <c r="J44" s="5" t="s">
        <v>812</v>
      </c>
      <c r="K44" s="5" t="s">
        <v>817</v>
      </c>
      <c r="L44" s="5" t="s">
        <v>935</v>
      </c>
    </row>
    <row r="45" ht="660.0" customHeight="1">
      <c r="A45" s="5" t="s">
        <v>822</v>
      </c>
      <c r="B45" s="5" t="s">
        <v>823</v>
      </c>
      <c r="C45" s="5" t="s">
        <v>915</v>
      </c>
      <c r="D45" s="5" t="s">
        <v>936</v>
      </c>
      <c r="E45" s="5" t="s">
        <v>937</v>
      </c>
      <c r="F45" s="5" t="s">
        <v>938</v>
      </c>
      <c r="G45" s="5" t="s">
        <v>939</v>
      </c>
      <c r="H45" s="5" t="s">
        <v>830</v>
      </c>
      <c r="I45" s="5" t="s">
        <v>940</v>
      </c>
      <c r="J45" s="5" t="s">
        <v>827</v>
      </c>
      <c r="K45" s="5" t="s">
        <v>831</v>
      </c>
      <c r="L45" s="5" t="s">
        <v>941</v>
      </c>
    </row>
    <row r="46" ht="450.0" customHeight="1">
      <c r="A46" s="5" t="s">
        <v>833</v>
      </c>
      <c r="B46" s="5" t="s">
        <v>834</v>
      </c>
      <c r="C46" s="5" t="s">
        <v>942</v>
      </c>
      <c r="D46" s="5" t="s">
        <v>835</v>
      </c>
      <c r="E46" s="5" t="s">
        <v>943</v>
      </c>
      <c r="F46" s="5" t="s">
        <v>839</v>
      </c>
      <c r="G46" s="5" t="s">
        <v>840</v>
      </c>
      <c r="H46" s="5" t="s">
        <v>841</v>
      </c>
      <c r="I46" s="5" t="s">
        <v>944</v>
      </c>
      <c r="J46" s="5" t="s">
        <v>839</v>
      </c>
      <c r="K46" s="5" t="s">
        <v>842</v>
      </c>
      <c r="L46" s="5" t="s">
        <v>945</v>
      </c>
    </row>
    <row r="47" ht="117.0" customHeight="1">
      <c r="A47" s="5" t="s">
        <v>844</v>
      </c>
      <c r="B47" s="5" t="s">
        <v>846</v>
      </c>
      <c r="C47" s="5" t="s">
        <v>946</v>
      </c>
      <c r="D47" s="5" t="s">
        <v>916</v>
      </c>
      <c r="E47" s="5" t="s">
        <v>848</v>
      </c>
      <c r="F47" s="5" t="s">
        <v>947</v>
      </c>
      <c r="G47" s="5"/>
      <c r="H47" s="5" t="s">
        <v>833</v>
      </c>
      <c r="I47" s="5" t="s">
        <v>849</v>
      </c>
      <c r="J47" s="5"/>
      <c r="K47" s="5" t="s">
        <v>852</v>
      </c>
      <c r="L47" s="5" t="s">
        <v>948</v>
      </c>
    </row>
    <row r="48" ht="117.0" customHeight="1">
      <c r="A48" s="5" t="s">
        <v>854</v>
      </c>
      <c r="B48" s="5" t="s">
        <v>855</v>
      </c>
      <c r="C48" s="5" t="s">
        <v>946</v>
      </c>
      <c r="D48" s="5" t="s">
        <v>916</v>
      </c>
      <c r="E48" s="5" t="s">
        <v>856</v>
      </c>
      <c r="F48" s="5" t="s">
        <v>949</v>
      </c>
      <c r="G48" s="5"/>
      <c r="H48" s="5" t="s">
        <v>822</v>
      </c>
      <c r="I48" s="5" t="s">
        <v>858</v>
      </c>
      <c r="J48" s="5"/>
      <c r="K48" s="5" t="s">
        <v>861</v>
      </c>
      <c r="L48" s="5" t="s">
        <v>950</v>
      </c>
    </row>
    <row r="49" ht="342.0" customHeight="1">
      <c r="A49" s="5" t="s">
        <v>863</v>
      </c>
      <c r="B49" s="5" t="s">
        <v>864</v>
      </c>
      <c r="C49" s="5" t="s">
        <v>946</v>
      </c>
      <c r="D49" s="5" t="s">
        <v>916</v>
      </c>
      <c r="E49" s="5" t="s">
        <v>865</v>
      </c>
      <c r="F49" s="5" t="s">
        <v>951</v>
      </c>
      <c r="G49" s="5"/>
      <c r="H49" s="5" t="s">
        <v>807</v>
      </c>
      <c r="I49" s="5" t="s">
        <v>952</v>
      </c>
      <c r="J49" s="5"/>
      <c r="K49" s="5" t="s">
        <v>870</v>
      </c>
      <c r="L49" s="5" t="s">
        <v>953</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conditionalFormatting sqref="C4:C49">
    <cfRule type="containsText" dxfId="0" priority="1" operator="containsText" text="Blocked">
      <formula>NOT(ISERROR(SEARCH(("Blocked"),(C4))))</formula>
    </cfRule>
  </conditionalFormatting>
  <conditionalFormatting sqref="C4:C49">
    <cfRule type="containsText" dxfId="1" priority="2" operator="containsText" text="Candidate">
      <formula>NOT(ISERROR(SEARCH(("Candidate"),(C4))))</formula>
    </cfRule>
  </conditionalFormatting>
  <conditionalFormatting sqref="C4:C49">
    <cfRule type="containsText" dxfId="0" priority="3" operator="containsText" text="Review pending">
      <formula>NOT(ISERROR(SEARCH(("Review pending"),(C4))))</formula>
    </cfRule>
  </conditionalFormatting>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0.0"/>
    <col customWidth="1" min="2" max="2" width="31.5"/>
    <col customWidth="1" min="3" max="3" width="15.5"/>
    <col customWidth="1" min="4" max="4" width="54.5"/>
    <col customWidth="1" min="5" max="5" width="42.5"/>
    <col customWidth="1" min="6" max="6" width="42.0"/>
    <col customWidth="1" min="7" max="7" width="17.0"/>
    <col customWidth="1" min="8" max="8" width="15.0"/>
    <col customWidth="1" min="9" max="26" width="8.63"/>
  </cols>
  <sheetData>
    <row r="1" ht="19.5" customHeight="1">
      <c r="A1" s="2" t="s">
        <v>3</v>
      </c>
    </row>
    <row r="2" ht="19.5" customHeight="1"/>
    <row r="3" ht="34.5" customHeight="1">
      <c r="A3" s="3" t="s">
        <v>7</v>
      </c>
      <c r="B3" s="3" t="s">
        <v>11</v>
      </c>
      <c r="C3" s="3" t="s">
        <v>13</v>
      </c>
      <c r="D3" s="3" t="s">
        <v>17</v>
      </c>
      <c r="E3" s="3" t="s">
        <v>20</v>
      </c>
      <c r="F3" s="3" t="s">
        <v>24</v>
      </c>
      <c r="G3" s="3" t="s">
        <v>27</v>
      </c>
      <c r="H3" s="3" t="s">
        <v>29</v>
      </c>
    </row>
    <row r="4">
      <c r="A4" s="4" t="s">
        <v>31</v>
      </c>
      <c r="B4" s="4" t="s">
        <v>33</v>
      </c>
      <c r="C4" s="4" t="s">
        <v>34</v>
      </c>
      <c r="D4" s="5" t="s">
        <v>39</v>
      </c>
      <c r="E4" s="5" t="s">
        <v>41</v>
      </c>
      <c r="F4" s="5" t="s">
        <v>49</v>
      </c>
      <c r="G4" s="5" t="s">
        <v>44</v>
      </c>
      <c r="H4" s="5" t="s">
        <v>45</v>
      </c>
    </row>
    <row r="5">
      <c r="A5" s="4" t="s">
        <v>47</v>
      </c>
      <c r="B5" s="4" t="s">
        <v>48</v>
      </c>
      <c r="C5" s="4" t="s">
        <v>34</v>
      </c>
      <c r="D5" s="5" t="s">
        <v>52</v>
      </c>
      <c r="E5" s="5" t="s">
        <v>55</v>
      </c>
      <c r="F5" s="5" t="s">
        <v>61</v>
      </c>
      <c r="G5" s="5" t="s">
        <v>67</v>
      </c>
      <c r="H5" s="5" t="s">
        <v>59</v>
      </c>
    </row>
    <row r="6">
      <c r="A6" s="4" t="s">
        <v>64</v>
      </c>
      <c r="B6" s="4" t="s">
        <v>66</v>
      </c>
      <c r="C6" s="4" t="s">
        <v>34</v>
      </c>
      <c r="D6" s="5" t="s">
        <v>70</v>
      </c>
      <c r="E6" s="5" t="s">
        <v>74</v>
      </c>
      <c r="F6" s="5" t="s">
        <v>92</v>
      </c>
      <c r="G6" s="4" t="s">
        <v>76</v>
      </c>
      <c r="H6" s="4" t="s">
        <v>86</v>
      </c>
    </row>
    <row r="7">
      <c r="A7" s="4" t="s">
        <v>89</v>
      </c>
      <c r="B7" s="4" t="s">
        <v>91</v>
      </c>
      <c r="C7" s="4" t="s">
        <v>34</v>
      </c>
      <c r="D7" s="5" t="s">
        <v>101</v>
      </c>
      <c r="E7" s="5" t="s">
        <v>103</v>
      </c>
      <c r="F7" s="5" t="s">
        <v>114</v>
      </c>
      <c r="G7" s="5" t="s">
        <v>108</v>
      </c>
      <c r="H7" s="5" t="s">
        <v>110</v>
      </c>
    </row>
    <row r="8">
      <c r="A8" s="4" t="s">
        <v>112</v>
      </c>
      <c r="B8" s="4" t="s">
        <v>113</v>
      </c>
      <c r="C8" s="4" t="s">
        <v>34</v>
      </c>
      <c r="D8" s="5" t="s">
        <v>130</v>
      </c>
      <c r="E8" s="5" t="s">
        <v>143</v>
      </c>
      <c r="F8" s="5" t="s">
        <v>156</v>
      </c>
      <c r="G8" s="5" t="s">
        <v>129</v>
      </c>
      <c r="H8" s="5" t="s">
        <v>132</v>
      </c>
    </row>
    <row r="9">
      <c r="A9" s="4" t="s">
        <v>136</v>
      </c>
      <c r="B9" s="4" t="s">
        <v>138</v>
      </c>
      <c r="C9" s="4" t="s">
        <v>34</v>
      </c>
      <c r="D9" s="4" t="s">
        <v>140</v>
      </c>
      <c r="E9" s="4" t="s">
        <v>160</v>
      </c>
      <c r="F9" s="5" t="s">
        <v>234</v>
      </c>
      <c r="G9" s="4" t="s">
        <v>163</v>
      </c>
      <c r="H9" s="4" t="s">
        <v>165</v>
      </c>
    </row>
    <row r="10">
      <c r="A10" s="4" t="s">
        <v>228</v>
      </c>
      <c r="B10" s="4" t="s">
        <v>230</v>
      </c>
      <c r="C10" s="4" t="s">
        <v>34</v>
      </c>
      <c r="D10" s="5" t="s">
        <v>251</v>
      </c>
      <c r="E10" s="5" t="s">
        <v>255</v>
      </c>
      <c r="F10" s="5" t="s">
        <v>261</v>
      </c>
      <c r="G10" s="5" t="s">
        <v>250</v>
      </c>
      <c r="H10" s="5" t="s">
        <v>254</v>
      </c>
    </row>
    <row r="11">
      <c r="A11" s="4" t="s">
        <v>259</v>
      </c>
      <c r="B11" s="4" t="s">
        <v>266</v>
      </c>
      <c r="C11" s="4" t="s">
        <v>34</v>
      </c>
      <c r="D11" s="4" t="s">
        <v>267</v>
      </c>
      <c r="E11" s="4" t="s">
        <v>273</v>
      </c>
      <c r="F11" s="5" t="s">
        <v>282</v>
      </c>
      <c r="G11" s="4" t="s">
        <v>274</v>
      </c>
      <c r="H11" s="4" t="s">
        <v>276</v>
      </c>
    </row>
    <row r="12">
      <c r="A12" s="4" t="s">
        <v>284</v>
      </c>
      <c r="B12" s="4" t="s">
        <v>286</v>
      </c>
      <c r="C12" s="4" t="s">
        <v>288</v>
      </c>
      <c r="D12" s="5" t="s">
        <v>294</v>
      </c>
      <c r="E12" s="5" t="s">
        <v>296</v>
      </c>
      <c r="F12" s="5" t="s">
        <v>300</v>
      </c>
      <c r="G12" s="4" t="s">
        <v>302</v>
      </c>
      <c r="H12" s="4" t="s">
        <v>307</v>
      </c>
    </row>
    <row r="13" ht="327.0" customHeight="1">
      <c r="A13" s="4" t="s">
        <v>310</v>
      </c>
      <c r="B13" s="4" t="s">
        <v>311</v>
      </c>
      <c r="C13" s="4" t="s">
        <v>312</v>
      </c>
      <c r="D13" s="5" t="s">
        <v>318</v>
      </c>
      <c r="E13" s="5" t="s">
        <v>319</v>
      </c>
      <c r="F13" s="5" t="s">
        <v>320</v>
      </c>
      <c r="G13" s="5" t="s">
        <v>321</v>
      </c>
      <c r="H13" s="5" t="s">
        <v>329</v>
      </c>
    </row>
    <row r="14">
      <c r="A14" s="4" t="s">
        <v>330</v>
      </c>
      <c r="B14" s="4" t="s">
        <v>331</v>
      </c>
      <c r="C14" s="5" t="s">
        <v>332</v>
      </c>
      <c r="D14" s="5" t="s">
        <v>335</v>
      </c>
      <c r="E14" s="5" t="s">
        <v>337</v>
      </c>
      <c r="F14" s="5" t="s">
        <v>339</v>
      </c>
      <c r="G14" s="5" t="s">
        <v>340</v>
      </c>
      <c r="H14" s="5" t="s">
        <v>341</v>
      </c>
    </row>
    <row r="15" ht="402.75" customHeight="1">
      <c r="A15" s="4" t="s">
        <v>347</v>
      </c>
      <c r="B15" s="4" t="s">
        <v>348</v>
      </c>
      <c r="C15" s="4" t="s">
        <v>34</v>
      </c>
      <c r="D15" s="5" t="s">
        <v>357</v>
      </c>
      <c r="E15" s="5" t="s">
        <v>358</v>
      </c>
      <c r="F15" s="5" t="s">
        <v>368</v>
      </c>
      <c r="G15" s="4" t="s">
        <v>370</v>
      </c>
      <c r="H15" s="5" t="s">
        <v>407</v>
      </c>
    </row>
    <row r="16">
      <c r="A16" s="4" t="s">
        <v>408</v>
      </c>
      <c r="B16" s="4" t="s">
        <v>409</v>
      </c>
      <c r="C16" s="4" t="s">
        <v>34</v>
      </c>
      <c r="D16" s="4" t="s">
        <v>410</v>
      </c>
      <c r="E16" s="4" t="s">
        <v>411</v>
      </c>
      <c r="F16" s="5" t="s">
        <v>412</v>
      </c>
      <c r="G16" s="5" t="s">
        <v>413</v>
      </c>
      <c r="H16" s="5" t="s">
        <v>414</v>
      </c>
    </row>
    <row r="17">
      <c r="A17" s="4" t="s">
        <v>415</v>
      </c>
      <c r="B17" s="4" t="s">
        <v>416</v>
      </c>
      <c r="C17" s="5" t="s">
        <v>417</v>
      </c>
      <c r="D17" s="5" t="s">
        <v>418</v>
      </c>
      <c r="E17" s="5" t="s">
        <v>422</v>
      </c>
      <c r="F17" s="5" t="s">
        <v>424</v>
      </c>
      <c r="G17" s="5" t="s">
        <v>129</v>
      </c>
      <c r="H17" s="5" t="s">
        <v>425</v>
      </c>
    </row>
    <row r="18">
      <c r="A18" s="4" t="s">
        <v>426</v>
      </c>
      <c r="B18" s="4" t="s">
        <v>427</v>
      </c>
      <c r="C18" s="4" t="s">
        <v>34</v>
      </c>
      <c r="D18" s="4" t="s">
        <v>428</v>
      </c>
      <c r="E18" s="4" t="s">
        <v>429</v>
      </c>
      <c r="F18" s="5" t="s">
        <v>431</v>
      </c>
      <c r="G18" s="5" t="s">
        <v>432</v>
      </c>
      <c r="H18" s="5" t="s">
        <v>434</v>
      </c>
    </row>
    <row r="19" ht="252.0" customHeight="1">
      <c r="A19" s="5" t="s">
        <v>435</v>
      </c>
      <c r="B19" s="5" t="s">
        <v>436</v>
      </c>
      <c r="C19" s="5" t="s">
        <v>34</v>
      </c>
      <c r="D19" s="5" t="s">
        <v>444</v>
      </c>
      <c r="E19" s="5" t="s">
        <v>446</v>
      </c>
      <c r="F19" s="5" t="s">
        <v>448</v>
      </c>
      <c r="G19" s="5" t="s">
        <v>449</v>
      </c>
      <c r="H19" s="5" t="s">
        <v>450</v>
      </c>
    </row>
    <row r="20" ht="222.0" customHeight="1">
      <c r="A20" s="5" t="s">
        <v>453</v>
      </c>
      <c r="B20" s="5" t="s">
        <v>455</v>
      </c>
      <c r="C20" s="5" t="s">
        <v>34</v>
      </c>
      <c r="D20" s="5" t="s">
        <v>458</v>
      </c>
      <c r="E20" s="5" t="s">
        <v>459</v>
      </c>
      <c r="F20" s="5" t="s">
        <v>460</v>
      </c>
      <c r="G20" s="5" t="s">
        <v>462</v>
      </c>
      <c r="H20" s="5" t="s">
        <v>463</v>
      </c>
    </row>
    <row r="21" ht="522.0" customHeight="1">
      <c r="A21" s="5" t="s">
        <v>464</v>
      </c>
      <c r="B21" s="5" t="s">
        <v>465</v>
      </c>
      <c r="C21" s="5" t="s">
        <v>34</v>
      </c>
      <c r="D21" s="5" t="s">
        <v>466</v>
      </c>
      <c r="E21" s="5" t="s">
        <v>467</v>
      </c>
      <c r="F21" s="5" t="s">
        <v>468</v>
      </c>
      <c r="G21" s="5" t="s">
        <v>469</v>
      </c>
      <c r="H21" s="5" t="s">
        <v>470</v>
      </c>
    </row>
    <row r="22">
      <c r="A22" s="5" t="s">
        <v>471</v>
      </c>
      <c r="B22" s="5" t="s">
        <v>472</v>
      </c>
      <c r="C22" s="5" t="s">
        <v>34</v>
      </c>
      <c r="D22" s="5" t="s">
        <v>473</v>
      </c>
      <c r="E22" s="5" t="s">
        <v>474</v>
      </c>
      <c r="F22" s="5" t="s">
        <v>475</v>
      </c>
      <c r="G22" s="5" t="s">
        <v>476</v>
      </c>
      <c r="H22" s="5" t="s">
        <v>478</v>
      </c>
    </row>
    <row r="23">
      <c r="A23" s="5" t="s">
        <v>479</v>
      </c>
      <c r="B23" s="5" t="s">
        <v>480</v>
      </c>
      <c r="C23" s="5" t="s">
        <v>34</v>
      </c>
      <c r="D23" s="5" t="s">
        <v>483</v>
      </c>
      <c r="E23" s="5" t="s">
        <v>485</v>
      </c>
      <c r="F23" s="5" t="s">
        <v>486</v>
      </c>
      <c r="G23" s="5" t="s">
        <v>487</v>
      </c>
      <c r="H23" s="5" t="s">
        <v>488</v>
      </c>
    </row>
    <row r="24" ht="322.5" customHeight="1">
      <c r="A24" s="5" t="s">
        <v>489</v>
      </c>
      <c r="B24" s="5" t="s">
        <v>490</v>
      </c>
      <c r="C24" s="5" t="s">
        <v>491</v>
      </c>
      <c r="D24" s="5" t="s">
        <v>494</v>
      </c>
      <c r="E24" s="5" t="s">
        <v>499</v>
      </c>
      <c r="F24" s="5" t="s">
        <v>502</v>
      </c>
      <c r="G24" s="5" t="s">
        <v>67</v>
      </c>
      <c r="H24" s="5" t="s">
        <v>59</v>
      </c>
    </row>
    <row r="25" ht="390.0" customHeight="1">
      <c r="A25" s="5" t="s">
        <v>505</v>
      </c>
      <c r="B25" s="5" t="s">
        <v>508</v>
      </c>
      <c r="C25" s="5" t="s">
        <v>510</v>
      </c>
      <c r="D25" s="5" t="s">
        <v>513</v>
      </c>
      <c r="E25" s="5" t="s">
        <v>514</v>
      </c>
      <c r="F25" s="5" t="s">
        <v>518</v>
      </c>
      <c r="G25" s="5" t="s">
        <v>519</v>
      </c>
      <c r="H25" s="5" t="s">
        <v>520</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conditionalFormatting sqref="C4:C25">
    <cfRule type="containsText" dxfId="0" priority="1" operator="containsText" text="Blocked">
      <formula>NOT(ISERROR(SEARCH(("Blocked"),(C4))))</formula>
    </cfRule>
  </conditionalFormatting>
  <conditionalFormatting sqref="C4:C25">
    <cfRule type="containsText" dxfId="1" priority="2" operator="containsText" text="Candidate">
      <formula>NOT(ISERROR(SEARCH(("Candidate"),(C4))))</formula>
    </cfRule>
  </conditionalFormatting>
  <conditionalFormatting sqref="C4:C25">
    <cfRule type="containsText" dxfId="0" priority="3" operator="containsText" text="Review pending">
      <formula>NOT(ISERROR(SEARCH(("Review pending"),(C4))))</formula>
    </cfRule>
  </conditionalFormatting>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0.0"/>
    <col customWidth="1" min="2" max="2" width="31.5"/>
    <col customWidth="1" min="3" max="3" width="15.5"/>
    <col customWidth="1" min="4" max="4" width="55.0"/>
    <col customWidth="1" min="5" max="5" width="43.0"/>
    <col customWidth="1" min="6" max="6" width="39.0"/>
    <col customWidth="1" min="7" max="7" width="16.0"/>
    <col customWidth="1" min="8" max="8" width="14.0"/>
    <col customWidth="1" min="9" max="26" width="8.63"/>
  </cols>
  <sheetData>
    <row r="1" ht="19.5" customHeight="1">
      <c r="A1" s="2" t="s">
        <v>385</v>
      </c>
    </row>
    <row r="2" ht="19.5" customHeight="1"/>
    <row r="3" ht="34.5" customHeight="1">
      <c r="A3" s="3" t="s">
        <v>389</v>
      </c>
      <c r="B3" s="3" t="s">
        <v>390</v>
      </c>
      <c r="C3" s="3" t="s">
        <v>13</v>
      </c>
      <c r="D3" s="3" t="s">
        <v>391</v>
      </c>
      <c r="E3" s="3" t="s">
        <v>393</v>
      </c>
      <c r="F3" s="3" t="s">
        <v>396</v>
      </c>
      <c r="G3" s="3" t="s">
        <v>27</v>
      </c>
      <c r="H3" s="3" t="s">
        <v>29</v>
      </c>
    </row>
    <row r="4" ht="51.0" customHeight="1">
      <c r="A4" s="4" t="s">
        <v>399</v>
      </c>
      <c r="B4" s="4" t="s">
        <v>400</v>
      </c>
      <c r="C4" s="4" t="s">
        <v>34</v>
      </c>
      <c r="D4" s="4" t="s">
        <v>403</v>
      </c>
      <c r="E4" s="4" t="s">
        <v>404</v>
      </c>
      <c r="F4" s="4" t="s">
        <v>406</v>
      </c>
      <c r="G4" s="4" t="s">
        <v>370</v>
      </c>
      <c r="H4" s="4" t="s">
        <v>477</v>
      </c>
    </row>
    <row r="5" ht="210.0" customHeight="1">
      <c r="A5" s="4" t="s">
        <v>481</v>
      </c>
      <c r="B5" s="4" t="s">
        <v>482</v>
      </c>
      <c r="C5" s="5" t="s">
        <v>443</v>
      </c>
      <c r="D5" s="5" t="s">
        <v>445</v>
      </c>
      <c r="E5" s="5" t="s">
        <v>447</v>
      </c>
      <c r="F5" s="5" t="s">
        <v>493</v>
      </c>
      <c r="G5" s="4" t="s">
        <v>441</v>
      </c>
      <c r="H5" s="4" t="s">
        <v>452</v>
      </c>
    </row>
    <row r="6" ht="40.5" customHeight="1">
      <c r="A6" s="4" t="s">
        <v>498</v>
      </c>
      <c r="B6" s="4" t="s">
        <v>500</v>
      </c>
      <c r="C6" s="4" t="s">
        <v>34</v>
      </c>
      <c r="D6" s="4" t="s">
        <v>501</v>
      </c>
      <c r="E6" s="4" t="s">
        <v>503</v>
      </c>
      <c r="F6" s="4" t="s">
        <v>504</v>
      </c>
      <c r="G6" s="4" t="s">
        <v>379</v>
      </c>
      <c r="H6" s="4" t="s">
        <v>506</v>
      </c>
    </row>
    <row r="7" ht="40.5" customHeight="1">
      <c r="A7" s="4" t="s">
        <v>509</v>
      </c>
      <c r="B7" s="4" t="s">
        <v>512</v>
      </c>
      <c r="C7" s="4" t="s">
        <v>34</v>
      </c>
      <c r="D7" s="5" t="s">
        <v>356</v>
      </c>
      <c r="E7" s="5" t="s">
        <v>361</v>
      </c>
      <c r="F7" s="4" t="s">
        <v>177</v>
      </c>
      <c r="G7" s="4" t="s">
        <v>515</v>
      </c>
      <c r="H7" s="4" t="s">
        <v>477</v>
      </c>
    </row>
    <row r="8" ht="195.0" customHeight="1">
      <c r="A8" s="4" t="s">
        <v>516</v>
      </c>
      <c r="B8" s="4" t="s">
        <v>517</v>
      </c>
      <c r="C8" s="5" t="s">
        <v>124</v>
      </c>
      <c r="D8" s="5" t="s">
        <v>523</v>
      </c>
      <c r="E8" s="5" t="s">
        <v>524</v>
      </c>
      <c r="F8" s="5" t="s">
        <v>526</v>
      </c>
      <c r="G8" s="4" t="s">
        <v>413</v>
      </c>
      <c r="H8" s="4" t="s">
        <v>528</v>
      </c>
    </row>
    <row r="9">
      <c r="A9" s="4" t="s">
        <v>529</v>
      </c>
      <c r="B9" s="4" t="s">
        <v>531</v>
      </c>
      <c r="C9" s="4" t="s">
        <v>34</v>
      </c>
      <c r="D9" s="5" t="s">
        <v>535</v>
      </c>
      <c r="E9" s="5" t="s">
        <v>536</v>
      </c>
      <c r="F9" s="5" t="s">
        <v>537</v>
      </c>
      <c r="G9" s="4" t="s">
        <v>538</v>
      </c>
      <c r="H9" s="5" t="s">
        <v>539</v>
      </c>
    </row>
    <row r="10">
      <c r="A10" s="4" t="s">
        <v>540</v>
      </c>
      <c r="B10" s="4" t="s">
        <v>541</v>
      </c>
      <c r="C10" s="4" t="s">
        <v>34</v>
      </c>
      <c r="D10" s="5" t="s">
        <v>542</v>
      </c>
      <c r="E10" s="5" t="s">
        <v>543</v>
      </c>
      <c r="F10" s="5" t="s">
        <v>545</v>
      </c>
      <c r="G10" s="4" t="s">
        <v>546</v>
      </c>
      <c r="H10" s="5" t="s">
        <v>548</v>
      </c>
    </row>
    <row r="11" ht="40.5" customHeight="1">
      <c r="A11" s="4" t="s">
        <v>550</v>
      </c>
      <c r="B11" s="4" t="s">
        <v>551</v>
      </c>
      <c r="C11" s="4" t="s">
        <v>34</v>
      </c>
      <c r="D11" s="4" t="s">
        <v>552</v>
      </c>
      <c r="E11" s="4" t="s">
        <v>553</v>
      </c>
      <c r="F11" s="5" t="s">
        <v>555</v>
      </c>
      <c r="G11" s="4" t="s">
        <v>556</v>
      </c>
      <c r="H11" s="4" t="s">
        <v>477</v>
      </c>
    </row>
    <row r="12">
      <c r="A12" s="4" t="s">
        <v>558</v>
      </c>
      <c r="B12" s="4" t="s">
        <v>559</v>
      </c>
      <c r="C12" s="4" t="s">
        <v>34</v>
      </c>
      <c r="D12" s="4" t="s">
        <v>560</v>
      </c>
      <c r="E12" s="4" t="s">
        <v>562</v>
      </c>
      <c r="F12" s="5" t="s">
        <v>563</v>
      </c>
      <c r="G12" s="4" t="s">
        <v>564</v>
      </c>
      <c r="H12" s="4" t="s">
        <v>477</v>
      </c>
    </row>
    <row r="13" ht="40.5" customHeight="1">
      <c r="A13" s="4" t="s">
        <v>565</v>
      </c>
      <c r="B13" s="4" t="s">
        <v>566</v>
      </c>
      <c r="C13" s="4" t="s">
        <v>34</v>
      </c>
      <c r="D13" s="4" t="s">
        <v>567</v>
      </c>
      <c r="E13" s="4" t="s">
        <v>568</v>
      </c>
      <c r="F13" s="4" t="s">
        <v>569</v>
      </c>
      <c r="G13" s="4" t="s">
        <v>571</v>
      </c>
      <c r="H13" s="4" t="s">
        <v>572</v>
      </c>
    </row>
    <row r="14" ht="40.5" customHeight="1">
      <c r="A14" s="4" t="s">
        <v>574</v>
      </c>
      <c r="B14" s="4" t="s">
        <v>575</v>
      </c>
      <c r="C14" s="4" t="s">
        <v>34</v>
      </c>
      <c r="D14" s="4" t="s">
        <v>576</v>
      </c>
      <c r="E14" s="4" t="s">
        <v>579</v>
      </c>
      <c r="F14" s="4" t="s">
        <v>580</v>
      </c>
      <c r="G14" s="4" t="s">
        <v>581</v>
      </c>
      <c r="H14" s="4" t="s">
        <v>307</v>
      </c>
    </row>
    <row r="15">
      <c r="A15" s="4" t="s">
        <v>583</v>
      </c>
      <c r="B15" s="4" t="s">
        <v>584</v>
      </c>
      <c r="C15" s="4" t="s">
        <v>34</v>
      </c>
      <c r="D15" s="4" t="s">
        <v>586</v>
      </c>
      <c r="E15" s="4" t="s">
        <v>588</v>
      </c>
      <c r="F15" s="5" t="s">
        <v>589</v>
      </c>
      <c r="G15" s="4" t="s">
        <v>591</v>
      </c>
      <c r="H15" s="4" t="s">
        <v>592</v>
      </c>
    </row>
    <row r="16" ht="40.5" customHeight="1">
      <c r="A16" s="4" t="s">
        <v>594</v>
      </c>
      <c r="B16" s="4" t="s">
        <v>595</v>
      </c>
      <c r="C16" s="4" t="s">
        <v>34</v>
      </c>
      <c r="D16" s="4" t="s">
        <v>597</v>
      </c>
      <c r="E16" s="4" t="s">
        <v>599</v>
      </c>
      <c r="F16" s="5" t="s">
        <v>603</v>
      </c>
      <c r="G16" s="4" t="s">
        <v>35</v>
      </c>
      <c r="H16" s="4" t="s">
        <v>73</v>
      </c>
    </row>
    <row r="17" ht="51.0" customHeight="1">
      <c r="A17" s="4" t="s">
        <v>605</v>
      </c>
      <c r="B17" s="4" t="s">
        <v>606</v>
      </c>
      <c r="C17" s="4" t="s">
        <v>34</v>
      </c>
      <c r="D17" s="4" t="s">
        <v>608</v>
      </c>
      <c r="E17" s="4" t="s">
        <v>610</v>
      </c>
      <c r="F17" s="5" t="s">
        <v>612</v>
      </c>
      <c r="G17" s="4" t="s">
        <v>432</v>
      </c>
      <c r="H17" s="4" t="s">
        <v>613</v>
      </c>
    </row>
    <row r="18">
      <c r="A18" s="4" t="s">
        <v>614</v>
      </c>
      <c r="B18" s="4" t="s">
        <v>615</v>
      </c>
      <c r="C18" s="4" t="s">
        <v>34</v>
      </c>
      <c r="D18" s="4" t="s">
        <v>617</v>
      </c>
      <c r="E18" s="4" t="s">
        <v>619</v>
      </c>
      <c r="F18" s="5" t="s">
        <v>620</v>
      </c>
      <c r="G18" s="4" t="s">
        <v>621</v>
      </c>
      <c r="H18" s="4" t="s">
        <v>622</v>
      </c>
    </row>
    <row r="19" ht="360.0" customHeight="1">
      <c r="A19" s="5" t="s">
        <v>623</v>
      </c>
      <c r="B19" s="5" t="s">
        <v>625</v>
      </c>
      <c r="C19" s="5" t="s">
        <v>627</v>
      </c>
      <c r="D19" s="5" t="s">
        <v>672</v>
      </c>
      <c r="E19" s="5" t="s">
        <v>695</v>
      </c>
      <c r="F19" s="5" t="s">
        <v>697</v>
      </c>
      <c r="G19" s="5" t="s">
        <v>701</v>
      </c>
      <c r="H19" s="5" t="s">
        <v>708</v>
      </c>
    </row>
    <row r="20" ht="937.5" customHeight="1">
      <c r="A20" s="5" t="s">
        <v>709</v>
      </c>
      <c r="B20" s="5" t="s">
        <v>710</v>
      </c>
      <c r="C20" s="5" t="s">
        <v>711</v>
      </c>
      <c r="D20" s="5" t="s">
        <v>718</v>
      </c>
      <c r="E20" s="5" t="s">
        <v>728</v>
      </c>
      <c r="F20" s="5" t="s">
        <v>729</v>
      </c>
      <c r="G20" s="5" t="s">
        <v>462</v>
      </c>
      <c r="H20" s="5" t="s">
        <v>732</v>
      </c>
    </row>
    <row r="21">
      <c r="A21" s="5" t="s">
        <v>733</v>
      </c>
      <c r="B21" s="5" t="s">
        <v>734</v>
      </c>
      <c r="C21" s="5" t="s">
        <v>735</v>
      </c>
      <c r="D21" s="5" t="s">
        <v>738</v>
      </c>
      <c r="E21" s="5" t="s">
        <v>746</v>
      </c>
      <c r="F21" s="5" t="s">
        <v>747</v>
      </c>
      <c r="G21" s="5" t="s">
        <v>748</v>
      </c>
      <c r="H21" s="5" t="s">
        <v>755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conditionalFormatting sqref="C4:C21">
    <cfRule type="containsText" dxfId="0" priority="1" operator="containsText" text="Blocked">
      <formula>NOT(ISERROR(SEARCH(("Blocked"),(C4))))</formula>
    </cfRule>
  </conditionalFormatting>
  <conditionalFormatting sqref="C4:C21">
    <cfRule type="containsText" dxfId="1" priority="2" operator="containsText" text="Candidate">
      <formula>NOT(ISERROR(SEARCH(("Candidate"),(C4))))</formula>
    </cfRule>
  </conditionalFormatting>
  <conditionalFormatting sqref="C4:C21">
    <cfRule type="containsText" dxfId="0" priority="3" operator="containsText" text="Review pending">
      <formula>NOT(ISERROR(SEARCH(("Review pending"),(C4))))</formula>
    </cfRule>
  </conditionalFormatting>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80.5"/>
    <col customWidth="1" min="2" max="2" width="72.0"/>
    <col customWidth="1" min="3" max="4" width="57.0"/>
    <col customWidth="1" min="5" max="26" width="8.63"/>
  </cols>
  <sheetData>
    <row r="1" ht="19.5" customHeight="1">
      <c r="A1" s="2" t="s">
        <v>955</v>
      </c>
    </row>
    <row r="2" ht="19.5" customHeight="1"/>
    <row r="3" ht="34.5" customHeight="1">
      <c r="A3" s="3" t="s">
        <v>957</v>
      </c>
      <c r="B3" s="3" t="s">
        <v>959</v>
      </c>
      <c r="C3" s="3" t="s">
        <v>960</v>
      </c>
      <c r="D3" s="3" t="s">
        <v>963</v>
      </c>
    </row>
    <row r="4">
      <c r="A4" s="4" t="s">
        <v>401</v>
      </c>
      <c r="B4" s="5" t="s">
        <v>966</v>
      </c>
      <c r="C4" s="5" t="s">
        <v>969</v>
      </c>
      <c r="D4" s="5" t="s">
        <v>971</v>
      </c>
    </row>
    <row r="5">
      <c r="A5" s="4" t="s">
        <v>496</v>
      </c>
      <c r="B5" s="5" t="s">
        <v>975</v>
      </c>
      <c r="C5" s="5" t="s">
        <v>977</v>
      </c>
      <c r="D5" s="5" t="s">
        <v>979</v>
      </c>
    </row>
    <row r="6" ht="78.0" customHeight="1">
      <c r="A6" s="4" t="s">
        <v>521</v>
      </c>
      <c r="B6" s="4" t="s">
        <v>982</v>
      </c>
      <c r="C6" s="4" t="s">
        <v>985</v>
      </c>
      <c r="D6" s="4" t="s">
        <v>987</v>
      </c>
    </row>
    <row r="7">
      <c r="A7" s="4" t="s">
        <v>533</v>
      </c>
      <c r="B7" s="5" t="s">
        <v>994</v>
      </c>
      <c r="C7" s="5" t="s">
        <v>995</v>
      </c>
      <c r="D7" s="5" t="s">
        <v>997</v>
      </c>
    </row>
    <row r="8">
      <c r="A8" s="4" t="s">
        <v>609</v>
      </c>
      <c r="B8" s="5" t="s">
        <v>1003</v>
      </c>
      <c r="C8" s="5" t="s">
        <v>1006</v>
      </c>
      <c r="D8" s="5" t="s">
        <v>1007</v>
      </c>
    </row>
    <row r="9">
      <c r="A9" s="4" t="s">
        <v>628</v>
      </c>
      <c r="B9" s="5" t="s">
        <v>1013</v>
      </c>
      <c r="C9" s="5" t="s">
        <v>1014</v>
      </c>
      <c r="D9" s="5" t="s">
        <v>1017</v>
      </c>
    </row>
    <row r="10" ht="51.0" customHeight="1">
      <c r="A10" s="4" t="s">
        <v>632</v>
      </c>
      <c r="B10" s="4" t="s">
        <v>1019</v>
      </c>
      <c r="C10" s="4" t="s">
        <v>1020</v>
      </c>
      <c r="D10" s="4" t="s">
        <v>1022</v>
      </c>
    </row>
    <row r="11" ht="78.0" customHeight="1">
      <c r="A11" s="4" t="s">
        <v>656</v>
      </c>
      <c r="B11" s="4" t="s">
        <v>1025</v>
      </c>
      <c r="C11" s="4" t="s">
        <v>1027</v>
      </c>
      <c r="D11" s="4" t="s">
        <v>1030</v>
      </c>
    </row>
    <row r="12">
      <c r="A12" s="4" t="s">
        <v>680</v>
      </c>
      <c r="B12" s="5" t="s">
        <v>1034</v>
      </c>
      <c r="C12" s="5" t="s">
        <v>1036</v>
      </c>
      <c r="D12" s="5" t="s">
        <v>1039</v>
      </c>
    </row>
    <row r="13" ht="78.0" customHeight="1">
      <c r="A13" s="4" t="s">
        <v>688</v>
      </c>
      <c r="B13" s="4" t="s">
        <v>1041</v>
      </c>
      <c r="C13" s="5" t="s">
        <v>1045</v>
      </c>
      <c r="D13" s="5" t="s">
        <v>1049</v>
      </c>
    </row>
    <row r="14">
      <c r="A14" s="4" t="s">
        <v>751</v>
      </c>
      <c r="B14" s="5" t="s">
        <v>1053</v>
      </c>
      <c r="C14" s="5" t="s">
        <v>1057</v>
      </c>
      <c r="D14" s="5" t="s">
        <v>1060</v>
      </c>
    </row>
    <row r="15">
      <c r="A15" s="4" t="s">
        <v>757</v>
      </c>
      <c r="B15" s="5" t="s">
        <v>1077</v>
      </c>
      <c r="C15" s="5" t="s">
        <v>1085</v>
      </c>
      <c r="D15" s="5" t="s">
        <v>1094</v>
      </c>
    </row>
    <row r="16" ht="51.0" customHeight="1">
      <c r="A16" s="4" t="s">
        <v>1097</v>
      </c>
      <c r="B16" s="4" t="s">
        <v>1099</v>
      </c>
      <c r="C16" s="4" t="s">
        <v>1100</v>
      </c>
      <c r="D16" s="4" t="s">
        <v>1102</v>
      </c>
    </row>
    <row r="17" ht="99.0" customHeight="1">
      <c r="A17" s="4" t="s">
        <v>1104</v>
      </c>
      <c r="B17" s="4" t="s">
        <v>1106</v>
      </c>
      <c r="C17" s="4" t="s">
        <v>1108</v>
      </c>
      <c r="D17" s="5" t="s">
        <v>1109</v>
      </c>
    </row>
    <row r="18">
      <c r="A18" s="4" t="s">
        <v>1111</v>
      </c>
      <c r="B18" s="5" t="s">
        <v>1115</v>
      </c>
      <c r="C18" s="5" t="s">
        <v>1116</v>
      </c>
      <c r="D18" s="5" t="s">
        <v>971</v>
      </c>
    </row>
    <row r="19" ht="40.5" customHeight="1">
      <c r="A19" s="4" t="s">
        <v>1120</v>
      </c>
      <c r="B19" s="4" t="s">
        <v>1122</v>
      </c>
      <c r="C19" s="4" t="s">
        <v>1124</v>
      </c>
      <c r="D19" s="4" t="s">
        <v>1125</v>
      </c>
    </row>
    <row r="20" ht="51.0" customHeight="1">
      <c r="A20" s="4" t="s">
        <v>1127</v>
      </c>
      <c r="B20" s="4" t="s">
        <v>1129</v>
      </c>
      <c r="C20" s="4" t="s">
        <v>1131</v>
      </c>
      <c r="D20" s="4" t="s">
        <v>1133</v>
      </c>
    </row>
    <row r="21" ht="40.5" customHeight="1">
      <c r="A21" s="4" t="s">
        <v>1134</v>
      </c>
      <c r="B21" s="4" t="s">
        <v>1135</v>
      </c>
      <c r="C21" s="4" t="s">
        <v>1137</v>
      </c>
      <c r="D21" s="4" t="s">
        <v>1138</v>
      </c>
    </row>
    <row r="22" ht="42.0" customHeight="1">
      <c r="A22" s="5" t="s">
        <v>793</v>
      </c>
      <c r="B22" s="5" t="s">
        <v>1142</v>
      </c>
      <c r="C22" s="5" t="s">
        <v>1144</v>
      </c>
      <c r="D22" s="5" t="s">
        <v>1146</v>
      </c>
    </row>
    <row r="23" ht="42.0" customHeight="1">
      <c r="A23" s="5" t="s">
        <v>822</v>
      </c>
      <c r="B23" s="5" t="s">
        <v>1150</v>
      </c>
      <c r="C23" s="5" t="s">
        <v>1152</v>
      </c>
      <c r="D23" s="5" t="s">
        <v>1146</v>
      </c>
    </row>
    <row r="24" ht="57.0" customHeight="1">
      <c r="A24" s="5" t="s">
        <v>844</v>
      </c>
      <c r="B24" s="5" t="s">
        <v>1155</v>
      </c>
      <c r="C24" s="5" t="s">
        <v>849</v>
      </c>
      <c r="D24" s="5" t="s">
        <v>1158</v>
      </c>
    </row>
    <row r="25" ht="42.0" customHeight="1">
      <c r="A25" s="5" t="s">
        <v>863</v>
      </c>
      <c r="B25" s="5" t="s">
        <v>1162</v>
      </c>
      <c r="C25" s="5" t="s">
        <v>866</v>
      </c>
      <c r="D25" s="5" t="s">
        <v>1158</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9.0"/>
    <col customWidth="1" min="2" max="2" width="33.0"/>
    <col customWidth="1" min="3" max="3" width="36.0"/>
    <col customWidth="1" min="4" max="4" width="56.5"/>
    <col customWidth="1" min="5" max="5" width="31.0"/>
    <col customWidth="1" min="6" max="6" width="19.0"/>
    <col customWidth="1" min="7" max="26" width="8.63"/>
  </cols>
  <sheetData>
    <row r="1" ht="19.5" customHeight="1">
      <c r="A1" s="2" t="s">
        <v>954</v>
      </c>
    </row>
    <row r="2" ht="19.5" customHeight="1"/>
    <row r="3" ht="34.5" customHeight="1">
      <c r="A3" s="3" t="s">
        <v>956</v>
      </c>
      <c r="B3" s="3" t="s">
        <v>958</v>
      </c>
      <c r="C3" s="3" t="s">
        <v>961</v>
      </c>
      <c r="D3" s="3" t="s">
        <v>962</v>
      </c>
      <c r="E3" s="3" t="s">
        <v>964</v>
      </c>
      <c r="F3" s="3" t="s">
        <v>32</v>
      </c>
    </row>
    <row r="4" ht="40.5" customHeight="1">
      <c r="A4" s="4" t="s">
        <v>73</v>
      </c>
      <c r="B4" s="4" t="s">
        <v>965</v>
      </c>
      <c r="C4" s="4" t="s">
        <v>967</v>
      </c>
      <c r="D4" s="4" t="s">
        <v>968</v>
      </c>
      <c r="E4" s="4" t="s">
        <v>970</v>
      </c>
      <c r="F4" s="4" t="s">
        <v>306</v>
      </c>
    </row>
    <row r="5" ht="40.5" customHeight="1">
      <c r="A5" s="4" t="s">
        <v>578</v>
      </c>
      <c r="B5" s="4" t="s">
        <v>972</v>
      </c>
      <c r="C5" s="4" t="s">
        <v>973</v>
      </c>
      <c r="D5" s="4" t="s">
        <v>974</v>
      </c>
      <c r="E5" s="4" t="s">
        <v>970</v>
      </c>
      <c r="F5" s="4" t="s">
        <v>976</v>
      </c>
    </row>
    <row r="6" ht="40.5" customHeight="1">
      <c r="A6" s="4" t="s">
        <v>506</v>
      </c>
      <c r="B6" s="4" t="s">
        <v>500</v>
      </c>
      <c r="C6" s="4" t="s">
        <v>978</v>
      </c>
      <c r="D6" s="4" t="s">
        <v>980</v>
      </c>
      <c r="E6" s="4" t="s">
        <v>970</v>
      </c>
      <c r="F6" s="4" t="s">
        <v>981</v>
      </c>
    </row>
    <row r="7" ht="40.5" customHeight="1">
      <c r="A7" s="4" t="s">
        <v>983</v>
      </c>
      <c r="B7" s="4" t="s">
        <v>984</v>
      </c>
      <c r="C7" s="4" t="s">
        <v>986</v>
      </c>
      <c r="D7" s="4" t="s">
        <v>988</v>
      </c>
      <c r="E7" s="4" t="s">
        <v>989</v>
      </c>
      <c r="F7" s="4" t="s">
        <v>990</v>
      </c>
    </row>
    <row r="8" ht="257.25" customHeight="1">
      <c r="A8" s="4" t="s">
        <v>477</v>
      </c>
      <c r="B8" s="4" t="s">
        <v>991</v>
      </c>
      <c r="C8" s="4" t="s">
        <v>992</v>
      </c>
      <c r="D8" s="4" t="s">
        <v>993</v>
      </c>
      <c r="E8" s="5" t="s">
        <v>996</v>
      </c>
      <c r="F8" s="4" t="s">
        <v>998</v>
      </c>
    </row>
    <row r="9" ht="40.5" customHeight="1">
      <c r="A9" s="4" t="s">
        <v>452</v>
      </c>
      <c r="B9" s="4" t="s">
        <v>999</v>
      </c>
      <c r="C9" s="4" t="s">
        <v>1000</v>
      </c>
      <c r="D9" s="4" t="s">
        <v>1001</v>
      </c>
      <c r="E9" s="4" t="s">
        <v>970</v>
      </c>
      <c r="F9" s="4" t="s">
        <v>454</v>
      </c>
    </row>
    <row r="10" ht="40.5" customHeight="1">
      <c r="A10" s="4" t="s">
        <v>650</v>
      </c>
      <c r="B10" s="4" t="s">
        <v>1002</v>
      </c>
      <c r="C10" s="4" t="s">
        <v>1004</v>
      </c>
      <c r="D10" s="4" t="s">
        <v>1005</v>
      </c>
      <c r="E10" s="4" t="s">
        <v>970</v>
      </c>
      <c r="F10" s="4" t="s">
        <v>1008</v>
      </c>
    </row>
    <row r="11" ht="40.5" customHeight="1">
      <c r="A11" s="4" t="s">
        <v>528</v>
      </c>
      <c r="B11" s="4" t="s">
        <v>1009</v>
      </c>
      <c r="C11" s="4" t="s">
        <v>1010</v>
      </c>
      <c r="D11" s="4" t="s">
        <v>1011</v>
      </c>
      <c r="E11" s="4" t="s">
        <v>970</v>
      </c>
      <c r="F11" s="4" t="s">
        <v>1012</v>
      </c>
    </row>
    <row r="12" ht="40.5" customHeight="1">
      <c r="A12" s="4" t="s">
        <v>572</v>
      </c>
      <c r="B12" s="4" t="s">
        <v>1015</v>
      </c>
      <c r="C12" s="4" t="s">
        <v>1016</v>
      </c>
      <c r="D12" s="4" t="s">
        <v>1018</v>
      </c>
      <c r="E12" s="4" t="s">
        <v>970</v>
      </c>
      <c r="F12" s="4" t="s">
        <v>682</v>
      </c>
    </row>
    <row r="13" ht="40.5" customHeight="1">
      <c r="A13" s="4" t="s">
        <v>377</v>
      </c>
      <c r="B13" s="4" t="s">
        <v>1021</v>
      </c>
      <c r="C13" s="4" t="s">
        <v>1023</v>
      </c>
      <c r="D13" s="4" t="s">
        <v>1024</v>
      </c>
      <c r="E13" s="4" t="s">
        <v>970</v>
      </c>
      <c r="F13" s="4" t="s">
        <v>1026</v>
      </c>
    </row>
    <row r="14" ht="40.5" customHeight="1">
      <c r="A14" s="4" t="s">
        <v>1028</v>
      </c>
      <c r="B14" s="4" t="s">
        <v>1029</v>
      </c>
      <c r="C14" s="4" t="s">
        <v>1031</v>
      </c>
      <c r="D14" s="4" t="s">
        <v>1032</v>
      </c>
      <c r="E14" s="4" t="s">
        <v>970</v>
      </c>
      <c r="F14" s="4" t="s">
        <v>1033</v>
      </c>
    </row>
    <row r="15" ht="40.5" customHeight="1">
      <c r="A15" s="4" t="s">
        <v>1035</v>
      </c>
      <c r="B15" s="4" t="s">
        <v>1037</v>
      </c>
      <c r="C15" s="4" t="s">
        <v>1038</v>
      </c>
      <c r="D15" s="4" t="s">
        <v>1040</v>
      </c>
      <c r="E15" s="4" t="s">
        <v>970</v>
      </c>
      <c r="F15" s="4" t="s">
        <v>990</v>
      </c>
    </row>
    <row r="16" ht="40.5" customHeight="1">
      <c r="A16" s="4" t="s">
        <v>1042</v>
      </c>
      <c r="B16" s="4" t="s">
        <v>1043</v>
      </c>
      <c r="C16" s="4" t="s">
        <v>1044</v>
      </c>
      <c r="D16" s="4" t="s">
        <v>1046</v>
      </c>
      <c r="E16" s="4" t="s">
        <v>970</v>
      </c>
      <c r="F16" s="4" t="s">
        <v>1047</v>
      </c>
    </row>
    <row r="17" ht="40.5" customHeight="1">
      <c r="A17" s="4" t="s">
        <v>1048</v>
      </c>
      <c r="B17" s="4" t="s">
        <v>1050</v>
      </c>
      <c r="C17" s="4" t="s">
        <v>1051</v>
      </c>
      <c r="D17" s="4" t="s">
        <v>1052</v>
      </c>
      <c r="E17" s="4" t="s">
        <v>1054</v>
      </c>
      <c r="F17" s="4"/>
    </row>
    <row r="18" ht="40.5" customHeight="1">
      <c r="A18" s="4" t="s">
        <v>1055</v>
      </c>
      <c r="B18" s="4" t="s">
        <v>1056</v>
      </c>
      <c r="C18" s="4" t="s">
        <v>1058</v>
      </c>
      <c r="D18" s="4" t="s">
        <v>1059</v>
      </c>
      <c r="E18" s="4" t="s">
        <v>1054</v>
      </c>
      <c r="F18" s="4"/>
    </row>
    <row r="19" ht="40.5" customHeight="1">
      <c r="A19" s="4" t="s">
        <v>307</v>
      </c>
      <c r="B19" s="4" t="s">
        <v>1061</v>
      </c>
      <c r="C19" s="4" t="s">
        <v>1062</v>
      </c>
      <c r="D19" s="4" t="s">
        <v>1063</v>
      </c>
      <c r="E19" s="4" t="s">
        <v>970</v>
      </c>
      <c r="F19" s="4" t="s">
        <v>1064</v>
      </c>
    </row>
    <row r="20" ht="40.5" customHeight="1">
      <c r="A20" s="4" t="s">
        <v>676</v>
      </c>
      <c r="B20" s="4" t="s">
        <v>1065</v>
      </c>
      <c r="C20" s="4" t="s">
        <v>1066</v>
      </c>
      <c r="D20" s="4" t="s">
        <v>1067</v>
      </c>
      <c r="E20" s="4" t="s">
        <v>970</v>
      </c>
      <c r="F20" s="4" t="s">
        <v>1068</v>
      </c>
    </row>
    <row r="21" ht="40.5" customHeight="1">
      <c r="A21" s="4" t="s">
        <v>1069</v>
      </c>
      <c r="B21" s="4" t="s">
        <v>1070</v>
      </c>
      <c r="C21" s="4" t="s">
        <v>1071</v>
      </c>
      <c r="D21" s="4" t="s">
        <v>1072</v>
      </c>
      <c r="E21" s="4" t="s">
        <v>1054</v>
      </c>
      <c r="F21" s="4"/>
    </row>
    <row r="22" ht="40.5" customHeight="1">
      <c r="A22" s="4" t="s">
        <v>814</v>
      </c>
      <c r="B22" s="4" t="s">
        <v>1073</v>
      </c>
      <c r="C22" s="4" t="s">
        <v>1074</v>
      </c>
      <c r="D22" s="4" t="s">
        <v>1075</v>
      </c>
      <c r="E22" s="4" t="s">
        <v>970</v>
      </c>
      <c r="F22" s="4" t="s">
        <v>1076</v>
      </c>
    </row>
    <row r="23" ht="40.5" customHeight="1">
      <c r="A23" s="4" t="s">
        <v>613</v>
      </c>
      <c r="B23" s="4" t="s">
        <v>1078</v>
      </c>
      <c r="C23" s="4" t="s">
        <v>1079</v>
      </c>
      <c r="D23" s="4" t="s">
        <v>1080</v>
      </c>
      <c r="E23" s="4" t="s">
        <v>970</v>
      </c>
      <c r="F23" s="4" t="s">
        <v>1081</v>
      </c>
    </row>
    <row r="24" ht="40.5" customHeight="1">
      <c r="A24" s="4" t="s">
        <v>622</v>
      </c>
      <c r="B24" s="4" t="s">
        <v>1082</v>
      </c>
      <c r="C24" s="4" t="s">
        <v>1083</v>
      </c>
      <c r="D24" s="4" t="s">
        <v>1084</v>
      </c>
      <c r="E24" s="4" t="s">
        <v>970</v>
      </c>
      <c r="F24" s="4" t="s">
        <v>1086</v>
      </c>
    </row>
    <row r="25">
      <c r="A25" s="4" t="s">
        <v>1087</v>
      </c>
      <c r="B25" s="4" t="s">
        <v>1088</v>
      </c>
      <c r="C25" s="4" t="s">
        <v>1089</v>
      </c>
      <c r="D25" s="4" t="s">
        <v>1090</v>
      </c>
      <c r="E25" s="5" t="s">
        <v>1091</v>
      </c>
      <c r="F25" s="5" t="s">
        <v>1092</v>
      </c>
    </row>
    <row r="26">
      <c r="A26" s="4" t="s">
        <v>1093</v>
      </c>
      <c r="B26" s="4" t="s">
        <v>1095</v>
      </c>
      <c r="C26" s="4" t="s">
        <v>1096</v>
      </c>
      <c r="D26" s="4" t="s">
        <v>1098</v>
      </c>
      <c r="E26" s="5" t="s">
        <v>1091</v>
      </c>
      <c r="F26" s="5" t="s">
        <v>1092</v>
      </c>
    </row>
    <row r="27">
      <c r="A27" s="4" t="s">
        <v>1101</v>
      </c>
      <c r="B27" s="4" t="s">
        <v>1103</v>
      </c>
      <c r="C27" s="4" t="s">
        <v>1105</v>
      </c>
      <c r="D27" s="4" t="s">
        <v>1107</v>
      </c>
      <c r="E27" s="5" t="s">
        <v>1091</v>
      </c>
      <c r="F27" s="5" t="s">
        <v>440</v>
      </c>
    </row>
    <row r="28">
      <c r="A28" s="4" t="s">
        <v>1110</v>
      </c>
      <c r="B28" s="4" t="s">
        <v>1112</v>
      </c>
      <c r="C28" s="4" t="s">
        <v>1113</v>
      </c>
      <c r="D28" s="4" t="s">
        <v>1114</v>
      </c>
      <c r="E28" s="5" t="s">
        <v>1091</v>
      </c>
      <c r="F28" s="5" t="s">
        <v>440</v>
      </c>
    </row>
    <row r="29" ht="40.5" customHeight="1">
      <c r="A29" s="4" t="s">
        <v>1117</v>
      </c>
      <c r="B29" s="4" t="s">
        <v>1118</v>
      </c>
      <c r="C29" s="4" t="s">
        <v>1119</v>
      </c>
      <c r="D29" s="4" t="s">
        <v>1121</v>
      </c>
      <c r="E29" s="4" t="s">
        <v>1123</v>
      </c>
      <c r="F29" s="4"/>
    </row>
    <row r="30">
      <c r="A30" s="4" t="s">
        <v>1126</v>
      </c>
      <c r="B30" s="4" t="s">
        <v>1128</v>
      </c>
      <c r="C30" s="4" t="s">
        <v>1130</v>
      </c>
      <c r="D30" s="4" t="s">
        <v>1132</v>
      </c>
      <c r="E30" s="5" t="s">
        <v>1136</v>
      </c>
      <c r="F30" s="4"/>
    </row>
    <row r="31">
      <c r="A31" s="5" t="s">
        <v>1139</v>
      </c>
      <c r="B31" s="5" t="s">
        <v>1140</v>
      </c>
      <c r="C31" s="5" t="s">
        <v>1141</v>
      </c>
      <c r="D31" s="5" t="s">
        <v>1143</v>
      </c>
      <c r="E31" s="5" t="s">
        <v>1145</v>
      </c>
      <c r="F31" s="5" t="s">
        <v>1147</v>
      </c>
    </row>
    <row r="32">
      <c r="A32" s="5" t="s">
        <v>1148</v>
      </c>
      <c r="B32" s="5" t="s">
        <v>1149</v>
      </c>
      <c r="C32" s="5" t="s">
        <v>1151</v>
      </c>
      <c r="D32" s="5" t="s">
        <v>1153</v>
      </c>
      <c r="E32" s="5" t="s">
        <v>1154</v>
      </c>
      <c r="F32" s="5" t="s">
        <v>1156</v>
      </c>
    </row>
    <row r="33">
      <c r="A33" s="5" t="s">
        <v>1157</v>
      </c>
      <c r="B33" s="5" t="s">
        <v>1159</v>
      </c>
      <c r="C33" s="5" t="s">
        <v>1160</v>
      </c>
      <c r="D33" s="5" t="s">
        <v>1161</v>
      </c>
      <c r="E33" s="5" t="s">
        <v>1163</v>
      </c>
      <c r="F33" s="5" t="s">
        <v>1164</v>
      </c>
    </row>
    <row r="34">
      <c r="A34" s="5" t="s">
        <v>860</v>
      </c>
      <c r="B34" s="5" t="s">
        <v>1165</v>
      </c>
      <c r="C34" s="5" t="s">
        <v>1166</v>
      </c>
      <c r="D34" s="5" t="s">
        <v>1167</v>
      </c>
      <c r="E34" s="5" t="s">
        <v>1168</v>
      </c>
      <c r="F34" s="5" t="s">
        <v>1169</v>
      </c>
    </row>
    <row r="35">
      <c r="A35" s="5" t="s">
        <v>1170</v>
      </c>
      <c r="B35" s="5" t="s">
        <v>1171</v>
      </c>
      <c r="C35" s="5" t="s">
        <v>1172</v>
      </c>
      <c r="D35" s="5" t="s">
        <v>1173</v>
      </c>
      <c r="E35" s="5" t="s">
        <v>1174</v>
      </c>
      <c r="F35" s="5" t="s">
        <v>1175</v>
      </c>
    </row>
    <row r="36">
      <c r="A36" s="5" t="s">
        <v>1176</v>
      </c>
      <c r="B36" s="5" t="s">
        <v>1177</v>
      </c>
      <c r="C36" s="5" t="s">
        <v>1178</v>
      </c>
      <c r="D36" s="5" t="s">
        <v>1179</v>
      </c>
      <c r="E36" s="5" t="s">
        <v>1174</v>
      </c>
      <c r="F36" s="5" t="s">
        <v>1180</v>
      </c>
    </row>
    <row r="37">
      <c r="A37" s="5" t="s">
        <v>1181</v>
      </c>
      <c r="B37" s="5" t="s">
        <v>1182</v>
      </c>
      <c r="C37" s="5" t="s">
        <v>1183</v>
      </c>
      <c r="D37" s="5" t="s">
        <v>1184</v>
      </c>
      <c r="E37" s="5" t="s">
        <v>1174</v>
      </c>
      <c r="F37" s="5" t="s">
        <v>1185</v>
      </c>
    </row>
    <row r="38">
      <c r="A38" s="5" t="s">
        <v>1186</v>
      </c>
      <c r="B38" s="5" t="s">
        <v>1187</v>
      </c>
      <c r="C38" s="5" t="s">
        <v>1188</v>
      </c>
      <c r="D38" s="5" t="s">
        <v>1189</v>
      </c>
      <c r="E38" s="5" t="s">
        <v>1174</v>
      </c>
      <c r="F38" s="5" t="s">
        <v>1190</v>
      </c>
    </row>
    <row r="39">
      <c r="A39" s="5" t="s">
        <v>904</v>
      </c>
      <c r="B39" s="5" t="s">
        <v>1191</v>
      </c>
      <c r="C39" s="5" t="s">
        <v>1192</v>
      </c>
      <c r="D39" s="5" t="s">
        <v>1193</v>
      </c>
      <c r="E39" s="5" t="s">
        <v>1174</v>
      </c>
      <c r="F39" s="5" t="s">
        <v>1194</v>
      </c>
    </row>
    <row r="40">
      <c r="A40" s="5" t="s">
        <v>913</v>
      </c>
      <c r="B40" s="5" t="s">
        <v>1195</v>
      </c>
      <c r="C40" s="5" t="s">
        <v>1196</v>
      </c>
      <c r="D40" s="5" t="s">
        <v>1197</v>
      </c>
      <c r="E40" s="5" t="s">
        <v>1174</v>
      </c>
      <c r="F40" s="5" t="s">
        <v>1198</v>
      </c>
    </row>
    <row r="41">
      <c r="A41" s="5" t="s">
        <v>1199</v>
      </c>
      <c r="B41" s="5" t="s">
        <v>1200</v>
      </c>
      <c r="C41" s="5" t="s">
        <v>1201</v>
      </c>
      <c r="D41" s="5" t="s">
        <v>1202</v>
      </c>
      <c r="E41" s="5" t="s">
        <v>1174</v>
      </c>
      <c r="F41" s="5" t="s">
        <v>1203</v>
      </c>
    </row>
    <row r="42">
      <c r="A42" s="5" t="s">
        <v>1204</v>
      </c>
      <c r="B42" s="5" t="s">
        <v>1205</v>
      </c>
      <c r="C42" s="5" t="s">
        <v>1206</v>
      </c>
      <c r="D42" s="5" t="s">
        <v>1207</v>
      </c>
      <c r="E42" s="5" t="s">
        <v>1174</v>
      </c>
      <c r="F42" s="5" t="s">
        <v>1208</v>
      </c>
    </row>
    <row r="43">
      <c r="A43" s="5" t="s">
        <v>1209</v>
      </c>
      <c r="B43" s="5" t="s">
        <v>1210</v>
      </c>
      <c r="C43" s="5" t="s">
        <v>1211</v>
      </c>
      <c r="D43" s="5" t="s">
        <v>1212</v>
      </c>
      <c r="E43" s="5" t="s">
        <v>1213</v>
      </c>
      <c r="F43" s="5" t="s">
        <v>1214</v>
      </c>
    </row>
    <row r="44">
      <c r="A44" s="5" t="s">
        <v>1215</v>
      </c>
      <c r="B44" s="5" t="s">
        <v>1210</v>
      </c>
      <c r="C44" s="5" t="s">
        <v>1216</v>
      </c>
      <c r="D44" s="5" t="s">
        <v>1217</v>
      </c>
      <c r="E44" s="5" t="s">
        <v>1213</v>
      </c>
      <c r="F44" s="5" t="s">
        <v>1218</v>
      </c>
    </row>
    <row r="45">
      <c r="A45" s="5" t="s">
        <v>1219</v>
      </c>
      <c r="B45" s="5" t="s">
        <v>1210</v>
      </c>
      <c r="C45" s="5" t="s">
        <v>1220</v>
      </c>
      <c r="D45" s="5" t="s">
        <v>1221</v>
      </c>
      <c r="E45" s="5" t="s">
        <v>1213</v>
      </c>
      <c r="F45" s="5" t="s">
        <v>1222</v>
      </c>
    </row>
    <row r="46">
      <c r="A46" s="5" t="s">
        <v>1223</v>
      </c>
      <c r="B46" s="5" t="s">
        <v>1210</v>
      </c>
      <c r="C46" s="5" t="s">
        <v>1224</v>
      </c>
      <c r="D46" s="5" t="s">
        <v>1225</v>
      </c>
      <c r="E46" s="5" t="s">
        <v>1213</v>
      </c>
      <c r="F46" s="5" t="s">
        <v>1208</v>
      </c>
    </row>
    <row r="47" ht="57.0" customHeight="1">
      <c r="A47" s="5" t="s">
        <v>780</v>
      </c>
      <c r="B47" s="5" t="s">
        <v>770</v>
      </c>
      <c r="C47" s="5" t="s">
        <v>1226</v>
      </c>
      <c r="D47" s="5" t="s">
        <v>1227</v>
      </c>
      <c r="E47" s="5" t="s">
        <v>916</v>
      </c>
      <c r="F47" s="5" t="s">
        <v>781</v>
      </c>
    </row>
    <row r="48" ht="177.75" customHeight="1">
      <c r="A48" s="5" t="s">
        <v>791</v>
      </c>
      <c r="B48" s="5" t="s">
        <v>783</v>
      </c>
      <c r="C48" s="5" t="s">
        <v>1228</v>
      </c>
      <c r="D48" s="5" t="s">
        <v>1229</v>
      </c>
      <c r="E48" s="5" t="s">
        <v>1230</v>
      </c>
      <c r="F48" s="5" t="s">
        <v>1231</v>
      </c>
    </row>
    <row r="49" ht="102.0" customHeight="1">
      <c r="A49" s="5" t="s">
        <v>803</v>
      </c>
      <c r="B49" s="5" t="s">
        <v>794</v>
      </c>
      <c r="C49" s="5" t="s">
        <v>1232</v>
      </c>
      <c r="D49" s="5" t="s">
        <v>1233</v>
      </c>
      <c r="E49" s="5" t="s">
        <v>927</v>
      </c>
      <c r="F49" s="5" t="s">
        <v>805</v>
      </c>
    </row>
    <row r="50" ht="117.0" customHeight="1">
      <c r="A50" s="5" t="s">
        <v>817</v>
      </c>
      <c r="B50" s="5" t="s">
        <v>808</v>
      </c>
      <c r="C50" s="5" t="s">
        <v>1234</v>
      </c>
      <c r="D50" s="5" t="s">
        <v>1235</v>
      </c>
      <c r="E50" s="5" t="s">
        <v>916</v>
      </c>
      <c r="F50" s="5" t="s">
        <v>821</v>
      </c>
    </row>
    <row r="51" ht="147.0" customHeight="1">
      <c r="A51" s="5" t="s">
        <v>1236</v>
      </c>
      <c r="B51" s="5" t="s">
        <v>1237</v>
      </c>
      <c r="C51" s="5" t="s">
        <v>1238</v>
      </c>
      <c r="D51" s="5" t="s">
        <v>1239</v>
      </c>
      <c r="E51" s="5" t="s">
        <v>1240</v>
      </c>
      <c r="F51" s="5"/>
    </row>
    <row r="52" ht="87.0" customHeight="1">
      <c r="A52" s="5" t="s">
        <v>1241</v>
      </c>
      <c r="B52" s="5" t="s">
        <v>1242</v>
      </c>
      <c r="C52" s="5" t="s">
        <v>1238</v>
      </c>
      <c r="D52" s="5" t="s">
        <v>1239</v>
      </c>
      <c r="E52" s="5" t="s">
        <v>1243</v>
      </c>
      <c r="F52" s="5"/>
    </row>
    <row r="53" ht="102.0" customHeight="1">
      <c r="A53" s="5" t="s">
        <v>1244</v>
      </c>
      <c r="B53" s="5" t="s">
        <v>1245</v>
      </c>
      <c r="C53" s="5" t="s">
        <v>1238</v>
      </c>
      <c r="D53" s="5" t="s">
        <v>1239</v>
      </c>
      <c r="E53" s="5" t="s">
        <v>1246</v>
      </c>
      <c r="F53" s="5"/>
    </row>
    <row r="54" ht="132.0" customHeight="1">
      <c r="A54" s="5" t="s">
        <v>1247</v>
      </c>
      <c r="B54" s="5" t="s">
        <v>1248</v>
      </c>
      <c r="C54" s="5" t="s">
        <v>1238</v>
      </c>
      <c r="D54" s="5" t="s">
        <v>1239</v>
      </c>
      <c r="E54" s="5" t="s">
        <v>1246</v>
      </c>
      <c r="F54" s="5"/>
    </row>
    <row r="55" ht="117.0" customHeight="1">
      <c r="A55" s="5" t="s">
        <v>831</v>
      </c>
      <c r="B55" s="5" t="s">
        <v>823</v>
      </c>
      <c r="C55" s="5" t="s">
        <v>1249</v>
      </c>
      <c r="D55" s="5" t="s">
        <v>1250</v>
      </c>
      <c r="E55" s="5" t="s">
        <v>936</v>
      </c>
      <c r="F55" s="5" t="s">
        <v>832</v>
      </c>
    </row>
    <row r="56" ht="117.0" customHeight="1">
      <c r="A56" s="5" t="s">
        <v>842</v>
      </c>
      <c r="B56" s="5" t="s">
        <v>834</v>
      </c>
      <c r="C56" s="5" t="s">
        <v>1251</v>
      </c>
      <c r="D56" s="5" t="s">
        <v>1252</v>
      </c>
      <c r="E56" s="5" t="s">
        <v>835</v>
      </c>
      <c r="F56" s="5" t="s">
        <v>843</v>
      </c>
    </row>
    <row r="57" ht="132.0" customHeight="1">
      <c r="A57" s="5" t="s">
        <v>852</v>
      </c>
      <c r="B57" s="5" t="s">
        <v>846</v>
      </c>
      <c r="C57" s="5" t="s">
        <v>1253</v>
      </c>
      <c r="D57" s="5" t="s">
        <v>1254</v>
      </c>
      <c r="E57" s="5" t="s">
        <v>1255</v>
      </c>
      <c r="F57" s="5" t="s">
        <v>853</v>
      </c>
    </row>
    <row r="58" ht="132.0" customHeight="1">
      <c r="A58" s="5" t="s">
        <v>861</v>
      </c>
      <c r="B58" s="5" t="s">
        <v>855</v>
      </c>
      <c r="C58" s="5" t="s">
        <v>1256</v>
      </c>
      <c r="D58" s="5" t="s">
        <v>1257</v>
      </c>
      <c r="E58" s="5" t="s">
        <v>1258</v>
      </c>
      <c r="F58" s="5" t="s">
        <v>862</v>
      </c>
    </row>
    <row r="59" ht="117.0" customHeight="1">
      <c r="A59" s="5" t="s">
        <v>870</v>
      </c>
      <c r="B59" s="5" t="s">
        <v>864</v>
      </c>
      <c r="C59" s="5" t="s">
        <v>1259</v>
      </c>
      <c r="D59" s="5" t="s">
        <v>1260</v>
      </c>
      <c r="E59" s="5" t="s">
        <v>1261</v>
      </c>
      <c r="F59" s="5" t="s">
        <v>871</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5.0"/>
    <col customWidth="1" min="2" max="2" width="32.5"/>
    <col customWidth="1" min="3" max="3" width="14.0"/>
    <col customWidth="1" min="4" max="4" width="60.0"/>
    <col customWidth="1" min="5" max="5" width="33.0"/>
    <col customWidth="1" min="6" max="6" width="50.0"/>
    <col customWidth="1" min="7" max="7" width="20.13"/>
    <col customWidth="1" min="8" max="8" width="53.88"/>
    <col customWidth="1" min="9" max="9" width="62.63"/>
    <col customWidth="1" min="10" max="10" width="45.13"/>
    <col customWidth="1" min="11" max="11" width="70.13"/>
    <col customWidth="1" min="12" max="12" width="62.63"/>
    <col customWidth="1" min="13" max="26" width="8.63"/>
  </cols>
  <sheetData>
    <row r="1" ht="19.5" customHeight="1">
      <c r="A1" s="2" t="s">
        <v>1262</v>
      </c>
    </row>
    <row r="2" ht="19.5" customHeight="1"/>
    <row r="3" ht="52.5" customHeight="1">
      <c r="A3" s="3" t="s">
        <v>6</v>
      </c>
      <c r="B3" s="3" t="s">
        <v>1265</v>
      </c>
      <c r="C3" s="3" t="s">
        <v>1267</v>
      </c>
      <c r="D3" s="3" t="s">
        <v>1269</v>
      </c>
      <c r="E3" s="3" t="s">
        <v>28</v>
      </c>
      <c r="F3" s="3" t="s">
        <v>1271</v>
      </c>
      <c r="G3" s="6" t="s">
        <v>1273</v>
      </c>
      <c r="H3" s="6" t="s">
        <v>1274</v>
      </c>
      <c r="I3" s="6" t="s">
        <v>1275</v>
      </c>
      <c r="J3" s="6" t="s">
        <v>1276</v>
      </c>
      <c r="K3" s="6" t="s">
        <v>1277</v>
      </c>
      <c r="L3" s="6" t="s">
        <v>1278</v>
      </c>
    </row>
    <row r="4" ht="210.0" customHeight="1">
      <c r="A4" s="4" t="s">
        <v>1279</v>
      </c>
      <c r="B4" s="4" t="s">
        <v>1280</v>
      </c>
      <c r="C4" s="5" t="s">
        <v>1285</v>
      </c>
      <c r="D4" s="5" t="s">
        <v>1311</v>
      </c>
      <c r="E4" s="5" t="s">
        <v>1313</v>
      </c>
      <c r="F4" s="5" t="s">
        <v>1327</v>
      </c>
      <c r="G4" s="7">
        <v>60.0</v>
      </c>
      <c r="H4" s="5" t="s">
        <v>1332</v>
      </c>
      <c r="I4" s="5" t="s">
        <v>1337</v>
      </c>
      <c r="J4" s="5" t="s">
        <v>1339</v>
      </c>
      <c r="K4" s="5" t="s">
        <v>1340</v>
      </c>
      <c r="L4" s="5" t="s">
        <v>1342</v>
      </c>
    </row>
    <row r="5">
      <c r="A5" s="4" t="s">
        <v>1344</v>
      </c>
      <c r="B5" s="4" t="s">
        <v>1345</v>
      </c>
      <c r="C5" s="5" t="s">
        <v>1349</v>
      </c>
      <c r="D5" s="5" t="s">
        <v>1360</v>
      </c>
      <c r="E5" s="4" t="s">
        <v>1363</v>
      </c>
      <c r="F5" s="5" t="s">
        <v>1367</v>
      </c>
      <c r="G5" s="7">
        <v>15.0</v>
      </c>
      <c r="H5" s="5" t="s">
        <v>1369</v>
      </c>
      <c r="I5" s="5" t="s">
        <v>1371</v>
      </c>
      <c r="J5" s="5" t="s">
        <v>1372</v>
      </c>
      <c r="K5" s="5" t="s">
        <v>1374</v>
      </c>
      <c r="L5" s="5" t="s">
        <v>1377</v>
      </c>
    </row>
    <row r="6" ht="165.0" customHeight="1">
      <c r="A6" s="4" t="s">
        <v>1380</v>
      </c>
      <c r="B6" s="4" t="s">
        <v>1382</v>
      </c>
      <c r="C6" s="5" t="s">
        <v>1385</v>
      </c>
      <c r="D6" s="5" t="s">
        <v>1390</v>
      </c>
      <c r="E6" s="4" t="s">
        <v>1392</v>
      </c>
      <c r="F6" s="5" t="s">
        <v>1395</v>
      </c>
      <c r="G6" s="7">
        <v>15.0</v>
      </c>
      <c r="H6" s="5" t="s">
        <v>1399</v>
      </c>
      <c r="I6" s="5" t="s">
        <v>1403</v>
      </c>
      <c r="J6" s="5" t="s">
        <v>1405</v>
      </c>
      <c r="K6" s="5" t="s">
        <v>1407</v>
      </c>
      <c r="L6" s="5" t="s">
        <v>1408</v>
      </c>
    </row>
    <row r="7" ht="165.0" customHeight="1">
      <c r="A7" s="4" t="s">
        <v>1411</v>
      </c>
      <c r="B7" s="4" t="s">
        <v>1412</v>
      </c>
      <c r="C7" s="5" t="s">
        <v>1421</v>
      </c>
      <c r="D7" s="5" t="s">
        <v>1427</v>
      </c>
      <c r="E7" s="4" t="s">
        <v>1430</v>
      </c>
      <c r="F7" s="5" t="s">
        <v>1435</v>
      </c>
      <c r="G7" s="7">
        <v>37.0</v>
      </c>
      <c r="H7" s="5" t="s">
        <v>1437</v>
      </c>
      <c r="I7" s="5" t="s">
        <v>1439</v>
      </c>
      <c r="J7" s="5" t="s">
        <v>1405</v>
      </c>
      <c r="K7" s="5" t="s">
        <v>1441</v>
      </c>
      <c r="L7" s="5" t="s">
        <v>1355</v>
      </c>
    </row>
    <row r="8" ht="165.0" customHeight="1">
      <c r="A8" s="4" t="s">
        <v>1443</v>
      </c>
      <c r="B8" s="4" t="s">
        <v>1444</v>
      </c>
      <c r="C8" s="5" t="s">
        <v>1461</v>
      </c>
      <c r="D8" s="5" t="s">
        <v>1462</v>
      </c>
      <c r="E8" s="4" t="s">
        <v>1464</v>
      </c>
      <c r="F8" s="5" t="s">
        <v>1473</v>
      </c>
      <c r="G8" s="7">
        <v>37.0</v>
      </c>
      <c r="H8" s="5" t="s">
        <v>1437</v>
      </c>
      <c r="I8" s="5" t="s">
        <v>1476</v>
      </c>
      <c r="J8" s="5" t="s">
        <v>1405</v>
      </c>
      <c r="K8" s="5" t="s">
        <v>1477</v>
      </c>
      <c r="L8" s="5" t="s">
        <v>1355</v>
      </c>
    </row>
    <row r="9" ht="165.0" customHeight="1">
      <c r="A9" s="4" t="s">
        <v>1478</v>
      </c>
      <c r="B9" s="4" t="s">
        <v>1479</v>
      </c>
      <c r="C9" s="5" t="s">
        <v>1480</v>
      </c>
      <c r="D9" s="5" t="s">
        <v>1482</v>
      </c>
      <c r="E9" s="4" t="s">
        <v>1483</v>
      </c>
      <c r="F9" s="5" t="s">
        <v>1487</v>
      </c>
      <c r="G9" s="7">
        <v>15.0</v>
      </c>
      <c r="H9" s="5" t="s">
        <v>1399</v>
      </c>
      <c r="I9" s="5" t="s">
        <v>1491</v>
      </c>
      <c r="J9" s="5" t="s">
        <v>1405</v>
      </c>
      <c r="K9" s="5" t="s">
        <v>1407</v>
      </c>
      <c r="L9" s="5" t="s">
        <v>1408</v>
      </c>
    </row>
    <row r="10" ht="225.0" customHeight="1">
      <c r="A10" s="5" t="s">
        <v>1494</v>
      </c>
      <c r="B10" s="5" t="s">
        <v>1496</v>
      </c>
      <c r="C10" s="5" t="s">
        <v>1499</v>
      </c>
      <c r="D10" s="5" t="s">
        <v>1507</v>
      </c>
      <c r="E10" s="5" t="s">
        <v>1508</v>
      </c>
      <c r="F10" s="5" t="s">
        <v>1512</v>
      </c>
      <c r="G10" s="7">
        <v>56.0</v>
      </c>
      <c r="H10" s="5" t="s">
        <v>1515</v>
      </c>
      <c r="I10" s="5" t="s">
        <v>1518</v>
      </c>
      <c r="J10" s="5" t="s">
        <v>1520</v>
      </c>
      <c r="K10" s="5" t="s">
        <v>1523</v>
      </c>
      <c r="L10" s="5" t="s">
        <v>1525</v>
      </c>
    </row>
    <row r="11" ht="210.0" customHeight="1">
      <c r="A11" s="5" t="s">
        <v>1526</v>
      </c>
      <c r="B11" s="5" t="s">
        <v>1527</v>
      </c>
      <c r="C11" s="5" t="s">
        <v>1531</v>
      </c>
      <c r="D11" s="5" t="s">
        <v>1537</v>
      </c>
      <c r="E11" s="5" t="s">
        <v>1538</v>
      </c>
      <c r="F11" s="5" t="s">
        <v>1541</v>
      </c>
      <c r="G11" s="7">
        <v>54.0</v>
      </c>
      <c r="H11" s="5" t="s">
        <v>1545</v>
      </c>
      <c r="I11" s="5" t="s">
        <v>1550</v>
      </c>
      <c r="J11" s="5" t="s">
        <v>1551</v>
      </c>
      <c r="K11" s="5" t="s">
        <v>1554</v>
      </c>
      <c r="L11" s="5" t="s">
        <v>1557</v>
      </c>
    </row>
    <row r="12" ht="165.0" customHeight="1">
      <c r="A12" s="12" t="s">
        <v>1561</v>
      </c>
      <c r="B12" s="12" t="s">
        <v>1566</v>
      </c>
      <c r="C12" s="12" t="s">
        <v>1567</v>
      </c>
      <c r="D12" s="12" t="s">
        <v>1570</v>
      </c>
      <c r="E12" s="12" t="s">
        <v>1572</v>
      </c>
      <c r="F12" s="12" t="s">
        <v>1573</v>
      </c>
      <c r="G12" s="13">
        <v>15.0</v>
      </c>
      <c r="H12" s="12" t="s">
        <v>1575</v>
      </c>
      <c r="I12" s="12" t="s">
        <v>1576</v>
      </c>
      <c r="J12" s="12" t="s">
        <v>1577</v>
      </c>
      <c r="K12" s="12" t="s">
        <v>1570</v>
      </c>
      <c r="L12" s="12" t="s">
        <v>1573</v>
      </c>
    </row>
    <row r="13" ht="165.0" customHeight="1">
      <c r="A13" s="12" t="s">
        <v>1580</v>
      </c>
      <c r="B13" s="12" t="s">
        <v>1581</v>
      </c>
      <c r="C13" s="12" t="s">
        <v>1582</v>
      </c>
      <c r="D13" s="12" t="s">
        <v>1583</v>
      </c>
      <c r="E13" s="12" t="s">
        <v>1584</v>
      </c>
      <c r="F13" s="12" t="s">
        <v>1587</v>
      </c>
      <c r="G13" s="13">
        <v>15.0</v>
      </c>
      <c r="H13" s="12" t="s">
        <v>1590</v>
      </c>
      <c r="I13" s="12" t="s">
        <v>1591</v>
      </c>
      <c r="J13" s="12" t="s">
        <v>1593</v>
      </c>
      <c r="K13" s="12" t="s">
        <v>1583</v>
      </c>
      <c r="L13" s="12" t="s">
        <v>1587</v>
      </c>
    </row>
    <row r="14" ht="165.0" customHeight="1">
      <c r="A14" s="12" t="s">
        <v>1596</v>
      </c>
      <c r="B14" s="12" t="s">
        <v>1597</v>
      </c>
      <c r="C14" s="12" t="s">
        <v>1599</v>
      </c>
      <c r="D14" s="12" t="s">
        <v>1603</v>
      </c>
      <c r="E14" s="12" t="s">
        <v>1606</v>
      </c>
      <c r="F14" s="12" t="s">
        <v>1607</v>
      </c>
      <c r="G14" s="13">
        <v>15.0</v>
      </c>
      <c r="H14" s="12" t="s">
        <v>1609</v>
      </c>
      <c r="I14" s="12" t="s">
        <v>1611</v>
      </c>
      <c r="J14" s="12" t="s">
        <v>1613</v>
      </c>
      <c r="K14" s="12" t="s">
        <v>1603</v>
      </c>
      <c r="L14" s="12" t="s">
        <v>1620</v>
      </c>
    </row>
    <row r="15" ht="165.0" customHeight="1">
      <c r="A15" s="12" t="s">
        <v>1621</v>
      </c>
      <c r="B15" s="12" t="s">
        <v>1623</v>
      </c>
      <c r="C15" s="12" t="s">
        <v>1625</v>
      </c>
      <c r="D15" s="12" t="s">
        <v>1626</v>
      </c>
      <c r="E15" s="12" t="s">
        <v>283</v>
      </c>
      <c r="F15" s="12" t="s">
        <v>1629</v>
      </c>
      <c r="G15" s="13">
        <v>15.0</v>
      </c>
      <c r="H15" s="12" t="s">
        <v>1630</v>
      </c>
      <c r="I15" s="12" t="s">
        <v>283</v>
      </c>
      <c r="J15" s="12" t="s">
        <v>1633</v>
      </c>
      <c r="K15" s="12" t="s">
        <v>1626</v>
      </c>
      <c r="L15" s="12" t="s">
        <v>1629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0.0"/>
    <col customWidth="1" min="2" max="2" width="29.0"/>
    <col customWidth="1" min="3" max="3" width="42.0"/>
    <col customWidth="1" min="4" max="4" width="34.0"/>
    <col customWidth="1" min="5" max="5" width="32.0"/>
    <col customWidth="1" min="6" max="6" width="50.0"/>
    <col customWidth="1" min="7" max="7" width="20.13"/>
    <col customWidth="1" min="8" max="8" width="53.88"/>
    <col customWidth="1" min="9" max="9" width="62.63"/>
    <col customWidth="1" min="10" max="10" width="45.13"/>
    <col customWidth="1" min="11" max="11" width="70.13"/>
    <col customWidth="1" min="12" max="12" width="62.63"/>
    <col customWidth="1" min="13" max="26" width="8.63"/>
  </cols>
  <sheetData>
    <row r="1">
      <c r="A1" s="1" t="s">
        <v>1263</v>
      </c>
    </row>
    <row r="2" ht="19.5" customHeight="1"/>
    <row r="3" ht="52.5" customHeight="1">
      <c r="A3" s="3" t="s">
        <v>1264</v>
      </c>
      <c r="B3" s="3" t="s">
        <v>1266</v>
      </c>
      <c r="C3" s="3" t="s">
        <v>1268</v>
      </c>
      <c r="D3" s="3" t="s">
        <v>1270</v>
      </c>
      <c r="E3" s="3" t="s">
        <v>12</v>
      </c>
      <c r="F3" s="3" t="s">
        <v>1272</v>
      </c>
      <c r="G3" s="6" t="s">
        <v>1273</v>
      </c>
      <c r="H3" s="6" t="s">
        <v>1274</v>
      </c>
      <c r="I3" s="6" t="s">
        <v>1275</v>
      </c>
      <c r="J3" s="6" t="s">
        <v>1276</v>
      </c>
      <c r="K3" s="6" t="s">
        <v>1277</v>
      </c>
      <c r="L3" s="6" t="s">
        <v>1278</v>
      </c>
    </row>
    <row r="4">
      <c r="A4" s="4" t="s">
        <v>1281</v>
      </c>
      <c r="B4" s="4" t="s">
        <v>1282</v>
      </c>
      <c r="C4" s="5" t="s">
        <v>1283</v>
      </c>
      <c r="D4" s="5" t="s">
        <v>1284</v>
      </c>
      <c r="E4" s="5" t="s">
        <v>1286</v>
      </c>
      <c r="F4" s="5" t="s">
        <v>1287</v>
      </c>
      <c r="G4" s="7">
        <v>1.0</v>
      </c>
      <c r="H4" s="5" t="s">
        <v>1288</v>
      </c>
      <c r="I4" s="5" t="s">
        <v>1289</v>
      </c>
      <c r="J4" s="5" t="s">
        <v>1290</v>
      </c>
      <c r="K4" s="5" t="s">
        <v>1291</v>
      </c>
      <c r="L4" s="5" t="s">
        <v>1292</v>
      </c>
    </row>
    <row r="5">
      <c r="A5" s="4" t="s">
        <v>1293</v>
      </c>
      <c r="B5" s="4" t="s">
        <v>1294</v>
      </c>
      <c r="C5" s="4" t="s">
        <v>1295</v>
      </c>
      <c r="D5" s="5" t="s">
        <v>1296</v>
      </c>
      <c r="E5" s="5" t="s">
        <v>1297</v>
      </c>
      <c r="F5" s="5" t="s">
        <v>1298</v>
      </c>
      <c r="G5" s="7">
        <v>1.0</v>
      </c>
      <c r="H5" s="5" t="s">
        <v>1288</v>
      </c>
      <c r="I5" s="5" t="s">
        <v>1296</v>
      </c>
      <c r="J5" s="5" t="s">
        <v>1290</v>
      </c>
      <c r="K5" s="5" t="s">
        <v>1299</v>
      </c>
      <c r="L5" s="5" t="s">
        <v>1292</v>
      </c>
    </row>
    <row r="6">
      <c r="A6" s="4" t="s">
        <v>1300</v>
      </c>
      <c r="B6" s="4" t="s">
        <v>1301</v>
      </c>
      <c r="C6" s="4" t="s">
        <v>1302</v>
      </c>
      <c r="D6" s="5" t="s">
        <v>1303</v>
      </c>
      <c r="E6" s="5" t="s">
        <v>1304</v>
      </c>
      <c r="F6" s="5" t="s">
        <v>900</v>
      </c>
      <c r="G6" s="7">
        <v>1.0</v>
      </c>
      <c r="H6" s="5" t="s">
        <v>1288</v>
      </c>
      <c r="I6" s="5" t="s">
        <v>1305</v>
      </c>
      <c r="J6" s="5" t="s">
        <v>1290</v>
      </c>
      <c r="K6" s="5" t="s">
        <v>1306</v>
      </c>
      <c r="L6" s="5" t="s">
        <v>1292</v>
      </c>
    </row>
    <row r="7">
      <c r="A7" s="4" t="s">
        <v>1307</v>
      </c>
      <c r="B7" s="4" t="s">
        <v>1308</v>
      </c>
      <c r="C7" s="4" t="s">
        <v>1309</v>
      </c>
      <c r="D7" s="5" t="s">
        <v>1310</v>
      </c>
      <c r="E7" s="5" t="s">
        <v>1297</v>
      </c>
      <c r="F7" s="5" t="s">
        <v>1312</v>
      </c>
      <c r="G7" s="7">
        <v>1.0</v>
      </c>
      <c r="H7" s="5" t="s">
        <v>1288</v>
      </c>
      <c r="I7" s="5" t="s">
        <v>1310</v>
      </c>
      <c r="J7" s="5" t="s">
        <v>1290</v>
      </c>
      <c r="K7" s="5" t="s">
        <v>1314</v>
      </c>
      <c r="L7" s="5" t="s">
        <v>1292</v>
      </c>
    </row>
    <row r="8" ht="627.0" customHeight="1">
      <c r="A8" s="5" t="s">
        <v>748</v>
      </c>
      <c r="B8" s="5" t="s">
        <v>770</v>
      </c>
      <c r="C8" s="5" t="s">
        <v>1315</v>
      </c>
      <c r="D8" s="5" t="s">
        <v>916</v>
      </c>
      <c r="E8" s="5" t="s">
        <v>1316</v>
      </c>
      <c r="F8" s="5" t="s">
        <v>1317</v>
      </c>
      <c r="G8" s="7">
        <v>15.0</v>
      </c>
      <c r="H8" s="5" t="s">
        <v>1318</v>
      </c>
      <c r="I8" s="5" t="s">
        <v>1319</v>
      </c>
      <c r="J8" s="5" t="s">
        <v>1320</v>
      </c>
      <c r="K8" s="5" t="s">
        <v>1321</v>
      </c>
      <c r="L8" s="5" t="s">
        <v>1322</v>
      </c>
    </row>
    <row r="9" ht="151.5" customHeight="1">
      <c r="A9" s="5" t="s">
        <v>782</v>
      </c>
      <c r="B9" s="5" t="s">
        <v>783</v>
      </c>
      <c r="C9" s="5" t="s">
        <v>1323</v>
      </c>
      <c r="D9" s="5" t="s">
        <v>1324</v>
      </c>
      <c r="E9" s="5" t="s">
        <v>1325</v>
      </c>
      <c r="F9" s="5" t="s">
        <v>924</v>
      </c>
      <c r="G9" s="7">
        <v>53.0</v>
      </c>
      <c r="H9" s="5" t="s">
        <v>1326</v>
      </c>
      <c r="I9" s="5" t="s">
        <v>1328</v>
      </c>
      <c r="J9" s="5" t="s">
        <v>1329</v>
      </c>
      <c r="K9" s="5" t="s">
        <v>1330</v>
      </c>
      <c r="L9" s="5" t="s">
        <v>1331</v>
      </c>
    </row>
    <row r="10" ht="552.0" customHeight="1">
      <c r="A10" s="5" t="s">
        <v>793</v>
      </c>
      <c r="B10" s="5" t="s">
        <v>794</v>
      </c>
      <c r="C10" s="5" t="s">
        <v>1333</v>
      </c>
      <c r="D10" s="5" t="s">
        <v>927</v>
      </c>
      <c r="E10" s="5" t="s">
        <v>1316</v>
      </c>
      <c r="F10" s="5" t="s">
        <v>1334</v>
      </c>
      <c r="G10" s="7">
        <v>15.0</v>
      </c>
      <c r="H10" s="5" t="s">
        <v>1335</v>
      </c>
      <c r="I10" s="5" t="s">
        <v>1336</v>
      </c>
      <c r="J10" s="5" t="s">
        <v>1329</v>
      </c>
      <c r="K10" s="5" t="s">
        <v>1338</v>
      </c>
      <c r="L10" s="5" t="s">
        <v>1322</v>
      </c>
    </row>
    <row r="11" ht="162.0" customHeight="1">
      <c r="A11" s="5" t="s">
        <v>807</v>
      </c>
      <c r="B11" s="5" t="s">
        <v>808</v>
      </c>
      <c r="C11" s="5" t="s">
        <v>932</v>
      </c>
      <c r="D11" s="5" t="s">
        <v>916</v>
      </c>
      <c r="E11" s="5" t="s">
        <v>1316</v>
      </c>
      <c r="F11" s="5" t="s">
        <v>812</v>
      </c>
      <c r="G11" s="7">
        <v>15.0</v>
      </c>
      <c r="H11" s="5" t="s">
        <v>1318</v>
      </c>
      <c r="I11" s="5" t="s">
        <v>1319</v>
      </c>
      <c r="J11" s="5" t="s">
        <v>1320</v>
      </c>
      <c r="K11" s="5" t="s">
        <v>1341</v>
      </c>
      <c r="L11" s="5" t="s">
        <v>1322</v>
      </c>
    </row>
    <row r="12" ht="420.0" customHeight="1">
      <c r="A12" s="5" t="s">
        <v>822</v>
      </c>
      <c r="B12" s="5" t="s">
        <v>823</v>
      </c>
      <c r="C12" s="5" t="s">
        <v>1343</v>
      </c>
      <c r="D12" s="5" t="s">
        <v>936</v>
      </c>
      <c r="E12" s="5" t="s">
        <v>1316</v>
      </c>
      <c r="F12" s="5" t="s">
        <v>1346</v>
      </c>
      <c r="G12" s="7">
        <v>15.0</v>
      </c>
      <c r="H12" s="5" t="s">
        <v>1318</v>
      </c>
      <c r="I12" s="5" t="s">
        <v>1347</v>
      </c>
      <c r="J12" s="5" t="s">
        <v>1320</v>
      </c>
      <c r="K12" s="5" t="s">
        <v>1348</v>
      </c>
      <c r="L12" s="5" t="s">
        <v>1322</v>
      </c>
    </row>
    <row r="13" ht="405.0" customHeight="1">
      <c r="A13" s="5" t="s">
        <v>833</v>
      </c>
      <c r="B13" s="5" t="s">
        <v>834</v>
      </c>
      <c r="C13" s="5" t="s">
        <v>1350</v>
      </c>
      <c r="D13" s="5" t="s">
        <v>835</v>
      </c>
      <c r="E13" s="5" t="s">
        <v>1316</v>
      </c>
      <c r="F13" s="5" t="s">
        <v>1351</v>
      </c>
      <c r="G13" s="7">
        <v>34.0</v>
      </c>
      <c r="H13" s="5" t="s">
        <v>1352</v>
      </c>
      <c r="I13" s="5" t="s">
        <v>835</v>
      </c>
      <c r="J13" s="5" t="s">
        <v>1353</v>
      </c>
      <c r="K13" s="5" t="s">
        <v>1354</v>
      </c>
      <c r="L13" s="5" t="s">
        <v>1355</v>
      </c>
    </row>
    <row r="14" ht="117.0" customHeight="1">
      <c r="A14" s="5" t="s">
        <v>844</v>
      </c>
      <c r="B14" s="5" t="s">
        <v>846</v>
      </c>
      <c r="C14" s="5" t="s">
        <v>848</v>
      </c>
      <c r="D14" s="5" t="s">
        <v>916</v>
      </c>
      <c r="E14" s="5" t="s">
        <v>1357</v>
      </c>
      <c r="F14" s="5" t="s">
        <v>1358</v>
      </c>
      <c r="G14" s="7">
        <v>15.0</v>
      </c>
      <c r="H14" s="5" t="s">
        <v>1359</v>
      </c>
      <c r="I14" s="5" t="s">
        <v>1319</v>
      </c>
      <c r="J14" s="5" t="s">
        <v>1353</v>
      </c>
      <c r="K14" s="5" t="s">
        <v>1362</v>
      </c>
      <c r="L14" s="5" t="s">
        <v>1322</v>
      </c>
    </row>
    <row r="15" ht="102.0" customHeight="1">
      <c r="A15" s="5" t="s">
        <v>854</v>
      </c>
      <c r="B15" s="5" t="s">
        <v>855</v>
      </c>
      <c r="C15" s="5" t="s">
        <v>856</v>
      </c>
      <c r="D15" s="5" t="s">
        <v>916</v>
      </c>
      <c r="E15" s="5" t="s">
        <v>1357</v>
      </c>
      <c r="F15" s="5" t="s">
        <v>1364</v>
      </c>
      <c r="G15" s="7">
        <v>15.0</v>
      </c>
      <c r="H15" s="5" t="s">
        <v>1318</v>
      </c>
      <c r="I15" s="5" t="s">
        <v>1319</v>
      </c>
      <c r="J15" s="5" t="s">
        <v>1320</v>
      </c>
      <c r="K15" s="5" t="s">
        <v>1366</v>
      </c>
      <c r="L15" s="5" t="s">
        <v>1322</v>
      </c>
    </row>
    <row r="16" ht="117.0" customHeight="1">
      <c r="A16" s="5" t="s">
        <v>863</v>
      </c>
      <c r="B16" s="5" t="s">
        <v>864</v>
      </c>
      <c r="C16" s="5" t="s">
        <v>865</v>
      </c>
      <c r="D16" s="5" t="s">
        <v>916</v>
      </c>
      <c r="E16" s="5" t="s">
        <v>1357</v>
      </c>
      <c r="F16" s="5" t="s">
        <v>1370</v>
      </c>
      <c r="G16" s="7">
        <v>15.0</v>
      </c>
      <c r="H16" s="5" t="s">
        <v>1318</v>
      </c>
      <c r="I16" s="5" t="s">
        <v>1319</v>
      </c>
      <c r="J16" s="5" t="s">
        <v>1320</v>
      </c>
      <c r="K16" s="5" t="s">
        <v>1373</v>
      </c>
      <c r="L16" s="5" t="s">
        <v>1322</v>
      </c>
    </row>
    <row r="17" ht="180.0" customHeight="1">
      <c r="A17" s="5" t="s">
        <v>1375</v>
      </c>
      <c r="B17" s="5" t="s">
        <v>1376</v>
      </c>
      <c r="C17" s="5" t="s">
        <v>1378</v>
      </c>
      <c r="D17" s="5" t="s">
        <v>1379</v>
      </c>
      <c r="E17" s="5" t="s">
        <v>1381</v>
      </c>
      <c r="F17" s="5" t="s">
        <v>1384</v>
      </c>
      <c r="G17" s="7">
        <v>12.0</v>
      </c>
      <c r="H17" s="5" t="s">
        <v>1386</v>
      </c>
      <c r="I17" s="5" t="s">
        <v>1388</v>
      </c>
      <c r="J17" s="5" t="s">
        <v>1290</v>
      </c>
      <c r="K17" s="5" t="s">
        <v>1391</v>
      </c>
      <c r="L17" s="5" t="s">
        <v>1322</v>
      </c>
    </row>
    <row r="18" ht="180.0" customHeight="1">
      <c r="A18" s="5" t="s">
        <v>1394</v>
      </c>
      <c r="B18" s="5" t="s">
        <v>1396</v>
      </c>
      <c r="C18" s="5" t="s">
        <v>1398</v>
      </c>
      <c r="D18" s="5" t="s">
        <v>1400</v>
      </c>
      <c r="E18" s="5" t="s">
        <v>1402</v>
      </c>
      <c r="F18" s="5" t="s">
        <v>1406</v>
      </c>
      <c r="G18" s="7">
        <v>15.0</v>
      </c>
      <c r="H18" s="5" t="s">
        <v>1359</v>
      </c>
      <c r="I18" s="5" t="s">
        <v>1413</v>
      </c>
      <c r="J18" s="5" t="s">
        <v>1353</v>
      </c>
      <c r="K18" s="5" t="s">
        <v>1417</v>
      </c>
      <c r="L18" s="5" t="s">
        <v>1322</v>
      </c>
    </row>
    <row r="19" ht="450.0" customHeight="1">
      <c r="A19" s="5" t="s">
        <v>1419</v>
      </c>
      <c r="B19" s="5" t="s">
        <v>1420</v>
      </c>
      <c r="C19" s="5" t="s">
        <v>1423</v>
      </c>
      <c r="D19" s="5" t="s">
        <v>1426</v>
      </c>
      <c r="E19" s="5" t="s">
        <v>1433</v>
      </c>
      <c r="F19" s="5" t="s">
        <v>1442</v>
      </c>
      <c r="G19" s="7">
        <v>48.0</v>
      </c>
      <c r="H19" s="5" t="s">
        <v>1445</v>
      </c>
      <c r="I19" s="5" t="s">
        <v>1448</v>
      </c>
      <c r="J19" s="5" t="s">
        <v>1405</v>
      </c>
      <c r="K19" s="5" t="s">
        <v>1449</v>
      </c>
      <c r="L19" s="5" t="s">
        <v>1451</v>
      </c>
    </row>
    <row r="20">
      <c r="A20" s="5" t="s">
        <v>1452</v>
      </c>
      <c r="B20" s="5" t="s">
        <v>1453</v>
      </c>
      <c r="C20" s="5" t="s">
        <v>1456</v>
      </c>
      <c r="D20" s="5" t="s">
        <v>1465</v>
      </c>
      <c r="E20" s="5" t="s">
        <v>1474</v>
      </c>
      <c r="F20" s="5" t="s">
        <v>1488</v>
      </c>
      <c r="G20" s="7">
        <v>48.0</v>
      </c>
      <c r="H20" s="5" t="s">
        <v>1445</v>
      </c>
      <c r="I20" s="5" t="s">
        <v>1492</v>
      </c>
      <c r="J20" s="5" t="s">
        <v>1405</v>
      </c>
      <c r="K20" s="5" t="s">
        <v>1495</v>
      </c>
      <c r="L20" s="5" t="s">
        <v>1451</v>
      </c>
    </row>
    <row r="21">
      <c r="A21" s="5" t="s">
        <v>1497</v>
      </c>
      <c r="B21" s="5" t="s">
        <v>1498</v>
      </c>
      <c r="C21" s="5" t="s">
        <v>1501</v>
      </c>
      <c r="D21" s="5" t="s">
        <v>1505</v>
      </c>
      <c r="E21" s="5" t="s">
        <v>1511</v>
      </c>
      <c r="F21" s="5" t="s">
        <v>1514</v>
      </c>
      <c r="G21" s="7">
        <v>48.0</v>
      </c>
      <c r="H21" s="5" t="s">
        <v>1445</v>
      </c>
      <c r="I21" s="5" t="s">
        <v>1517</v>
      </c>
      <c r="J21" s="5" t="s">
        <v>1405</v>
      </c>
      <c r="K21" s="5" t="s">
        <v>1521</v>
      </c>
      <c r="L21" s="5" t="s">
        <v>1451</v>
      </c>
    </row>
    <row r="22">
      <c r="A22" s="5" t="s">
        <v>1522</v>
      </c>
      <c r="B22" s="5" t="s">
        <v>1524</v>
      </c>
      <c r="C22" s="5" t="s">
        <v>1528</v>
      </c>
      <c r="D22" s="5" t="s">
        <v>1533</v>
      </c>
      <c r="E22" s="5" t="s">
        <v>1536</v>
      </c>
      <c r="F22" s="5" t="s">
        <v>1539</v>
      </c>
      <c r="G22" s="7">
        <v>37.0</v>
      </c>
      <c r="H22" s="5" t="s">
        <v>1437</v>
      </c>
      <c r="I22" s="5" t="s">
        <v>1540</v>
      </c>
      <c r="J22" s="5" t="s">
        <v>1405</v>
      </c>
      <c r="K22" s="5" t="s">
        <v>1542</v>
      </c>
      <c r="L22" s="5" t="s">
        <v>1355</v>
      </c>
    </row>
    <row r="23">
      <c r="A23" s="5" t="s">
        <v>1543</v>
      </c>
      <c r="B23" s="5" t="s">
        <v>1544</v>
      </c>
      <c r="C23" s="5" t="s">
        <v>1546</v>
      </c>
      <c r="D23" s="5" t="s">
        <v>1548</v>
      </c>
      <c r="E23" s="5" t="s">
        <v>1553</v>
      </c>
      <c r="F23" s="5" t="s">
        <v>1558</v>
      </c>
      <c r="G23" s="7">
        <v>8.0</v>
      </c>
      <c r="H23" s="5" t="s">
        <v>1560</v>
      </c>
      <c r="I23" s="5" t="s">
        <v>1562</v>
      </c>
      <c r="J23" s="5" t="s">
        <v>1290</v>
      </c>
      <c r="K23" s="5" t="s">
        <v>1564</v>
      </c>
      <c r="L23" s="5" t="s">
        <v>1565</v>
      </c>
    </row>
    <row r="24">
      <c r="A24" s="5" t="s">
        <v>1568</v>
      </c>
      <c r="B24" s="5" t="s">
        <v>1569</v>
      </c>
      <c r="C24" s="5" t="s">
        <v>1571</v>
      </c>
      <c r="D24" s="5" t="s">
        <v>1574</v>
      </c>
      <c r="E24" s="5" t="s">
        <v>1578</v>
      </c>
      <c r="F24" s="5" t="s">
        <v>1585</v>
      </c>
      <c r="G24" s="7">
        <v>37.0</v>
      </c>
      <c r="H24" s="5" t="s">
        <v>1437</v>
      </c>
      <c r="I24" s="5" t="s">
        <v>1588</v>
      </c>
      <c r="J24" s="5" t="s">
        <v>1405</v>
      </c>
      <c r="K24" s="5" t="s">
        <v>1592</v>
      </c>
      <c r="L24" s="5" t="s">
        <v>1355</v>
      </c>
    </row>
    <row r="25">
      <c r="A25" s="5" t="s">
        <v>1594</v>
      </c>
      <c r="B25" s="5" t="s">
        <v>1595</v>
      </c>
      <c r="C25" s="5" t="s">
        <v>1598</v>
      </c>
      <c r="D25" s="5" t="s">
        <v>1601</v>
      </c>
      <c r="E25" s="5" t="s">
        <v>1608</v>
      </c>
      <c r="F25" s="5" t="s">
        <v>1615</v>
      </c>
      <c r="G25" s="7">
        <v>37.0</v>
      </c>
      <c r="H25" s="5" t="s">
        <v>1437</v>
      </c>
      <c r="I25" s="5" t="s">
        <v>1617</v>
      </c>
      <c r="J25" s="5" t="s">
        <v>1405</v>
      </c>
      <c r="K25" s="5" t="s">
        <v>1619</v>
      </c>
      <c r="L25" s="5" t="s">
        <v>1355</v>
      </c>
    </row>
    <row r="26">
      <c r="A26" s="5" t="s">
        <v>1622</v>
      </c>
      <c r="B26" s="5" t="s">
        <v>1624</v>
      </c>
      <c r="C26" s="5" t="s">
        <v>1628</v>
      </c>
      <c r="D26" s="5" t="s">
        <v>1631</v>
      </c>
      <c r="E26" s="5" t="s">
        <v>1642</v>
      </c>
      <c r="F26" s="5" t="s">
        <v>1644</v>
      </c>
      <c r="G26" s="7">
        <v>37.0</v>
      </c>
      <c r="H26" s="5" t="s">
        <v>1437</v>
      </c>
      <c r="I26" s="5" t="s">
        <v>1646</v>
      </c>
      <c r="J26" s="5" t="s">
        <v>1405</v>
      </c>
      <c r="K26" s="5" t="s">
        <v>1648</v>
      </c>
      <c r="L26" s="5" t="s">
        <v>1355</v>
      </c>
    </row>
    <row r="27">
      <c r="A27" s="5" t="s">
        <v>1650</v>
      </c>
      <c r="B27" s="5" t="s">
        <v>1651</v>
      </c>
      <c r="C27" s="5" t="s">
        <v>1653</v>
      </c>
      <c r="D27" s="5" t="s">
        <v>1655</v>
      </c>
      <c r="E27" s="5" t="s">
        <v>1658</v>
      </c>
      <c r="F27" s="5" t="s">
        <v>1661</v>
      </c>
      <c r="G27" s="7">
        <v>37.0</v>
      </c>
      <c r="H27" s="5" t="s">
        <v>1437</v>
      </c>
      <c r="I27" s="5" t="s">
        <v>1662</v>
      </c>
      <c r="J27" s="5" t="s">
        <v>1405</v>
      </c>
      <c r="K27" s="5" t="s">
        <v>1664</v>
      </c>
      <c r="L27" s="5" t="s">
        <v>1355</v>
      </c>
    </row>
    <row r="28">
      <c r="A28" s="5" t="s">
        <v>1665</v>
      </c>
      <c r="B28" s="5" t="s">
        <v>1666</v>
      </c>
      <c r="C28" s="5" t="s">
        <v>1668</v>
      </c>
      <c r="D28" s="5" t="s">
        <v>1671</v>
      </c>
      <c r="E28" s="5" t="s">
        <v>1673</v>
      </c>
      <c r="F28" s="5" t="s">
        <v>1678</v>
      </c>
      <c r="G28" s="7">
        <v>37.0</v>
      </c>
      <c r="H28" s="5" t="s">
        <v>1437</v>
      </c>
      <c r="I28" s="5" t="s">
        <v>1679</v>
      </c>
      <c r="J28" s="5" t="s">
        <v>1405</v>
      </c>
      <c r="K28" s="5" t="s">
        <v>1680</v>
      </c>
      <c r="L28" s="5" t="s">
        <v>1355</v>
      </c>
    </row>
    <row r="29" ht="525.0" customHeight="1">
      <c r="A29" s="5" t="s">
        <v>1681</v>
      </c>
      <c r="B29" s="5" t="s">
        <v>1682</v>
      </c>
      <c r="C29" s="5" t="s">
        <v>1685</v>
      </c>
      <c r="D29" s="5" t="s">
        <v>1687</v>
      </c>
      <c r="E29" s="5" t="s">
        <v>1689</v>
      </c>
      <c r="F29" s="5" t="s">
        <v>1690</v>
      </c>
      <c r="G29" s="7">
        <v>37.0</v>
      </c>
      <c r="H29" s="5" t="s">
        <v>1437</v>
      </c>
      <c r="I29" s="5" t="s">
        <v>1692</v>
      </c>
      <c r="J29" s="5" t="s">
        <v>1405</v>
      </c>
      <c r="K29" s="5" t="s">
        <v>1693</v>
      </c>
      <c r="L29" s="5" t="s">
        <v>1355</v>
      </c>
    </row>
    <row r="30" ht="525.0" customHeight="1">
      <c r="A30" s="5" t="s">
        <v>1695</v>
      </c>
      <c r="B30" s="5" t="s">
        <v>1696</v>
      </c>
      <c r="C30" s="5" t="s">
        <v>1698</v>
      </c>
      <c r="D30" s="5" t="s">
        <v>1699</v>
      </c>
      <c r="E30" s="5" t="s">
        <v>1700</v>
      </c>
      <c r="F30" s="5" t="s">
        <v>1701</v>
      </c>
      <c r="G30" s="7">
        <v>37.0</v>
      </c>
      <c r="H30" s="5" t="s">
        <v>1437</v>
      </c>
      <c r="I30" s="5" t="s">
        <v>1702</v>
      </c>
      <c r="J30" s="5" t="s">
        <v>1405</v>
      </c>
      <c r="K30" s="5" t="s">
        <v>1704</v>
      </c>
      <c r="L30" s="5" t="s">
        <v>1355</v>
      </c>
    </row>
    <row r="31" ht="525.0" customHeight="1">
      <c r="A31" s="5" t="s">
        <v>1706</v>
      </c>
      <c r="B31" s="5" t="s">
        <v>1707</v>
      </c>
      <c r="C31" s="5" t="s">
        <v>1709</v>
      </c>
      <c r="D31" s="5" t="s">
        <v>1710</v>
      </c>
      <c r="E31" s="5" t="s">
        <v>1714</v>
      </c>
      <c r="F31" s="5" t="s">
        <v>1716</v>
      </c>
      <c r="G31" s="7">
        <v>8.0</v>
      </c>
      <c r="H31" s="5" t="s">
        <v>1560</v>
      </c>
      <c r="I31" s="5" t="s">
        <v>1562</v>
      </c>
      <c r="J31" s="5" t="s">
        <v>1290</v>
      </c>
      <c r="K31" s="5" t="s">
        <v>1564</v>
      </c>
      <c r="L31" s="5" t="s">
        <v>1565</v>
      </c>
    </row>
    <row r="32" ht="525.0" customHeight="1">
      <c r="A32" s="5" t="s">
        <v>1721</v>
      </c>
      <c r="B32" s="5" t="s">
        <v>1722</v>
      </c>
      <c r="C32" s="5" t="s">
        <v>1723</v>
      </c>
      <c r="D32" s="5" t="s">
        <v>1726</v>
      </c>
      <c r="E32" s="5" t="s">
        <v>1729</v>
      </c>
      <c r="F32" s="5" t="s">
        <v>1730</v>
      </c>
      <c r="G32" s="7">
        <v>12.0</v>
      </c>
      <c r="H32" s="5" t="s">
        <v>1733</v>
      </c>
      <c r="I32" s="5" t="s">
        <v>1736</v>
      </c>
      <c r="J32" s="5" t="s">
        <v>1290</v>
      </c>
      <c r="K32" s="5" t="s">
        <v>1737</v>
      </c>
      <c r="L32" s="5" t="s">
        <v>1739</v>
      </c>
    </row>
    <row r="33" ht="525.0" customHeight="1">
      <c r="A33" s="5" t="s">
        <v>1740</v>
      </c>
      <c r="B33" s="5" t="s">
        <v>1741</v>
      </c>
      <c r="C33" s="5" t="s">
        <v>1742</v>
      </c>
      <c r="D33" s="5" t="s">
        <v>1743</v>
      </c>
      <c r="E33" s="5" t="s">
        <v>1744</v>
      </c>
      <c r="F33" s="5" t="s">
        <v>1745</v>
      </c>
      <c r="G33" s="7">
        <v>37.0</v>
      </c>
      <c r="H33" s="5" t="s">
        <v>1437</v>
      </c>
      <c r="I33" s="5" t="s">
        <v>1743</v>
      </c>
      <c r="J33" s="5" t="s">
        <v>1405</v>
      </c>
      <c r="K33" s="5" t="s">
        <v>1745</v>
      </c>
      <c r="L33" s="5" t="s">
        <v>1355</v>
      </c>
    </row>
    <row r="34" ht="15.75" customHeight="1">
      <c r="A34" s="5" t="s">
        <v>1748</v>
      </c>
      <c r="B34" s="5" t="s">
        <v>1750</v>
      </c>
      <c r="C34" s="5" t="s">
        <v>1751</v>
      </c>
      <c r="D34" s="5" t="s">
        <v>1752</v>
      </c>
      <c r="E34" s="5" t="s">
        <v>1754</v>
      </c>
      <c r="F34" s="5" t="s">
        <v>1755</v>
      </c>
      <c r="G34" s="7">
        <v>12.0</v>
      </c>
      <c r="H34" s="5" t="s">
        <v>1733</v>
      </c>
      <c r="I34" s="5" t="s">
        <v>1756</v>
      </c>
      <c r="J34" s="5" t="s">
        <v>1290</v>
      </c>
      <c r="K34" s="5" t="s">
        <v>1737</v>
      </c>
      <c r="L34" s="5" t="s">
        <v>1739</v>
      </c>
    </row>
    <row r="35" ht="15.75" customHeight="1">
      <c r="A35" s="18" t="s">
        <v>1757</v>
      </c>
      <c r="B35" s="18" t="s">
        <v>1759</v>
      </c>
      <c r="C35" s="19" t="s">
        <v>1762</v>
      </c>
      <c r="D35" s="19" t="s">
        <v>1763</v>
      </c>
      <c r="E35" s="19" t="s">
        <v>1764</v>
      </c>
      <c r="F35" s="19" t="s">
        <v>1774</v>
      </c>
      <c r="G35" s="22">
        <v>37.0</v>
      </c>
      <c r="H35" s="19" t="s">
        <v>1437</v>
      </c>
      <c r="I35" s="19" t="s">
        <v>1775</v>
      </c>
      <c r="J35" s="19" t="s">
        <v>1405</v>
      </c>
      <c r="K35" s="19" t="s">
        <v>1776</v>
      </c>
      <c r="L35" s="19" t="s">
        <v>1355</v>
      </c>
    </row>
    <row r="36" ht="15.75" customHeight="1">
      <c r="A36" s="17" t="s">
        <v>1777</v>
      </c>
      <c r="B36" s="17" t="s">
        <v>1779</v>
      </c>
      <c r="C36" s="17" t="s">
        <v>1781</v>
      </c>
      <c r="D36" s="17" t="s">
        <v>1785</v>
      </c>
      <c r="E36" s="17" t="s">
        <v>1788</v>
      </c>
      <c r="F36" s="17" t="s">
        <v>1792</v>
      </c>
      <c r="G36" s="25">
        <v>52.0</v>
      </c>
      <c r="H36" s="17" t="s">
        <v>1798</v>
      </c>
      <c r="I36" s="17" t="s">
        <v>1803</v>
      </c>
      <c r="J36" s="17" t="s">
        <v>1405</v>
      </c>
      <c r="K36" s="17" t="s">
        <v>1807</v>
      </c>
      <c r="L36" s="17" t="s">
        <v>1810</v>
      </c>
    </row>
    <row r="37" ht="63.0" customHeight="1">
      <c r="A37" s="18" t="s">
        <v>1818</v>
      </c>
      <c r="B37" s="18" t="s">
        <v>1820</v>
      </c>
      <c r="C37" s="19" t="s">
        <v>1823</v>
      </c>
      <c r="D37" s="19" t="s">
        <v>1825</v>
      </c>
      <c r="E37" s="19" t="s">
        <v>1829</v>
      </c>
      <c r="F37" s="19" t="s">
        <v>1833</v>
      </c>
      <c r="G37" s="22">
        <v>48.0</v>
      </c>
      <c r="H37" s="19" t="s">
        <v>1445</v>
      </c>
      <c r="I37" s="19" t="s">
        <v>1836</v>
      </c>
      <c r="J37" s="19" t="s">
        <v>1405</v>
      </c>
      <c r="K37" s="19" t="s">
        <v>1838</v>
      </c>
      <c r="L37" s="19" t="s">
        <v>1451</v>
      </c>
    </row>
    <row r="38" ht="78.0" customHeight="1">
      <c r="A38" s="18" t="s">
        <v>1840</v>
      </c>
      <c r="B38" s="18" t="s">
        <v>1842</v>
      </c>
      <c r="C38" s="18" t="s">
        <v>1845</v>
      </c>
      <c r="D38" s="18" t="s">
        <v>1846</v>
      </c>
      <c r="E38" s="18" t="s">
        <v>1848</v>
      </c>
      <c r="F38" s="19" t="s">
        <v>1850</v>
      </c>
      <c r="G38" s="22">
        <v>48.0</v>
      </c>
      <c r="H38" s="19" t="s">
        <v>1445</v>
      </c>
      <c r="I38" s="19" t="s">
        <v>1852</v>
      </c>
      <c r="J38" s="19" t="s">
        <v>1405</v>
      </c>
      <c r="K38" s="19" t="s">
        <v>1855</v>
      </c>
      <c r="L38" s="19" t="s">
        <v>1451</v>
      </c>
    </row>
    <row r="39" ht="15.75" customHeight="1">
      <c r="A39" s="18" t="s">
        <v>1856</v>
      </c>
      <c r="B39" s="18" t="s">
        <v>1857</v>
      </c>
      <c r="C39" s="18" t="s">
        <v>1859</v>
      </c>
      <c r="D39" s="18" t="s">
        <v>1860</v>
      </c>
      <c r="E39" s="18" t="s">
        <v>1863</v>
      </c>
      <c r="F39" s="18" t="s">
        <v>1865</v>
      </c>
      <c r="G39" s="22">
        <v>33.0</v>
      </c>
      <c r="H39" s="19" t="s">
        <v>1868</v>
      </c>
      <c r="I39" s="19" t="s">
        <v>1860</v>
      </c>
      <c r="J39" s="19" t="s">
        <v>1290</v>
      </c>
      <c r="K39" s="19" t="s">
        <v>1872</v>
      </c>
      <c r="L39" s="19" t="s">
        <v>1874</v>
      </c>
    </row>
    <row r="40" ht="15.75" customHeight="1">
      <c r="A40" s="18" t="s">
        <v>1875</v>
      </c>
      <c r="B40" s="18" t="s">
        <v>1876</v>
      </c>
      <c r="C40" s="18" t="s">
        <v>1877</v>
      </c>
      <c r="D40" s="18" t="s">
        <v>1878</v>
      </c>
      <c r="E40" s="18" t="s">
        <v>1879</v>
      </c>
      <c r="F40" s="18" t="s">
        <v>1880</v>
      </c>
      <c r="G40" s="22">
        <v>54.0</v>
      </c>
      <c r="H40" s="19" t="s">
        <v>1881</v>
      </c>
      <c r="I40" s="19" t="s">
        <v>1878</v>
      </c>
      <c r="J40" s="19" t="s">
        <v>1405</v>
      </c>
      <c r="K40" s="19" t="s">
        <v>1882</v>
      </c>
      <c r="L40" s="19" t="s">
        <v>1883</v>
      </c>
    </row>
    <row r="41" ht="78.0" customHeight="1">
      <c r="A41" s="18" t="s">
        <v>1884</v>
      </c>
      <c r="B41" s="18" t="s">
        <v>1885</v>
      </c>
      <c r="C41" s="18" t="s">
        <v>1886</v>
      </c>
      <c r="D41" s="18" t="s">
        <v>1890</v>
      </c>
      <c r="E41" s="18" t="s">
        <v>1891</v>
      </c>
      <c r="F41" s="19" t="s">
        <v>1893</v>
      </c>
      <c r="G41" s="22">
        <v>43.0</v>
      </c>
      <c r="H41" s="19" t="s">
        <v>1894</v>
      </c>
      <c r="I41" s="19" t="s">
        <v>1890</v>
      </c>
      <c r="J41" s="19" t="s">
        <v>1290</v>
      </c>
      <c r="K41" s="19" t="s">
        <v>1896</v>
      </c>
      <c r="L41" s="19" t="s">
        <v>1897</v>
      </c>
    </row>
    <row r="42" ht="225.0" customHeight="1">
      <c r="A42" s="18" t="s">
        <v>1924</v>
      </c>
      <c r="B42" s="18" t="s">
        <v>1925</v>
      </c>
      <c r="C42" s="18" t="s">
        <v>1927</v>
      </c>
      <c r="D42" s="19" t="s">
        <v>1929</v>
      </c>
      <c r="E42" s="18" t="s">
        <v>1930</v>
      </c>
      <c r="F42" s="19" t="s">
        <v>1931</v>
      </c>
      <c r="G42" s="22">
        <v>32.0</v>
      </c>
      <c r="H42" s="19" t="s">
        <v>1932</v>
      </c>
      <c r="I42" s="19" t="s">
        <v>1929</v>
      </c>
      <c r="J42" s="19" t="s">
        <v>1935</v>
      </c>
      <c r="K42" s="19" t="s">
        <v>1937</v>
      </c>
      <c r="L42" s="19" t="s">
        <v>1938</v>
      </c>
    </row>
    <row r="43" ht="142.5" customHeight="1">
      <c r="A43" s="19" t="s">
        <v>1939</v>
      </c>
      <c r="B43" s="19" t="s">
        <v>1940</v>
      </c>
      <c r="C43" s="19" t="s">
        <v>1941</v>
      </c>
      <c r="D43" s="19" t="s">
        <v>1943</v>
      </c>
      <c r="E43" s="19" t="s">
        <v>1945</v>
      </c>
      <c r="F43" s="19" t="s">
        <v>1946</v>
      </c>
      <c r="G43" s="22">
        <v>50.0</v>
      </c>
      <c r="H43" s="19" t="s">
        <v>1947</v>
      </c>
      <c r="I43" s="19" t="s">
        <v>1949</v>
      </c>
      <c r="J43" s="19" t="s">
        <v>1950</v>
      </c>
      <c r="K43" s="19" t="s">
        <v>1946</v>
      </c>
      <c r="L43" s="19" t="s">
        <v>1952</v>
      </c>
    </row>
    <row r="44" ht="142.5" customHeight="1">
      <c r="A44" s="19" t="s">
        <v>1954</v>
      </c>
      <c r="B44" s="19" t="s">
        <v>1955</v>
      </c>
      <c r="C44" s="19" t="s">
        <v>1956</v>
      </c>
      <c r="D44" s="19" t="s">
        <v>1958</v>
      </c>
      <c r="E44" s="19" t="s">
        <v>1959</v>
      </c>
      <c r="F44" s="19" t="s">
        <v>1960</v>
      </c>
      <c r="G44" s="22">
        <v>12.0</v>
      </c>
      <c r="H44" s="19" t="s">
        <v>1961</v>
      </c>
      <c r="I44" s="19" t="s">
        <v>1958</v>
      </c>
      <c r="J44" s="19" t="s">
        <v>1962</v>
      </c>
      <c r="K44" s="19" t="s">
        <v>1960</v>
      </c>
      <c r="L44" s="19" t="s">
        <v>1963</v>
      </c>
    </row>
    <row r="45" ht="142.5" customHeight="1">
      <c r="A45" s="19" t="s">
        <v>1964</v>
      </c>
      <c r="B45" s="19" t="s">
        <v>1965</v>
      </c>
      <c r="C45" s="19" t="s">
        <v>1966</v>
      </c>
      <c r="D45" s="19" t="s">
        <v>1967</v>
      </c>
      <c r="E45" s="19" t="s">
        <v>1968</v>
      </c>
      <c r="F45" s="19" t="s">
        <v>1969</v>
      </c>
      <c r="G45" s="22">
        <v>39.0</v>
      </c>
      <c r="H45" s="19" t="s">
        <v>1970</v>
      </c>
      <c r="I45" s="19" t="s">
        <v>1971</v>
      </c>
      <c r="J45" s="19" t="s">
        <v>1405</v>
      </c>
      <c r="K45" s="19" t="s">
        <v>1969</v>
      </c>
      <c r="L45" s="19" t="s">
        <v>1973</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18.25"/>
    <col customWidth="1" min="2" max="2" width="35.13"/>
    <col customWidth="1" min="3" max="3" width="42.63"/>
    <col customWidth="1" min="4" max="7" width="35.13"/>
    <col customWidth="1" min="8" max="8" width="97.63"/>
    <col customWidth="1" min="9" max="9" width="62.63"/>
    <col customWidth="1" min="10" max="11" width="68.88"/>
    <col customWidth="1" min="12" max="13" width="70.13"/>
    <col customWidth="1" min="14" max="14" width="75.13"/>
    <col customWidth="1" min="15" max="19" width="35.13"/>
    <col customWidth="1" min="20" max="20" width="81.38"/>
    <col customWidth="1" min="21" max="21" width="90.13"/>
    <col customWidth="1" min="22" max="22" width="81.38"/>
    <col customWidth="1" min="23" max="23" width="65.13"/>
    <col customWidth="1" min="24" max="24" width="95.13"/>
    <col customWidth="1" min="25" max="25" width="82.63"/>
    <col customWidth="1" min="26" max="26" width="85.13"/>
    <col customWidth="1" min="27" max="27" width="20.13"/>
    <col customWidth="1" min="28" max="28" width="53.88"/>
    <col customWidth="1" min="29" max="29" width="62.63"/>
    <col customWidth="1" min="30" max="30" width="45.13"/>
    <col customWidth="1" min="31" max="31" width="70.13"/>
    <col customWidth="1" min="32" max="32" width="62.63"/>
  </cols>
  <sheetData>
    <row r="1" ht="36.0" customHeight="1">
      <c r="A1" s="8" t="s">
        <v>1356</v>
      </c>
      <c r="G1" s="8" t="s">
        <v>1361</v>
      </c>
      <c r="H1" s="8" t="s">
        <v>1361</v>
      </c>
      <c r="I1" s="8" t="s">
        <v>1361</v>
      </c>
      <c r="J1" s="8" t="s">
        <v>1361</v>
      </c>
      <c r="K1" s="8" t="s">
        <v>1361</v>
      </c>
      <c r="L1" s="8" t="s">
        <v>1361</v>
      </c>
      <c r="M1" s="8" t="s">
        <v>1361</v>
      </c>
      <c r="N1" s="8" t="s">
        <v>1361</v>
      </c>
      <c r="O1" s="8" t="s">
        <v>1361</v>
      </c>
      <c r="P1" s="8" t="s">
        <v>1361</v>
      </c>
      <c r="Q1" s="8" t="s">
        <v>1361</v>
      </c>
      <c r="R1" s="8" t="s">
        <v>1361</v>
      </c>
      <c r="S1" s="8" t="s">
        <v>1361</v>
      </c>
      <c r="T1" s="8" t="s">
        <v>1361</v>
      </c>
      <c r="U1" s="8" t="s">
        <v>1361</v>
      </c>
      <c r="V1" s="8" t="s">
        <v>1361</v>
      </c>
    </row>
    <row r="2" ht="36.0" customHeight="1">
      <c r="A2" s="8" t="s">
        <v>1365</v>
      </c>
      <c r="G2" s="8" t="s">
        <v>1361</v>
      </c>
      <c r="H2" s="8" t="s">
        <v>1361</v>
      </c>
      <c r="I2" s="8" t="s">
        <v>1361</v>
      </c>
      <c r="J2" s="8" t="s">
        <v>1361</v>
      </c>
      <c r="K2" s="8" t="s">
        <v>1361</v>
      </c>
      <c r="L2" s="8" t="s">
        <v>1361</v>
      </c>
      <c r="M2" s="8" t="s">
        <v>1361</v>
      </c>
      <c r="N2" s="8" t="s">
        <v>1361</v>
      </c>
      <c r="O2" s="8" t="s">
        <v>1361</v>
      </c>
      <c r="P2" s="8" t="s">
        <v>1361</v>
      </c>
      <c r="Q2" s="8" t="s">
        <v>1361</v>
      </c>
      <c r="R2" s="8" t="s">
        <v>1361</v>
      </c>
      <c r="S2" s="8" t="s">
        <v>1361</v>
      </c>
      <c r="T2" s="8" t="s">
        <v>1361</v>
      </c>
      <c r="U2" s="8" t="s">
        <v>1361</v>
      </c>
      <c r="V2" s="8" t="s">
        <v>1361</v>
      </c>
    </row>
    <row r="3" ht="52.5" customHeight="1">
      <c r="A3" s="9" t="s">
        <v>1368</v>
      </c>
      <c r="B3" s="9" t="s">
        <v>1383</v>
      </c>
      <c r="C3" s="9" t="s">
        <v>1387</v>
      </c>
      <c r="D3" s="9" t="s">
        <v>1389</v>
      </c>
      <c r="E3" s="9" t="s">
        <v>1393</v>
      </c>
      <c r="F3" s="9" t="s">
        <v>1397</v>
      </c>
      <c r="G3" s="9" t="s">
        <v>1404</v>
      </c>
      <c r="H3" s="9" t="s">
        <v>1409</v>
      </c>
      <c r="I3" s="9" t="s">
        <v>1414</v>
      </c>
      <c r="J3" s="9" t="s">
        <v>1416</v>
      </c>
      <c r="K3" s="9" t="s">
        <v>1418</v>
      </c>
      <c r="L3" s="9" t="s">
        <v>1422</v>
      </c>
      <c r="M3" s="9" t="s">
        <v>1425</v>
      </c>
      <c r="N3" s="9" t="s">
        <v>1428</v>
      </c>
      <c r="O3" s="9" t="s">
        <v>1431</v>
      </c>
      <c r="P3" s="9" t="s">
        <v>1436</v>
      </c>
      <c r="Q3" s="9" t="s">
        <v>1440</v>
      </c>
      <c r="R3" s="9" t="s">
        <v>1446</v>
      </c>
      <c r="S3" s="9" t="s">
        <v>1450</v>
      </c>
      <c r="T3" s="11" t="s">
        <v>1454</v>
      </c>
      <c r="U3" s="11" t="s">
        <v>1458</v>
      </c>
      <c r="V3" s="11" t="s">
        <v>1460</v>
      </c>
      <c r="W3" s="11" t="s">
        <v>1463</v>
      </c>
      <c r="X3" s="11" t="s">
        <v>1466</v>
      </c>
      <c r="Y3" s="11" t="s">
        <v>1467</v>
      </c>
      <c r="Z3" s="11" t="s">
        <v>1469</v>
      </c>
      <c r="AA3" s="11" t="s">
        <v>1471</v>
      </c>
      <c r="AB3" s="11" t="s">
        <v>1274</v>
      </c>
      <c r="AC3" s="11" t="s">
        <v>1275</v>
      </c>
      <c r="AD3" s="11" t="s">
        <v>1276</v>
      </c>
      <c r="AE3" s="11" t="s">
        <v>1277</v>
      </c>
      <c r="AF3" s="11" t="s">
        <v>1278</v>
      </c>
    </row>
    <row r="4" ht="366.0" customHeight="1">
      <c r="A4" s="10" t="s">
        <v>401</v>
      </c>
      <c r="B4" s="10" t="s">
        <v>1485</v>
      </c>
      <c r="C4" s="10" t="s">
        <v>1489</v>
      </c>
      <c r="D4" s="10" t="s">
        <v>1493</v>
      </c>
      <c r="E4" s="10" t="s">
        <v>1500</v>
      </c>
      <c r="F4" s="10" t="s">
        <v>1503</v>
      </c>
      <c r="G4" s="10" t="s">
        <v>1509</v>
      </c>
      <c r="H4" s="10" t="s">
        <v>1513</v>
      </c>
      <c r="I4" s="10" t="s">
        <v>1516</v>
      </c>
      <c r="J4" s="10" t="s">
        <v>1530</v>
      </c>
      <c r="K4" s="10" t="s">
        <v>1534</v>
      </c>
      <c r="L4" s="10" t="s">
        <v>1547</v>
      </c>
      <c r="M4" s="10" t="s">
        <v>1552</v>
      </c>
      <c r="N4" s="10" t="s">
        <v>1555</v>
      </c>
      <c r="O4" s="10" t="s">
        <v>1559</v>
      </c>
      <c r="P4" s="10" t="s">
        <v>1361</v>
      </c>
      <c r="Q4" s="10" t="s">
        <v>1361</v>
      </c>
      <c r="R4" s="10" t="s">
        <v>1361</v>
      </c>
      <c r="S4" s="10" t="s">
        <v>1361</v>
      </c>
      <c r="T4" s="10" t="s">
        <v>1604</v>
      </c>
      <c r="U4" s="10" t="s">
        <v>1610</v>
      </c>
      <c r="V4" s="10" t="s">
        <v>1635</v>
      </c>
      <c r="W4" s="14" t="s">
        <v>1636</v>
      </c>
      <c r="X4" s="14" t="s">
        <v>1638</v>
      </c>
      <c r="Y4" s="14" t="s">
        <v>1641</v>
      </c>
      <c r="Z4" s="14" t="s">
        <v>1659</v>
      </c>
      <c r="AA4" s="15">
        <v>58.0</v>
      </c>
      <c r="AB4" s="14" t="s">
        <v>1667</v>
      </c>
      <c r="AC4" s="14" t="s">
        <v>1674</v>
      </c>
      <c r="AD4" s="14" t="s">
        <v>1676</v>
      </c>
      <c r="AE4" s="14" t="s">
        <v>1684</v>
      </c>
      <c r="AF4" s="14" t="s">
        <v>1688</v>
      </c>
    </row>
    <row r="5" ht="171.0" customHeight="1">
      <c r="A5" s="10" t="s">
        <v>688</v>
      </c>
      <c r="B5" s="10" t="s">
        <v>1705</v>
      </c>
      <c r="C5" s="10" t="s">
        <v>1708</v>
      </c>
      <c r="D5" s="10" t="s">
        <v>1711</v>
      </c>
      <c r="E5" s="10" t="s">
        <v>1713</v>
      </c>
      <c r="F5" s="10" t="s">
        <v>1503</v>
      </c>
      <c r="G5" s="10" t="s">
        <v>1509</v>
      </c>
      <c r="H5" s="10" t="s">
        <v>1719</v>
      </c>
      <c r="I5" s="10" t="s">
        <v>1720</v>
      </c>
      <c r="J5" s="10" t="s">
        <v>1725</v>
      </c>
      <c r="K5" s="10" t="s">
        <v>1727</v>
      </c>
      <c r="L5" s="10" t="s">
        <v>1731</v>
      </c>
      <c r="M5" s="10" t="s">
        <v>1734</v>
      </c>
      <c r="N5" s="10" t="s">
        <v>1738</v>
      </c>
      <c r="O5" s="10" t="s">
        <v>1559</v>
      </c>
      <c r="P5" s="10" t="s">
        <v>1361</v>
      </c>
      <c r="Q5" s="10" t="s">
        <v>1361</v>
      </c>
      <c r="R5" s="10" t="s">
        <v>1361</v>
      </c>
      <c r="S5" s="10" t="s">
        <v>1361</v>
      </c>
      <c r="T5" s="10" t="s">
        <v>1749</v>
      </c>
      <c r="U5" s="10" t="s">
        <v>1753</v>
      </c>
      <c r="V5" s="10" t="s">
        <v>1765</v>
      </c>
      <c r="W5" s="14" t="s">
        <v>1766</v>
      </c>
      <c r="X5" s="14" t="s">
        <v>1767</v>
      </c>
      <c r="Y5" s="14" t="s">
        <v>1768</v>
      </c>
      <c r="Z5" s="14" t="s">
        <v>1769</v>
      </c>
      <c r="AA5" s="15">
        <v>60.0</v>
      </c>
      <c r="AB5" s="14" t="s">
        <v>1332</v>
      </c>
      <c r="AC5" s="14" t="s">
        <v>1770</v>
      </c>
      <c r="AD5" s="14" t="s">
        <v>1771</v>
      </c>
      <c r="AE5" s="14" t="s">
        <v>1772</v>
      </c>
      <c r="AF5" s="14" t="s">
        <v>1342</v>
      </c>
    </row>
    <row r="6" ht="201.0" customHeight="1">
      <c r="A6" s="10" t="s">
        <v>609</v>
      </c>
      <c r="B6" s="10" t="s">
        <v>1780</v>
      </c>
      <c r="C6" s="10" t="s">
        <v>1782</v>
      </c>
      <c r="D6" s="10" t="s">
        <v>1784</v>
      </c>
      <c r="E6" s="10" t="s">
        <v>1786</v>
      </c>
      <c r="F6" s="10" t="s">
        <v>1503</v>
      </c>
      <c r="G6" s="10" t="s">
        <v>1509</v>
      </c>
      <c r="H6" s="10" t="s">
        <v>1789</v>
      </c>
      <c r="I6" s="10" t="s">
        <v>1791</v>
      </c>
      <c r="J6" s="10" t="s">
        <v>1793</v>
      </c>
      <c r="K6" s="10" t="s">
        <v>1795</v>
      </c>
      <c r="L6" s="10" t="s">
        <v>1799</v>
      </c>
      <c r="M6" s="10" t="s">
        <v>1804</v>
      </c>
      <c r="N6" s="10" t="s">
        <v>1813</v>
      </c>
      <c r="O6" s="10" t="s">
        <v>1559</v>
      </c>
      <c r="P6" s="10" t="s">
        <v>1361</v>
      </c>
      <c r="Q6" s="10" t="s">
        <v>1361</v>
      </c>
      <c r="R6" s="10" t="s">
        <v>1361</v>
      </c>
      <c r="S6" s="10" t="s">
        <v>1361</v>
      </c>
      <c r="T6" s="10" t="s">
        <v>1835</v>
      </c>
      <c r="U6" s="10" t="s">
        <v>1839</v>
      </c>
      <c r="V6" s="10" t="s">
        <v>1843</v>
      </c>
      <c r="W6" s="14" t="s">
        <v>1847</v>
      </c>
      <c r="X6" s="14" t="s">
        <v>1851</v>
      </c>
      <c r="Y6" s="14" t="s">
        <v>1854</v>
      </c>
      <c r="Z6" s="14" t="s">
        <v>1887</v>
      </c>
      <c r="AA6" s="15">
        <v>15.0</v>
      </c>
      <c r="AB6" s="14" t="s">
        <v>1888</v>
      </c>
      <c r="AC6" s="14" t="s">
        <v>1892</v>
      </c>
      <c r="AD6" s="14" t="s">
        <v>1895</v>
      </c>
      <c r="AE6" s="14" t="s">
        <v>1898</v>
      </c>
      <c r="AF6" s="14" t="s">
        <v>1899</v>
      </c>
    </row>
    <row r="7" ht="201.0" customHeight="1">
      <c r="A7" s="10" t="s">
        <v>1901</v>
      </c>
      <c r="B7" s="10" t="s">
        <v>1903</v>
      </c>
      <c r="C7" s="10" t="s">
        <v>1904</v>
      </c>
      <c r="D7" s="10" t="s">
        <v>1906</v>
      </c>
      <c r="E7" s="10" t="s">
        <v>1906</v>
      </c>
      <c r="F7" s="10" t="s">
        <v>1907</v>
      </c>
      <c r="G7" s="10" t="s">
        <v>1509</v>
      </c>
      <c r="H7" s="10" t="s">
        <v>1908</v>
      </c>
      <c r="I7" s="10" t="s">
        <v>1909</v>
      </c>
      <c r="J7" s="10" t="s">
        <v>1793</v>
      </c>
      <c r="K7" s="10" t="s">
        <v>1795</v>
      </c>
      <c r="L7" s="10" t="s">
        <v>1910</v>
      </c>
      <c r="M7" s="10" t="s">
        <v>1912</v>
      </c>
      <c r="N7" s="10" t="s">
        <v>1913</v>
      </c>
      <c r="O7" s="10" t="s">
        <v>1559</v>
      </c>
      <c r="P7" s="10" t="s">
        <v>1361</v>
      </c>
      <c r="Q7" s="10" t="s">
        <v>1361</v>
      </c>
      <c r="R7" s="10" t="s">
        <v>1361</v>
      </c>
      <c r="S7" s="10" t="s">
        <v>1361</v>
      </c>
      <c r="T7" s="10" t="s">
        <v>1914</v>
      </c>
      <c r="U7" s="10" t="s">
        <v>1915</v>
      </c>
      <c r="V7" s="10" t="s">
        <v>1916</v>
      </c>
      <c r="W7" s="14" t="s">
        <v>1917</v>
      </c>
      <c r="X7" s="14" t="s">
        <v>1918</v>
      </c>
      <c r="Y7" s="14" t="s">
        <v>1919</v>
      </c>
      <c r="Z7" s="14" t="s">
        <v>1920</v>
      </c>
      <c r="AA7" s="15">
        <v>15.0</v>
      </c>
      <c r="AB7" s="14" t="s">
        <v>1921</v>
      </c>
      <c r="AC7" s="14" t="s">
        <v>1922</v>
      </c>
      <c r="AD7" s="14" t="s">
        <v>1923</v>
      </c>
      <c r="AE7" s="14" t="s">
        <v>1926</v>
      </c>
      <c r="AF7" s="14" t="s">
        <v>1928</v>
      </c>
    </row>
    <row r="8" ht="171.0" customHeight="1">
      <c r="A8" s="10" t="s">
        <v>1933</v>
      </c>
      <c r="B8" s="10" t="s">
        <v>1934</v>
      </c>
      <c r="C8" s="10" t="s">
        <v>1936</v>
      </c>
      <c r="D8" s="10" t="s">
        <v>1906</v>
      </c>
      <c r="E8" s="10" t="s">
        <v>1906</v>
      </c>
      <c r="F8" s="10" t="s">
        <v>1907</v>
      </c>
      <c r="G8" s="10" t="s">
        <v>1509</v>
      </c>
      <c r="H8" s="10" t="s">
        <v>1942</v>
      </c>
      <c r="I8" s="10" t="s">
        <v>1944</v>
      </c>
      <c r="J8" s="10" t="s">
        <v>1793</v>
      </c>
      <c r="K8" s="10" t="s">
        <v>1795</v>
      </c>
      <c r="L8" s="10" t="s">
        <v>1948</v>
      </c>
      <c r="M8" s="10" t="s">
        <v>1912</v>
      </c>
      <c r="N8" s="10" t="s">
        <v>1951</v>
      </c>
      <c r="O8" s="10" t="s">
        <v>1559</v>
      </c>
      <c r="P8" s="10" t="s">
        <v>1361</v>
      </c>
      <c r="Q8" s="10" t="s">
        <v>1361</v>
      </c>
      <c r="R8" s="10" t="s">
        <v>1361</v>
      </c>
      <c r="S8" s="10" t="s">
        <v>1361</v>
      </c>
      <c r="T8" s="10" t="s">
        <v>1914</v>
      </c>
      <c r="U8" s="10" t="s">
        <v>1361</v>
      </c>
      <c r="V8" s="10" t="s">
        <v>1916</v>
      </c>
      <c r="W8" s="14" t="s">
        <v>1972</v>
      </c>
      <c r="X8" s="14" t="s">
        <v>1974</v>
      </c>
      <c r="Y8" s="14" t="s">
        <v>1975</v>
      </c>
      <c r="Z8" s="14" t="s">
        <v>1976</v>
      </c>
      <c r="AA8" s="15">
        <v>15.0</v>
      </c>
      <c r="AB8" s="14" t="s">
        <v>1977</v>
      </c>
      <c r="AC8" s="14" t="s">
        <v>1978</v>
      </c>
      <c r="AD8" s="14" t="s">
        <v>1980</v>
      </c>
      <c r="AE8" s="14" t="s">
        <v>1983</v>
      </c>
      <c r="AF8" s="14" t="s">
        <v>1984</v>
      </c>
    </row>
    <row r="9" ht="201.0" customHeight="1">
      <c r="A9" s="10" t="s">
        <v>1988</v>
      </c>
      <c r="B9" s="10" t="s">
        <v>1989</v>
      </c>
      <c r="C9" s="10" t="s">
        <v>1990</v>
      </c>
      <c r="D9" s="10" t="s">
        <v>1906</v>
      </c>
      <c r="E9" s="10" t="s">
        <v>1906</v>
      </c>
      <c r="F9" s="10" t="s">
        <v>1907</v>
      </c>
      <c r="G9" s="10" t="s">
        <v>1509</v>
      </c>
      <c r="H9" s="10" t="s">
        <v>1991</v>
      </c>
      <c r="I9" s="10" t="s">
        <v>1992</v>
      </c>
      <c r="J9" s="10" t="s">
        <v>1793</v>
      </c>
      <c r="K9" s="10" t="s">
        <v>1795</v>
      </c>
      <c r="L9" s="10" t="s">
        <v>1993</v>
      </c>
      <c r="M9" s="10" t="s">
        <v>1912</v>
      </c>
      <c r="N9" s="10" t="s">
        <v>1994</v>
      </c>
      <c r="O9" s="10" t="s">
        <v>1559</v>
      </c>
      <c r="P9" s="10" t="s">
        <v>1361</v>
      </c>
      <c r="Q9" s="10" t="s">
        <v>1361</v>
      </c>
      <c r="R9" s="10" t="s">
        <v>1361</v>
      </c>
      <c r="S9" s="10" t="s">
        <v>1361</v>
      </c>
      <c r="T9" s="10" t="s">
        <v>1999</v>
      </c>
      <c r="U9" s="10" t="s">
        <v>2001</v>
      </c>
      <c r="V9" s="10" t="s">
        <v>2004</v>
      </c>
      <c r="W9" s="14" t="s">
        <v>2005</v>
      </c>
      <c r="X9" s="14" t="s">
        <v>2006</v>
      </c>
      <c r="Y9" s="14" t="s">
        <v>2008</v>
      </c>
      <c r="Z9" s="14" t="s">
        <v>2011</v>
      </c>
      <c r="AA9" s="15">
        <v>15.0</v>
      </c>
      <c r="AB9" s="14" t="s">
        <v>1888</v>
      </c>
      <c r="AC9" s="14" t="s">
        <v>1892</v>
      </c>
      <c r="AD9" s="14" t="s">
        <v>2014</v>
      </c>
      <c r="AE9" s="14" t="s">
        <v>1898</v>
      </c>
      <c r="AF9" s="14" t="s">
        <v>1899</v>
      </c>
    </row>
    <row r="10" ht="201.0" customHeight="1">
      <c r="A10" s="10" t="s">
        <v>2020</v>
      </c>
      <c r="B10" s="10" t="s">
        <v>2022</v>
      </c>
      <c r="C10" s="10" t="s">
        <v>2023</v>
      </c>
      <c r="D10" s="10" t="s">
        <v>1906</v>
      </c>
      <c r="E10" s="10" t="s">
        <v>1906</v>
      </c>
      <c r="F10" s="10" t="s">
        <v>1907</v>
      </c>
      <c r="G10" s="10" t="s">
        <v>1509</v>
      </c>
      <c r="H10" s="10" t="s">
        <v>2024</v>
      </c>
      <c r="I10" s="10" t="s">
        <v>2025</v>
      </c>
      <c r="J10" s="10" t="s">
        <v>1793</v>
      </c>
      <c r="K10" s="10" t="s">
        <v>1795</v>
      </c>
      <c r="L10" s="10" t="s">
        <v>2026</v>
      </c>
      <c r="M10" s="10" t="s">
        <v>1912</v>
      </c>
      <c r="N10" s="10" t="s">
        <v>2027</v>
      </c>
      <c r="O10" s="10" t="s">
        <v>1559</v>
      </c>
      <c r="P10" s="10" t="s">
        <v>1361</v>
      </c>
      <c r="Q10" s="10" t="s">
        <v>1361</v>
      </c>
      <c r="R10" s="10" t="s">
        <v>1361</v>
      </c>
      <c r="S10" s="10" t="s">
        <v>1361</v>
      </c>
      <c r="T10" s="10" t="s">
        <v>1914</v>
      </c>
      <c r="U10" s="10" t="s">
        <v>1361</v>
      </c>
      <c r="V10" s="10" t="s">
        <v>1916</v>
      </c>
      <c r="W10" s="14" t="s">
        <v>2030</v>
      </c>
      <c r="X10" s="14" t="s">
        <v>2031</v>
      </c>
      <c r="Y10" s="14" t="s">
        <v>2032</v>
      </c>
      <c r="Z10" s="14" t="s">
        <v>2034</v>
      </c>
      <c r="AA10" s="15">
        <v>56.0</v>
      </c>
      <c r="AB10" s="14" t="s">
        <v>1515</v>
      </c>
      <c r="AC10" s="14" t="s">
        <v>2036</v>
      </c>
      <c r="AD10" s="14" t="s">
        <v>2037</v>
      </c>
      <c r="AE10" s="14" t="s">
        <v>1523</v>
      </c>
      <c r="AF10" s="14" t="s">
        <v>1525</v>
      </c>
    </row>
    <row r="11" ht="201.0" customHeight="1">
      <c r="A11" s="10" t="s">
        <v>2040</v>
      </c>
      <c r="B11" s="10" t="s">
        <v>2041</v>
      </c>
      <c r="C11" s="10" t="s">
        <v>2042</v>
      </c>
      <c r="D11" s="10" t="s">
        <v>1906</v>
      </c>
      <c r="E11" s="10" t="s">
        <v>2043</v>
      </c>
      <c r="F11" s="10" t="s">
        <v>1503</v>
      </c>
      <c r="G11" s="10" t="s">
        <v>1509</v>
      </c>
      <c r="H11" s="10" t="s">
        <v>2046</v>
      </c>
      <c r="I11" s="10" t="s">
        <v>2047</v>
      </c>
      <c r="J11" s="10" t="s">
        <v>2048</v>
      </c>
      <c r="K11" s="10" t="s">
        <v>2049</v>
      </c>
      <c r="L11" s="10" t="s">
        <v>2050</v>
      </c>
      <c r="M11" s="10" t="s">
        <v>2051</v>
      </c>
      <c r="N11" s="10" t="s">
        <v>2052</v>
      </c>
      <c r="O11" s="10" t="s">
        <v>1559</v>
      </c>
      <c r="P11" s="10" t="s">
        <v>1361</v>
      </c>
      <c r="Q11" s="10" t="s">
        <v>1361</v>
      </c>
      <c r="R11" s="10" t="s">
        <v>1361</v>
      </c>
      <c r="S11" s="10" t="s">
        <v>1361</v>
      </c>
      <c r="T11" s="10" t="s">
        <v>2056</v>
      </c>
      <c r="U11" s="10" t="s">
        <v>2057</v>
      </c>
      <c r="V11" s="10" t="s">
        <v>2059</v>
      </c>
      <c r="W11" s="14" t="s">
        <v>2060</v>
      </c>
      <c r="X11" s="14" t="s">
        <v>2061</v>
      </c>
      <c r="Y11" s="14" t="s">
        <v>2062</v>
      </c>
      <c r="Z11" s="14" t="s">
        <v>2063</v>
      </c>
      <c r="AA11" s="15">
        <v>15.0</v>
      </c>
      <c r="AB11" s="14" t="s">
        <v>1369</v>
      </c>
      <c r="AC11" s="14" t="s">
        <v>1371</v>
      </c>
      <c r="AD11" s="14" t="s">
        <v>2064</v>
      </c>
      <c r="AE11" s="14" t="s">
        <v>1374</v>
      </c>
      <c r="AF11" s="14" t="s">
        <v>1377</v>
      </c>
    </row>
    <row r="12" ht="141.0" customHeight="1">
      <c r="A12" s="10" t="s">
        <v>632</v>
      </c>
      <c r="B12" s="10" t="s">
        <v>2041</v>
      </c>
      <c r="C12" s="10" t="s">
        <v>2068</v>
      </c>
      <c r="D12" s="10" t="s">
        <v>2070</v>
      </c>
      <c r="E12" s="10" t="s">
        <v>2043</v>
      </c>
      <c r="F12" s="10" t="s">
        <v>1503</v>
      </c>
      <c r="G12" s="10" t="s">
        <v>1509</v>
      </c>
      <c r="H12" s="10" t="s">
        <v>2071</v>
      </c>
      <c r="I12" s="10" t="s">
        <v>2072</v>
      </c>
      <c r="J12" s="10" t="s">
        <v>2073</v>
      </c>
      <c r="K12" s="10" t="s">
        <v>2074</v>
      </c>
      <c r="L12" s="10" t="s">
        <v>2075</v>
      </c>
      <c r="M12" s="10" t="s">
        <v>1022</v>
      </c>
      <c r="N12" s="10" t="s">
        <v>2076</v>
      </c>
      <c r="O12" s="10" t="s">
        <v>1559</v>
      </c>
      <c r="P12" s="10" t="s">
        <v>1361</v>
      </c>
      <c r="Q12" s="10" t="s">
        <v>1361</v>
      </c>
      <c r="R12" s="10" t="s">
        <v>1361</v>
      </c>
      <c r="S12" s="10" t="s">
        <v>1361</v>
      </c>
      <c r="T12" s="10" t="s">
        <v>2083</v>
      </c>
      <c r="U12" s="10" t="s">
        <v>2057</v>
      </c>
      <c r="V12" s="10" t="s">
        <v>2059</v>
      </c>
      <c r="W12" s="14" t="s">
        <v>2088</v>
      </c>
      <c r="X12" s="14" t="s">
        <v>2089</v>
      </c>
      <c r="Y12" s="14" t="s">
        <v>2092</v>
      </c>
      <c r="Z12" s="14" t="s">
        <v>2094</v>
      </c>
      <c r="AA12" s="15">
        <v>15.0</v>
      </c>
      <c r="AB12" s="14" t="s">
        <v>1369</v>
      </c>
      <c r="AC12" s="14" t="s">
        <v>1371</v>
      </c>
      <c r="AD12" s="14" t="s">
        <v>2098</v>
      </c>
      <c r="AE12" s="14" t="s">
        <v>1374</v>
      </c>
      <c r="AF12" s="14" t="s">
        <v>1377</v>
      </c>
    </row>
    <row r="13" ht="141.0" customHeight="1">
      <c r="A13" s="10" t="s">
        <v>2102</v>
      </c>
      <c r="B13" s="10" t="s">
        <v>2103</v>
      </c>
      <c r="C13" s="10" t="s">
        <v>2104</v>
      </c>
      <c r="D13" s="10" t="s">
        <v>1906</v>
      </c>
      <c r="E13" s="10" t="s">
        <v>2105</v>
      </c>
      <c r="F13" s="10" t="s">
        <v>1503</v>
      </c>
      <c r="G13" s="10" t="s">
        <v>1509</v>
      </c>
      <c r="H13" s="10" t="s">
        <v>2106</v>
      </c>
      <c r="I13" s="10" t="s">
        <v>2108</v>
      </c>
      <c r="J13" s="10" t="s">
        <v>2110</v>
      </c>
      <c r="K13" s="10" t="s">
        <v>2112</v>
      </c>
      <c r="L13" s="10" t="s">
        <v>2113</v>
      </c>
      <c r="M13" s="10" t="s">
        <v>2114</v>
      </c>
      <c r="N13" s="10" t="s">
        <v>2115</v>
      </c>
      <c r="O13" s="10" t="s">
        <v>1559</v>
      </c>
      <c r="P13" s="10" t="s">
        <v>1361</v>
      </c>
      <c r="Q13" s="10" t="s">
        <v>1361</v>
      </c>
      <c r="R13" s="10" t="s">
        <v>1361</v>
      </c>
      <c r="S13" s="10" t="s">
        <v>1361</v>
      </c>
      <c r="T13" s="10" t="s">
        <v>2119</v>
      </c>
      <c r="U13" s="10" t="s">
        <v>2121</v>
      </c>
      <c r="V13" s="10" t="s">
        <v>2122</v>
      </c>
      <c r="W13" s="14" t="s">
        <v>2123</v>
      </c>
      <c r="X13" s="14" t="s">
        <v>2125</v>
      </c>
      <c r="Y13" s="14" t="s">
        <v>2132</v>
      </c>
      <c r="Z13" s="14" t="s">
        <v>2133</v>
      </c>
      <c r="AA13" s="15">
        <v>54.0</v>
      </c>
      <c r="AB13" s="14" t="s">
        <v>1545</v>
      </c>
      <c r="AC13" s="14" t="s">
        <v>2146</v>
      </c>
      <c r="AD13" s="14" t="s">
        <v>2151</v>
      </c>
      <c r="AE13" s="14" t="s">
        <v>1554</v>
      </c>
      <c r="AF13" s="14" t="s">
        <v>1557</v>
      </c>
    </row>
    <row r="14" ht="141.0" customHeight="1">
      <c r="A14" s="10" t="s">
        <v>751</v>
      </c>
      <c r="B14" s="10" t="s">
        <v>2170</v>
      </c>
      <c r="C14" s="10" t="s">
        <v>2172</v>
      </c>
      <c r="D14" s="10" t="s">
        <v>1493</v>
      </c>
      <c r="E14" s="10" t="s">
        <v>2177</v>
      </c>
      <c r="F14" s="10" t="s">
        <v>1503</v>
      </c>
      <c r="G14" s="10" t="s">
        <v>1509</v>
      </c>
      <c r="H14" s="10" t="s">
        <v>2182</v>
      </c>
      <c r="I14" s="10" t="s">
        <v>2184</v>
      </c>
      <c r="J14" s="10" t="s">
        <v>2186</v>
      </c>
      <c r="K14" s="10" t="s">
        <v>2190</v>
      </c>
      <c r="L14" s="10" t="s">
        <v>2192</v>
      </c>
      <c r="M14" s="10" t="s">
        <v>2196</v>
      </c>
      <c r="N14" s="10" t="s">
        <v>2199</v>
      </c>
      <c r="O14" s="10" t="s">
        <v>1559</v>
      </c>
      <c r="P14" s="10" t="s">
        <v>1361</v>
      </c>
      <c r="Q14" s="10" t="s">
        <v>1361</v>
      </c>
      <c r="R14" s="10" t="s">
        <v>1361</v>
      </c>
      <c r="S14" s="10" t="s">
        <v>1361</v>
      </c>
      <c r="T14" s="10" t="s">
        <v>2207</v>
      </c>
      <c r="U14" s="10" t="s">
        <v>2210</v>
      </c>
      <c r="V14" s="10" t="s">
        <v>2211</v>
      </c>
      <c r="W14" s="14" t="s">
        <v>2212</v>
      </c>
      <c r="X14" s="14" t="s">
        <v>2214</v>
      </c>
      <c r="Y14" s="14" t="s">
        <v>2217</v>
      </c>
      <c r="Z14" s="14" t="s">
        <v>2219</v>
      </c>
      <c r="AA14" s="15">
        <v>53.0</v>
      </c>
      <c r="AB14" s="14" t="s">
        <v>1326</v>
      </c>
      <c r="AC14" s="14" t="s">
        <v>2223</v>
      </c>
      <c r="AD14" s="14" t="s">
        <v>1329</v>
      </c>
      <c r="AE14" s="14" t="s">
        <v>2228</v>
      </c>
      <c r="AF14" s="14" t="s">
        <v>2231</v>
      </c>
    </row>
    <row r="15" ht="154.5" customHeight="1">
      <c r="A15" s="10" t="s">
        <v>680</v>
      </c>
      <c r="B15" s="10" t="s">
        <v>2238</v>
      </c>
      <c r="C15" s="10" t="s">
        <v>2240</v>
      </c>
      <c r="D15" s="10" t="s">
        <v>1906</v>
      </c>
      <c r="E15" s="10" t="s">
        <v>2243</v>
      </c>
      <c r="F15" s="10" t="s">
        <v>1503</v>
      </c>
      <c r="G15" s="10" t="s">
        <v>1509</v>
      </c>
      <c r="H15" s="10" t="s">
        <v>2249</v>
      </c>
      <c r="I15" s="10" t="s">
        <v>2254</v>
      </c>
      <c r="J15" s="10" t="s">
        <v>1793</v>
      </c>
      <c r="K15" s="10" t="s">
        <v>1795</v>
      </c>
      <c r="L15" s="10" t="s">
        <v>2261</v>
      </c>
      <c r="M15" s="10" t="s">
        <v>2265</v>
      </c>
      <c r="N15" s="10" t="s">
        <v>2267</v>
      </c>
      <c r="O15" s="10" t="s">
        <v>1559</v>
      </c>
      <c r="P15" s="10" t="s">
        <v>1361</v>
      </c>
      <c r="Q15" s="10" t="s">
        <v>1361</v>
      </c>
      <c r="R15" s="10" t="s">
        <v>1361</v>
      </c>
      <c r="S15" s="10" t="s">
        <v>1361</v>
      </c>
      <c r="T15" s="10" t="s">
        <v>2273</v>
      </c>
      <c r="U15" s="10" t="s">
        <v>2276</v>
      </c>
      <c r="V15" s="10" t="s">
        <v>2277</v>
      </c>
      <c r="W15" s="14" t="s">
        <v>2278</v>
      </c>
      <c r="X15" s="14" t="s">
        <v>2279</v>
      </c>
      <c r="Y15" s="14" t="s">
        <v>2280</v>
      </c>
      <c r="Z15" s="14" t="s">
        <v>2282</v>
      </c>
      <c r="AA15" s="15">
        <v>15.0</v>
      </c>
      <c r="AB15" s="14" t="s">
        <v>2285</v>
      </c>
      <c r="AC15" s="14" t="s">
        <v>2287</v>
      </c>
      <c r="AD15" s="14" t="s">
        <v>2289</v>
      </c>
      <c r="AE15" s="14" t="s">
        <v>2291</v>
      </c>
      <c r="AF15" s="14" t="s">
        <v>2293</v>
      </c>
    </row>
    <row r="16" ht="165.0" customHeight="1">
      <c r="A16" s="10" t="s">
        <v>656</v>
      </c>
      <c r="B16" s="10" t="s">
        <v>2305</v>
      </c>
      <c r="C16" s="10" t="s">
        <v>2308</v>
      </c>
      <c r="D16" s="10" t="s">
        <v>2311</v>
      </c>
      <c r="E16" s="10" t="s">
        <v>2313</v>
      </c>
      <c r="F16" s="10" t="s">
        <v>1503</v>
      </c>
      <c r="G16" s="10" t="s">
        <v>1509</v>
      </c>
      <c r="H16" s="10" t="s">
        <v>2317</v>
      </c>
      <c r="I16" s="10" t="s">
        <v>2072</v>
      </c>
      <c r="J16" s="10" t="s">
        <v>2320</v>
      </c>
      <c r="K16" s="10" t="s">
        <v>2322</v>
      </c>
      <c r="L16" s="10" t="s">
        <v>2324</v>
      </c>
      <c r="M16" s="10" t="s">
        <v>2327</v>
      </c>
      <c r="N16" s="10" t="s">
        <v>2329</v>
      </c>
      <c r="O16" s="10" t="s">
        <v>1559</v>
      </c>
      <c r="P16" s="10" t="s">
        <v>1361</v>
      </c>
      <c r="Q16" s="10" t="s">
        <v>1361</v>
      </c>
      <c r="R16" s="10" t="s">
        <v>1361</v>
      </c>
      <c r="S16" s="10" t="s">
        <v>1361</v>
      </c>
      <c r="T16" s="10" t="s">
        <v>2339</v>
      </c>
      <c r="U16" s="10" t="s">
        <v>2340</v>
      </c>
      <c r="V16" s="10" t="s">
        <v>2342</v>
      </c>
      <c r="W16" s="14" t="s">
        <v>2344</v>
      </c>
      <c r="X16" s="14" t="s">
        <v>2345</v>
      </c>
      <c r="Y16" s="14" t="s">
        <v>2355</v>
      </c>
      <c r="Z16" s="14" t="s">
        <v>2362</v>
      </c>
      <c r="AA16" s="15">
        <v>15.0</v>
      </c>
      <c r="AB16" s="14" t="s">
        <v>2365</v>
      </c>
      <c r="AC16" s="14" t="s">
        <v>2366</v>
      </c>
      <c r="AD16" s="14" t="s">
        <v>2367</v>
      </c>
      <c r="AE16" s="14" t="s">
        <v>2368</v>
      </c>
      <c r="AF16" s="14" t="s">
        <v>2369</v>
      </c>
    </row>
    <row r="17" ht="788.25" customHeight="1">
      <c r="A17" s="10" t="s">
        <v>2374</v>
      </c>
      <c r="B17" s="10" t="s">
        <v>2375</v>
      </c>
      <c r="C17" s="10" t="s">
        <v>2377</v>
      </c>
      <c r="D17" s="10" t="s">
        <v>1906</v>
      </c>
      <c r="E17" s="10" t="s">
        <v>1906</v>
      </c>
      <c r="F17" s="10" t="s">
        <v>1907</v>
      </c>
      <c r="G17" s="10" t="s">
        <v>1509</v>
      </c>
      <c r="H17" s="10" t="s">
        <v>2381</v>
      </c>
      <c r="I17" s="10" t="s">
        <v>2072</v>
      </c>
      <c r="J17" s="10" t="s">
        <v>2383</v>
      </c>
      <c r="K17" s="10" t="s">
        <v>2385</v>
      </c>
      <c r="L17" s="10" t="s">
        <v>2386</v>
      </c>
      <c r="M17" s="10" t="s">
        <v>1912</v>
      </c>
      <c r="N17" s="10" t="s">
        <v>2392</v>
      </c>
      <c r="O17" s="10" t="s">
        <v>1559</v>
      </c>
      <c r="P17" s="10" t="s">
        <v>1361</v>
      </c>
      <c r="Q17" s="10" t="s">
        <v>1361</v>
      </c>
      <c r="R17" s="10" t="s">
        <v>1361</v>
      </c>
      <c r="S17" s="10" t="s">
        <v>1361</v>
      </c>
      <c r="T17" s="10" t="s">
        <v>2399</v>
      </c>
      <c r="U17" s="10" t="s">
        <v>1361</v>
      </c>
      <c r="V17" s="10" t="s">
        <v>2403</v>
      </c>
      <c r="W17" s="14" t="s">
        <v>1766</v>
      </c>
      <c r="X17" s="14" t="s">
        <v>2407</v>
      </c>
      <c r="Y17" s="14" t="s">
        <v>2410</v>
      </c>
      <c r="Z17" s="14" t="s">
        <v>2412</v>
      </c>
      <c r="AA17" s="15">
        <v>53.0</v>
      </c>
      <c r="AB17" s="14" t="s">
        <v>2415</v>
      </c>
      <c r="AC17" s="14" t="s">
        <v>2418</v>
      </c>
      <c r="AD17" s="14" t="s">
        <v>2419</v>
      </c>
      <c r="AE17" s="14" t="s">
        <v>2420</v>
      </c>
      <c r="AF17" s="14" t="s">
        <v>1938</v>
      </c>
    </row>
    <row r="18" ht="165.0" customHeight="1">
      <c r="A18" s="10" t="s">
        <v>496</v>
      </c>
      <c r="B18" s="10" t="s">
        <v>2423</v>
      </c>
      <c r="C18" s="10" t="s">
        <v>2424</v>
      </c>
      <c r="D18" s="10" t="s">
        <v>1784</v>
      </c>
      <c r="E18" s="10" t="s">
        <v>2426</v>
      </c>
      <c r="F18" s="10" t="s">
        <v>1503</v>
      </c>
      <c r="G18" s="10" t="s">
        <v>1509</v>
      </c>
      <c r="H18" s="10" t="s">
        <v>2430</v>
      </c>
      <c r="I18" s="10" t="s">
        <v>2432</v>
      </c>
      <c r="J18" s="10" t="s">
        <v>1793</v>
      </c>
      <c r="K18" s="10" t="s">
        <v>1795</v>
      </c>
      <c r="L18" s="10" t="s">
        <v>2434</v>
      </c>
      <c r="M18" s="10" t="s">
        <v>2435</v>
      </c>
      <c r="N18" s="10" t="s">
        <v>2437</v>
      </c>
      <c r="O18" s="10" t="s">
        <v>1559</v>
      </c>
      <c r="P18" s="10" t="s">
        <v>1361</v>
      </c>
      <c r="Q18" s="10" t="s">
        <v>1361</v>
      </c>
      <c r="R18" s="10" t="s">
        <v>1361</v>
      </c>
      <c r="S18" s="10" t="s">
        <v>1361</v>
      </c>
      <c r="T18" s="10" t="s">
        <v>2438</v>
      </c>
      <c r="U18" s="10" t="s">
        <v>2440</v>
      </c>
      <c r="V18" s="10" t="s">
        <v>2441</v>
      </c>
      <c r="W18" s="14" t="s">
        <v>1847</v>
      </c>
      <c r="X18" s="14" t="s">
        <v>2443</v>
      </c>
      <c r="Y18" s="14" t="s">
        <v>2446</v>
      </c>
      <c r="Z18" s="14" t="s">
        <v>2449</v>
      </c>
      <c r="AA18" s="15">
        <v>52.0</v>
      </c>
      <c r="AB18" s="14" t="s">
        <v>2454</v>
      </c>
      <c r="AC18" s="14" t="s">
        <v>2456</v>
      </c>
      <c r="AD18" s="14" t="s">
        <v>2458</v>
      </c>
      <c r="AE18" s="14" t="s">
        <v>2462</v>
      </c>
      <c r="AF18" s="14" t="s">
        <v>2464</v>
      </c>
    </row>
    <row r="19" ht="154.5" customHeight="1">
      <c r="A19" s="10" t="s">
        <v>2471</v>
      </c>
      <c r="B19" s="10" t="s">
        <v>2473</v>
      </c>
      <c r="C19" s="10" t="s">
        <v>2474</v>
      </c>
      <c r="D19" s="10" t="s">
        <v>1906</v>
      </c>
      <c r="E19" s="10" t="s">
        <v>1906</v>
      </c>
      <c r="F19" s="10" t="s">
        <v>1907</v>
      </c>
      <c r="G19" s="10" t="s">
        <v>1509</v>
      </c>
      <c r="H19" s="10" t="s">
        <v>2477</v>
      </c>
      <c r="I19" s="10" t="s">
        <v>2478</v>
      </c>
      <c r="J19" s="10" t="s">
        <v>2479</v>
      </c>
      <c r="K19" s="10" t="s">
        <v>2480</v>
      </c>
      <c r="L19" s="10" t="s">
        <v>2481</v>
      </c>
      <c r="M19" s="10" t="s">
        <v>1912</v>
      </c>
      <c r="N19" s="10" t="s">
        <v>2482</v>
      </c>
      <c r="O19" s="10" t="s">
        <v>1559</v>
      </c>
      <c r="P19" s="10" t="s">
        <v>1361</v>
      </c>
      <c r="Q19" s="10" t="s">
        <v>1361</v>
      </c>
      <c r="R19" s="10" t="s">
        <v>1361</v>
      </c>
      <c r="S19" s="10" t="s">
        <v>1361</v>
      </c>
      <c r="T19" s="10" t="s">
        <v>1914</v>
      </c>
      <c r="U19" s="10" t="s">
        <v>1361</v>
      </c>
      <c r="V19" s="10" t="s">
        <v>1916</v>
      </c>
      <c r="W19" s="14" t="s">
        <v>2484</v>
      </c>
      <c r="X19" s="14" t="s">
        <v>2488</v>
      </c>
      <c r="Y19" s="14" t="s">
        <v>2490</v>
      </c>
      <c r="Z19" s="14" t="s">
        <v>2498</v>
      </c>
      <c r="AA19" s="15">
        <v>48.0</v>
      </c>
      <c r="AB19" s="14" t="s">
        <v>2499</v>
      </c>
      <c r="AC19" s="14" t="s">
        <v>2501</v>
      </c>
      <c r="AD19" s="14" t="s">
        <v>2504</v>
      </c>
      <c r="AE19" s="14" t="s">
        <v>2509</v>
      </c>
      <c r="AF19" s="14" t="s">
        <v>2515</v>
      </c>
    </row>
    <row r="20" ht="141.0" customHeight="1">
      <c r="A20" s="10" t="s">
        <v>2521</v>
      </c>
      <c r="B20" s="10" t="s">
        <v>2522</v>
      </c>
      <c r="C20" s="10" t="s">
        <v>2523</v>
      </c>
      <c r="D20" s="10" t="s">
        <v>1906</v>
      </c>
      <c r="E20" s="10" t="s">
        <v>1906</v>
      </c>
      <c r="F20" s="10" t="s">
        <v>1907</v>
      </c>
      <c r="G20" s="10" t="s">
        <v>1509</v>
      </c>
      <c r="H20" s="10" t="s">
        <v>2527</v>
      </c>
      <c r="I20" s="10" t="s">
        <v>2072</v>
      </c>
      <c r="J20" s="10" t="s">
        <v>2528</v>
      </c>
      <c r="K20" s="10" t="s">
        <v>2529</v>
      </c>
      <c r="L20" s="10" t="s">
        <v>2531</v>
      </c>
      <c r="M20" s="10" t="s">
        <v>1912</v>
      </c>
      <c r="N20" s="10" t="s">
        <v>2536</v>
      </c>
      <c r="O20" s="10" t="s">
        <v>1559</v>
      </c>
      <c r="P20" s="10" t="s">
        <v>1361</v>
      </c>
      <c r="Q20" s="10" t="s">
        <v>1361</v>
      </c>
      <c r="R20" s="10" t="s">
        <v>1361</v>
      </c>
      <c r="S20" s="10" t="s">
        <v>1361</v>
      </c>
      <c r="T20" s="10" t="s">
        <v>1914</v>
      </c>
      <c r="U20" s="10" t="s">
        <v>1361</v>
      </c>
      <c r="V20" s="10" t="s">
        <v>1916</v>
      </c>
      <c r="W20" s="14" t="s">
        <v>2545</v>
      </c>
      <c r="X20" s="14" t="s">
        <v>2547</v>
      </c>
      <c r="Y20" s="14" t="s">
        <v>2548</v>
      </c>
      <c r="Z20" s="14" t="s">
        <v>2549</v>
      </c>
      <c r="AA20" s="15">
        <v>48.0</v>
      </c>
      <c r="AB20" s="14" t="s">
        <v>2499</v>
      </c>
      <c r="AC20" s="14" t="s">
        <v>2553</v>
      </c>
      <c r="AD20" s="14" t="s">
        <v>2504</v>
      </c>
      <c r="AE20" s="14" t="s">
        <v>2557</v>
      </c>
      <c r="AF20" s="14" t="s">
        <v>2559</v>
      </c>
    </row>
    <row r="21" ht="246.0" customHeight="1">
      <c r="A21" s="10" t="s">
        <v>2565</v>
      </c>
      <c r="B21" s="10" t="s">
        <v>2567</v>
      </c>
      <c r="C21" s="10" t="s">
        <v>2570</v>
      </c>
      <c r="D21" s="10" t="s">
        <v>1906</v>
      </c>
      <c r="E21" s="10" t="s">
        <v>2574</v>
      </c>
      <c r="F21" s="10" t="s">
        <v>1503</v>
      </c>
      <c r="G21" s="10" t="s">
        <v>1509</v>
      </c>
      <c r="H21" s="10" t="s">
        <v>2580</v>
      </c>
      <c r="I21" s="10" t="s">
        <v>2581</v>
      </c>
      <c r="J21" s="10" t="s">
        <v>2583</v>
      </c>
      <c r="K21" s="10" t="s">
        <v>2584</v>
      </c>
      <c r="L21" s="10" t="s">
        <v>2585</v>
      </c>
      <c r="M21" s="10" t="s">
        <v>2586</v>
      </c>
      <c r="N21" s="10" t="s">
        <v>2587</v>
      </c>
      <c r="O21" s="10" t="s">
        <v>1559</v>
      </c>
      <c r="P21" s="10" t="s">
        <v>1361</v>
      </c>
      <c r="Q21" s="10" t="s">
        <v>1361</v>
      </c>
      <c r="R21" s="10" t="s">
        <v>1361</v>
      </c>
      <c r="S21" s="10" t="s">
        <v>1361</v>
      </c>
      <c r="T21" s="10" t="s">
        <v>2592</v>
      </c>
      <c r="U21" s="10" t="s">
        <v>2593</v>
      </c>
      <c r="V21" s="10" t="s">
        <v>2599</v>
      </c>
      <c r="W21" s="14" t="s">
        <v>2600</v>
      </c>
      <c r="X21" s="14" t="s">
        <v>2606</v>
      </c>
      <c r="Y21" s="14" t="s">
        <v>2609</v>
      </c>
      <c r="Z21" s="14" t="s">
        <v>2612</v>
      </c>
      <c r="AA21" s="15">
        <v>45.0</v>
      </c>
      <c r="AB21" s="14" t="s">
        <v>2616</v>
      </c>
      <c r="AC21" s="14" t="s">
        <v>2137</v>
      </c>
      <c r="AD21" s="14" t="s">
        <v>1353</v>
      </c>
      <c r="AE21" s="14" t="s">
        <v>2620</v>
      </c>
      <c r="AF21" s="14" t="s">
        <v>2623</v>
      </c>
    </row>
    <row r="22" ht="141.0" customHeight="1">
      <c r="A22" s="10" t="s">
        <v>2639</v>
      </c>
      <c r="B22" s="10" t="s">
        <v>2642</v>
      </c>
      <c r="C22" s="10" t="s">
        <v>2644</v>
      </c>
      <c r="D22" s="10" t="s">
        <v>1906</v>
      </c>
      <c r="E22" s="10" t="s">
        <v>2646</v>
      </c>
      <c r="F22" s="10" t="s">
        <v>1503</v>
      </c>
      <c r="G22" s="10" t="s">
        <v>1509</v>
      </c>
      <c r="H22" s="10" t="s">
        <v>2648</v>
      </c>
      <c r="I22" s="10" t="s">
        <v>2649</v>
      </c>
      <c r="J22" s="10" t="s">
        <v>2650</v>
      </c>
      <c r="K22" s="10" t="s">
        <v>2651</v>
      </c>
      <c r="L22" s="10" t="s">
        <v>2652</v>
      </c>
      <c r="M22" s="10" t="s">
        <v>2653</v>
      </c>
      <c r="N22" s="10" t="s">
        <v>2654</v>
      </c>
      <c r="O22" s="10" t="s">
        <v>1559</v>
      </c>
      <c r="P22" s="10" t="s">
        <v>1361</v>
      </c>
      <c r="Q22" s="10" t="s">
        <v>1361</v>
      </c>
      <c r="R22" s="10" t="s">
        <v>1361</v>
      </c>
      <c r="S22" s="10" t="s">
        <v>1361</v>
      </c>
      <c r="T22" s="10" t="s">
        <v>2662</v>
      </c>
      <c r="U22" s="10" t="s">
        <v>2664</v>
      </c>
      <c r="V22" s="10" t="s">
        <v>2666</v>
      </c>
      <c r="W22" s="14" t="s">
        <v>2668</v>
      </c>
      <c r="X22" s="14" t="s">
        <v>2670</v>
      </c>
      <c r="Y22" s="14" t="s">
        <v>2672</v>
      </c>
      <c r="Z22" s="14" t="s">
        <v>2675</v>
      </c>
      <c r="AA22" s="15">
        <v>42.0</v>
      </c>
      <c r="AB22" s="14" t="s">
        <v>2245</v>
      </c>
      <c r="AC22" s="14" t="s">
        <v>2137</v>
      </c>
      <c r="AD22" s="14" t="s">
        <v>1320</v>
      </c>
      <c r="AE22" s="14" t="s">
        <v>2676</v>
      </c>
      <c r="AF22" s="14" t="s">
        <v>2248</v>
      </c>
    </row>
    <row r="23" ht="186.0" customHeight="1">
      <c r="A23" s="10" t="s">
        <v>2269</v>
      </c>
      <c r="B23" s="10" t="s">
        <v>2683</v>
      </c>
      <c r="C23" s="10" t="s">
        <v>2271</v>
      </c>
      <c r="D23" s="10" t="s">
        <v>1493</v>
      </c>
      <c r="E23" s="10" t="s">
        <v>1500</v>
      </c>
      <c r="F23" s="10" t="s">
        <v>1503</v>
      </c>
      <c r="G23" s="10" t="s">
        <v>1509</v>
      </c>
      <c r="H23" s="10" t="s">
        <v>2691</v>
      </c>
      <c r="I23" s="10" t="s">
        <v>2693</v>
      </c>
      <c r="J23" s="10" t="s">
        <v>2696</v>
      </c>
      <c r="K23" s="10" t="s">
        <v>2699</v>
      </c>
      <c r="L23" s="10" t="s">
        <v>2701</v>
      </c>
      <c r="M23" s="10" t="s">
        <v>2702</v>
      </c>
      <c r="N23" s="10" t="s">
        <v>2703</v>
      </c>
      <c r="O23" s="10" t="s">
        <v>1559</v>
      </c>
      <c r="P23" s="10" t="s">
        <v>1361</v>
      </c>
      <c r="Q23" s="10" t="s">
        <v>1361</v>
      </c>
      <c r="R23" s="10" t="s">
        <v>1361</v>
      </c>
      <c r="S23" s="10" t="s">
        <v>1361</v>
      </c>
      <c r="T23" s="10" t="s">
        <v>2711</v>
      </c>
      <c r="U23" s="10" t="s">
        <v>2714</v>
      </c>
      <c r="V23" s="10" t="s">
        <v>2716</v>
      </c>
      <c r="W23" s="14" t="s">
        <v>2720</v>
      </c>
      <c r="X23" s="14" t="s">
        <v>2723</v>
      </c>
      <c r="Y23" s="14" t="s">
        <v>2724</v>
      </c>
      <c r="Z23" s="14" t="s">
        <v>2738</v>
      </c>
      <c r="AA23" s="15">
        <v>42.0</v>
      </c>
      <c r="AB23" s="14" t="s">
        <v>2245</v>
      </c>
      <c r="AC23" s="14" t="s">
        <v>2321</v>
      </c>
      <c r="AD23" s="14" t="s">
        <v>2246</v>
      </c>
      <c r="AE23" s="14" t="s">
        <v>2325</v>
      </c>
      <c r="AF23" s="14" t="s">
        <v>2326</v>
      </c>
    </row>
    <row r="24" ht="194.25" customHeight="1">
      <c r="A24" s="10" t="s">
        <v>2250</v>
      </c>
      <c r="B24" s="10" t="s">
        <v>2753</v>
      </c>
      <c r="C24" s="10" t="s">
        <v>2252</v>
      </c>
      <c r="D24" s="10" t="s">
        <v>1906</v>
      </c>
      <c r="E24" s="10" t="s">
        <v>1906</v>
      </c>
      <c r="F24" s="10" t="s">
        <v>1907</v>
      </c>
      <c r="G24" s="10" t="s">
        <v>1509</v>
      </c>
      <c r="H24" s="10" t="s">
        <v>2760</v>
      </c>
      <c r="I24" s="10" t="s">
        <v>2761</v>
      </c>
      <c r="J24" s="10" t="s">
        <v>2258</v>
      </c>
      <c r="K24" s="10" t="s">
        <v>2764</v>
      </c>
      <c r="L24" s="10" t="s">
        <v>2765</v>
      </c>
      <c r="M24" s="10" t="s">
        <v>2767</v>
      </c>
      <c r="N24" s="10" t="s">
        <v>2769</v>
      </c>
      <c r="O24" s="10" t="s">
        <v>1559</v>
      </c>
      <c r="P24" s="10" t="s">
        <v>1361</v>
      </c>
      <c r="Q24" s="10" t="s">
        <v>1361</v>
      </c>
      <c r="R24" s="10" t="s">
        <v>1361</v>
      </c>
      <c r="S24" s="10" t="s">
        <v>1361</v>
      </c>
      <c r="T24" s="10" t="s">
        <v>1914</v>
      </c>
      <c r="U24" s="10" t="s">
        <v>1361</v>
      </c>
      <c r="V24" s="10" t="s">
        <v>1916</v>
      </c>
      <c r="W24" s="14" t="s">
        <v>2781</v>
      </c>
      <c r="X24" s="14" t="s">
        <v>2784</v>
      </c>
      <c r="Y24" s="14" t="s">
        <v>2785</v>
      </c>
      <c r="Z24" s="14" t="s">
        <v>2787</v>
      </c>
      <c r="AA24" s="15">
        <v>42.0</v>
      </c>
      <c r="AB24" s="14" t="s">
        <v>2245</v>
      </c>
      <c r="AC24" s="14" t="s">
        <v>2137</v>
      </c>
      <c r="AD24" s="14" t="s">
        <v>1320</v>
      </c>
      <c r="AE24" s="14" t="s">
        <v>2268</v>
      </c>
      <c r="AF24" s="14" t="s">
        <v>2248</v>
      </c>
    </row>
    <row r="25" ht="180.75" customHeight="1">
      <c r="A25" s="10" t="s">
        <v>2235</v>
      </c>
      <c r="B25" s="10" t="s">
        <v>2683</v>
      </c>
      <c r="C25" s="10" t="s">
        <v>2237</v>
      </c>
      <c r="D25" s="10" t="s">
        <v>2804</v>
      </c>
      <c r="E25" s="10" t="s">
        <v>2806</v>
      </c>
      <c r="F25" s="10" t="s">
        <v>1503</v>
      </c>
      <c r="G25" s="10" t="s">
        <v>1509</v>
      </c>
      <c r="H25" s="10" t="s">
        <v>2773</v>
      </c>
      <c r="I25" s="10" t="s">
        <v>2774</v>
      </c>
      <c r="J25" s="10" t="s">
        <v>2809</v>
      </c>
      <c r="K25" s="10" t="s">
        <v>2789</v>
      </c>
      <c r="L25" s="10" t="s">
        <v>2811</v>
      </c>
      <c r="M25" s="10" t="s">
        <v>2812</v>
      </c>
      <c r="N25" s="10" t="s">
        <v>2813</v>
      </c>
      <c r="O25" s="10" t="s">
        <v>1559</v>
      </c>
      <c r="P25" s="10" t="s">
        <v>1361</v>
      </c>
      <c r="Q25" s="10" t="s">
        <v>1361</v>
      </c>
      <c r="R25" s="10" t="s">
        <v>1361</v>
      </c>
      <c r="S25" s="10" t="s">
        <v>1361</v>
      </c>
      <c r="T25" s="10" t="s">
        <v>2822</v>
      </c>
      <c r="U25" s="10" t="s">
        <v>2823</v>
      </c>
      <c r="V25" s="10" t="s">
        <v>2825</v>
      </c>
      <c r="W25" s="14" t="s">
        <v>2826</v>
      </c>
      <c r="X25" s="14" t="s">
        <v>2827</v>
      </c>
      <c r="Y25" s="14" t="s">
        <v>2828</v>
      </c>
      <c r="Z25" s="14" t="s">
        <v>2829</v>
      </c>
      <c r="AA25" s="15">
        <v>42.0</v>
      </c>
      <c r="AB25" s="14" t="s">
        <v>2245</v>
      </c>
      <c r="AC25" s="14" t="s">
        <v>2137</v>
      </c>
      <c r="AD25" s="14" t="s">
        <v>2246</v>
      </c>
      <c r="AE25" s="14" t="s">
        <v>2247</v>
      </c>
      <c r="AF25" s="14" t="s">
        <v>2248</v>
      </c>
    </row>
    <row r="26" ht="220.5" customHeight="1">
      <c r="A26" s="10" t="s">
        <v>2835</v>
      </c>
      <c r="B26" s="10" t="s">
        <v>2642</v>
      </c>
      <c r="C26" s="10" t="s">
        <v>2837</v>
      </c>
      <c r="D26" s="10" t="s">
        <v>1906</v>
      </c>
      <c r="E26" s="10" t="s">
        <v>1906</v>
      </c>
      <c r="F26" s="10" t="s">
        <v>1907</v>
      </c>
      <c r="G26" s="10" t="s">
        <v>1509</v>
      </c>
      <c r="H26" s="10" t="s">
        <v>2839</v>
      </c>
      <c r="I26" s="10" t="s">
        <v>2841</v>
      </c>
      <c r="J26" s="10" t="s">
        <v>2842</v>
      </c>
      <c r="K26" s="10" t="s">
        <v>2844</v>
      </c>
      <c r="L26" s="10" t="s">
        <v>2845</v>
      </c>
      <c r="M26" s="10" t="s">
        <v>2846</v>
      </c>
      <c r="N26" s="10" t="s">
        <v>2847</v>
      </c>
      <c r="O26" s="10" t="s">
        <v>1559</v>
      </c>
      <c r="P26" s="10" t="s">
        <v>1361</v>
      </c>
      <c r="Q26" s="10" t="s">
        <v>1361</v>
      </c>
      <c r="R26" s="10" t="s">
        <v>1361</v>
      </c>
      <c r="S26" s="10" t="s">
        <v>1361</v>
      </c>
      <c r="T26" s="10" t="s">
        <v>1914</v>
      </c>
      <c r="U26" s="10" t="s">
        <v>1361</v>
      </c>
      <c r="V26" s="10" t="s">
        <v>1916</v>
      </c>
      <c r="W26" s="14" t="s">
        <v>1847</v>
      </c>
      <c r="X26" s="14" t="s">
        <v>2855</v>
      </c>
      <c r="Y26" s="14" t="s">
        <v>2858</v>
      </c>
      <c r="Z26" s="14" t="s">
        <v>2861</v>
      </c>
      <c r="AA26" s="15">
        <v>42.0</v>
      </c>
      <c r="AB26" s="14" t="s">
        <v>2245</v>
      </c>
      <c r="AC26" s="14" t="s">
        <v>2137</v>
      </c>
      <c r="AD26" s="14" t="s">
        <v>1320</v>
      </c>
      <c r="AE26" s="14" t="s">
        <v>2868</v>
      </c>
      <c r="AF26" s="14" t="s">
        <v>2248</v>
      </c>
    </row>
    <row r="27" ht="194.25" customHeight="1">
      <c r="A27" s="10" t="s">
        <v>2874</v>
      </c>
      <c r="B27" s="10" t="s">
        <v>2876</v>
      </c>
      <c r="C27" s="10" t="s">
        <v>2877</v>
      </c>
      <c r="D27" s="10" t="s">
        <v>1906</v>
      </c>
      <c r="E27" s="10" t="s">
        <v>2878</v>
      </c>
      <c r="F27" s="10" t="s">
        <v>1503</v>
      </c>
      <c r="G27" s="10" t="s">
        <v>1509</v>
      </c>
      <c r="H27" s="10" t="s">
        <v>2880</v>
      </c>
      <c r="I27" s="10" t="s">
        <v>2885</v>
      </c>
      <c r="J27" s="10" t="s">
        <v>2886</v>
      </c>
      <c r="K27" s="10" t="s">
        <v>2888</v>
      </c>
      <c r="L27" s="10" t="s">
        <v>2889</v>
      </c>
      <c r="M27" s="10" t="s">
        <v>2890</v>
      </c>
      <c r="N27" s="10" t="s">
        <v>2891</v>
      </c>
      <c r="O27" s="10" t="s">
        <v>1559</v>
      </c>
      <c r="P27" s="10" t="s">
        <v>1361</v>
      </c>
      <c r="Q27" s="10" t="s">
        <v>1361</v>
      </c>
      <c r="R27" s="10" t="s">
        <v>1361</v>
      </c>
      <c r="S27" s="10" t="s">
        <v>1361</v>
      </c>
      <c r="T27" s="10" t="s">
        <v>2892</v>
      </c>
      <c r="U27" s="10" t="s">
        <v>2894</v>
      </c>
      <c r="V27" s="10" t="s">
        <v>2895</v>
      </c>
      <c r="W27" s="14" t="s">
        <v>1847</v>
      </c>
      <c r="X27" s="14" t="s">
        <v>2896</v>
      </c>
      <c r="Y27" s="14" t="s">
        <v>2899</v>
      </c>
      <c r="Z27" s="14" t="s">
        <v>2901</v>
      </c>
      <c r="AA27" s="15">
        <v>42.0</v>
      </c>
      <c r="AB27" s="14" t="s">
        <v>2245</v>
      </c>
      <c r="AC27" s="14" t="s">
        <v>2137</v>
      </c>
      <c r="AD27" s="14" t="s">
        <v>1320</v>
      </c>
      <c r="AE27" s="14" t="s">
        <v>2913</v>
      </c>
      <c r="AF27" s="14" t="s">
        <v>1355</v>
      </c>
    </row>
    <row r="28" ht="216.0" customHeight="1">
      <c r="A28" s="10" t="s">
        <v>2927</v>
      </c>
      <c r="B28" s="10" t="s">
        <v>2929</v>
      </c>
      <c r="C28" s="10" t="s">
        <v>2930</v>
      </c>
      <c r="D28" s="10" t="s">
        <v>1906</v>
      </c>
      <c r="E28" s="10" t="s">
        <v>2878</v>
      </c>
      <c r="F28" s="10" t="s">
        <v>1503</v>
      </c>
      <c r="G28" s="10" t="s">
        <v>1509</v>
      </c>
      <c r="H28" s="10" t="s">
        <v>2936</v>
      </c>
      <c r="I28" s="10" t="s">
        <v>2938</v>
      </c>
      <c r="J28" s="10" t="s">
        <v>2941</v>
      </c>
      <c r="K28" s="10" t="s">
        <v>2942</v>
      </c>
      <c r="L28" s="10" t="s">
        <v>2945</v>
      </c>
      <c r="M28" s="10" t="s">
        <v>2947</v>
      </c>
      <c r="N28" s="10" t="s">
        <v>2949</v>
      </c>
      <c r="O28" s="10" t="s">
        <v>1559</v>
      </c>
      <c r="P28" s="10" t="s">
        <v>1361</v>
      </c>
      <c r="Q28" s="10" t="s">
        <v>1361</v>
      </c>
      <c r="R28" s="10" t="s">
        <v>1361</v>
      </c>
      <c r="S28" s="10" t="s">
        <v>1361</v>
      </c>
      <c r="T28" s="10" t="s">
        <v>2953</v>
      </c>
      <c r="U28" s="10" t="s">
        <v>2894</v>
      </c>
      <c r="V28" s="10" t="s">
        <v>2958</v>
      </c>
      <c r="W28" s="14" t="s">
        <v>1847</v>
      </c>
      <c r="X28" s="14" t="s">
        <v>2961</v>
      </c>
      <c r="Y28" s="14" t="s">
        <v>2962</v>
      </c>
      <c r="Z28" s="14" t="s">
        <v>2965</v>
      </c>
      <c r="AA28" s="15">
        <v>42.0</v>
      </c>
      <c r="AB28" s="14" t="s">
        <v>2245</v>
      </c>
      <c r="AC28" s="14" t="s">
        <v>2137</v>
      </c>
      <c r="AD28" s="14" t="s">
        <v>1320</v>
      </c>
      <c r="AE28" s="14" t="s">
        <v>2975</v>
      </c>
      <c r="AF28" s="14" t="s">
        <v>1355</v>
      </c>
    </row>
    <row r="29" ht="231.0" customHeight="1">
      <c r="A29" s="10" t="s">
        <v>2983</v>
      </c>
      <c r="B29" s="10" t="s">
        <v>2985</v>
      </c>
      <c r="C29" s="10" t="s">
        <v>2986</v>
      </c>
      <c r="D29" s="10" t="s">
        <v>2987</v>
      </c>
      <c r="E29" s="10" t="s">
        <v>2988</v>
      </c>
      <c r="F29" s="10" t="s">
        <v>1503</v>
      </c>
      <c r="G29" s="10" t="s">
        <v>1509</v>
      </c>
      <c r="H29" s="10" t="s">
        <v>2990</v>
      </c>
      <c r="I29" s="10" t="s">
        <v>2992</v>
      </c>
      <c r="J29" s="10" t="s">
        <v>2994</v>
      </c>
      <c r="K29" s="10" t="s">
        <v>2995</v>
      </c>
      <c r="L29" s="10" t="s">
        <v>2997</v>
      </c>
      <c r="M29" s="10" t="s">
        <v>2999</v>
      </c>
      <c r="N29" s="10" t="s">
        <v>3002</v>
      </c>
      <c r="O29" s="10" t="s">
        <v>1559</v>
      </c>
      <c r="P29" s="10" t="s">
        <v>3009</v>
      </c>
      <c r="Q29" s="10" t="s">
        <v>3011</v>
      </c>
      <c r="R29" s="10" t="s">
        <v>3012</v>
      </c>
      <c r="S29" s="10" t="s">
        <v>3013</v>
      </c>
      <c r="T29" s="10" t="s">
        <v>3014</v>
      </c>
      <c r="U29" s="10" t="s">
        <v>3015</v>
      </c>
      <c r="V29" s="10" t="s">
        <v>3017</v>
      </c>
      <c r="W29" s="14" t="s">
        <v>1847</v>
      </c>
      <c r="X29" s="14" t="s">
        <v>3018</v>
      </c>
      <c r="Y29" s="14" t="s">
        <v>3020</v>
      </c>
      <c r="Z29" s="14" t="s">
        <v>3021</v>
      </c>
      <c r="AA29" s="15">
        <v>42.0</v>
      </c>
      <c r="AB29" s="14" t="s">
        <v>2245</v>
      </c>
      <c r="AC29" s="14" t="s">
        <v>2137</v>
      </c>
      <c r="AD29" s="14" t="s">
        <v>1320</v>
      </c>
      <c r="AE29" s="14" t="s">
        <v>3027</v>
      </c>
      <c r="AF29" s="14" t="s">
        <v>1355</v>
      </c>
    </row>
    <row r="30" ht="220.5" customHeight="1">
      <c r="A30" s="10" t="s">
        <v>628</v>
      </c>
      <c r="B30" s="10" t="s">
        <v>3037</v>
      </c>
      <c r="C30" s="10" t="s">
        <v>629</v>
      </c>
      <c r="D30" s="10" t="s">
        <v>1784</v>
      </c>
      <c r="E30" s="10" t="s">
        <v>3040</v>
      </c>
      <c r="F30" s="10" t="s">
        <v>1503</v>
      </c>
      <c r="G30" s="10" t="s">
        <v>1509</v>
      </c>
      <c r="H30" s="10" t="s">
        <v>3041</v>
      </c>
      <c r="I30" s="10" t="s">
        <v>3043</v>
      </c>
      <c r="J30" s="10" t="s">
        <v>1793</v>
      </c>
      <c r="K30" s="10" t="s">
        <v>1795</v>
      </c>
      <c r="L30" s="10" t="s">
        <v>3046</v>
      </c>
      <c r="M30" s="10" t="s">
        <v>3047</v>
      </c>
      <c r="N30" s="10" t="s">
        <v>3048</v>
      </c>
      <c r="O30" s="10" t="s">
        <v>1559</v>
      </c>
      <c r="P30" s="10" t="s">
        <v>1361</v>
      </c>
      <c r="Q30" s="10" t="s">
        <v>1361</v>
      </c>
      <c r="R30" s="10" t="s">
        <v>1361</v>
      </c>
      <c r="S30" s="10" t="s">
        <v>1361</v>
      </c>
      <c r="T30" s="10" t="s">
        <v>3053</v>
      </c>
      <c r="U30" s="10" t="s">
        <v>3056</v>
      </c>
      <c r="V30" s="10" t="s">
        <v>3060</v>
      </c>
      <c r="W30" s="14" t="s">
        <v>3065</v>
      </c>
      <c r="X30" s="14" t="s">
        <v>3070</v>
      </c>
      <c r="Y30" s="14" t="s">
        <v>3072</v>
      </c>
      <c r="Z30" s="14" t="s">
        <v>3074</v>
      </c>
      <c r="AA30" s="15">
        <v>42.0</v>
      </c>
      <c r="AB30" s="14" t="s">
        <v>2245</v>
      </c>
      <c r="AC30" s="14" t="s">
        <v>2137</v>
      </c>
      <c r="AD30" s="14" t="s">
        <v>1320</v>
      </c>
      <c r="AE30" s="14" t="s">
        <v>3081</v>
      </c>
      <c r="AF30" s="14" t="s">
        <v>2248</v>
      </c>
    </row>
    <row r="31" ht="207.0" customHeight="1">
      <c r="A31" s="10" t="s">
        <v>2788</v>
      </c>
      <c r="B31" s="10" t="s">
        <v>3092</v>
      </c>
      <c r="C31" s="10" t="s">
        <v>2791</v>
      </c>
      <c r="D31" s="10" t="s">
        <v>1784</v>
      </c>
      <c r="E31" s="10" t="s">
        <v>1786</v>
      </c>
      <c r="F31" s="10" t="s">
        <v>1503</v>
      </c>
      <c r="G31" s="10" t="s">
        <v>1509</v>
      </c>
      <c r="H31" s="10" t="s">
        <v>2854</v>
      </c>
      <c r="I31" s="10" t="s">
        <v>2856</v>
      </c>
      <c r="J31" s="10" t="s">
        <v>1793</v>
      </c>
      <c r="K31" s="10" t="s">
        <v>1795</v>
      </c>
      <c r="L31" s="10" t="s">
        <v>3107</v>
      </c>
      <c r="M31" s="10" t="s">
        <v>1912</v>
      </c>
      <c r="N31" s="10" t="s">
        <v>3111</v>
      </c>
      <c r="O31" s="10" t="s">
        <v>1559</v>
      </c>
      <c r="P31" s="10" t="s">
        <v>1361</v>
      </c>
      <c r="Q31" s="10" t="s">
        <v>1361</v>
      </c>
      <c r="R31" s="10" t="s">
        <v>1361</v>
      </c>
      <c r="S31" s="10" t="s">
        <v>1361</v>
      </c>
      <c r="T31" s="10" t="s">
        <v>1835</v>
      </c>
      <c r="U31" s="10" t="s">
        <v>3114</v>
      </c>
      <c r="V31" s="10" t="s">
        <v>1843</v>
      </c>
      <c r="W31" s="14" t="s">
        <v>3117</v>
      </c>
      <c r="X31" s="14" t="s">
        <v>3119</v>
      </c>
      <c r="Y31" s="14" t="s">
        <v>3123</v>
      </c>
      <c r="Z31" s="14" t="s">
        <v>3127</v>
      </c>
      <c r="AA31" s="15">
        <v>42.0</v>
      </c>
      <c r="AB31" s="14" t="s">
        <v>2245</v>
      </c>
      <c r="AC31" s="14" t="s">
        <v>2137</v>
      </c>
      <c r="AD31" s="14" t="s">
        <v>2246</v>
      </c>
      <c r="AE31" s="14" t="s">
        <v>2796</v>
      </c>
      <c r="AF31" s="14" t="s">
        <v>2797</v>
      </c>
    </row>
    <row r="32" ht="171.0" customHeight="1">
      <c r="A32" s="10" t="s">
        <v>2860</v>
      </c>
      <c r="B32" s="10" t="s">
        <v>3143</v>
      </c>
      <c r="C32" s="10" t="s">
        <v>2865</v>
      </c>
      <c r="D32" s="10" t="s">
        <v>1784</v>
      </c>
      <c r="E32" s="10" t="s">
        <v>2426</v>
      </c>
      <c r="F32" s="10" t="s">
        <v>1503</v>
      </c>
      <c r="G32" s="10" t="s">
        <v>1509</v>
      </c>
      <c r="H32" s="10" t="s">
        <v>2881</v>
      </c>
      <c r="I32" s="10" t="s">
        <v>2882</v>
      </c>
      <c r="J32" s="10" t="s">
        <v>1793</v>
      </c>
      <c r="K32" s="10" t="s">
        <v>1795</v>
      </c>
      <c r="L32" s="10" t="s">
        <v>3154</v>
      </c>
      <c r="M32" s="10" t="s">
        <v>1912</v>
      </c>
      <c r="N32" s="10" t="s">
        <v>3156</v>
      </c>
      <c r="O32" s="10" t="s">
        <v>1559</v>
      </c>
      <c r="P32" s="10" t="s">
        <v>1361</v>
      </c>
      <c r="Q32" s="10" t="s">
        <v>1361</v>
      </c>
      <c r="R32" s="10" t="s">
        <v>1361</v>
      </c>
      <c r="S32" s="10" t="s">
        <v>1361</v>
      </c>
      <c r="T32" s="10" t="s">
        <v>3168</v>
      </c>
      <c r="U32" s="10" t="s">
        <v>3171</v>
      </c>
      <c r="V32" s="10" t="s">
        <v>3173</v>
      </c>
      <c r="W32" s="14" t="s">
        <v>3177</v>
      </c>
      <c r="X32" s="14" t="s">
        <v>3178</v>
      </c>
      <c r="Y32" s="14" t="s">
        <v>3182</v>
      </c>
      <c r="Z32" s="14" t="s">
        <v>3183</v>
      </c>
      <c r="AA32" s="15">
        <v>42.0</v>
      </c>
      <c r="AB32" s="14" t="s">
        <v>2245</v>
      </c>
      <c r="AC32" s="14" t="s">
        <v>2137</v>
      </c>
      <c r="AD32" s="14" t="s">
        <v>1320</v>
      </c>
      <c r="AE32" s="14" t="s">
        <v>2870</v>
      </c>
      <c r="AF32" s="14" t="s">
        <v>2248</v>
      </c>
    </row>
    <row r="33" ht="171.0" customHeight="1">
      <c r="A33" s="10" t="s">
        <v>3202</v>
      </c>
      <c r="B33" s="10" t="s">
        <v>3203</v>
      </c>
      <c r="C33" s="10" t="s">
        <v>3204</v>
      </c>
      <c r="D33" s="10" t="s">
        <v>1906</v>
      </c>
      <c r="E33" s="10" t="s">
        <v>1906</v>
      </c>
      <c r="F33" s="10" t="s">
        <v>1907</v>
      </c>
      <c r="G33" s="10" t="s">
        <v>1509</v>
      </c>
      <c r="H33" s="10" t="s">
        <v>3209</v>
      </c>
      <c r="I33" s="10" t="s">
        <v>3211</v>
      </c>
      <c r="J33" s="10" t="s">
        <v>1793</v>
      </c>
      <c r="K33" s="10" t="s">
        <v>1795</v>
      </c>
      <c r="L33" s="10" t="s">
        <v>3216</v>
      </c>
      <c r="M33" s="10" t="s">
        <v>1912</v>
      </c>
      <c r="N33" s="10" t="s">
        <v>3221</v>
      </c>
      <c r="O33" s="10" t="s">
        <v>1559</v>
      </c>
      <c r="P33" s="10" t="s">
        <v>1361</v>
      </c>
      <c r="Q33" s="10" t="s">
        <v>1361</v>
      </c>
      <c r="R33" s="10" t="s">
        <v>1361</v>
      </c>
      <c r="S33" s="10" t="s">
        <v>1361</v>
      </c>
      <c r="T33" s="10" t="s">
        <v>1914</v>
      </c>
      <c r="U33" s="10" t="s">
        <v>1361</v>
      </c>
      <c r="V33" s="10" t="s">
        <v>1916</v>
      </c>
      <c r="W33" s="14" t="s">
        <v>3225</v>
      </c>
      <c r="X33" s="14" t="s">
        <v>3226</v>
      </c>
      <c r="Y33" s="14" t="s">
        <v>3228</v>
      </c>
      <c r="Z33" s="14" t="s">
        <v>3229</v>
      </c>
      <c r="AA33" s="15">
        <v>42.0</v>
      </c>
      <c r="AB33" s="14" t="s">
        <v>2245</v>
      </c>
      <c r="AC33" s="14" t="s">
        <v>2137</v>
      </c>
      <c r="AD33" s="14" t="s">
        <v>1320</v>
      </c>
      <c r="AE33" s="14" t="s">
        <v>3231</v>
      </c>
      <c r="AF33" s="14" t="s">
        <v>2248</v>
      </c>
    </row>
    <row r="34" ht="171.0" customHeight="1">
      <c r="A34" s="10" t="s">
        <v>3244</v>
      </c>
      <c r="B34" s="10" t="s">
        <v>3247</v>
      </c>
      <c r="C34" s="10" t="s">
        <v>3248</v>
      </c>
      <c r="D34" s="10" t="s">
        <v>1906</v>
      </c>
      <c r="E34" s="10" t="s">
        <v>1906</v>
      </c>
      <c r="F34" s="10" t="s">
        <v>1907</v>
      </c>
      <c r="G34" s="10" t="s">
        <v>1509</v>
      </c>
      <c r="H34" s="10" t="s">
        <v>3250</v>
      </c>
      <c r="I34" s="10" t="s">
        <v>3251</v>
      </c>
      <c r="J34" s="10" t="s">
        <v>1793</v>
      </c>
      <c r="K34" s="10" t="s">
        <v>1795</v>
      </c>
      <c r="L34" s="10" t="s">
        <v>3252</v>
      </c>
      <c r="M34" s="10" t="s">
        <v>1912</v>
      </c>
      <c r="N34" s="10" t="s">
        <v>3254</v>
      </c>
      <c r="O34" s="10" t="s">
        <v>1559</v>
      </c>
      <c r="P34" s="10" t="s">
        <v>1361</v>
      </c>
      <c r="Q34" s="10" t="s">
        <v>1361</v>
      </c>
      <c r="R34" s="10" t="s">
        <v>1361</v>
      </c>
      <c r="S34" s="10" t="s">
        <v>1361</v>
      </c>
      <c r="T34" s="10" t="s">
        <v>1914</v>
      </c>
      <c r="U34" s="10" t="s">
        <v>1361</v>
      </c>
      <c r="V34" s="10" t="s">
        <v>1916</v>
      </c>
      <c r="W34" s="14" t="s">
        <v>3266</v>
      </c>
      <c r="X34" s="14" t="s">
        <v>3268</v>
      </c>
      <c r="Y34" s="14" t="s">
        <v>3269</v>
      </c>
      <c r="Z34" s="14" t="s">
        <v>3270</v>
      </c>
      <c r="AA34" s="15">
        <v>42.0</v>
      </c>
      <c r="AB34" s="14" t="s">
        <v>2245</v>
      </c>
      <c r="AC34" s="14" t="s">
        <v>2137</v>
      </c>
      <c r="AD34" s="14" t="s">
        <v>1320</v>
      </c>
      <c r="AE34" s="14" t="s">
        <v>3273</v>
      </c>
      <c r="AF34" s="14" t="s">
        <v>2248</v>
      </c>
    </row>
    <row r="35" ht="529.5" customHeight="1">
      <c r="A35" s="10" t="s">
        <v>3288</v>
      </c>
      <c r="B35" s="10" t="s">
        <v>3290</v>
      </c>
      <c r="C35" s="10" t="s">
        <v>3291</v>
      </c>
      <c r="D35" s="10" t="s">
        <v>1906</v>
      </c>
      <c r="E35" s="10" t="s">
        <v>1906</v>
      </c>
      <c r="F35" s="10" t="s">
        <v>1907</v>
      </c>
      <c r="G35" s="10" t="s">
        <v>1509</v>
      </c>
      <c r="H35" s="10" t="s">
        <v>3296</v>
      </c>
      <c r="I35" s="10" t="s">
        <v>3299</v>
      </c>
      <c r="J35" s="10" t="s">
        <v>1793</v>
      </c>
      <c r="K35" s="10" t="s">
        <v>1795</v>
      </c>
      <c r="L35" s="10" t="s">
        <v>3306</v>
      </c>
      <c r="M35" s="10" t="s">
        <v>1912</v>
      </c>
      <c r="N35" s="10" t="s">
        <v>3308</v>
      </c>
      <c r="O35" s="10" t="s">
        <v>1559</v>
      </c>
      <c r="P35" s="10" t="s">
        <v>1361</v>
      </c>
      <c r="Q35" s="10" t="s">
        <v>1361</v>
      </c>
      <c r="R35" s="10" t="s">
        <v>1361</v>
      </c>
      <c r="S35" s="10" t="s">
        <v>1361</v>
      </c>
      <c r="T35" s="10" t="s">
        <v>1914</v>
      </c>
      <c r="U35" s="10" t="s">
        <v>1361</v>
      </c>
      <c r="V35" s="10" t="s">
        <v>1916</v>
      </c>
      <c r="W35" s="14" t="s">
        <v>3310</v>
      </c>
      <c r="X35" s="14" t="s">
        <v>3314</v>
      </c>
      <c r="Y35" s="14" t="s">
        <v>3321</v>
      </c>
      <c r="Z35" s="14" t="s">
        <v>3326</v>
      </c>
      <c r="AA35" s="15">
        <v>42.0</v>
      </c>
      <c r="AB35" s="14" t="s">
        <v>2245</v>
      </c>
      <c r="AC35" s="14" t="s">
        <v>2137</v>
      </c>
      <c r="AD35" s="14" t="s">
        <v>1320</v>
      </c>
      <c r="AE35" s="14" t="s">
        <v>3328</v>
      </c>
      <c r="AF35" s="14" t="s">
        <v>2248</v>
      </c>
    </row>
    <row r="36" ht="168.0" customHeight="1">
      <c r="A36" s="10" t="s">
        <v>3337</v>
      </c>
      <c r="B36" s="10" t="s">
        <v>3340</v>
      </c>
      <c r="C36" s="10" t="s">
        <v>3341</v>
      </c>
      <c r="D36" s="10" t="s">
        <v>1906</v>
      </c>
      <c r="E36" s="10" t="s">
        <v>1906</v>
      </c>
      <c r="F36" s="10" t="s">
        <v>1907</v>
      </c>
      <c r="G36" s="10" t="s">
        <v>1509</v>
      </c>
      <c r="H36" s="10" t="s">
        <v>3343</v>
      </c>
      <c r="I36" s="10" t="s">
        <v>3344</v>
      </c>
      <c r="J36" s="10" t="s">
        <v>1793</v>
      </c>
      <c r="K36" s="10" t="s">
        <v>1795</v>
      </c>
      <c r="L36" s="10" t="s">
        <v>3347</v>
      </c>
      <c r="M36" s="10" t="s">
        <v>1912</v>
      </c>
      <c r="N36" s="10" t="s">
        <v>3351</v>
      </c>
      <c r="O36" s="10" t="s">
        <v>1559</v>
      </c>
      <c r="P36" s="10" t="s">
        <v>1361</v>
      </c>
      <c r="Q36" s="10" t="s">
        <v>1361</v>
      </c>
      <c r="R36" s="10" t="s">
        <v>1361</v>
      </c>
      <c r="S36" s="10" t="s">
        <v>1361</v>
      </c>
      <c r="T36" s="10" t="s">
        <v>1914</v>
      </c>
      <c r="U36" s="10" t="s">
        <v>1361</v>
      </c>
      <c r="V36" s="10" t="s">
        <v>1916</v>
      </c>
      <c r="W36" s="14" t="s">
        <v>3359</v>
      </c>
      <c r="X36" s="14" t="s">
        <v>3360</v>
      </c>
      <c r="Y36" s="14" t="s">
        <v>3361</v>
      </c>
      <c r="Z36" s="14" t="s">
        <v>3362</v>
      </c>
      <c r="AA36" s="15">
        <v>42.0</v>
      </c>
      <c r="AB36" s="14" t="s">
        <v>2245</v>
      </c>
      <c r="AC36" s="14" t="s">
        <v>2137</v>
      </c>
      <c r="AD36" s="14" t="s">
        <v>1320</v>
      </c>
      <c r="AE36" s="14" t="s">
        <v>3369</v>
      </c>
      <c r="AF36" s="14" t="s">
        <v>2248</v>
      </c>
    </row>
    <row r="37" ht="156.0" customHeight="1">
      <c r="A37" s="10" t="s">
        <v>3374</v>
      </c>
      <c r="B37" s="10" t="s">
        <v>3375</v>
      </c>
      <c r="C37" s="10" t="s">
        <v>3380</v>
      </c>
      <c r="D37" s="10" t="s">
        <v>1906</v>
      </c>
      <c r="E37" s="10" t="s">
        <v>1906</v>
      </c>
      <c r="F37" s="10" t="s">
        <v>1907</v>
      </c>
      <c r="G37" s="10" t="s">
        <v>1509</v>
      </c>
      <c r="H37" s="10" t="s">
        <v>3386</v>
      </c>
      <c r="I37" s="10" t="s">
        <v>3388</v>
      </c>
      <c r="J37" s="10" t="s">
        <v>3390</v>
      </c>
      <c r="K37" s="10" t="s">
        <v>1795</v>
      </c>
      <c r="L37" s="10" t="s">
        <v>3393</v>
      </c>
      <c r="M37" s="10" t="s">
        <v>1912</v>
      </c>
      <c r="N37" s="10" t="s">
        <v>3395</v>
      </c>
      <c r="O37" s="10" t="s">
        <v>1559</v>
      </c>
      <c r="P37" s="10" t="s">
        <v>1361</v>
      </c>
      <c r="Q37" s="10" t="s">
        <v>1361</v>
      </c>
      <c r="R37" s="10" t="s">
        <v>1361</v>
      </c>
      <c r="S37" s="10" t="s">
        <v>1361</v>
      </c>
      <c r="T37" s="10" t="s">
        <v>1914</v>
      </c>
      <c r="U37" s="10" t="s">
        <v>1361</v>
      </c>
      <c r="V37" s="10" t="s">
        <v>1916</v>
      </c>
      <c r="W37" s="14" t="s">
        <v>3396</v>
      </c>
      <c r="X37" s="14" t="s">
        <v>3397</v>
      </c>
      <c r="Y37" s="14" t="s">
        <v>3401</v>
      </c>
      <c r="Z37" s="14" t="s">
        <v>3404</v>
      </c>
      <c r="AA37" s="15">
        <v>42.0</v>
      </c>
      <c r="AB37" s="14" t="s">
        <v>2245</v>
      </c>
      <c r="AC37" s="14" t="s">
        <v>2137</v>
      </c>
      <c r="AD37" s="14" t="s">
        <v>1320</v>
      </c>
      <c r="AE37" s="14" t="s">
        <v>3410</v>
      </c>
      <c r="AF37" s="14" t="s">
        <v>1355</v>
      </c>
    </row>
    <row r="38" ht="154.5" customHeight="1">
      <c r="A38" s="10" t="s">
        <v>3412</v>
      </c>
      <c r="B38" s="10" t="s">
        <v>3414</v>
      </c>
      <c r="C38" s="10" t="s">
        <v>3417</v>
      </c>
      <c r="D38" s="10" t="s">
        <v>1906</v>
      </c>
      <c r="E38" s="10" t="s">
        <v>1906</v>
      </c>
      <c r="F38" s="10" t="s">
        <v>1907</v>
      </c>
      <c r="G38" s="10" t="s">
        <v>1509</v>
      </c>
      <c r="H38" s="10" t="s">
        <v>3423</v>
      </c>
      <c r="I38" s="10" t="s">
        <v>3424</v>
      </c>
      <c r="J38" s="10" t="s">
        <v>1793</v>
      </c>
      <c r="K38" s="10" t="s">
        <v>1795</v>
      </c>
      <c r="L38" s="10" t="s">
        <v>3425</v>
      </c>
      <c r="M38" s="10" t="s">
        <v>1912</v>
      </c>
      <c r="N38" s="10" t="s">
        <v>3426</v>
      </c>
      <c r="O38" s="10" t="s">
        <v>1559</v>
      </c>
      <c r="P38" s="10" t="s">
        <v>1361</v>
      </c>
      <c r="Q38" s="10" t="s">
        <v>1361</v>
      </c>
      <c r="R38" s="10" t="s">
        <v>1361</v>
      </c>
      <c r="S38" s="10" t="s">
        <v>1361</v>
      </c>
      <c r="T38" s="10" t="s">
        <v>1914</v>
      </c>
      <c r="U38" s="10" t="s">
        <v>1361</v>
      </c>
      <c r="V38" s="10" t="s">
        <v>1916</v>
      </c>
      <c r="W38" s="14" t="s">
        <v>3438</v>
      </c>
      <c r="X38" s="14" t="s">
        <v>3440</v>
      </c>
      <c r="Y38" s="14" t="s">
        <v>3443</v>
      </c>
      <c r="Z38" s="14" t="s">
        <v>3444</v>
      </c>
      <c r="AA38" s="15">
        <v>42.0</v>
      </c>
      <c r="AB38" s="14" t="s">
        <v>2245</v>
      </c>
      <c r="AC38" s="14" t="s">
        <v>2137</v>
      </c>
      <c r="AD38" s="14" t="s">
        <v>1320</v>
      </c>
      <c r="AE38" s="14" t="s">
        <v>3450</v>
      </c>
      <c r="AF38" s="14" t="s">
        <v>2248</v>
      </c>
    </row>
    <row r="39" ht="154.5" customHeight="1">
      <c r="A39" s="10" t="s">
        <v>3459</v>
      </c>
      <c r="B39" s="10" t="s">
        <v>3462</v>
      </c>
      <c r="C39" s="10" t="s">
        <v>3463</v>
      </c>
      <c r="D39" s="10" t="s">
        <v>1906</v>
      </c>
      <c r="E39" s="10" t="s">
        <v>1906</v>
      </c>
      <c r="F39" s="10" t="s">
        <v>1907</v>
      </c>
      <c r="G39" s="10" t="s">
        <v>1509</v>
      </c>
      <c r="H39" s="10" t="s">
        <v>3466</v>
      </c>
      <c r="I39" s="10" t="s">
        <v>3467</v>
      </c>
      <c r="J39" s="10" t="s">
        <v>1793</v>
      </c>
      <c r="K39" s="10" t="s">
        <v>1795</v>
      </c>
      <c r="L39" s="10" t="s">
        <v>3468</v>
      </c>
      <c r="M39" s="10" t="s">
        <v>1912</v>
      </c>
      <c r="N39" s="10" t="s">
        <v>3472</v>
      </c>
      <c r="O39" s="10" t="s">
        <v>1559</v>
      </c>
      <c r="P39" s="10" t="s">
        <v>1361</v>
      </c>
      <c r="Q39" s="10" t="s">
        <v>1361</v>
      </c>
      <c r="R39" s="10" t="s">
        <v>1361</v>
      </c>
      <c r="S39" s="10" t="s">
        <v>1361</v>
      </c>
      <c r="T39" s="10" t="s">
        <v>1914</v>
      </c>
      <c r="U39" s="10" t="s">
        <v>1361</v>
      </c>
      <c r="V39" s="10" t="s">
        <v>1916</v>
      </c>
      <c r="W39" s="14" t="s">
        <v>3481</v>
      </c>
      <c r="X39" s="14" t="s">
        <v>3482</v>
      </c>
      <c r="Y39" s="14" t="s">
        <v>3483</v>
      </c>
      <c r="Z39" s="14" t="s">
        <v>3484</v>
      </c>
      <c r="AA39" s="15">
        <v>42.0</v>
      </c>
      <c r="AB39" s="14" t="s">
        <v>2245</v>
      </c>
      <c r="AC39" s="14" t="s">
        <v>2137</v>
      </c>
      <c r="AD39" s="14" t="s">
        <v>1320</v>
      </c>
      <c r="AE39" s="14" t="s">
        <v>3486</v>
      </c>
      <c r="AF39" s="14" t="s">
        <v>2248</v>
      </c>
    </row>
    <row r="40" ht="168.0" customHeight="1">
      <c r="A40" s="10" t="s">
        <v>3496</v>
      </c>
      <c r="B40" s="10" t="s">
        <v>3498</v>
      </c>
      <c r="C40" s="10" t="s">
        <v>3500</v>
      </c>
      <c r="D40" s="10" t="s">
        <v>1906</v>
      </c>
      <c r="E40" s="10" t="s">
        <v>1906</v>
      </c>
      <c r="F40" s="10" t="s">
        <v>1907</v>
      </c>
      <c r="G40" s="10" t="s">
        <v>1509</v>
      </c>
      <c r="H40" s="10" t="s">
        <v>3504</v>
      </c>
      <c r="I40" s="10" t="s">
        <v>3505</v>
      </c>
      <c r="J40" s="10" t="s">
        <v>1793</v>
      </c>
      <c r="K40" s="10" t="s">
        <v>1795</v>
      </c>
      <c r="L40" s="10" t="s">
        <v>3507</v>
      </c>
      <c r="M40" s="10" t="s">
        <v>1912</v>
      </c>
      <c r="N40" s="10" t="s">
        <v>3511</v>
      </c>
      <c r="O40" s="10" t="s">
        <v>1559</v>
      </c>
      <c r="P40" s="10" t="s">
        <v>1361</v>
      </c>
      <c r="Q40" s="10" t="s">
        <v>1361</v>
      </c>
      <c r="R40" s="10" t="s">
        <v>1361</v>
      </c>
      <c r="S40" s="10" t="s">
        <v>1361</v>
      </c>
      <c r="T40" s="10" t="s">
        <v>1914</v>
      </c>
      <c r="U40" s="10" t="s">
        <v>1361</v>
      </c>
      <c r="V40" s="10" t="s">
        <v>1916</v>
      </c>
      <c r="W40" s="14" t="s">
        <v>3524</v>
      </c>
      <c r="X40" s="14" t="s">
        <v>3527</v>
      </c>
      <c r="Y40" s="14" t="s">
        <v>3528</v>
      </c>
      <c r="Z40" s="14" t="s">
        <v>3530</v>
      </c>
      <c r="AA40" s="15">
        <v>42.0</v>
      </c>
      <c r="AB40" s="14" t="s">
        <v>2245</v>
      </c>
      <c r="AC40" s="14" t="s">
        <v>2137</v>
      </c>
      <c r="AD40" s="14" t="s">
        <v>1320</v>
      </c>
      <c r="AE40" s="14" t="s">
        <v>3532</v>
      </c>
      <c r="AF40" s="14" t="s">
        <v>2248</v>
      </c>
    </row>
    <row r="41" ht="171.0" customHeight="1">
      <c r="A41" s="10" t="s">
        <v>3536</v>
      </c>
      <c r="B41" s="10" t="s">
        <v>3539</v>
      </c>
      <c r="C41" s="10" t="s">
        <v>3540</v>
      </c>
      <c r="D41" s="10" t="s">
        <v>1906</v>
      </c>
      <c r="E41" s="10" t="s">
        <v>1906</v>
      </c>
      <c r="F41" s="10" t="s">
        <v>1907</v>
      </c>
      <c r="G41" s="10" t="s">
        <v>1509</v>
      </c>
      <c r="H41" s="10" t="s">
        <v>3543</v>
      </c>
      <c r="I41" s="10" t="s">
        <v>3544</v>
      </c>
      <c r="J41" s="10" t="s">
        <v>1793</v>
      </c>
      <c r="K41" s="10" t="s">
        <v>1795</v>
      </c>
      <c r="L41" s="10" t="s">
        <v>3545</v>
      </c>
      <c r="M41" s="10" t="s">
        <v>1912</v>
      </c>
      <c r="N41" s="10" t="s">
        <v>3546</v>
      </c>
      <c r="O41" s="10" t="s">
        <v>1559</v>
      </c>
      <c r="P41" s="10" t="s">
        <v>1361</v>
      </c>
      <c r="Q41" s="10" t="s">
        <v>1361</v>
      </c>
      <c r="R41" s="10" t="s">
        <v>1361</v>
      </c>
      <c r="S41" s="10" t="s">
        <v>1361</v>
      </c>
      <c r="T41" s="10" t="s">
        <v>1914</v>
      </c>
      <c r="U41" s="10" t="s">
        <v>1361</v>
      </c>
      <c r="V41" s="10" t="s">
        <v>1916</v>
      </c>
      <c r="W41" s="14" t="s">
        <v>3552</v>
      </c>
      <c r="X41" s="14" t="s">
        <v>3553</v>
      </c>
      <c r="Y41" s="14" t="s">
        <v>3554</v>
      </c>
      <c r="Z41" s="14" t="s">
        <v>3555</v>
      </c>
      <c r="AA41" s="15">
        <v>42.0</v>
      </c>
      <c r="AB41" s="14" t="s">
        <v>2245</v>
      </c>
      <c r="AC41" s="14" t="s">
        <v>2137</v>
      </c>
      <c r="AD41" s="14" t="s">
        <v>1320</v>
      </c>
      <c r="AE41" s="14" t="s">
        <v>3557</v>
      </c>
      <c r="AF41" s="14" t="s">
        <v>2248</v>
      </c>
    </row>
    <row r="42" ht="141.0" customHeight="1">
      <c r="A42" s="10" t="s">
        <v>3560</v>
      </c>
      <c r="B42" s="10" t="s">
        <v>3562</v>
      </c>
      <c r="C42" s="10" t="s">
        <v>3564</v>
      </c>
      <c r="D42" s="10" t="s">
        <v>1906</v>
      </c>
      <c r="E42" s="10" t="s">
        <v>1906</v>
      </c>
      <c r="F42" s="10" t="s">
        <v>1907</v>
      </c>
      <c r="G42" s="10" t="s">
        <v>1509</v>
      </c>
      <c r="H42" s="10" t="s">
        <v>3568</v>
      </c>
      <c r="I42" s="10" t="s">
        <v>3572</v>
      </c>
      <c r="J42" s="10" t="s">
        <v>1793</v>
      </c>
      <c r="K42" s="10" t="s">
        <v>1795</v>
      </c>
      <c r="L42" s="10" t="s">
        <v>3576</v>
      </c>
      <c r="M42" s="10" t="s">
        <v>1912</v>
      </c>
      <c r="N42" s="10" t="s">
        <v>3578</v>
      </c>
      <c r="O42" s="10" t="s">
        <v>1559</v>
      </c>
      <c r="P42" s="10" t="s">
        <v>1361</v>
      </c>
      <c r="Q42" s="10" t="s">
        <v>1361</v>
      </c>
      <c r="R42" s="10" t="s">
        <v>1361</v>
      </c>
      <c r="S42" s="10" t="s">
        <v>1361</v>
      </c>
      <c r="T42" s="10" t="s">
        <v>1914</v>
      </c>
      <c r="U42" s="10" t="s">
        <v>1361</v>
      </c>
      <c r="V42" s="10" t="s">
        <v>1916</v>
      </c>
      <c r="W42" s="14" t="s">
        <v>3552</v>
      </c>
      <c r="X42" s="14" t="s">
        <v>3581</v>
      </c>
      <c r="Y42" s="14" t="s">
        <v>3582</v>
      </c>
      <c r="Z42" s="14" t="s">
        <v>3583</v>
      </c>
      <c r="AA42" s="15">
        <v>42.0</v>
      </c>
      <c r="AB42" s="14" t="s">
        <v>2245</v>
      </c>
      <c r="AC42" s="14" t="s">
        <v>2137</v>
      </c>
      <c r="AD42" s="14" t="s">
        <v>1320</v>
      </c>
      <c r="AE42" s="14" t="s">
        <v>3587</v>
      </c>
      <c r="AF42" s="14" t="s">
        <v>2248</v>
      </c>
    </row>
    <row r="43" ht="246.75" customHeight="1">
      <c r="A43" s="10" t="s">
        <v>3594</v>
      </c>
      <c r="B43" s="10" t="s">
        <v>3597</v>
      </c>
      <c r="C43" s="10" t="s">
        <v>3599</v>
      </c>
      <c r="D43" s="10" t="s">
        <v>1906</v>
      </c>
      <c r="E43" s="10" t="s">
        <v>1906</v>
      </c>
      <c r="F43" s="10" t="s">
        <v>1907</v>
      </c>
      <c r="G43" s="10" t="s">
        <v>1509</v>
      </c>
      <c r="H43" s="10" t="s">
        <v>3604</v>
      </c>
      <c r="I43" s="10" t="s">
        <v>3605</v>
      </c>
      <c r="J43" s="10" t="s">
        <v>1793</v>
      </c>
      <c r="K43" s="10" t="s">
        <v>1795</v>
      </c>
      <c r="L43" s="10" t="s">
        <v>3608</v>
      </c>
      <c r="M43" s="10" t="s">
        <v>1912</v>
      </c>
      <c r="N43" s="10" t="s">
        <v>3612</v>
      </c>
      <c r="O43" s="10" t="s">
        <v>1559</v>
      </c>
      <c r="P43" s="10" t="s">
        <v>1361</v>
      </c>
      <c r="Q43" s="10" t="s">
        <v>1361</v>
      </c>
      <c r="R43" s="10" t="s">
        <v>1361</v>
      </c>
      <c r="S43" s="10" t="s">
        <v>1361</v>
      </c>
      <c r="T43" s="10" t="s">
        <v>1914</v>
      </c>
      <c r="U43" s="10" t="s">
        <v>1361</v>
      </c>
      <c r="V43" s="10" t="s">
        <v>1916</v>
      </c>
      <c r="W43" s="14" t="s">
        <v>3619</v>
      </c>
      <c r="X43" s="14" t="s">
        <v>3620</v>
      </c>
      <c r="Y43" s="14" t="s">
        <v>3621</v>
      </c>
      <c r="Z43" s="14" t="s">
        <v>3622</v>
      </c>
      <c r="AA43" s="15">
        <v>42.0</v>
      </c>
      <c r="AB43" s="14" t="s">
        <v>2245</v>
      </c>
      <c r="AC43" s="14" t="s">
        <v>2137</v>
      </c>
      <c r="AD43" s="14" t="s">
        <v>1320</v>
      </c>
      <c r="AE43" s="14" t="s">
        <v>3628</v>
      </c>
      <c r="AF43" s="14" t="s">
        <v>2248</v>
      </c>
    </row>
    <row r="44" ht="286.5" customHeight="1">
      <c r="A44" s="10" t="s">
        <v>3632</v>
      </c>
      <c r="B44" s="10" t="s">
        <v>3634</v>
      </c>
      <c r="C44" s="10" t="s">
        <v>3635</v>
      </c>
      <c r="D44" s="10" t="s">
        <v>1906</v>
      </c>
      <c r="E44" s="10" t="s">
        <v>1906</v>
      </c>
      <c r="F44" s="10" t="s">
        <v>1907</v>
      </c>
      <c r="G44" s="10" t="s">
        <v>1509</v>
      </c>
      <c r="H44" s="10" t="s">
        <v>3640</v>
      </c>
      <c r="I44" s="10" t="s">
        <v>3642</v>
      </c>
      <c r="J44" s="10" t="s">
        <v>1793</v>
      </c>
      <c r="K44" s="10" t="s">
        <v>1795</v>
      </c>
      <c r="L44" s="10" t="s">
        <v>3644</v>
      </c>
      <c r="M44" s="10" t="s">
        <v>1912</v>
      </c>
      <c r="N44" s="10" t="s">
        <v>3645</v>
      </c>
      <c r="O44" s="10" t="s">
        <v>1559</v>
      </c>
      <c r="P44" s="10" t="s">
        <v>1361</v>
      </c>
      <c r="Q44" s="10" t="s">
        <v>1361</v>
      </c>
      <c r="R44" s="10" t="s">
        <v>1361</v>
      </c>
      <c r="S44" s="10" t="s">
        <v>1361</v>
      </c>
      <c r="T44" s="10" t="s">
        <v>1914</v>
      </c>
      <c r="U44" s="10" t="s">
        <v>1361</v>
      </c>
      <c r="V44" s="10" t="s">
        <v>1916</v>
      </c>
      <c r="W44" s="14" t="s">
        <v>3552</v>
      </c>
      <c r="X44" s="14" t="s">
        <v>3647</v>
      </c>
      <c r="Y44" s="14" t="s">
        <v>3649</v>
      </c>
      <c r="Z44" s="14" t="s">
        <v>3652</v>
      </c>
      <c r="AA44" s="15">
        <v>42.0</v>
      </c>
      <c r="AB44" s="14" t="s">
        <v>2245</v>
      </c>
      <c r="AC44" s="14" t="s">
        <v>2137</v>
      </c>
      <c r="AD44" s="14" t="s">
        <v>1320</v>
      </c>
      <c r="AE44" s="14" t="s">
        <v>3655</v>
      </c>
      <c r="AF44" s="14" t="s">
        <v>2248</v>
      </c>
    </row>
    <row r="45" ht="273.75" customHeight="1">
      <c r="A45" s="10" t="s">
        <v>3666</v>
      </c>
      <c r="B45" s="10" t="s">
        <v>3669</v>
      </c>
      <c r="C45" s="10" t="s">
        <v>3672</v>
      </c>
      <c r="D45" s="10" t="s">
        <v>1906</v>
      </c>
      <c r="E45" s="10" t="s">
        <v>1906</v>
      </c>
      <c r="F45" s="10" t="s">
        <v>1907</v>
      </c>
      <c r="G45" s="10" t="s">
        <v>1509</v>
      </c>
      <c r="H45" s="10" t="s">
        <v>3675</v>
      </c>
      <c r="I45" s="10" t="s">
        <v>3677</v>
      </c>
      <c r="J45" s="10" t="s">
        <v>1793</v>
      </c>
      <c r="K45" s="10" t="s">
        <v>1795</v>
      </c>
      <c r="L45" s="10" t="s">
        <v>3679</v>
      </c>
      <c r="M45" s="10" t="s">
        <v>1912</v>
      </c>
      <c r="N45" s="10" t="s">
        <v>3681</v>
      </c>
      <c r="O45" s="10" t="s">
        <v>1559</v>
      </c>
      <c r="P45" s="10" t="s">
        <v>1361</v>
      </c>
      <c r="Q45" s="10" t="s">
        <v>1361</v>
      </c>
      <c r="R45" s="10" t="s">
        <v>1361</v>
      </c>
      <c r="S45" s="10" t="s">
        <v>1361</v>
      </c>
      <c r="T45" s="10" t="s">
        <v>1914</v>
      </c>
      <c r="U45" s="10" t="s">
        <v>1361</v>
      </c>
      <c r="V45" s="10" t="s">
        <v>1916</v>
      </c>
      <c r="W45" s="14" t="s">
        <v>3552</v>
      </c>
      <c r="X45" s="14" t="s">
        <v>3692</v>
      </c>
      <c r="Y45" s="14" t="s">
        <v>3694</v>
      </c>
      <c r="Z45" s="14" t="s">
        <v>3695</v>
      </c>
      <c r="AA45" s="15">
        <v>42.0</v>
      </c>
      <c r="AB45" s="14" t="s">
        <v>2245</v>
      </c>
      <c r="AC45" s="14" t="s">
        <v>2137</v>
      </c>
      <c r="AD45" s="14" t="s">
        <v>1320</v>
      </c>
      <c r="AE45" s="14" t="s">
        <v>3696</v>
      </c>
      <c r="AF45" s="14" t="s">
        <v>2248</v>
      </c>
    </row>
    <row r="46" ht="260.25" customHeight="1">
      <c r="A46" s="10" t="s">
        <v>3709</v>
      </c>
      <c r="B46" s="10" t="s">
        <v>3711</v>
      </c>
      <c r="C46" s="10" t="s">
        <v>3712</v>
      </c>
      <c r="D46" s="10" t="s">
        <v>3714</v>
      </c>
      <c r="E46" s="10" t="s">
        <v>3716</v>
      </c>
      <c r="F46" s="10" t="s">
        <v>1503</v>
      </c>
      <c r="G46" s="10" t="s">
        <v>1509</v>
      </c>
      <c r="H46" s="10" t="s">
        <v>3718</v>
      </c>
      <c r="I46" s="10" t="s">
        <v>3719</v>
      </c>
      <c r="J46" s="10" t="s">
        <v>1793</v>
      </c>
      <c r="K46" s="10" t="s">
        <v>1795</v>
      </c>
      <c r="L46" s="10" t="s">
        <v>3720</v>
      </c>
      <c r="M46" s="10" t="s">
        <v>1912</v>
      </c>
      <c r="N46" s="10" t="s">
        <v>3724</v>
      </c>
      <c r="O46" s="10" t="s">
        <v>1559</v>
      </c>
      <c r="P46" s="10" t="s">
        <v>1361</v>
      </c>
      <c r="Q46" s="10" t="s">
        <v>1361</v>
      </c>
      <c r="R46" s="10" t="s">
        <v>1361</v>
      </c>
      <c r="S46" s="10" t="s">
        <v>1361</v>
      </c>
      <c r="T46" s="10" t="s">
        <v>3733</v>
      </c>
      <c r="U46" s="10" t="s">
        <v>3735</v>
      </c>
      <c r="V46" s="10" t="s">
        <v>3736</v>
      </c>
      <c r="W46" s="14" t="s">
        <v>3737</v>
      </c>
      <c r="X46" s="14" t="s">
        <v>3739</v>
      </c>
      <c r="Y46" s="14" t="s">
        <v>3741</v>
      </c>
      <c r="Z46" s="14" t="s">
        <v>3743</v>
      </c>
      <c r="AA46" s="15">
        <v>42.0</v>
      </c>
      <c r="AB46" s="14" t="s">
        <v>2245</v>
      </c>
      <c r="AC46" s="14" t="s">
        <v>2137</v>
      </c>
      <c r="AD46" s="14" t="s">
        <v>1320</v>
      </c>
      <c r="AE46" s="14" t="s">
        <v>3746</v>
      </c>
      <c r="AF46" s="14" t="s">
        <v>2248</v>
      </c>
    </row>
    <row r="47" ht="234.0" customHeight="1">
      <c r="A47" s="10" t="s">
        <v>3752</v>
      </c>
      <c r="B47" s="10" t="s">
        <v>3753</v>
      </c>
      <c r="C47" s="10" t="s">
        <v>3755</v>
      </c>
      <c r="D47" s="10" t="s">
        <v>1906</v>
      </c>
      <c r="E47" s="10" t="s">
        <v>1906</v>
      </c>
      <c r="F47" s="10" t="s">
        <v>1907</v>
      </c>
      <c r="G47" s="10" t="s">
        <v>1509</v>
      </c>
      <c r="H47" s="10" t="s">
        <v>3756</v>
      </c>
      <c r="I47" s="10" t="s">
        <v>3759</v>
      </c>
      <c r="J47" s="10" t="s">
        <v>1793</v>
      </c>
      <c r="K47" s="10" t="s">
        <v>1795</v>
      </c>
      <c r="L47" s="10" t="s">
        <v>3766</v>
      </c>
      <c r="M47" s="10" t="s">
        <v>1912</v>
      </c>
      <c r="N47" s="10" t="s">
        <v>3724</v>
      </c>
      <c r="O47" s="10" t="s">
        <v>1559</v>
      </c>
      <c r="P47" s="10" t="s">
        <v>1361</v>
      </c>
      <c r="Q47" s="10" t="s">
        <v>1361</v>
      </c>
      <c r="R47" s="10" t="s">
        <v>1361</v>
      </c>
      <c r="S47" s="10" t="s">
        <v>1361</v>
      </c>
      <c r="T47" s="10" t="s">
        <v>3772</v>
      </c>
      <c r="U47" s="10" t="s">
        <v>3773</v>
      </c>
      <c r="V47" s="10" t="s">
        <v>3775</v>
      </c>
      <c r="W47" s="14" t="s">
        <v>3737</v>
      </c>
      <c r="X47" s="14" t="s">
        <v>3786</v>
      </c>
      <c r="Y47" s="14" t="s">
        <v>3788</v>
      </c>
      <c r="Z47" s="14" t="s">
        <v>3790</v>
      </c>
      <c r="AA47" s="15">
        <v>42.0</v>
      </c>
      <c r="AB47" s="14" t="s">
        <v>2245</v>
      </c>
      <c r="AC47" s="14" t="s">
        <v>2137</v>
      </c>
      <c r="AD47" s="14" t="s">
        <v>1320</v>
      </c>
      <c r="AE47" s="14" t="s">
        <v>3793</v>
      </c>
      <c r="AF47" s="14" t="s">
        <v>2248</v>
      </c>
    </row>
    <row r="48" ht="273.75" customHeight="1">
      <c r="A48" s="10" t="s">
        <v>3803</v>
      </c>
      <c r="B48" s="10" t="s">
        <v>3805</v>
      </c>
      <c r="C48" s="10" t="s">
        <v>3806</v>
      </c>
      <c r="D48" s="10" t="s">
        <v>3714</v>
      </c>
      <c r="E48" s="10" t="s">
        <v>3716</v>
      </c>
      <c r="F48" s="10" t="s">
        <v>1503</v>
      </c>
      <c r="G48" s="10" t="s">
        <v>1509</v>
      </c>
      <c r="H48" s="10" t="s">
        <v>3810</v>
      </c>
      <c r="I48" s="10" t="s">
        <v>3811</v>
      </c>
      <c r="J48" s="10" t="s">
        <v>1793</v>
      </c>
      <c r="K48" s="10" t="s">
        <v>1795</v>
      </c>
      <c r="L48" s="10" t="s">
        <v>3816</v>
      </c>
      <c r="M48" s="10" t="s">
        <v>1912</v>
      </c>
      <c r="N48" s="10" t="s">
        <v>3820</v>
      </c>
      <c r="O48" s="10" t="s">
        <v>1559</v>
      </c>
      <c r="P48" s="10" t="s">
        <v>1361</v>
      </c>
      <c r="Q48" s="10" t="s">
        <v>1361</v>
      </c>
      <c r="R48" s="10" t="s">
        <v>1361</v>
      </c>
      <c r="S48" s="10" t="s">
        <v>1361</v>
      </c>
      <c r="T48" s="10" t="s">
        <v>3733</v>
      </c>
      <c r="U48" s="10" t="s">
        <v>3735</v>
      </c>
      <c r="V48" s="10" t="s">
        <v>3736</v>
      </c>
      <c r="W48" s="14" t="s">
        <v>3828</v>
      </c>
      <c r="X48" s="14" t="s">
        <v>3833</v>
      </c>
      <c r="Y48" s="14" t="s">
        <v>3837</v>
      </c>
      <c r="Z48" s="14" t="s">
        <v>3838</v>
      </c>
      <c r="AA48" s="15">
        <v>42.0</v>
      </c>
      <c r="AB48" s="14" t="s">
        <v>2245</v>
      </c>
      <c r="AC48" s="14" t="s">
        <v>2137</v>
      </c>
      <c r="AD48" s="14" t="s">
        <v>1320</v>
      </c>
      <c r="AE48" s="14" t="s">
        <v>3839</v>
      </c>
      <c r="AF48" s="14" t="s">
        <v>2248</v>
      </c>
    </row>
    <row r="49" ht="168.0" customHeight="1">
      <c r="A49" s="10" t="s">
        <v>3849</v>
      </c>
      <c r="B49" s="10" t="s">
        <v>3852</v>
      </c>
      <c r="C49" s="10" t="s">
        <v>3854</v>
      </c>
      <c r="D49" s="10" t="s">
        <v>1906</v>
      </c>
      <c r="E49" s="10" t="s">
        <v>1906</v>
      </c>
      <c r="F49" s="10" t="s">
        <v>1907</v>
      </c>
      <c r="G49" s="10" t="s">
        <v>1509</v>
      </c>
      <c r="H49" s="10" t="s">
        <v>3860</v>
      </c>
      <c r="I49" s="10" t="s">
        <v>3862</v>
      </c>
      <c r="J49" s="10" t="s">
        <v>1793</v>
      </c>
      <c r="K49" s="10" t="s">
        <v>1795</v>
      </c>
      <c r="L49" s="10" t="s">
        <v>3867</v>
      </c>
      <c r="M49" s="10" t="s">
        <v>1912</v>
      </c>
      <c r="N49" s="10" t="s">
        <v>3871</v>
      </c>
      <c r="O49" s="10" t="s">
        <v>1559</v>
      </c>
      <c r="P49" s="10" t="s">
        <v>1361</v>
      </c>
      <c r="Q49" s="10" t="s">
        <v>1361</v>
      </c>
      <c r="R49" s="10" t="s">
        <v>1361</v>
      </c>
      <c r="S49" s="10" t="s">
        <v>1361</v>
      </c>
      <c r="T49" s="10" t="s">
        <v>1914</v>
      </c>
      <c r="U49" s="10" t="s">
        <v>1361</v>
      </c>
      <c r="V49" s="10" t="s">
        <v>1916</v>
      </c>
      <c r="W49" s="14" t="s">
        <v>3883</v>
      </c>
      <c r="X49" s="14" t="s">
        <v>3885</v>
      </c>
      <c r="Y49" s="14" t="s">
        <v>3886</v>
      </c>
      <c r="Z49" s="14" t="s">
        <v>3887</v>
      </c>
      <c r="AA49" s="15">
        <v>42.0</v>
      </c>
      <c r="AB49" s="14" t="s">
        <v>2245</v>
      </c>
      <c r="AC49" s="14" t="s">
        <v>2137</v>
      </c>
      <c r="AD49" s="14" t="s">
        <v>1320</v>
      </c>
      <c r="AE49" s="14" t="s">
        <v>3896</v>
      </c>
      <c r="AF49" s="14" t="s">
        <v>2248</v>
      </c>
    </row>
    <row r="50" ht="300.0" customHeight="1">
      <c r="A50" s="10" t="s">
        <v>3892</v>
      </c>
      <c r="B50" s="10" t="s">
        <v>3901</v>
      </c>
      <c r="C50" s="10" t="s">
        <v>3894</v>
      </c>
      <c r="D50" s="10" t="s">
        <v>1906</v>
      </c>
      <c r="E50" s="10" t="s">
        <v>1906</v>
      </c>
      <c r="F50" s="10" t="s">
        <v>1907</v>
      </c>
      <c r="G50" s="10" t="s">
        <v>1509</v>
      </c>
      <c r="H50" s="10" t="s">
        <v>3897</v>
      </c>
      <c r="I50" s="10" t="s">
        <v>3898</v>
      </c>
      <c r="J50" s="10" t="s">
        <v>1793</v>
      </c>
      <c r="K50" s="10" t="s">
        <v>1795</v>
      </c>
      <c r="L50" s="10" t="s">
        <v>3908</v>
      </c>
      <c r="M50" s="10" t="s">
        <v>1912</v>
      </c>
      <c r="N50" s="10" t="s">
        <v>3910</v>
      </c>
      <c r="O50" s="10" t="s">
        <v>1559</v>
      </c>
      <c r="P50" s="10" t="s">
        <v>1361</v>
      </c>
      <c r="Q50" s="10" t="s">
        <v>1361</v>
      </c>
      <c r="R50" s="10" t="s">
        <v>1361</v>
      </c>
      <c r="S50" s="10" t="s">
        <v>1361</v>
      </c>
      <c r="T50" s="10" t="s">
        <v>1914</v>
      </c>
      <c r="U50" s="10" t="s">
        <v>1361</v>
      </c>
      <c r="V50" s="10" t="s">
        <v>1916</v>
      </c>
      <c r="W50" s="14" t="s">
        <v>3912</v>
      </c>
      <c r="X50" s="14" t="s">
        <v>3914</v>
      </c>
      <c r="Y50" s="14" t="s">
        <v>3915</v>
      </c>
      <c r="Z50" s="14" t="s">
        <v>3916</v>
      </c>
      <c r="AA50" s="15">
        <v>42.0</v>
      </c>
      <c r="AB50" s="14" t="s">
        <v>2245</v>
      </c>
      <c r="AC50" s="14" t="s">
        <v>2137</v>
      </c>
      <c r="AD50" s="14" t="s">
        <v>1320</v>
      </c>
      <c r="AE50" s="14" t="s">
        <v>3902</v>
      </c>
      <c r="AF50" s="14" t="s">
        <v>2248</v>
      </c>
    </row>
    <row r="51" ht="246.75" customHeight="1">
      <c r="A51" s="10" t="s">
        <v>3701</v>
      </c>
      <c r="B51" s="10" t="s">
        <v>3930</v>
      </c>
      <c r="C51" s="10" t="s">
        <v>3702</v>
      </c>
      <c r="D51" s="10" t="s">
        <v>1906</v>
      </c>
      <c r="E51" s="10" t="s">
        <v>1906</v>
      </c>
      <c r="F51" s="10" t="s">
        <v>1907</v>
      </c>
      <c r="G51" s="10" t="s">
        <v>1509</v>
      </c>
      <c r="H51" s="10" t="s">
        <v>3706</v>
      </c>
      <c r="I51" s="10" t="s">
        <v>3707</v>
      </c>
      <c r="J51" s="10" t="s">
        <v>3936</v>
      </c>
      <c r="K51" s="10" t="s">
        <v>1795</v>
      </c>
      <c r="L51" s="10" t="s">
        <v>3938</v>
      </c>
      <c r="M51" s="10" t="s">
        <v>1912</v>
      </c>
      <c r="N51" s="10" t="s">
        <v>3943</v>
      </c>
      <c r="O51" s="10" t="s">
        <v>1559</v>
      </c>
      <c r="P51" s="10" t="s">
        <v>1361</v>
      </c>
      <c r="Q51" s="10" t="s">
        <v>1361</v>
      </c>
      <c r="R51" s="10" t="s">
        <v>1361</v>
      </c>
      <c r="S51" s="10" t="s">
        <v>1361</v>
      </c>
      <c r="T51" s="10" t="s">
        <v>3952</v>
      </c>
      <c r="U51" s="10" t="s">
        <v>3953</v>
      </c>
      <c r="V51" s="10" t="s">
        <v>3955</v>
      </c>
      <c r="W51" s="14" t="s">
        <v>3956</v>
      </c>
      <c r="X51" s="14" t="s">
        <v>3962</v>
      </c>
      <c r="Y51" s="14" t="s">
        <v>3964</v>
      </c>
      <c r="Z51" s="14" t="s">
        <v>3967</v>
      </c>
      <c r="AA51" s="15">
        <v>42.0</v>
      </c>
      <c r="AB51" s="14" t="s">
        <v>2245</v>
      </c>
      <c r="AC51" s="14" t="s">
        <v>2137</v>
      </c>
      <c r="AD51" s="14" t="s">
        <v>1320</v>
      </c>
      <c r="AE51" s="14" t="s">
        <v>3725</v>
      </c>
      <c r="AF51" s="14" t="s">
        <v>1355</v>
      </c>
    </row>
    <row r="52" ht="312.75" customHeight="1">
      <c r="A52" s="10" t="s">
        <v>3662</v>
      </c>
      <c r="B52" s="10" t="s">
        <v>3989</v>
      </c>
      <c r="C52" s="10" t="s">
        <v>3664</v>
      </c>
      <c r="D52" s="10" t="s">
        <v>1906</v>
      </c>
      <c r="E52" s="10" t="s">
        <v>1906</v>
      </c>
      <c r="F52" s="10" t="s">
        <v>1907</v>
      </c>
      <c r="G52" s="10" t="s">
        <v>1509</v>
      </c>
      <c r="H52" s="10" t="s">
        <v>3667</v>
      </c>
      <c r="I52" s="10" t="s">
        <v>3668</v>
      </c>
      <c r="J52" s="10" t="s">
        <v>1793</v>
      </c>
      <c r="K52" s="10" t="s">
        <v>1795</v>
      </c>
      <c r="L52" s="10" t="s">
        <v>3993</v>
      </c>
      <c r="M52" s="10" t="s">
        <v>1912</v>
      </c>
      <c r="N52" s="10" t="s">
        <v>3995</v>
      </c>
      <c r="O52" s="10" t="s">
        <v>1559</v>
      </c>
      <c r="P52" s="10" t="s">
        <v>1361</v>
      </c>
      <c r="Q52" s="10" t="s">
        <v>1361</v>
      </c>
      <c r="R52" s="10" t="s">
        <v>1361</v>
      </c>
      <c r="S52" s="10" t="s">
        <v>1361</v>
      </c>
      <c r="T52" s="10" t="s">
        <v>1914</v>
      </c>
      <c r="U52" s="10" t="s">
        <v>1361</v>
      </c>
      <c r="V52" s="10" t="s">
        <v>1916</v>
      </c>
      <c r="W52" s="14" t="s">
        <v>3737</v>
      </c>
      <c r="X52" s="14" t="s">
        <v>4002</v>
      </c>
      <c r="Y52" s="14" t="s">
        <v>4004</v>
      </c>
      <c r="Z52" s="14" t="s">
        <v>4005</v>
      </c>
      <c r="AA52" s="15">
        <v>42.0</v>
      </c>
      <c r="AB52" s="14" t="s">
        <v>2245</v>
      </c>
      <c r="AC52" s="14" t="s">
        <v>2137</v>
      </c>
      <c r="AD52" s="14" t="s">
        <v>1320</v>
      </c>
      <c r="AE52" s="14" t="s">
        <v>3680</v>
      </c>
      <c r="AF52" s="14" t="s">
        <v>2248</v>
      </c>
    </row>
    <row r="53" ht="352.5" customHeight="1">
      <c r="A53" s="10" t="s">
        <v>3903</v>
      </c>
      <c r="B53" s="10" t="s">
        <v>4029</v>
      </c>
      <c r="C53" s="10" t="s">
        <v>3904</v>
      </c>
      <c r="D53" s="10" t="s">
        <v>1906</v>
      </c>
      <c r="E53" s="10" t="s">
        <v>1906</v>
      </c>
      <c r="F53" s="10" t="s">
        <v>1907</v>
      </c>
      <c r="G53" s="10" t="s">
        <v>1509</v>
      </c>
      <c r="H53" s="10" t="s">
        <v>3905</v>
      </c>
      <c r="I53" s="10" t="s">
        <v>3906</v>
      </c>
      <c r="J53" s="10" t="s">
        <v>1793</v>
      </c>
      <c r="K53" s="10" t="s">
        <v>1795</v>
      </c>
      <c r="L53" s="10" t="s">
        <v>4041</v>
      </c>
      <c r="M53" s="10" t="s">
        <v>1912</v>
      </c>
      <c r="N53" s="10" t="s">
        <v>4046</v>
      </c>
      <c r="O53" s="10" t="s">
        <v>1559</v>
      </c>
      <c r="P53" s="10" t="s">
        <v>1361</v>
      </c>
      <c r="Q53" s="10" t="s">
        <v>1361</v>
      </c>
      <c r="R53" s="10" t="s">
        <v>1361</v>
      </c>
      <c r="S53" s="10" t="s">
        <v>1361</v>
      </c>
      <c r="T53" s="10" t="s">
        <v>1914</v>
      </c>
      <c r="U53" s="10" t="s">
        <v>1361</v>
      </c>
      <c r="V53" s="10" t="s">
        <v>1916</v>
      </c>
      <c r="W53" s="14" t="s">
        <v>4052</v>
      </c>
      <c r="X53" s="14" t="s">
        <v>4055</v>
      </c>
      <c r="Y53" s="14" t="s">
        <v>4058</v>
      </c>
      <c r="Z53" s="14" t="s">
        <v>4060</v>
      </c>
      <c r="AA53" s="15">
        <v>42.0</v>
      </c>
      <c r="AB53" s="14" t="s">
        <v>2245</v>
      </c>
      <c r="AC53" s="14" t="s">
        <v>2137</v>
      </c>
      <c r="AD53" s="14" t="s">
        <v>1320</v>
      </c>
      <c r="AE53" s="14" t="s">
        <v>3920</v>
      </c>
      <c r="AF53" s="14" t="s">
        <v>2248</v>
      </c>
    </row>
    <row r="54" ht="141.0" customHeight="1">
      <c r="A54" s="10" t="s">
        <v>3758</v>
      </c>
      <c r="B54" s="10" t="s">
        <v>4075</v>
      </c>
      <c r="C54" s="10" t="s">
        <v>3760</v>
      </c>
      <c r="D54" s="10" t="s">
        <v>1906</v>
      </c>
      <c r="E54" s="10" t="s">
        <v>1906</v>
      </c>
      <c r="F54" s="10" t="s">
        <v>1907</v>
      </c>
      <c r="G54" s="10" t="s">
        <v>1509</v>
      </c>
      <c r="H54" s="10" t="s">
        <v>3762</v>
      </c>
      <c r="I54" s="10" t="s">
        <v>3764</v>
      </c>
      <c r="J54" s="10" t="s">
        <v>1793</v>
      </c>
      <c r="K54" s="10" t="s">
        <v>1795</v>
      </c>
      <c r="L54" s="10" t="s">
        <v>4083</v>
      </c>
      <c r="M54" s="10" t="s">
        <v>1912</v>
      </c>
      <c r="N54" s="10" t="s">
        <v>4086</v>
      </c>
      <c r="O54" s="10" t="s">
        <v>1559</v>
      </c>
      <c r="P54" s="10" t="s">
        <v>1361</v>
      </c>
      <c r="Q54" s="10" t="s">
        <v>1361</v>
      </c>
      <c r="R54" s="10" t="s">
        <v>1361</v>
      </c>
      <c r="S54" s="10" t="s">
        <v>1361</v>
      </c>
      <c r="T54" s="10" t="s">
        <v>1914</v>
      </c>
      <c r="U54" s="10" t="s">
        <v>1361</v>
      </c>
      <c r="V54" s="10" t="s">
        <v>1916</v>
      </c>
      <c r="W54" s="14" t="s">
        <v>3737</v>
      </c>
      <c r="X54" s="14" t="s">
        <v>4096</v>
      </c>
      <c r="Y54" s="14" t="s">
        <v>4098</v>
      </c>
      <c r="Z54" s="14" t="s">
        <v>4100</v>
      </c>
      <c r="AA54" s="15">
        <v>42.0</v>
      </c>
      <c r="AB54" s="14" t="s">
        <v>2245</v>
      </c>
      <c r="AC54" s="14" t="s">
        <v>2137</v>
      </c>
      <c r="AD54" s="14" t="s">
        <v>1320</v>
      </c>
      <c r="AE54" s="14" t="s">
        <v>3774</v>
      </c>
      <c r="AF54" s="14" t="s">
        <v>2248</v>
      </c>
    </row>
    <row r="55" ht="168.0" customHeight="1">
      <c r="A55" s="10" t="s">
        <v>4033</v>
      </c>
      <c r="B55" s="10" t="s">
        <v>4116</v>
      </c>
      <c r="C55" s="10" t="s">
        <v>4035</v>
      </c>
      <c r="D55" s="10" t="s">
        <v>1906</v>
      </c>
      <c r="E55" s="10" t="s">
        <v>1906</v>
      </c>
      <c r="F55" s="10" t="s">
        <v>1907</v>
      </c>
      <c r="G55" s="10" t="s">
        <v>1509</v>
      </c>
      <c r="H55" s="10" t="s">
        <v>4039</v>
      </c>
      <c r="I55" s="10" t="s">
        <v>4040</v>
      </c>
      <c r="J55" s="10" t="s">
        <v>1793</v>
      </c>
      <c r="K55" s="10" t="s">
        <v>1795</v>
      </c>
      <c r="L55" s="10" t="s">
        <v>4128</v>
      </c>
      <c r="M55" s="10" t="s">
        <v>1912</v>
      </c>
      <c r="N55" s="10" t="s">
        <v>4133</v>
      </c>
      <c r="O55" s="10" t="s">
        <v>1559</v>
      </c>
      <c r="P55" s="10" t="s">
        <v>1361</v>
      </c>
      <c r="Q55" s="10" t="s">
        <v>1361</v>
      </c>
      <c r="R55" s="10" t="s">
        <v>1361</v>
      </c>
      <c r="S55" s="10" t="s">
        <v>1361</v>
      </c>
      <c r="T55" s="10" t="s">
        <v>1914</v>
      </c>
      <c r="U55" s="10" t="s">
        <v>1361</v>
      </c>
      <c r="V55" s="10" t="s">
        <v>1916</v>
      </c>
      <c r="W55" s="14" t="s">
        <v>3737</v>
      </c>
      <c r="X55" s="14" t="s">
        <v>4143</v>
      </c>
      <c r="Y55" s="14" t="s">
        <v>4145</v>
      </c>
      <c r="Z55" s="14" t="s">
        <v>4147</v>
      </c>
      <c r="AA55" s="15">
        <v>42.0</v>
      </c>
      <c r="AB55" s="14" t="s">
        <v>2245</v>
      </c>
      <c r="AC55" s="14" t="s">
        <v>2137</v>
      </c>
      <c r="AD55" s="14" t="s">
        <v>1320</v>
      </c>
      <c r="AE55" s="14" t="s">
        <v>4061</v>
      </c>
      <c r="AF55" s="14" t="s">
        <v>2248</v>
      </c>
    </row>
    <row r="56" ht="154.5" customHeight="1">
      <c r="A56" s="10" t="s">
        <v>3870</v>
      </c>
      <c r="B56" s="10" t="s">
        <v>4164</v>
      </c>
      <c r="C56" s="10" t="s">
        <v>3872</v>
      </c>
      <c r="D56" s="10" t="s">
        <v>1906</v>
      </c>
      <c r="E56" s="10" t="s">
        <v>1906</v>
      </c>
      <c r="F56" s="10" t="s">
        <v>1907</v>
      </c>
      <c r="G56" s="10" t="s">
        <v>1509</v>
      </c>
      <c r="H56" s="10" t="s">
        <v>3875</v>
      </c>
      <c r="I56" s="10" t="s">
        <v>3876</v>
      </c>
      <c r="J56" s="10" t="s">
        <v>1793</v>
      </c>
      <c r="K56" s="10" t="s">
        <v>1795</v>
      </c>
      <c r="L56" s="10" t="s">
        <v>4175</v>
      </c>
      <c r="M56" s="10" t="s">
        <v>1912</v>
      </c>
      <c r="N56" s="10" t="s">
        <v>4177</v>
      </c>
      <c r="O56" s="10" t="s">
        <v>1559</v>
      </c>
      <c r="P56" s="10" t="s">
        <v>1361</v>
      </c>
      <c r="Q56" s="10" t="s">
        <v>1361</v>
      </c>
      <c r="R56" s="10" t="s">
        <v>1361</v>
      </c>
      <c r="S56" s="10" t="s">
        <v>1361</v>
      </c>
      <c r="T56" s="10" t="s">
        <v>1914</v>
      </c>
      <c r="U56" s="10" t="s">
        <v>1361</v>
      </c>
      <c r="V56" s="10" t="s">
        <v>1916</v>
      </c>
      <c r="W56" s="14" t="s">
        <v>4185</v>
      </c>
      <c r="X56" s="14" t="s">
        <v>4187</v>
      </c>
      <c r="Y56" s="14" t="s">
        <v>4189</v>
      </c>
      <c r="Z56" s="14" t="s">
        <v>4191</v>
      </c>
      <c r="AA56" s="15">
        <v>42.0</v>
      </c>
      <c r="AB56" s="14" t="s">
        <v>2245</v>
      </c>
      <c r="AC56" s="14" t="s">
        <v>2137</v>
      </c>
      <c r="AD56" s="14" t="s">
        <v>1320</v>
      </c>
      <c r="AE56" s="14" t="s">
        <v>3889</v>
      </c>
      <c r="AF56" s="14" t="s">
        <v>2248</v>
      </c>
    </row>
    <row r="57" ht="154.5" customHeight="1">
      <c r="A57" s="10" t="s">
        <v>3921</v>
      </c>
      <c r="B57" s="10" t="s">
        <v>4208</v>
      </c>
      <c r="C57" s="10" t="s">
        <v>3922</v>
      </c>
      <c r="D57" s="10" t="s">
        <v>1906</v>
      </c>
      <c r="E57" s="10" t="s">
        <v>1906</v>
      </c>
      <c r="F57" s="10" t="s">
        <v>1907</v>
      </c>
      <c r="G57" s="10" t="s">
        <v>1509</v>
      </c>
      <c r="H57" s="10" t="s">
        <v>3924</v>
      </c>
      <c r="I57" s="10" t="s">
        <v>3925</v>
      </c>
      <c r="J57" s="10" t="s">
        <v>1793</v>
      </c>
      <c r="K57" s="10" t="s">
        <v>1795</v>
      </c>
      <c r="L57" s="10" t="s">
        <v>4218</v>
      </c>
      <c r="M57" s="10" t="s">
        <v>1912</v>
      </c>
      <c r="N57" s="10" t="s">
        <v>4223</v>
      </c>
      <c r="O57" s="10" t="s">
        <v>1559</v>
      </c>
      <c r="P57" s="10" t="s">
        <v>1361</v>
      </c>
      <c r="Q57" s="10" t="s">
        <v>1361</v>
      </c>
      <c r="R57" s="10" t="s">
        <v>1361</v>
      </c>
      <c r="S57" s="10" t="s">
        <v>1361</v>
      </c>
      <c r="T57" s="10" t="s">
        <v>1914</v>
      </c>
      <c r="U57" s="10" t="s">
        <v>1361</v>
      </c>
      <c r="V57" s="10" t="s">
        <v>1916</v>
      </c>
      <c r="W57" s="14" t="s">
        <v>4227</v>
      </c>
      <c r="X57" s="14" t="s">
        <v>4228</v>
      </c>
      <c r="Y57" s="14" t="s">
        <v>4229</v>
      </c>
      <c r="Z57" s="14" t="s">
        <v>4232</v>
      </c>
      <c r="AA57" s="15">
        <v>42.0</v>
      </c>
      <c r="AB57" s="14" t="s">
        <v>2245</v>
      </c>
      <c r="AC57" s="14" t="s">
        <v>2137</v>
      </c>
      <c r="AD57" s="14" t="s">
        <v>1320</v>
      </c>
      <c r="AE57" s="14" t="s">
        <v>3939</v>
      </c>
      <c r="AF57" s="14" t="s">
        <v>2248</v>
      </c>
    </row>
    <row r="58" ht="154.5" customHeight="1">
      <c r="A58" s="10" t="s">
        <v>3569</v>
      </c>
      <c r="B58" s="10" t="s">
        <v>4246</v>
      </c>
      <c r="C58" s="10" t="s">
        <v>3571</v>
      </c>
      <c r="D58" s="10" t="s">
        <v>1906</v>
      </c>
      <c r="E58" s="10" t="s">
        <v>1906</v>
      </c>
      <c r="F58" s="10" t="s">
        <v>1907</v>
      </c>
      <c r="G58" s="10" t="s">
        <v>1509</v>
      </c>
      <c r="H58" s="10" t="s">
        <v>3573</v>
      </c>
      <c r="I58" s="10" t="s">
        <v>3574</v>
      </c>
      <c r="J58" s="10" t="s">
        <v>1793</v>
      </c>
      <c r="K58" s="10" t="s">
        <v>1795</v>
      </c>
      <c r="L58" s="10" t="s">
        <v>4256</v>
      </c>
      <c r="M58" s="10" t="s">
        <v>1912</v>
      </c>
      <c r="N58" s="10" t="s">
        <v>4260</v>
      </c>
      <c r="O58" s="10" t="s">
        <v>1559</v>
      </c>
      <c r="P58" s="10" t="s">
        <v>1361</v>
      </c>
      <c r="Q58" s="10" t="s">
        <v>1361</v>
      </c>
      <c r="R58" s="10" t="s">
        <v>1361</v>
      </c>
      <c r="S58" s="10" t="s">
        <v>1361</v>
      </c>
      <c r="T58" s="10" t="s">
        <v>1914</v>
      </c>
      <c r="U58" s="10" t="s">
        <v>1361</v>
      </c>
      <c r="V58" s="10" t="s">
        <v>1916</v>
      </c>
      <c r="W58" s="14" t="s">
        <v>4271</v>
      </c>
      <c r="X58" s="14" t="s">
        <v>4272</v>
      </c>
      <c r="Y58" s="14" t="s">
        <v>4273</v>
      </c>
      <c r="Z58" s="14" t="s">
        <v>4274</v>
      </c>
      <c r="AA58" s="15">
        <v>42.0</v>
      </c>
      <c r="AB58" s="14" t="s">
        <v>2245</v>
      </c>
      <c r="AC58" s="14" t="s">
        <v>2137</v>
      </c>
      <c r="AD58" s="14" t="s">
        <v>1320</v>
      </c>
      <c r="AE58" s="14" t="s">
        <v>3584</v>
      </c>
      <c r="AF58" s="14" t="s">
        <v>2248</v>
      </c>
    </row>
    <row r="59" ht="171.0" customHeight="1">
      <c r="A59" s="10" t="s">
        <v>3974</v>
      </c>
      <c r="B59" s="10" t="s">
        <v>4288</v>
      </c>
      <c r="C59" s="10" t="s">
        <v>3975</v>
      </c>
      <c r="D59" s="10" t="s">
        <v>1906</v>
      </c>
      <c r="E59" s="10" t="s">
        <v>1906</v>
      </c>
      <c r="F59" s="10" t="s">
        <v>1907</v>
      </c>
      <c r="G59" s="10" t="s">
        <v>1509</v>
      </c>
      <c r="H59" s="10" t="s">
        <v>3980</v>
      </c>
      <c r="I59" s="10" t="s">
        <v>3981</v>
      </c>
      <c r="J59" s="10" t="s">
        <v>1793</v>
      </c>
      <c r="K59" s="10" t="s">
        <v>1795</v>
      </c>
      <c r="L59" s="10" t="s">
        <v>4296</v>
      </c>
      <c r="M59" s="10" t="s">
        <v>1912</v>
      </c>
      <c r="N59" s="10" t="s">
        <v>4299</v>
      </c>
      <c r="O59" s="10" t="s">
        <v>1559</v>
      </c>
      <c r="P59" s="10" t="s">
        <v>1361</v>
      </c>
      <c r="Q59" s="10" t="s">
        <v>1361</v>
      </c>
      <c r="R59" s="10" t="s">
        <v>1361</v>
      </c>
      <c r="S59" s="10" t="s">
        <v>1361</v>
      </c>
      <c r="T59" s="10" t="s">
        <v>1914</v>
      </c>
      <c r="U59" s="10" t="s">
        <v>1361</v>
      </c>
      <c r="V59" s="10" t="s">
        <v>1916</v>
      </c>
      <c r="W59" s="14" t="s">
        <v>4307</v>
      </c>
      <c r="X59" s="14" t="s">
        <v>4310</v>
      </c>
      <c r="Y59" s="14" t="s">
        <v>4313</v>
      </c>
      <c r="Z59" s="14" t="s">
        <v>4314</v>
      </c>
      <c r="AA59" s="15">
        <v>42.0</v>
      </c>
      <c r="AB59" s="14" t="s">
        <v>2245</v>
      </c>
      <c r="AC59" s="14" t="s">
        <v>2137</v>
      </c>
      <c r="AD59" s="14" t="s">
        <v>1320</v>
      </c>
      <c r="AE59" s="14" t="s">
        <v>3994</v>
      </c>
      <c r="AF59" s="14" t="s">
        <v>2248</v>
      </c>
    </row>
    <row r="60" ht="171.0" customHeight="1">
      <c r="A60" s="10" t="s">
        <v>4009</v>
      </c>
      <c r="B60" s="10" t="s">
        <v>4334</v>
      </c>
      <c r="C60" s="10" t="s">
        <v>4011</v>
      </c>
      <c r="D60" s="10" t="s">
        <v>1906</v>
      </c>
      <c r="E60" s="10" t="s">
        <v>1906</v>
      </c>
      <c r="F60" s="10" t="s">
        <v>1907</v>
      </c>
      <c r="G60" s="10" t="s">
        <v>1509</v>
      </c>
      <c r="H60" s="10" t="s">
        <v>4014</v>
      </c>
      <c r="I60" s="10" t="s">
        <v>4015</v>
      </c>
      <c r="J60" s="10" t="s">
        <v>4341</v>
      </c>
      <c r="K60" s="10" t="s">
        <v>1795</v>
      </c>
      <c r="L60" s="10" t="s">
        <v>4343</v>
      </c>
      <c r="M60" s="10" t="s">
        <v>1912</v>
      </c>
      <c r="N60" s="10" t="s">
        <v>4346</v>
      </c>
      <c r="O60" s="10" t="s">
        <v>1559</v>
      </c>
      <c r="P60" s="10" t="s">
        <v>1361</v>
      </c>
      <c r="Q60" s="10" t="s">
        <v>1361</v>
      </c>
      <c r="R60" s="10" t="s">
        <v>1361</v>
      </c>
      <c r="S60" s="10" t="s">
        <v>1361</v>
      </c>
      <c r="T60" s="10" t="s">
        <v>4350</v>
      </c>
      <c r="U60" s="10" t="s">
        <v>4352</v>
      </c>
      <c r="V60" s="10" t="s">
        <v>4354</v>
      </c>
      <c r="W60" s="14" t="s">
        <v>4355</v>
      </c>
      <c r="X60" s="14" t="s">
        <v>4356</v>
      </c>
      <c r="Y60" s="14" t="s">
        <v>4357</v>
      </c>
      <c r="Z60" s="14" t="s">
        <v>4358</v>
      </c>
      <c r="AA60" s="15">
        <v>42.0</v>
      </c>
      <c r="AB60" s="14" t="s">
        <v>2245</v>
      </c>
      <c r="AC60" s="14" t="s">
        <v>2137</v>
      </c>
      <c r="AD60" s="14" t="s">
        <v>1320</v>
      </c>
      <c r="AE60" s="14" t="s">
        <v>4032</v>
      </c>
      <c r="AF60" s="14" t="s">
        <v>2248</v>
      </c>
    </row>
    <row r="61" ht="154.5" customHeight="1">
      <c r="A61" s="10" t="s">
        <v>4131</v>
      </c>
      <c r="B61" s="10" t="s">
        <v>4365</v>
      </c>
      <c r="C61" s="10" t="s">
        <v>4132</v>
      </c>
      <c r="D61" s="10" t="s">
        <v>1906</v>
      </c>
      <c r="E61" s="10" t="s">
        <v>1906</v>
      </c>
      <c r="F61" s="10" t="s">
        <v>1907</v>
      </c>
      <c r="G61" s="10" t="s">
        <v>1509</v>
      </c>
      <c r="H61" s="10" t="s">
        <v>4135</v>
      </c>
      <c r="I61" s="10" t="s">
        <v>4137</v>
      </c>
      <c r="J61" s="10" t="s">
        <v>1793</v>
      </c>
      <c r="K61" s="10" t="s">
        <v>1795</v>
      </c>
      <c r="L61" s="10" t="s">
        <v>4370</v>
      </c>
      <c r="M61" s="10" t="s">
        <v>1912</v>
      </c>
      <c r="N61" s="10" t="s">
        <v>4373</v>
      </c>
      <c r="O61" s="10" t="s">
        <v>1559</v>
      </c>
      <c r="P61" s="10" t="s">
        <v>1361</v>
      </c>
      <c r="Q61" s="10" t="s">
        <v>1361</v>
      </c>
      <c r="R61" s="10" t="s">
        <v>1361</v>
      </c>
      <c r="S61" s="10" t="s">
        <v>1361</v>
      </c>
      <c r="T61" s="10" t="s">
        <v>1914</v>
      </c>
      <c r="U61" s="10" t="s">
        <v>1361</v>
      </c>
      <c r="V61" s="10" t="s">
        <v>1916</v>
      </c>
      <c r="W61" s="14" t="s">
        <v>4376</v>
      </c>
      <c r="X61" s="14" t="s">
        <v>4379</v>
      </c>
      <c r="Y61" s="14" t="s">
        <v>4382</v>
      </c>
      <c r="Z61" s="14" t="s">
        <v>4385</v>
      </c>
      <c r="AA61" s="15">
        <v>42.0</v>
      </c>
      <c r="AB61" s="14" t="s">
        <v>2245</v>
      </c>
      <c r="AC61" s="14" t="s">
        <v>2137</v>
      </c>
      <c r="AD61" s="14" t="s">
        <v>1320</v>
      </c>
      <c r="AE61" s="14" t="s">
        <v>4150</v>
      </c>
      <c r="AF61" s="14" t="s">
        <v>2248</v>
      </c>
    </row>
    <row r="62" ht="168.0" customHeight="1">
      <c r="A62" s="10" t="s">
        <v>3840</v>
      </c>
      <c r="B62" s="10" t="s">
        <v>4404</v>
      </c>
      <c r="C62" s="10" t="s">
        <v>3842</v>
      </c>
      <c r="D62" s="10" t="s">
        <v>1906</v>
      </c>
      <c r="E62" s="10" t="s">
        <v>4407</v>
      </c>
      <c r="F62" s="10" t="s">
        <v>1503</v>
      </c>
      <c r="G62" s="10" t="s">
        <v>1509</v>
      </c>
      <c r="H62" s="10" t="s">
        <v>3845</v>
      </c>
      <c r="I62" s="10" t="s">
        <v>3846</v>
      </c>
      <c r="J62" s="10" t="s">
        <v>4412</v>
      </c>
      <c r="K62" s="10" t="s">
        <v>1795</v>
      </c>
      <c r="L62" s="10" t="s">
        <v>4414</v>
      </c>
      <c r="M62" s="10" t="s">
        <v>1912</v>
      </c>
      <c r="N62" s="10" t="s">
        <v>4416</v>
      </c>
      <c r="O62" s="10" t="s">
        <v>1559</v>
      </c>
      <c r="P62" s="10" t="s">
        <v>1361</v>
      </c>
      <c r="Q62" s="10" t="s">
        <v>1361</v>
      </c>
      <c r="R62" s="10" t="s">
        <v>1361</v>
      </c>
      <c r="S62" s="10" t="s">
        <v>1361</v>
      </c>
      <c r="T62" s="10" t="s">
        <v>4420</v>
      </c>
      <c r="U62" s="10" t="s">
        <v>4421</v>
      </c>
      <c r="V62" s="10" t="s">
        <v>4422</v>
      </c>
      <c r="W62" s="14" t="s">
        <v>4425</v>
      </c>
      <c r="X62" s="14" t="s">
        <v>4428</v>
      </c>
      <c r="Y62" s="14" t="s">
        <v>4429</v>
      </c>
      <c r="Z62" s="14" t="s">
        <v>4431</v>
      </c>
      <c r="AA62" s="15">
        <v>42.0</v>
      </c>
      <c r="AB62" s="14" t="s">
        <v>2245</v>
      </c>
      <c r="AC62" s="14" t="s">
        <v>2137</v>
      </c>
      <c r="AD62" s="14" t="s">
        <v>1320</v>
      </c>
      <c r="AE62" s="14" t="s">
        <v>3869</v>
      </c>
      <c r="AF62" s="14" t="s">
        <v>1355</v>
      </c>
    </row>
    <row r="63" ht="171.0" customHeight="1">
      <c r="A63" s="10" t="s">
        <v>3940</v>
      </c>
      <c r="B63" s="10" t="s">
        <v>4441</v>
      </c>
      <c r="C63" s="10" t="s">
        <v>3941</v>
      </c>
      <c r="D63" s="10" t="s">
        <v>1906</v>
      </c>
      <c r="E63" s="10" t="s">
        <v>1906</v>
      </c>
      <c r="F63" s="10" t="s">
        <v>1907</v>
      </c>
      <c r="G63" s="10" t="s">
        <v>1509</v>
      </c>
      <c r="H63" s="10" t="s">
        <v>3944</v>
      </c>
      <c r="I63" s="10" t="s">
        <v>3945</v>
      </c>
      <c r="J63" s="10" t="s">
        <v>1793</v>
      </c>
      <c r="K63" s="10" t="s">
        <v>1795</v>
      </c>
      <c r="L63" s="10" t="s">
        <v>4444</v>
      </c>
      <c r="M63" s="10" t="s">
        <v>1912</v>
      </c>
      <c r="N63" s="10" t="s">
        <v>4446</v>
      </c>
      <c r="O63" s="10" t="s">
        <v>1559</v>
      </c>
      <c r="P63" s="10" t="s">
        <v>1361</v>
      </c>
      <c r="Q63" s="10" t="s">
        <v>1361</v>
      </c>
      <c r="R63" s="10" t="s">
        <v>1361</v>
      </c>
      <c r="S63" s="10" t="s">
        <v>1361</v>
      </c>
      <c r="T63" s="10" t="s">
        <v>1914</v>
      </c>
      <c r="U63" s="10" t="s">
        <v>1361</v>
      </c>
      <c r="V63" s="10" t="s">
        <v>1916</v>
      </c>
      <c r="W63" s="14" t="s">
        <v>4452</v>
      </c>
      <c r="X63" s="14" t="s">
        <v>4455</v>
      </c>
      <c r="Y63" s="14" t="s">
        <v>4456</v>
      </c>
      <c r="Z63" s="14" t="s">
        <v>4458</v>
      </c>
      <c r="AA63" s="15">
        <v>42.0</v>
      </c>
      <c r="AB63" s="14" t="s">
        <v>2245</v>
      </c>
      <c r="AC63" s="14" t="s">
        <v>2137</v>
      </c>
      <c r="AD63" s="14" t="s">
        <v>1320</v>
      </c>
      <c r="AE63" s="14" t="s">
        <v>3972</v>
      </c>
      <c r="AF63" s="14" t="s">
        <v>2248</v>
      </c>
    </row>
    <row r="64" ht="234.0" customHeight="1">
      <c r="A64" s="10" t="s">
        <v>3609</v>
      </c>
      <c r="B64" s="10" t="s">
        <v>4462</v>
      </c>
      <c r="C64" s="10" t="s">
        <v>3610</v>
      </c>
      <c r="D64" s="10" t="s">
        <v>1906</v>
      </c>
      <c r="E64" s="10" t="s">
        <v>1906</v>
      </c>
      <c r="F64" s="10" t="s">
        <v>1907</v>
      </c>
      <c r="G64" s="10" t="s">
        <v>1509</v>
      </c>
      <c r="H64" s="10" t="s">
        <v>3613</v>
      </c>
      <c r="I64" s="10" t="s">
        <v>3614</v>
      </c>
      <c r="J64" s="10" t="s">
        <v>1793</v>
      </c>
      <c r="K64" s="10" t="s">
        <v>1795</v>
      </c>
      <c r="L64" s="10" t="s">
        <v>4468</v>
      </c>
      <c r="M64" s="10" t="s">
        <v>1912</v>
      </c>
      <c r="N64" s="10" t="s">
        <v>4472</v>
      </c>
      <c r="O64" s="10" t="s">
        <v>1559</v>
      </c>
      <c r="P64" s="10" t="s">
        <v>1361</v>
      </c>
      <c r="Q64" s="10" t="s">
        <v>1361</v>
      </c>
      <c r="R64" s="10" t="s">
        <v>1361</v>
      </c>
      <c r="S64" s="10" t="s">
        <v>1361</v>
      </c>
      <c r="T64" s="10" t="s">
        <v>1914</v>
      </c>
      <c r="U64" s="10" t="s">
        <v>1361</v>
      </c>
      <c r="V64" s="10" t="s">
        <v>1916</v>
      </c>
      <c r="W64" s="14" t="s">
        <v>4476</v>
      </c>
      <c r="X64" s="14" t="s">
        <v>4479</v>
      </c>
      <c r="Y64" s="14" t="s">
        <v>4481</v>
      </c>
      <c r="Z64" s="14" t="s">
        <v>4483</v>
      </c>
      <c r="AA64" s="15">
        <v>42.0</v>
      </c>
      <c r="AB64" s="14" t="s">
        <v>2245</v>
      </c>
      <c r="AC64" s="14" t="s">
        <v>3624</v>
      </c>
      <c r="AD64" s="14" t="s">
        <v>1320</v>
      </c>
      <c r="AE64" s="14" t="s">
        <v>3625</v>
      </c>
      <c r="AF64" s="14" t="s">
        <v>3626</v>
      </c>
    </row>
    <row r="65" ht="351.0" customHeight="1">
      <c r="A65" s="10" t="s">
        <v>3682</v>
      </c>
      <c r="B65" s="10" t="s">
        <v>4502</v>
      </c>
      <c r="C65" s="10" t="s">
        <v>3683</v>
      </c>
      <c r="D65" s="10" t="s">
        <v>4503</v>
      </c>
      <c r="E65" s="10" t="s">
        <v>4504</v>
      </c>
      <c r="F65" s="10" t="s">
        <v>1503</v>
      </c>
      <c r="G65" s="10" t="s">
        <v>1509</v>
      </c>
      <c r="H65" s="10" t="s">
        <v>4505</v>
      </c>
      <c r="I65" s="10" t="s">
        <v>4507</v>
      </c>
      <c r="J65" s="10" t="s">
        <v>4508</v>
      </c>
      <c r="K65" s="10" t="s">
        <v>1795</v>
      </c>
      <c r="L65" s="10" t="s">
        <v>4510</v>
      </c>
      <c r="M65" s="10" t="s">
        <v>1912</v>
      </c>
      <c r="N65" s="10" t="s">
        <v>4515</v>
      </c>
      <c r="O65" s="10" t="s">
        <v>1559</v>
      </c>
      <c r="P65" s="10" t="s">
        <v>1361</v>
      </c>
      <c r="Q65" s="10" t="s">
        <v>1361</v>
      </c>
      <c r="R65" s="10" t="s">
        <v>1361</v>
      </c>
      <c r="S65" s="10" t="s">
        <v>1361</v>
      </c>
      <c r="T65" s="10" t="s">
        <v>4516</v>
      </c>
      <c r="U65" s="10" t="s">
        <v>4517</v>
      </c>
      <c r="V65" s="10" t="s">
        <v>4519</v>
      </c>
      <c r="W65" s="14" t="s">
        <v>4522</v>
      </c>
      <c r="X65" s="14" t="s">
        <v>4528</v>
      </c>
      <c r="Y65" s="14" t="s">
        <v>4529</v>
      </c>
      <c r="Z65" s="14" t="s">
        <v>4533</v>
      </c>
      <c r="AA65" s="15">
        <v>42.0</v>
      </c>
      <c r="AB65" s="14" t="s">
        <v>2245</v>
      </c>
      <c r="AC65" s="14" t="s">
        <v>2137</v>
      </c>
      <c r="AD65" s="14" t="s">
        <v>1320</v>
      </c>
      <c r="AE65" s="14" t="s">
        <v>3700</v>
      </c>
      <c r="AF65" s="14" t="s">
        <v>2248</v>
      </c>
    </row>
    <row r="66" ht="234.0" customHeight="1">
      <c r="A66" s="10" t="s">
        <v>4230</v>
      </c>
      <c r="B66" s="10" t="s">
        <v>4551</v>
      </c>
      <c r="C66" s="10" t="s">
        <v>4231</v>
      </c>
      <c r="D66" s="10" t="s">
        <v>1906</v>
      </c>
      <c r="E66" s="10" t="s">
        <v>1906</v>
      </c>
      <c r="F66" s="10" t="s">
        <v>1907</v>
      </c>
      <c r="G66" s="10" t="s">
        <v>1509</v>
      </c>
      <c r="H66" s="10" t="s">
        <v>4234</v>
      </c>
      <c r="I66" s="10" t="s">
        <v>4235</v>
      </c>
      <c r="J66" s="10" t="s">
        <v>1793</v>
      </c>
      <c r="K66" s="10" t="s">
        <v>1795</v>
      </c>
      <c r="L66" s="10" t="s">
        <v>4555</v>
      </c>
      <c r="M66" s="10" t="s">
        <v>1912</v>
      </c>
      <c r="N66" s="10" t="s">
        <v>4556</v>
      </c>
      <c r="O66" s="10" t="s">
        <v>1559</v>
      </c>
      <c r="P66" s="10" t="s">
        <v>1361</v>
      </c>
      <c r="Q66" s="10" t="s">
        <v>1361</v>
      </c>
      <c r="R66" s="10" t="s">
        <v>1361</v>
      </c>
      <c r="S66" s="10" t="s">
        <v>1361</v>
      </c>
      <c r="T66" s="10" t="s">
        <v>4559</v>
      </c>
      <c r="U66" s="10" t="s">
        <v>1361</v>
      </c>
      <c r="V66" s="10" t="s">
        <v>1916</v>
      </c>
      <c r="W66" s="14" t="s">
        <v>4562</v>
      </c>
      <c r="X66" s="14" t="s">
        <v>4567</v>
      </c>
      <c r="Y66" s="14" t="s">
        <v>4568</v>
      </c>
      <c r="Z66" s="14" t="s">
        <v>4572</v>
      </c>
      <c r="AA66" s="15">
        <v>42.0</v>
      </c>
      <c r="AB66" s="14" t="s">
        <v>2245</v>
      </c>
      <c r="AC66" s="14" t="s">
        <v>2137</v>
      </c>
      <c r="AD66" s="14" t="s">
        <v>1320</v>
      </c>
      <c r="AE66" s="14" t="s">
        <v>4245</v>
      </c>
      <c r="AF66" s="14" t="s">
        <v>2248</v>
      </c>
    </row>
    <row r="67" ht="260.25" customHeight="1">
      <c r="A67" s="10" t="s">
        <v>3726</v>
      </c>
      <c r="B67" s="10" t="s">
        <v>4580</v>
      </c>
      <c r="C67" s="10" t="s">
        <v>3727</v>
      </c>
      <c r="D67" s="10" t="s">
        <v>1906</v>
      </c>
      <c r="E67" s="10" t="s">
        <v>1906</v>
      </c>
      <c r="F67" s="10" t="s">
        <v>1907</v>
      </c>
      <c r="G67" s="10" t="s">
        <v>1509</v>
      </c>
      <c r="H67" s="10" t="s">
        <v>3729</v>
      </c>
      <c r="I67" s="10" t="s">
        <v>3730</v>
      </c>
      <c r="J67" s="10" t="s">
        <v>1793</v>
      </c>
      <c r="K67" s="10" t="s">
        <v>1795</v>
      </c>
      <c r="L67" s="10" t="s">
        <v>4582</v>
      </c>
      <c r="M67" s="10" t="s">
        <v>1912</v>
      </c>
      <c r="N67" s="10" t="s">
        <v>4585</v>
      </c>
      <c r="O67" s="10" t="s">
        <v>1559</v>
      </c>
      <c r="P67" s="10" t="s">
        <v>1361</v>
      </c>
      <c r="Q67" s="10" t="s">
        <v>1361</v>
      </c>
      <c r="R67" s="10" t="s">
        <v>1361</v>
      </c>
      <c r="S67" s="10" t="s">
        <v>1361</v>
      </c>
      <c r="T67" s="10" t="s">
        <v>1914</v>
      </c>
      <c r="U67" s="10" t="s">
        <v>1361</v>
      </c>
      <c r="V67" s="10" t="s">
        <v>1916</v>
      </c>
      <c r="W67" s="14" t="s">
        <v>4590</v>
      </c>
      <c r="X67" s="14" t="s">
        <v>4591</v>
      </c>
      <c r="Y67" s="14" t="s">
        <v>4592</v>
      </c>
      <c r="Z67" s="14" t="s">
        <v>4593</v>
      </c>
      <c r="AA67" s="15">
        <v>42.0</v>
      </c>
      <c r="AB67" s="14" t="s">
        <v>2245</v>
      </c>
      <c r="AC67" s="14" t="s">
        <v>2137</v>
      </c>
      <c r="AD67" s="14" t="s">
        <v>1320</v>
      </c>
      <c r="AE67" s="14" t="s">
        <v>3745</v>
      </c>
      <c r="AF67" s="14" t="s">
        <v>2248</v>
      </c>
    </row>
    <row r="68" ht="180.75" customHeight="1">
      <c r="A68" s="10" t="s">
        <v>3777</v>
      </c>
      <c r="B68" s="10" t="s">
        <v>4600</v>
      </c>
      <c r="C68" s="10" t="s">
        <v>3778</v>
      </c>
      <c r="D68" s="10" t="s">
        <v>1906</v>
      </c>
      <c r="E68" s="10" t="s">
        <v>4602</v>
      </c>
      <c r="F68" s="10" t="s">
        <v>1503</v>
      </c>
      <c r="G68" s="10" t="s">
        <v>1509</v>
      </c>
      <c r="H68" s="10" t="s">
        <v>4603</v>
      </c>
      <c r="I68" s="10" t="s">
        <v>3783</v>
      </c>
      <c r="J68" s="10" t="s">
        <v>4604</v>
      </c>
      <c r="K68" s="10" t="s">
        <v>1795</v>
      </c>
      <c r="L68" s="10" t="s">
        <v>4606</v>
      </c>
      <c r="M68" s="10" t="s">
        <v>1912</v>
      </c>
      <c r="N68" s="10" t="s">
        <v>4607</v>
      </c>
      <c r="O68" s="10" t="s">
        <v>1559</v>
      </c>
      <c r="P68" s="10" t="s">
        <v>1361</v>
      </c>
      <c r="Q68" s="10" t="s">
        <v>1361</v>
      </c>
      <c r="R68" s="10" t="s">
        <v>1361</v>
      </c>
      <c r="S68" s="10" t="s">
        <v>1361</v>
      </c>
      <c r="T68" s="10" t="s">
        <v>4610</v>
      </c>
      <c r="U68" s="10" t="s">
        <v>4613</v>
      </c>
      <c r="V68" s="10" t="s">
        <v>4614</v>
      </c>
      <c r="W68" s="14" t="s">
        <v>4615</v>
      </c>
      <c r="X68" s="14" t="s">
        <v>4616</v>
      </c>
      <c r="Y68" s="14" t="s">
        <v>4622</v>
      </c>
      <c r="Z68" s="14" t="s">
        <v>4624</v>
      </c>
      <c r="AA68" s="15">
        <v>42.0</v>
      </c>
      <c r="AB68" s="14" t="s">
        <v>2245</v>
      </c>
      <c r="AC68" s="14" t="s">
        <v>2137</v>
      </c>
      <c r="AD68" s="14" t="s">
        <v>1320</v>
      </c>
      <c r="AE68" s="14" t="s">
        <v>3797</v>
      </c>
      <c r="AF68" s="14" t="s">
        <v>1355</v>
      </c>
    </row>
    <row r="69" ht="207.0" customHeight="1">
      <c r="A69" s="10" t="s">
        <v>4151</v>
      </c>
      <c r="B69" s="10" t="s">
        <v>2642</v>
      </c>
      <c r="C69" s="10" t="s">
        <v>4153</v>
      </c>
      <c r="D69" s="10" t="s">
        <v>1906</v>
      </c>
      <c r="E69" s="10" t="s">
        <v>4639</v>
      </c>
      <c r="F69" s="10" t="s">
        <v>1503</v>
      </c>
      <c r="G69" s="10" t="s">
        <v>1509</v>
      </c>
      <c r="H69" s="10" t="s">
        <v>4156</v>
      </c>
      <c r="I69" s="10" t="s">
        <v>4157</v>
      </c>
      <c r="J69" s="10" t="s">
        <v>4604</v>
      </c>
      <c r="K69" s="10" t="s">
        <v>1795</v>
      </c>
      <c r="L69" s="10" t="s">
        <v>4647</v>
      </c>
      <c r="M69" s="10" t="s">
        <v>1912</v>
      </c>
      <c r="N69" s="10" t="s">
        <v>4648</v>
      </c>
      <c r="O69" s="10" t="s">
        <v>1559</v>
      </c>
      <c r="P69" s="10" t="s">
        <v>1361</v>
      </c>
      <c r="Q69" s="10" t="s">
        <v>1361</v>
      </c>
      <c r="R69" s="10" t="s">
        <v>1361</v>
      </c>
      <c r="S69" s="10" t="s">
        <v>1361</v>
      </c>
      <c r="T69" s="10" t="s">
        <v>4652</v>
      </c>
      <c r="U69" s="10" t="s">
        <v>4653</v>
      </c>
      <c r="V69" s="10" t="s">
        <v>4654</v>
      </c>
      <c r="W69" s="14" t="s">
        <v>4656</v>
      </c>
      <c r="X69" s="14" t="s">
        <v>4658</v>
      </c>
      <c r="Y69" s="14" t="s">
        <v>4660</v>
      </c>
      <c r="Z69" s="14" t="s">
        <v>4661</v>
      </c>
      <c r="AA69" s="15">
        <v>42.0</v>
      </c>
      <c r="AB69" s="14" t="s">
        <v>2245</v>
      </c>
      <c r="AC69" s="14" t="s">
        <v>2137</v>
      </c>
      <c r="AD69" s="14" t="s">
        <v>1320</v>
      </c>
      <c r="AE69" s="14" t="s">
        <v>4173</v>
      </c>
      <c r="AF69" s="14" t="s">
        <v>1355</v>
      </c>
    </row>
    <row r="70" ht="458.25" customHeight="1">
      <c r="A70" s="10" t="s">
        <v>2969</v>
      </c>
      <c r="B70" s="10" t="s">
        <v>4670</v>
      </c>
      <c r="C70" s="10" t="s">
        <v>2970</v>
      </c>
      <c r="D70" s="10" t="s">
        <v>1906</v>
      </c>
      <c r="E70" s="10" t="s">
        <v>2313</v>
      </c>
      <c r="F70" s="10" t="s">
        <v>1503</v>
      </c>
      <c r="G70" s="10" t="s">
        <v>1509</v>
      </c>
      <c r="H70" s="10" t="s">
        <v>2974</v>
      </c>
      <c r="I70" s="10" t="s">
        <v>2072</v>
      </c>
      <c r="J70" s="10" t="s">
        <v>4676</v>
      </c>
      <c r="K70" s="10" t="s">
        <v>2989</v>
      </c>
      <c r="L70" s="10" t="s">
        <v>4677</v>
      </c>
      <c r="M70" s="10" t="s">
        <v>1912</v>
      </c>
      <c r="N70" s="10" t="s">
        <v>4678</v>
      </c>
      <c r="O70" s="10" t="s">
        <v>1559</v>
      </c>
      <c r="P70" s="10" t="s">
        <v>1361</v>
      </c>
      <c r="Q70" s="10" t="s">
        <v>1361</v>
      </c>
      <c r="R70" s="10" t="s">
        <v>1361</v>
      </c>
      <c r="S70" s="10" t="s">
        <v>1361</v>
      </c>
      <c r="T70" s="10" t="s">
        <v>4682</v>
      </c>
      <c r="U70" s="10" t="s">
        <v>4684</v>
      </c>
      <c r="V70" s="10" t="s">
        <v>4685</v>
      </c>
      <c r="W70" s="14" t="s">
        <v>4686</v>
      </c>
      <c r="X70" s="14" t="s">
        <v>4688</v>
      </c>
      <c r="Y70" s="14" t="s">
        <v>4692</v>
      </c>
      <c r="Z70" s="14" t="s">
        <v>4696</v>
      </c>
      <c r="AA70" s="15">
        <v>42.0</v>
      </c>
      <c r="AB70" s="14" t="s">
        <v>2245</v>
      </c>
      <c r="AC70" s="14" t="s">
        <v>2137</v>
      </c>
      <c r="AD70" s="14" t="s">
        <v>1320</v>
      </c>
      <c r="AE70" s="14" t="s">
        <v>2996</v>
      </c>
      <c r="AF70" s="14" t="s">
        <v>2248</v>
      </c>
    </row>
    <row r="71" ht="207.0" customHeight="1">
      <c r="A71" s="10" t="s">
        <v>3071</v>
      </c>
      <c r="B71" s="10" t="s">
        <v>4705</v>
      </c>
      <c r="C71" s="10" t="s">
        <v>3075</v>
      </c>
      <c r="D71" s="10" t="s">
        <v>2070</v>
      </c>
      <c r="E71" s="10" t="s">
        <v>4706</v>
      </c>
      <c r="F71" s="10" t="s">
        <v>1503</v>
      </c>
      <c r="G71" s="10" t="s">
        <v>1509</v>
      </c>
      <c r="H71" s="10" t="s">
        <v>3080</v>
      </c>
      <c r="I71" s="10" t="s">
        <v>2072</v>
      </c>
      <c r="J71" s="10" t="s">
        <v>4710</v>
      </c>
      <c r="K71" s="10" t="s">
        <v>3095</v>
      </c>
      <c r="L71" s="10" t="s">
        <v>4712</v>
      </c>
      <c r="M71" s="10" t="s">
        <v>1912</v>
      </c>
      <c r="N71" s="10" t="s">
        <v>4715</v>
      </c>
      <c r="O71" s="10" t="s">
        <v>1559</v>
      </c>
      <c r="P71" s="10" t="s">
        <v>1361</v>
      </c>
      <c r="Q71" s="10" t="s">
        <v>1361</v>
      </c>
      <c r="R71" s="10" t="s">
        <v>1361</v>
      </c>
      <c r="S71" s="10" t="s">
        <v>1361</v>
      </c>
      <c r="T71" s="10" t="s">
        <v>4718</v>
      </c>
      <c r="U71" s="10" t="s">
        <v>4720</v>
      </c>
      <c r="V71" s="10" t="s">
        <v>4721</v>
      </c>
      <c r="W71" s="14" t="s">
        <v>4722</v>
      </c>
      <c r="X71" s="14" t="s">
        <v>4723</v>
      </c>
      <c r="Y71" s="14" t="s">
        <v>4727</v>
      </c>
      <c r="Z71" s="14" t="s">
        <v>4729</v>
      </c>
      <c r="AA71" s="15">
        <v>42.0</v>
      </c>
      <c r="AB71" s="14" t="s">
        <v>2245</v>
      </c>
      <c r="AC71" s="14" t="s">
        <v>2137</v>
      </c>
      <c r="AD71" s="14" t="s">
        <v>1320</v>
      </c>
      <c r="AE71" s="14" t="s">
        <v>3097</v>
      </c>
      <c r="AF71" s="14" t="s">
        <v>2248</v>
      </c>
    </row>
    <row r="72" ht="194.25" customHeight="1">
      <c r="A72" s="10" t="s">
        <v>3098</v>
      </c>
      <c r="B72" s="10" t="s">
        <v>4735</v>
      </c>
      <c r="C72" s="10" t="s">
        <v>3099</v>
      </c>
      <c r="D72" s="10" t="s">
        <v>1906</v>
      </c>
      <c r="E72" s="10" t="s">
        <v>1906</v>
      </c>
      <c r="F72" s="10" t="s">
        <v>1907</v>
      </c>
      <c r="G72" s="10" t="s">
        <v>1509</v>
      </c>
      <c r="H72" s="10" t="s">
        <v>3103</v>
      </c>
      <c r="I72" s="10" t="s">
        <v>2072</v>
      </c>
      <c r="J72" s="10" t="s">
        <v>3102</v>
      </c>
      <c r="K72" s="10" t="s">
        <v>3115</v>
      </c>
      <c r="L72" s="10" t="s">
        <v>4743</v>
      </c>
      <c r="M72" s="10" t="s">
        <v>1912</v>
      </c>
      <c r="N72" s="10" t="s">
        <v>4745</v>
      </c>
      <c r="O72" s="10" t="s">
        <v>1559</v>
      </c>
      <c r="P72" s="10" t="s">
        <v>1361</v>
      </c>
      <c r="Q72" s="10" t="s">
        <v>1361</v>
      </c>
      <c r="R72" s="10" t="s">
        <v>1361</v>
      </c>
      <c r="S72" s="10" t="s">
        <v>1361</v>
      </c>
      <c r="T72" s="10" t="s">
        <v>1914</v>
      </c>
      <c r="U72" s="10" t="s">
        <v>1361</v>
      </c>
      <c r="V72" s="10" t="s">
        <v>1916</v>
      </c>
      <c r="W72" s="14" t="s">
        <v>4747</v>
      </c>
      <c r="X72" s="14" t="s">
        <v>4749</v>
      </c>
      <c r="Y72" s="14" t="s">
        <v>4750</v>
      </c>
      <c r="Z72" s="14" t="s">
        <v>4729</v>
      </c>
      <c r="AA72" s="15">
        <v>42.0</v>
      </c>
      <c r="AB72" s="14" t="s">
        <v>2245</v>
      </c>
      <c r="AC72" s="14" t="s">
        <v>2137</v>
      </c>
      <c r="AD72" s="14" t="s">
        <v>1320</v>
      </c>
      <c r="AE72" s="14" t="s">
        <v>3116</v>
      </c>
      <c r="AF72" s="14" t="s">
        <v>2248</v>
      </c>
    </row>
    <row r="73" ht="260.25" customHeight="1">
      <c r="A73" s="10" t="s">
        <v>3118</v>
      </c>
      <c r="B73" s="10" t="s">
        <v>4757</v>
      </c>
      <c r="C73" s="10" t="s">
        <v>3121</v>
      </c>
      <c r="D73" s="10" t="s">
        <v>1906</v>
      </c>
      <c r="E73" s="10" t="s">
        <v>1906</v>
      </c>
      <c r="F73" s="10" t="s">
        <v>1907</v>
      </c>
      <c r="G73" s="10" t="s">
        <v>1509</v>
      </c>
      <c r="H73" s="10" t="s">
        <v>3125</v>
      </c>
      <c r="I73" s="10" t="s">
        <v>2072</v>
      </c>
      <c r="J73" s="10" t="s">
        <v>3124</v>
      </c>
      <c r="K73" s="10" t="s">
        <v>3134</v>
      </c>
      <c r="L73" s="10" t="s">
        <v>4764</v>
      </c>
      <c r="M73" s="10" t="s">
        <v>1912</v>
      </c>
      <c r="N73" s="10" t="s">
        <v>4766</v>
      </c>
      <c r="O73" s="10" t="s">
        <v>1559</v>
      </c>
      <c r="P73" s="10" t="s">
        <v>1361</v>
      </c>
      <c r="Q73" s="10" t="s">
        <v>1361</v>
      </c>
      <c r="R73" s="10" t="s">
        <v>1361</v>
      </c>
      <c r="S73" s="10" t="s">
        <v>1361</v>
      </c>
      <c r="T73" s="10" t="s">
        <v>1914</v>
      </c>
      <c r="U73" s="10" t="s">
        <v>1361</v>
      </c>
      <c r="V73" s="10" t="s">
        <v>1916</v>
      </c>
      <c r="W73" s="14" t="s">
        <v>4769</v>
      </c>
      <c r="X73" s="14" t="s">
        <v>4771</v>
      </c>
      <c r="Y73" s="14" t="s">
        <v>4776</v>
      </c>
      <c r="Z73" s="14" t="s">
        <v>4729</v>
      </c>
      <c r="AA73" s="15">
        <v>42.0</v>
      </c>
      <c r="AB73" s="14" t="s">
        <v>2245</v>
      </c>
      <c r="AC73" s="14" t="s">
        <v>2137</v>
      </c>
      <c r="AD73" s="14" t="s">
        <v>1320</v>
      </c>
      <c r="AE73" s="14" t="s">
        <v>3135</v>
      </c>
      <c r="AF73" s="14" t="s">
        <v>2248</v>
      </c>
    </row>
    <row r="74" ht="246.75" customHeight="1">
      <c r="A74" s="10" t="s">
        <v>3137</v>
      </c>
      <c r="B74" s="10" t="s">
        <v>4783</v>
      </c>
      <c r="C74" s="10" t="s">
        <v>3139</v>
      </c>
      <c r="D74" s="10" t="s">
        <v>1906</v>
      </c>
      <c r="E74" s="10" t="s">
        <v>1906</v>
      </c>
      <c r="F74" s="10" t="s">
        <v>1907</v>
      </c>
      <c r="G74" s="10" t="s">
        <v>1509</v>
      </c>
      <c r="H74" s="10" t="s">
        <v>3146</v>
      </c>
      <c r="I74" s="10" t="s">
        <v>2072</v>
      </c>
      <c r="J74" s="10" t="s">
        <v>4786</v>
      </c>
      <c r="K74" s="10" t="s">
        <v>3159</v>
      </c>
      <c r="L74" s="10" t="s">
        <v>4787</v>
      </c>
      <c r="M74" s="10" t="s">
        <v>1912</v>
      </c>
      <c r="N74" s="10" t="s">
        <v>4788</v>
      </c>
      <c r="O74" s="10" t="s">
        <v>1559</v>
      </c>
      <c r="P74" s="10" t="s">
        <v>1361</v>
      </c>
      <c r="Q74" s="10" t="s">
        <v>1361</v>
      </c>
      <c r="R74" s="10" t="s">
        <v>1361</v>
      </c>
      <c r="S74" s="10" t="s">
        <v>1361</v>
      </c>
      <c r="T74" s="10" t="s">
        <v>4792</v>
      </c>
      <c r="U74" s="10" t="s">
        <v>4796</v>
      </c>
      <c r="V74" s="10" t="s">
        <v>4798</v>
      </c>
      <c r="W74" s="14" t="s">
        <v>4799</v>
      </c>
      <c r="X74" s="14" t="s">
        <v>4801</v>
      </c>
      <c r="Y74" s="14" t="s">
        <v>4803</v>
      </c>
      <c r="Z74" s="14" t="s">
        <v>4729</v>
      </c>
      <c r="AA74" s="15">
        <v>42.0</v>
      </c>
      <c r="AB74" s="14" t="s">
        <v>2245</v>
      </c>
      <c r="AC74" s="14" t="s">
        <v>2137</v>
      </c>
      <c r="AD74" s="14" t="s">
        <v>1320</v>
      </c>
      <c r="AE74" s="14" t="s">
        <v>3161</v>
      </c>
      <c r="AF74" s="14" t="s">
        <v>3163</v>
      </c>
    </row>
    <row r="75" ht="141.0" customHeight="1">
      <c r="A75" s="10" t="s">
        <v>3164</v>
      </c>
      <c r="B75" s="10" t="s">
        <v>4812</v>
      </c>
      <c r="C75" s="10" t="s">
        <v>3165</v>
      </c>
      <c r="D75" s="10" t="s">
        <v>1906</v>
      </c>
      <c r="E75" s="10" t="s">
        <v>1906</v>
      </c>
      <c r="F75" s="10" t="s">
        <v>1907</v>
      </c>
      <c r="G75" s="10" t="s">
        <v>1509</v>
      </c>
      <c r="H75" s="10" t="s">
        <v>3170</v>
      </c>
      <c r="I75" s="10" t="s">
        <v>2072</v>
      </c>
      <c r="J75" s="10" t="s">
        <v>3169</v>
      </c>
      <c r="K75" s="10" t="s">
        <v>3186</v>
      </c>
      <c r="L75" s="10" t="s">
        <v>4816</v>
      </c>
      <c r="M75" s="10" t="s">
        <v>1912</v>
      </c>
      <c r="N75" s="10" t="s">
        <v>4822</v>
      </c>
      <c r="O75" s="10" t="s">
        <v>1559</v>
      </c>
      <c r="P75" s="10" t="s">
        <v>1361</v>
      </c>
      <c r="Q75" s="10" t="s">
        <v>1361</v>
      </c>
      <c r="R75" s="10" t="s">
        <v>1361</v>
      </c>
      <c r="S75" s="10" t="s">
        <v>1361</v>
      </c>
      <c r="T75" s="10" t="s">
        <v>1914</v>
      </c>
      <c r="U75" s="10" t="s">
        <v>1361</v>
      </c>
      <c r="V75" s="10" t="s">
        <v>1916</v>
      </c>
      <c r="W75" s="14" t="s">
        <v>4827</v>
      </c>
      <c r="X75" s="14" t="s">
        <v>4830</v>
      </c>
      <c r="Y75" s="14" t="s">
        <v>4834</v>
      </c>
      <c r="Z75" s="14" t="s">
        <v>4729</v>
      </c>
      <c r="AA75" s="15">
        <v>42.0</v>
      </c>
      <c r="AB75" s="14" t="s">
        <v>2245</v>
      </c>
      <c r="AC75" s="14" t="s">
        <v>2137</v>
      </c>
      <c r="AD75" s="14" t="s">
        <v>1320</v>
      </c>
      <c r="AE75" s="14" t="s">
        <v>3189</v>
      </c>
      <c r="AF75" s="14" t="s">
        <v>2248</v>
      </c>
    </row>
    <row r="76" ht="154.5" customHeight="1">
      <c r="A76" s="10" t="s">
        <v>3190</v>
      </c>
      <c r="B76" s="10" t="s">
        <v>4812</v>
      </c>
      <c r="C76" s="10" t="s">
        <v>3191</v>
      </c>
      <c r="D76" s="10" t="s">
        <v>1906</v>
      </c>
      <c r="E76" s="10" t="s">
        <v>1906</v>
      </c>
      <c r="F76" s="10" t="s">
        <v>1907</v>
      </c>
      <c r="G76" s="10" t="s">
        <v>1509</v>
      </c>
      <c r="H76" s="10" t="s">
        <v>3195</v>
      </c>
      <c r="I76" s="10" t="s">
        <v>2072</v>
      </c>
      <c r="J76" s="10" t="s">
        <v>3194</v>
      </c>
      <c r="K76" s="10" t="s">
        <v>3210</v>
      </c>
      <c r="L76" s="10" t="s">
        <v>4849</v>
      </c>
      <c r="M76" s="10" t="s">
        <v>1912</v>
      </c>
      <c r="N76" s="10" t="s">
        <v>4850</v>
      </c>
      <c r="O76" s="10" t="s">
        <v>1559</v>
      </c>
      <c r="P76" s="10" t="s">
        <v>1361</v>
      </c>
      <c r="Q76" s="10" t="s">
        <v>1361</v>
      </c>
      <c r="R76" s="10" t="s">
        <v>1361</v>
      </c>
      <c r="S76" s="10" t="s">
        <v>1361</v>
      </c>
      <c r="T76" s="10" t="s">
        <v>1914</v>
      </c>
      <c r="U76" s="10" t="s">
        <v>1361</v>
      </c>
      <c r="V76" s="10" t="s">
        <v>1916</v>
      </c>
      <c r="W76" s="14" t="s">
        <v>4860</v>
      </c>
      <c r="X76" s="14" t="s">
        <v>4861</v>
      </c>
      <c r="Y76" s="14" t="s">
        <v>4862</v>
      </c>
      <c r="Z76" s="14" t="s">
        <v>4729</v>
      </c>
      <c r="AA76" s="15">
        <v>42.0</v>
      </c>
      <c r="AB76" s="14" t="s">
        <v>2245</v>
      </c>
      <c r="AC76" s="14" t="s">
        <v>2137</v>
      </c>
      <c r="AD76" s="14" t="s">
        <v>1320</v>
      </c>
      <c r="AE76" s="14" t="s">
        <v>3213</v>
      </c>
      <c r="AF76" s="14" t="s">
        <v>2248</v>
      </c>
    </row>
    <row r="77" ht="154.5" customHeight="1">
      <c r="A77" s="10" t="s">
        <v>3215</v>
      </c>
      <c r="B77" s="10" t="s">
        <v>4705</v>
      </c>
      <c r="C77" s="10" t="s">
        <v>3217</v>
      </c>
      <c r="D77" s="10" t="s">
        <v>1906</v>
      </c>
      <c r="E77" s="10" t="s">
        <v>1906</v>
      </c>
      <c r="F77" s="10" t="s">
        <v>1907</v>
      </c>
      <c r="G77" s="10" t="s">
        <v>1509</v>
      </c>
      <c r="H77" s="10" t="s">
        <v>3220</v>
      </c>
      <c r="I77" s="10" t="s">
        <v>2072</v>
      </c>
      <c r="J77" s="10" t="s">
        <v>3219</v>
      </c>
      <c r="K77" s="10" t="s">
        <v>3233</v>
      </c>
      <c r="L77" s="10" t="s">
        <v>4875</v>
      </c>
      <c r="M77" s="10" t="s">
        <v>1912</v>
      </c>
      <c r="N77" s="10" t="s">
        <v>4877</v>
      </c>
      <c r="O77" s="10" t="s">
        <v>1559</v>
      </c>
      <c r="P77" s="10" t="s">
        <v>1361</v>
      </c>
      <c r="Q77" s="10" t="s">
        <v>1361</v>
      </c>
      <c r="R77" s="10" t="s">
        <v>1361</v>
      </c>
      <c r="S77" s="10" t="s">
        <v>1361</v>
      </c>
      <c r="T77" s="10" t="s">
        <v>1914</v>
      </c>
      <c r="U77" s="10" t="s">
        <v>1361</v>
      </c>
      <c r="V77" s="10" t="s">
        <v>1916</v>
      </c>
      <c r="W77" s="14" t="s">
        <v>4885</v>
      </c>
      <c r="X77" s="14" t="s">
        <v>4887</v>
      </c>
      <c r="Y77" s="14" t="s">
        <v>4888</v>
      </c>
      <c r="Z77" s="14" t="s">
        <v>4729</v>
      </c>
      <c r="AA77" s="15">
        <v>42.0</v>
      </c>
      <c r="AB77" s="14" t="s">
        <v>2245</v>
      </c>
      <c r="AC77" s="14" t="s">
        <v>2137</v>
      </c>
      <c r="AD77" s="14" t="s">
        <v>1320</v>
      </c>
      <c r="AE77" s="14" t="s">
        <v>3235</v>
      </c>
      <c r="AF77" s="14" t="s">
        <v>2248</v>
      </c>
    </row>
    <row r="78" ht="168.0" customHeight="1">
      <c r="A78" s="10" t="s">
        <v>3237</v>
      </c>
      <c r="B78" s="10" t="s">
        <v>4906</v>
      </c>
      <c r="C78" s="10" t="s">
        <v>3238</v>
      </c>
      <c r="D78" s="10" t="s">
        <v>1906</v>
      </c>
      <c r="E78" s="10" t="s">
        <v>1906</v>
      </c>
      <c r="F78" s="10" t="s">
        <v>1907</v>
      </c>
      <c r="G78" s="10" t="s">
        <v>1509</v>
      </c>
      <c r="H78" s="10" t="s">
        <v>3243</v>
      </c>
      <c r="I78" s="10" t="s">
        <v>2072</v>
      </c>
      <c r="J78" s="10" t="s">
        <v>3242</v>
      </c>
      <c r="K78" s="10" t="s">
        <v>3255</v>
      </c>
      <c r="L78" s="10" t="s">
        <v>4923</v>
      </c>
      <c r="M78" s="10" t="s">
        <v>1912</v>
      </c>
      <c r="N78" s="10" t="s">
        <v>4926</v>
      </c>
      <c r="O78" s="10" t="s">
        <v>1559</v>
      </c>
      <c r="P78" s="10" t="s">
        <v>1361</v>
      </c>
      <c r="Q78" s="10" t="s">
        <v>1361</v>
      </c>
      <c r="R78" s="10" t="s">
        <v>1361</v>
      </c>
      <c r="S78" s="10" t="s">
        <v>1361</v>
      </c>
      <c r="T78" s="10" t="s">
        <v>1914</v>
      </c>
      <c r="U78" s="10" t="s">
        <v>1361</v>
      </c>
      <c r="V78" s="10" t="s">
        <v>1916</v>
      </c>
      <c r="W78" s="14" t="s">
        <v>4932</v>
      </c>
      <c r="X78" s="14" t="s">
        <v>4934</v>
      </c>
      <c r="Y78" s="14" t="s">
        <v>4939</v>
      </c>
      <c r="Z78" s="14" t="s">
        <v>4729</v>
      </c>
      <c r="AA78" s="15">
        <v>42.0</v>
      </c>
      <c r="AB78" s="14" t="s">
        <v>2245</v>
      </c>
      <c r="AC78" s="14" t="s">
        <v>2137</v>
      </c>
      <c r="AD78" s="14" t="s">
        <v>1320</v>
      </c>
      <c r="AE78" s="14" t="s">
        <v>3256</v>
      </c>
      <c r="AF78" s="14" t="s">
        <v>2248</v>
      </c>
    </row>
    <row r="79" ht="171.0" customHeight="1">
      <c r="A79" s="10" t="s">
        <v>3257</v>
      </c>
      <c r="B79" s="10" t="s">
        <v>4956</v>
      </c>
      <c r="C79" s="10" t="s">
        <v>3258</v>
      </c>
      <c r="D79" s="10" t="s">
        <v>1906</v>
      </c>
      <c r="E79" s="10" t="s">
        <v>1906</v>
      </c>
      <c r="F79" s="10" t="s">
        <v>1907</v>
      </c>
      <c r="G79" s="10" t="s">
        <v>1509</v>
      </c>
      <c r="H79" s="10" t="s">
        <v>3262</v>
      </c>
      <c r="I79" s="10" t="s">
        <v>3263</v>
      </c>
      <c r="J79" s="10" t="s">
        <v>3260</v>
      </c>
      <c r="K79" s="10" t="s">
        <v>3274</v>
      </c>
      <c r="L79" s="10" t="s">
        <v>4963</v>
      </c>
      <c r="M79" s="10" t="s">
        <v>1912</v>
      </c>
      <c r="N79" s="10" t="s">
        <v>4966</v>
      </c>
      <c r="O79" s="10" t="s">
        <v>1559</v>
      </c>
      <c r="P79" s="10" t="s">
        <v>1361</v>
      </c>
      <c r="Q79" s="10" t="s">
        <v>1361</v>
      </c>
      <c r="R79" s="10" t="s">
        <v>1361</v>
      </c>
      <c r="S79" s="10" t="s">
        <v>1361</v>
      </c>
      <c r="T79" s="10" t="s">
        <v>1914</v>
      </c>
      <c r="U79" s="10" t="s">
        <v>1361</v>
      </c>
      <c r="V79" s="10" t="s">
        <v>1916</v>
      </c>
      <c r="W79" s="14" t="s">
        <v>4977</v>
      </c>
      <c r="X79" s="14" t="s">
        <v>4981</v>
      </c>
      <c r="Y79" s="14" t="s">
        <v>4983</v>
      </c>
      <c r="Z79" s="14" t="s">
        <v>4984</v>
      </c>
      <c r="AA79" s="15">
        <v>42.0</v>
      </c>
      <c r="AB79" s="14" t="s">
        <v>2245</v>
      </c>
      <c r="AC79" s="14" t="s">
        <v>2137</v>
      </c>
      <c r="AD79" s="14" t="s">
        <v>1320</v>
      </c>
      <c r="AE79" s="14" t="s">
        <v>3277</v>
      </c>
      <c r="AF79" s="14" t="s">
        <v>2248</v>
      </c>
    </row>
    <row r="80" ht="154.5" customHeight="1">
      <c r="A80" s="10" t="s">
        <v>3280</v>
      </c>
      <c r="B80" s="10" t="s">
        <v>4993</v>
      </c>
      <c r="C80" s="10" t="s">
        <v>3281</v>
      </c>
      <c r="D80" s="10" t="s">
        <v>1906</v>
      </c>
      <c r="E80" s="10" t="s">
        <v>1906</v>
      </c>
      <c r="F80" s="10" t="s">
        <v>1907</v>
      </c>
      <c r="G80" s="10" t="s">
        <v>1509</v>
      </c>
      <c r="H80" s="10" t="s">
        <v>3284</v>
      </c>
      <c r="I80" s="10" t="s">
        <v>3285</v>
      </c>
      <c r="J80" s="10" t="s">
        <v>3283</v>
      </c>
      <c r="K80" s="10" t="s">
        <v>3293</v>
      </c>
      <c r="L80" s="10" t="s">
        <v>5003</v>
      </c>
      <c r="M80" s="10" t="s">
        <v>1912</v>
      </c>
      <c r="N80" s="10" t="s">
        <v>5005</v>
      </c>
      <c r="O80" s="10" t="s">
        <v>1559</v>
      </c>
      <c r="P80" s="10" t="s">
        <v>1361</v>
      </c>
      <c r="Q80" s="10" t="s">
        <v>1361</v>
      </c>
      <c r="R80" s="10" t="s">
        <v>1361</v>
      </c>
      <c r="S80" s="10" t="s">
        <v>1361</v>
      </c>
      <c r="T80" s="10" t="s">
        <v>1914</v>
      </c>
      <c r="U80" s="10" t="s">
        <v>1361</v>
      </c>
      <c r="V80" s="10" t="s">
        <v>1916</v>
      </c>
      <c r="W80" s="14" t="s">
        <v>5012</v>
      </c>
      <c r="X80" s="14" t="s">
        <v>5016</v>
      </c>
      <c r="Y80" s="14" t="s">
        <v>4983</v>
      </c>
      <c r="Z80" s="14" t="s">
        <v>5021</v>
      </c>
      <c r="AA80" s="15">
        <v>42.0</v>
      </c>
      <c r="AB80" s="14" t="s">
        <v>2245</v>
      </c>
      <c r="AC80" s="14" t="s">
        <v>2137</v>
      </c>
      <c r="AD80" s="14" t="s">
        <v>1320</v>
      </c>
      <c r="AE80" s="14" t="s">
        <v>3295</v>
      </c>
      <c r="AF80" s="14" t="s">
        <v>2248</v>
      </c>
    </row>
    <row r="81" ht="168.0" customHeight="1">
      <c r="A81" s="10" t="s">
        <v>3297</v>
      </c>
      <c r="B81" s="10" t="s">
        <v>5033</v>
      </c>
      <c r="C81" s="10" t="s">
        <v>3298</v>
      </c>
      <c r="D81" s="10" t="s">
        <v>1906</v>
      </c>
      <c r="E81" s="10" t="s">
        <v>1906</v>
      </c>
      <c r="F81" s="10" t="s">
        <v>1907</v>
      </c>
      <c r="G81" s="10" t="s">
        <v>1509</v>
      </c>
      <c r="H81" s="10" t="s">
        <v>3303</v>
      </c>
      <c r="I81" s="10" t="s">
        <v>3304</v>
      </c>
      <c r="J81" s="10" t="s">
        <v>3302</v>
      </c>
      <c r="K81" s="10" t="s">
        <v>3309</v>
      </c>
      <c r="L81" s="10" t="s">
        <v>5044</v>
      </c>
      <c r="M81" s="10" t="s">
        <v>1912</v>
      </c>
      <c r="N81" s="10" t="s">
        <v>5046</v>
      </c>
      <c r="O81" s="10" t="s">
        <v>1559</v>
      </c>
      <c r="P81" s="10" t="s">
        <v>1361</v>
      </c>
      <c r="Q81" s="10" t="s">
        <v>1361</v>
      </c>
      <c r="R81" s="10" t="s">
        <v>1361</v>
      </c>
      <c r="S81" s="10" t="s">
        <v>1361</v>
      </c>
      <c r="T81" s="10" t="s">
        <v>1914</v>
      </c>
      <c r="U81" s="10" t="s">
        <v>1361</v>
      </c>
      <c r="V81" s="10" t="s">
        <v>1916</v>
      </c>
      <c r="W81" s="14" t="s">
        <v>2484</v>
      </c>
      <c r="X81" s="14" t="s">
        <v>5055</v>
      </c>
      <c r="Y81" s="14" t="s">
        <v>5056</v>
      </c>
      <c r="Z81" s="14" t="s">
        <v>5059</v>
      </c>
      <c r="AA81" s="15">
        <v>42.0</v>
      </c>
      <c r="AB81" s="14" t="s">
        <v>2245</v>
      </c>
      <c r="AC81" s="14" t="s">
        <v>3311</v>
      </c>
      <c r="AD81" s="14" t="s">
        <v>1320</v>
      </c>
      <c r="AE81" s="14" t="s">
        <v>3312</v>
      </c>
      <c r="AF81" s="14" t="s">
        <v>3313</v>
      </c>
    </row>
    <row r="82" ht="168.0" customHeight="1">
      <c r="A82" s="10" t="s">
        <v>3315</v>
      </c>
      <c r="B82" s="10" t="s">
        <v>5073</v>
      </c>
      <c r="C82" s="10" t="s">
        <v>3316</v>
      </c>
      <c r="D82" s="10" t="s">
        <v>1906</v>
      </c>
      <c r="E82" s="10" t="s">
        <v>1906</v>
      </c>
      <c r="F82" s="10" t="s">
        <v>1907</v>
      </c>
      <c r="G82" s="10" t="s">
        <v>1509</v>
      </c>
      <c r="H82" s="10" t="s">
        <v>3322</v>
      </c>
      <c r="I82" s="10" t="s">
        <v>3323</v>
      </c>
      <c r="J82" s="10" t="s">
        <v>3320</v>
      </c>
      <c r="K82" s="10" t="s">
        <v>3330</v>
      </c>
      <c r="L82" s="10" t="s">
        <v>5078</v>
      </c>
      <c r="M82" s="10" t="s">
        <v>1912</v>
      </c>
      <c r="N82" s="10" t="s">
        <v>5083</v>
      </c>
      <c r="O82" s="10" t="s">
        <v>1559</v>
      </c>
      <c r="P82" s="10" t="s">
        <v>1361</v>
      </c>
      <c r="Q82" s="10" t="s">
        <v>1361</v>
      </c>
      <c r="R82" s="10" t="s">
        <v>1361</v>
      </c>
      <c r="S82" s="10" t="s">
        <v>1361</v>
      </c>
      <c r="T82" s="10" t="s">
        <v>1914</v>
      </c>
      <c r="U82" s="10" t="s">
        <v>1361</v>
      </c>
      <c r="V82" s="10" t="s">
        <v>1916</v>
      </c>
      <c r="W82" s="14" t="s">
        <v>5088</v>
      </c>
      <c r="X82" s="14" t="s">
        <v>5089</v>
      </c>
      <c r="Y82" s="14" t="s">
        <v>5091</v>
      </c>
      <c r="Z82" s="14" t="s">
        <v>5094</v>
      </c>
      <c r="AA82" s="15">
        <v>42.0</v>
      </c>
      <c r="AB82" s="14" t="s">
        <v>2245</v>
      </c>
      <c r="AC82" s="14" t="s">
        <v>2137</v>
      </c>
      <c r="AD82" s="14" t="s">
        <v>1320</v>
      </c>
      <c r="AE82" s="14" t="s">
        <v>3331</v>
      </c>
      <c r="AF82" s="14" t="s">
        <v>2248</v>
      </c>
    </row>
    <row r="83" ht="207.0" customHeight="1">
      <c r="A83" s="10" t="s">
        <v>3332</v>
      </c>
      <c r="B83" s="10" t="s">
        <v>5104</v>
      </c>
      <c r="C83" s="10" t="s">
        <v>3333</v>
      </c>
      <c r="D83" s="10" t="s">
        <v>1906</v>
      </c>
      <c r="E83" s="10" t="s">
        <v>1906</v>
      </c>
      <c r="F83" s="10" t="s">
        <v>1907</v>
      </c>
      <c r="G83" s="10" t="s">
        <v>1509</v>
      </c>
      <c r="H83" s="10" t="s">
        <v>3336</v>
      </c>
      <c r="I83" s="10" t="s">
        <v>3338</v>
      </c>
      <c r="J83" s="10" t="s">
        <v>3335</v>
      </c>
      <c r="K83" s="10" t="s">
        <v>3345</v>
      </c>
      <c r="L83" s="10" t="s">
        <v>5119</v>
      </c>
      <c r="M83" s="10" t="s">
        <v>1912</v>
      </c>
      <c r="N83" s="10" t="s">
        <v>5121</v>
      </c>
      <c r="O83" s="10" t="s">
        <v>1559</v>
      </c>
      <c r="P83" s="10" t="s">
        <v>1361</v>
      </c>
      <c r="Q83" s="10" t="s">
        <v>1361</v>
      </c>
      <c r="R83" s="10" t="s">
        <v>1361</v>
      </c>
      <c r="S83" s="10" t="s">
        <v>1361</v>
      </c>
      <c r="T83" s="10" t="s">
        <v>1914</v>
      </c>
      <c r="U83" s="10" t="s">
        <v>1361</v>
      </c>
      <c r="V83" s="10" t="s">
        <v>1916</v>
      </c>
      <c r="W83" s="14" t="s">
        <v>5135</v>
      </c>
      <c r="X83" s="14" t="s">
        <v>5138</v>
      </c>
      <c r="Y83" s="14" t="s">
        <v>5139</v>
      </c>
      <c r="Z83" s="14" t="s">
        <v>5140</v>
      </c>
      <c r="AA83" s="15">
        <v>42.0</v>
      </c>
      <c r="AB83" s="14" t="s">
        <v>2245</v>
      </c>
      <c r="AC83" s="14" t="s">
        <v>3346</v>
      </c>
      <c r="AD83" s="14" t="s">
        <v>1320</v>
      </c>
      <c r="AE83" s="14" t="s">
        <v>3348</v>
      </c>
      <c r="AF83" s="14" t="s">
        <v>3349</v>
      </c>
    </row>
    <row r="84" ht="180.75" customHeight="1">
      <c r="A84" s="10" t="s">
        <v>3350</v>
      </c>
      <c r="B84" s="10" t="s">
        <v>5143</v>
      </c>
      <c r="C84" s="10" t="s">
        <v>3352</v>
      </c>
      <c r="D84" s="10" t="s">
        <v>1906</v>
      </c>
      <c r="E84" s="10" t="s">
        <v>1906</v>
      </c>
      <c r="F84" s="10" t="s">
        <v>1907</v>
      </c>
      <c r="G84" s="10" t="s">
        <v>1509</v>
      </c>
      <c r="H84" s="10" t="s">
        <v>3355</v>
      </c>
      <c r="I84" s="10" t="s">
        <v>2072</v>
      </c>
      <c r="J84" s="10" t="s">
        <v>3354</v>
      </c>
      <c r="K84" s="10" t="s">
        <v>3363</v>
      </c>
      <c r="L84" s="10" t="s">
        <v>5153</v>
      </c>
      <c r="M84" s="10" t="s">
        <v>1912</v>
      </c>
      <c r="N84" s="10" t="s">
        <v>5154</v>
      </c>
      <c r="O84" s="10" t="s">
        <v>1559</v>
      </c>
      <c r="P84" s="10" t="s">
        <v>1361</v>
      </c>
      <c r="Q84" s="10" t="s">
        <v>1361</v>
      </c>
      <c r="R84" s="10" t="s">
        <v>1361</v>
      </c>
      <c r="S84" s="10" t="s">
        <v>1361</v>
      </c>
      <c r="T84" s="10" t="s">
        <v>1914</v>
      </c>
      <c r="U84" s="10" t="s">
        <v>1361</v>
      </c>
      <c r="V84" s="10" t="s">
        <v>1916</v>
      </c>
      <c r="W84" s="14" t="s">
        <v>5157</v>
      </c>
      <c r="X84" s="14" t="s">
        <v>5158</v>
      </c>
      <c r="Y84" s="14" t="s">
        <v>5159</v>
      </c>
      <c r="Z84" s="14" t="s">
        <v>5162</v>
      </c>
      <c r="AA84" s="15">
        <v>42.0</v>
      </c>
      <c r="AB84" s="14" t="s">
        <v>2245</v>
      </c>
      <c r="AC84" s="14" t="s">
        <v>2137</v>
      </c>
      <c r="AD84" s="14" t="s">
        <v>1320</v>
      </c>
      <c r="AE84" s="14" t="s">
        <v>3364</v>
      </c>
      <c r="AF84" s="14" t="s">
        <v>2248</v>
      </c>
    </row>
    <row r="85" ht="576.75" customHeight="1">
      <c r="A85" s="10" t="s">
        <v>3365</v>
      </c>
      <c r="B85" s="10" t="s">
        <v>5172</v>
      </c>
      <c r="C85" s="10" t="s">
        <v>3366</v>
      </c>
      <c r="D85" s="10" t="s">
        <v>1906</v>
      </c>
      <c r="E85" s="10" t="s">
        <v>1906</v>
      </c>
      <c r="F85" s="10" t="s">
        <v>1907</v>
      </c>
      <c r="G85" s="10" t="s">
        <v>1509</v>
      </c>
      <c r="H85" s="10" t="s">
        <v>3370</v>
      </c>
      <c r="I85" s="10" t="s">
        <v>3371</v>
      </c>
      <c r="J85" s="10" t="s">
        <v>3368</v>
      </c>
      <c r="K85" s="10" t="s">
        <v>3377</v>
      </c>
      <c r="L85" s="10" t="s">
        <v>5182</v>
      </c>
      <c r="M85" s="10" t="s">
        <v>1912</v>
      </c>
      <c r="N85" s="10" t="s">
        <v>5184</v>
      </c>
      <c r="O85" s="10" t="s">
        <v>1559</v>
      </c>
      <c r="P85" s="10" t="s">
        <v>1361</v>
      </c>
      <c r="Q85" s="10" t="s">
        <v>1361</v>
      </c>
      <c r="R85" s="10" t="s">
        <v>1361</v>
      </c>
      <c r="S85" s="10" t="s">
        <v>1361</v>
      </c>
      <c r="T85" s="10" t="s">
        <v>1914</v>
      </c>
      <c r="U85" s="10" t="s">
        <v>1361</v>
      </c>
      <c r="V85" s="10" t="s">
        <v>1916</v>
      </c>
      <c r="W85" s="14" t="s">
        <v>5190</v>
      </c>
      <c r="X85" s="14" t="s">
        <v>5192</v>
      </c>
      <c r="Y85" s="14" t="s">
        <v>5194</v>
      </c>
      <c r="Z85" s="14" t="s">
        <v>5197</v>
      </c>
      <c r="AA85" s="15">
        <v>42.0</v>
      </c>
      <c r="AB85" s="14" t="s">
        <v>2245</v>
      </c>
      <c r="AC85" s="14" t="s">
        <v>2137</v>
      </c>
      <c r="AD85" s="14" t="s">
        <v>1320</v>
      </c>
      <c r="AE85" s="14" t="s">
        <v>3381</v>
      </c>
      <c r="AF85" s="14" t="s">
        <v>2248</v>
      </c>
    </row>
    <row r="86" ht="366.0" customHeight="1">
      <c r="A86" s="10" t="s">
        <v>3382</v>
      </c>
      <c r="B86" s="10" t="s">
        <v>5212</v>
      </c>
      <c r="C86" s="10" t="s">
        <v>3383</v>
      </c>
      <c r="D86" s="10" t="s">
        <v>1906</v>
      </c>
      <c r="E86" s="10" t="s">
        <v>1906</v>
      </c>
      <c r="F86" s="10" t="s">
        <v>1907</v>
      </c>
      <c r="G86" s="10" t="s">
        <v>1509</v>
      </c>
      <c r="H86" s="10" t="s">
        <v>3389</v>
      </c>
      <c r="I86" s="10" t="s">
        <v>2072</v>
      </c>
      <c r="J86" s="10" t="s">
        <v>5224</v>
      </c>
      <c r="K86" s="10" t="s">
        <v>3398</v>
      </c>
      <c r="L86" s="10" t="s">
        <v>5226</v>
      </c>
      <c r="M86" s="10" t="s">
        <v>1912</v>
      </c>
      <c r="N86" s="10" t="s">
        <v>5227</v>
      </c>
      <c r="O86" s="10" t="s">
        <v>1559</v>
      </c>
      <c r="P86" s="10" t="s">
        <v>1361</v>
      </c>
      <c r="Q86" s="10" t="s">
        <v>1361</v>
      </c>
      <c r="R86" s="10" t="s">
        <v>1361</v>
      </c>
      <c r="S86" s="10" t="s">
        <v>1361</v>
      </c>
      <c r="T86" s="10" t="s">
        <v>5230</v>
      </c>
      <c r="U86" s="10" t="s">
        <v>5235</v>
      </c>
      <c r="V86" s="10" t="s">
        <v>5237</v>
      </c>
      <c r="W86" s="14" t="s">
        <v>5240</v>
      </c>
      <c r="X86" s="14" t="s">
        <v>5242</v>
      </c>
      <c r="Y86" s="14" t="s">
        <v>5245</v>
      </c>
      <c r="Z86" s="14" t="s">
        <v>5249</v>
      </c>
      <c r="AA86" s="15">
        <v>42.0</v>
      </c>
      <c r="AB86" s="14" t="s">
        <v>2245</v>
      </c>
      <c r="AC86" s="14" t="s">
        <v>2137</v>
      </c>
      <c r="AD86" s="14" t="s">
        <v>1320</v>
      </c>
      <c r="AE86" s="14" t="s">
        <v>3400</v>
      </c>
      <c r="AF86" s="14" t="s">
        <v>1355</v>
      </c>
    </row>
    <row r="87" ht="1368.75" customHeight="1">
      <c r="A87" s="10" t="s">
        <v>3402</v>
      </c>
      <c r="B87" s="10" t="s">
        <v>5261</v>
      </c>
      <c r="C87" s="10" t="s">
        <v>3403</v>
      </c>
      <c r="D87" s="10" t="s">
        <v>1906</v>
      </c>
      <c r="E87" s="10" t="s">
        <v>1906</v>
      </c>
      <c r="F87" s="10" t="s">
        <v>1907</v>
      </c>
      <c r="G87" s="10" t="s">
        <v>1509</v>
      </c>
      <c r="H87" s="10" t="s">
        <v>3407</v>
      </c>
      <c r="I87" s="10" t="s">
        <v>2072</v>
      </c>
      <c r="J87" s="10" t="s">
        <v>3406</v>
      </c>
      <c r="K87" s="10" t="s">
        <v>3411</v>
      </c>
      <c r="L87" s="10" t="s">
        <v>5265</v>
      </c>
      <c r="M87" s="10" t="s">
        <v>1912</v>
      </c>
      <c r="N87" s="10" t="s">
        <v>5267</v>
      </c>
      <c r="O87" s="10" t="s">
        <v>1559</v>
      </c>
      <c r="P87" s="10" t="s">
        <v>1361</v>
      </c>
      <c r="Q87" s="10" t="s">
        <v>1361</v>
      </c>
      <c r="R87" s="10" t="s">
        <v>1361</v>
      </c>
      <c r="S87" s="10" t="s">
        <v>1361</v>
      </c>
      <c r="T87" s="10" t="s">
        <v>1914</v>
      </c>
      <c r="U87" s="10" t="s">
        <v>1361</v>
      </c>
      <c r="V87" s="10" t="s">
        <v>1916</v>
      </c>
      <c r="W87" s="14" t="s">
        <v>5240</v>
      </c>
      <c r="X87" s="14" t="s">
        <v>5276</v>
      </c>
      <c r="Y87" s="14" t="s">
        <v>5278</v>
      </c>
      <c r="Z87" s="14" t="s">
        <v>5280</v>
      </c>
      <c r="AA87" s="15">
        <v>42.0</v>
      </c>
      <c r="AB87" s="14" t="s">
        <v>2245</v>
      </c>
      <c r="AC87" s="14" t="s">
        <v>2137</v>
      </c>
      <c r="AD87" s="14" t="s">
        <v>1320</v>
      </c>
      <c r="AE87" s="14" t="s">
        <v>3413</v>
      </c>
      <c r="AF87" s="14" t="s">
        <v>2248</v>
      </c>
    </row>
    <row r="88" ht="801.75" customHeight="1">
      <c r="A88" s="10" t="s">
        <v>3415</v>
      </c>
      <c r="B88" s="10" t="s">
        <v>5296</v>
      </c>
      <c r="C88" s="10" t="s">
        <v>3416</v>
      </c>
      <c r="D88" s="10" t="s">
        <v>2070</v>
      </c>
      <c r="E88" s="10" t="s">
        <v>4706</v>
      </c>
      <c r="F88" s="10" t="s">
        <v>1503</v>
      </c>
      <c r="G88" s="10" t="s">
        <v>1509</v>
      </c>
      <c r="H88" s="10" t="s">
        <v>3420</v>
      </c>
      <c r="I88" s="10" t="s">
        <v>2072</v>
      </c>
      <c r="J88" s="10" t="s">
        <v>5300</v>
      </c>
      <c r="K88" s="10" t="s">
        <v>3428</v>
      </c>
      <c r="L88" s="10" t="s">
        <v>5302</v>
      </c>
      <c r="M88" s="10" t="s">
        <v>1912</v>
      </c>
      <c r="N88" s="10" t="s">
        <v>5305</v>
      </c>
      <c r="O88" s="10" t="s">
        <v>1559</v>
      </c>
      <c r="P88" s="10" t="s">
        <v>1361</v>
      </c>
      <c r="Q88" s="10" t="s">
        <v>1361</v>
      </c>
      <c r="R88" s="10" t="s">
        <v>1361</v>
      </c>
      <c r="S88" s="10" t="s">
        <v>1361</v>
      </c>
      <c r="T88" s="10" t="s">
        <v>4718</v>
      </c>
      <c r="U88" s="10" t="s">
        <v>4720</v>
      </c>
      <c r="V88" s="10" t="s">
        <v>4721</v>
      </c>
      <c r="W88" s="14" t="s">
        <v>5312</v>
      </c>
      <c r="X88" s="14" t="s">
        <v>5313</v>
      </c>
      <c r="Y88" s="14" t="s">
        <v>5314</v>
      </c>
      <c r="Z88" s="14" t="s">
        <v>5316</v>
      </c>
      <c r="AA88" s="15">
        <v>42.0</v>
      </c>
      <c r="AB88" s="14" t="s">
        <v>2245</v>
      </c>
      <c r="AC88" s="14" t="s">
        <v>2137</v>
      </c>
      <c r="AD88" s="14" t="s">
        <v>1320</v>
      </c>
      <c r="AE88" s="14" t="s">
        <v>3429</v>
      </c>
      <c r="AF88" s="14" t="s">
        <v>2248</v>
      </c>
    </row>
    <row r="89" ht="498.0" customHeight="1">
      <c r="A89" s="10" t="s">
        <v>3430</v>
      </c>
      <c r="B89" s="10" t="s">
        <v>5325</v>
      </c>
      <c r="C89" s="10" t="s">
        <v>3431</v>
      </c>
      <c r="D89" s="10" t="s">
        <v>1906</v>
      </c>
      <c r="E89" s="10" t="s">
        <v>1906</v>
      </c>
      <c r="F89" s="10" t="s">
        <v>1907</v>
      </c>
      <c r="G89" s="10" t="s">
        <v>1509</v>
      </c>
      <c r="H89" s="10" t="s">
        <v>3434</v>
      </c>
      <c r="I89" s="10" t="s">
        <v>3435</v>
      </c>
      <c r="J89" s="10" t="s">
        <v>3433</v>
      </c>
      <c r="K89" s="10" t="s">
        <v>3449</v>
      </c>
      <c r="L89" s="10" t="s">
        <v>5336</v>
      </c>
      <c r="M89" s="10" t="s">
        <v>1912</v>
      </c>
      <c r="N89" s="10" t="s">
        <v>5337</v>
      </c>
      <c r="O89" s="10" t="s">
        <v>1559</v>
      </c>
      <c r="P89" s="10" t="s">
        <v>1361</v>
      </c>
      <c r="Q89" s="10" t="s">
        <v>1361</v>
      </c>
      <c r="R89" s="10" t="s">
        <v>1361</v>
      </c>
      <c r="S89" s="10" t="s">
        <v>1361</v>
      </c>
      <c r="T89" s="10" t="s">
        <v>1914</v>
      </c>
      <c r="U89" s="10" t="s">
        <v>1361</v>
      </c>
      <c r="V89" s="10" t="s">
        <v>1916</v>
      </c>
      <c r="W89" s="14" t="s">
        <v>5342</v>
      </c>
      <c r="X89" s="14" t="s">
        <v>5343</v>
      </c>
      <c r="Y89" s="14" t="s">
        <v>5345</v>
      </c>
      <c r="Z89" s="14" t="s">
        <v>5350</v>
      </c>
      <c r="AA89" s="15">
        <v>42.0</v>
      </c>
      <c r="AB89" s="14" t="s">
        <v>2245</v>
      </c>
      <c r="AC89" s="14" t="s">
        <v>2137</v>
      </c>
      <c r="AD89" s="14" t="s">
        <v>1320</v>
      </c>
      <c r="AE89" s="14" t="s">
        <v>3452</v>
      </c>
      <c r="AF89" s="14" t="s">
        <v>2248</v>
      </c>
    </row>
    <row r="90" ht="471.75" customHeight="1">
      <c r="A90" s="10" t="s">
        <v>2998</v>
      </c>
      <c r="B90" s="10" t="s">
        <v>5360</v>
      </c>
      <c r="C90" s="10" t="s">
        <v>3001</v>
      </c>
      <c r="D90" s="10" t="s">
        <v>1906</v>
      </c>
      <c r="E90" s="10" t="s">
        <v>2313</v>
      </c>
      <c r="F90" s="10" t="s">
        <v>1503</v>
      </c>
      <c r="G90" s="10" t="s">
        <v>1509</v>
      </c>
      <c r="H90" s="10" t="s">
        <v>3006</v>
      </c>
      <c r="I90" s="10" t="s">
        <v>3007</v>
      </c>
      <c r="J90" s="10" t="s">
        <v>5366</v>
      </c>
      <c r="K90" s="10" t="s">
        <v>3016</v>
      </c>
      <c r="L90" s="10" t="s">
        <v>5368</v>
      </c>
      <c r="M90" s="10" t="s">
        <v>1912</v>
      </c>
      <c r="N90" s="10" t="s">
        <v>5369</v>
      </c>
      <c r="O90" s="10" t="s">
        <v>1559</v>
      </c>
      <c r="P90" s="10" t="s">
        <v>1361</v>
      </c>
      <c r="Q90" s="10" t="s">
        <v>1361</v>
      </c>
      <c r="R90" s="10" t="s">
        <v>1361</v>
      </c>
      <c r="S90" s="10" t="s">
        <v>1361</v>
      </c>
      <c r="T90" s="10" t="s">
        <v>4682</v>
      </c>
      <c r="U90" s="10" t="s">
        <v>4684</v>
      </c>
      <c r="V90" s="10" t="s">
        <v>4685</v>
      </c>
      <c r="W90" s="14" t="s">
        <v>5373</v>
      </c>
      <c r="X90" s="14" t="s">
        <v>5375</v>
      </c>
      <c r="Y90" s="14" t="s">
        <v>5376</v>
      </c>
      <c r="Z90" s="14" t="s">
        <v>5380</v>
      </c>
      <c r="AA90" s="15">
        <v>42.0</v>
      </c>
      <c r="AB90" s="14" t="s">
        <v>2245</v>
      </c>
      <c r="AC90" s="14" t="s">
        <v>2137</v>
      </c>
      <c r="AD90" s="14" t="s">
        <v>1320</v>
      </c>
      <c r="AE90" s="14" t="s">
        <v>3022</v>
      </c>
      <c r="AF90" s="14" t="s">
        <v>2248</v>
      </c>
    </row>
    <row r="91" ht="2306.25" customHeight="1">
      <c r="A91" s="10" t="s">
        <v>2328</v>
      </c>
      <c r="B91" s="10" t="s">
        <v>2683</v>
      </c>
      <c r="C91" s="10" t="s">
        <v>2331</v>
      </c>
      <c r="D91" s="10" t="s">
        <v>1906</v>
      </c>
      <c r="E91" s="10" t="s">
        <v>2105</v>
      </c>
      <c r="F91" s="10" t="s">
        <v>1503</v>
      </c>
      <c r="G91" s="10" t="s">
        <v>1509</v>
      </c>
      <c r="H91" s="10" t="s">
        <v>4361</v>
      </c>
      <c r="I91" s="10" t="s">
        <v>4362</v>
      </c>
      <c r="J91" s="10" t="s">
        <v>5388</v>
      </c>
      <c r="K91" s="10" t="s">
        <v>4372</v>
      </c>
      <c r="L91" s="10" t="s">
        <v>5389</v>
      </c>
      <c r="M91" s="10" t="s">
        <v>5390</v>
      </c>
      <c r="N91" s="10" t="s">
        <v>5391</v>
      </c>
      <c r="O91" s="10" t="s">
        <v>1559</v>
      </c>
      <c r="P91" s="10" t="s">
        <v>1361</v>
      </c>
      <c r="Q91" s="10" t="s">
        <v>1361</v>
      </c>
      <c r="R91" s="10" t="s">
        <v>1361</v>
      </c>
      <c r="S91" s="10" t="s">
        <v>1361</v>
      </c>
      <c r="T91" s="10" t="s">
        <v>2119</v>
      </c>
      <c r="U91" s="10" t="s">
        <v>5400</v>
      </c>
      <c r="V91" s="10" t="s">
        <v>2122</v>
      </c>
      <c r="W91" s="14" t="s">
        <v>5402</v>
      </c>
      <c r="X91" s="14" t="s">
        <v>5404</v>
      </c>
      <c r="Y91" s="14" t="s">
        <v>5409</v>
      </c>
      <c r="Z91" s="14" t="s">
        <v>5411</v>
      </c>
      <c r="AA91" s="15">
        <v>34.0</v>
      </c>
      <c r="AB91" s="14" t="s">
        <v>1352</v>
      </c>
      <c r="AC91" s="14" t="s">
        <v>2137</v>
      </c>
      <c r="AD91" s="14" t="s">
        <v>1353</v>
      </c>
      <c r="AE91" s="14" t="s">
        <v>2343</v>
      </c>
      <c r="AF91" s="14" t="s">
        <v>2141</v>
      </c>
    </row>
    <row r="92" ht="444.75" customHeight="1">
      <c r="A92" s="10" t="s">
        <v>2162</v>
      </c>
      <c r="B92" s="10" t="s">
        <v>5421</v>
      </c>
      <c r="C92" s="10" t="s">
        <v>2164</v>
      </c>
      <c r="D92" s="10" t="s">
        <v>1906</v>
      </c>
      <c r="E92" s="10" t="s">
        <v>2105</v>
      </c>
      <c r="F92" s="10" t="s">
        <v>1503</v>
      </c>
      <c r="G92" s="10" t="s">
        <v>1509</v>
      </c>
      <c r="H92" s="10" t="s">
        <v>4333</v>
      </c>
      <c r="I92" s="10" t="s">
        <v>4335</v>
      </c>
      <c r="J92" s="10" t="s">
        <v>5424</v>
      </c>
      <c r="K92" s="10" t="s">
        <v>4353</v>
      </c>
      <c r="L92" s="10" t="s">
        <v>5426</v>
      </c>
      <c r="M92" s="10" t="s">
        <v>5427</v>
      </c>
      <c r="N92" s="10" t="s">
        <v>5428</v>
      </c>
      <c r="O92" s="10" t="s">
        <v>1559</v>
      </c>
      <c r="P92" s="10" t="s">
        <v>1361</v>
      </c>
      <c r="Q92" s="10" t="s">
        <v>1361</v>
      </c>
      <c r="R92" s="10" t="s">
        <v>1361</v>
      </c>
      <c r="S92" s="10" t="s">
        <v>1361</v>
      </c>
      <c r="T92" s="10" t="s">
        <v>2119</v>
      </c>
      <c r="U92" s="10" t="s">
        <v>2121</v>
      </c>
      <c r="V92" s="10" t="s">
        <v>2122</v>
      </c>
      <c r="W92" s="14" t="s">
        <v>5432</v>
      </c>
      <c r="X92" s="14" t="s">
        <v>5434</v>
      </c>
      <c r="Y92" s="14" t="s">
        <v>5439</v>
      </c>
      <c r="Z92" s="14" t="s">
        <v>5440</v>
      </c>
      <c r="AA92" s="15">
        <v>34.0</v>
      </c>
      <c r="AB92" s="14" t="s">
        <v>1352</v>
      </c>
      <c r="AC92" s="14" t="s">
        <v>2137</v>
      </c>
      <c r="AD92" s="14" t="s">
        <v>1353</v>
      </c>
      <c r="AE92" s="14" t="s">
        <v>2169</v>
      </c>
      <c r="AF92" s="14" t="s">
        <v>2141</v>
      </c>
    </row>
    <row r="93" ht="432.0" customHeight="1">
      <c r="A93" s="10" t="s">
        <v>2124</v>
      </c>
      <c r="B93" s="10" t="s">
        <v>5449</v>
      </c>
      <c r="C93" s="10" t="s">
        <v>2127</v>
      </c>
      <c r="D93" s="10" t="s">
        <v>1906</v>
      </c>
      <c r="E93" s="10" t="s">
        <v>2105</v>
      </c>
      <c r="F93" s="10" t="s">
        <v>1503</v>
      </c>
      <c r="G93" s="10" t="s">
        <v>1509</v>
      </c>
      <c r="H93" s="10" t="s">
        <v>4301</v>
      </c>
      <c r="I93" s="10" t="s">
        <v>4302</v>
      </c>
      <c r="J93" s="10" t="s">
        <v>5455</v>
      </c>
      <c r="K93" s="10" t="s">
        <v>4325</v>
      </c>
      <c r="L93" s="10" t="s">
        <v>5458</v>
      </c>
      <c r="M93" s="10" t="s">
        <v>5459</v>
      </c>
      <c r="N93" s="10" t="s">
        <v>5461</v>
      </c>
      <c r="O93" s="10" t="s">
        <v>1559</v>
      </c>
      <c r="P93" s="10" t="s">
        <v>1361</v>
      </c>
      <c r="Q93" s="10" t="s">
        <v>1361</v>
      </c>
      <c r="R93" s="10" t="s">
        <v>1361</v>
      </c>
      <c r="S93" s="10" t="s">
        <v>1361</v>
      </c>
      <c r="T93" s="10" t="s">
        <v>2119</v>
      </c>
      <c r="U93" s="10" t="s">
        <v>2121</v>
      </c>
      <c r="V93" s="10" t="s">
        <v>2122</v>
      </c>
      <c r="W93" s="14" t="s">
        <v>5470</v>
      </c>
      <c r="X93" s="14" t="s">
        <v>5472</v>
      </c>
      <c r="Y93" s="14" t="s">
        <v>5475</v>
      </c>
      <c r="Z93" s="14" t="s">
        <v>5476</v>
      </c>
      <c r="AA93" s="15">
        <v>34.0</v>
      </c>
      <c r="AB93" s="14" t="s">
        <v>1352</v>
      </c>
      <c r="AC93" s="14" t="s">
        <v>2137</v>
      </c>
      <c r="AD93" s="14" t="s">
        <v>1353</v>
      </c>
      <c r="AE93" s="14" t="s">
        <v>2139</v>
      </c>
      <c r="AF93" s="14" t="s">
        <v>2141</v>
      </c>
    </row>
    <row r="94" ht="2622.75" customHeight="1">
      <c r="A94" s="10" t="s">
        <v>3593</v>
      </c>
      <c r="B94" s="10" t="s">
        <v>5486</v>
      </c>
      <c r="C94" s="10" t="s">
        <v>3596</v>
      </c>
      <c r="D94" s="10" t="s">
        <v>1906</v>
      </c>
      <c r="E94" s="10" t="s">
        <v>1906</v>
      </c>
      <c r="F94" s="10" t="s">
        <v>1907</v>
      </c>
      <c r="G94" s="10" t="s">
        <v>1509</v>
      </c>
      <c r="H94" s="10" t="s">
        <v>4619</v>
      </c>
      <c r="I94" s="10" t="s">
        <v>4620</v>
      </c>
      <c r="J94" s="10" t="s">
        <v>3600</v>
      </c>
      <c r="K94" s="10" t="s">
        <v>4629</v>
      </c>
      <c r="L94" s="10" t="s">
        <v>5495</v>
      </c>
      <c r="M94" s="10" t="s">
        <v>5496</v>
      </c>
      <c r="N94" s="10" t="s">
        <v>5497</v>
      </c>
      <c r="O94" s="10" t="s">
        <v>1559</v>
      </c>
      <c r="P94" s="10" t="s">
        <v>1361</v>
      </c>
      <c r="Q94" s="10" t="s">
        <v>1361</v>
      </c>
      <c r="R94" s="10" t="s">
        <v>1361</v>
      </c>
      <c r="S94" s="10" t="s">
        <v>1361</v>
      </c>
      <c r="T94" s="10" t="s">
        <v>1914</v>
      </c>
      <c r="U94" s="10" t="s">
        <v>1361</v>
      </c>
      <c r="V94" s="10" t="s">
        <v>1916</v>
      </c>
      <c r="W94" s="14" t="s">
        <v>5505</v>
      </c>
      <c r="X94" s="14" t="s">
        <v>5507</v>
      </c>
      <c r="Y94" s="14" t="s">
        <v>5509</v>
      </c>
      <c r="Z94" s="14" t="s">
        <v>5511</v>
      </c>
      <c r="AA94" s="15">
        <v>34.0</v>
      </c>
      <c r="AB94" s="14" t="s">
        <v>1352</v>
      </c>
      <c r="AC94" s="14" t="s">
        <v>2137</v>
      </c>
      <c r="AD94" s="14" t="s">
        <v>1353</v>
      </c>
      <c r="AE94" s="14" t="s">
        <v>3603</v>
      </c>
      <c r="AF94" s="14" t="s">
        <v>2141</v>
      </c>
    </row>
    <row r="95" ht="564.0" customHeight="1">
      <c r="A95" s="10" t="s">
        <v>4482</v>
      </c>
      <c r="B95" s="10" t="s">
        <v>2642</v>
      </c>
      <c r="C95" s="10" t="s">
        <v>4485</v>
      </c>
      <c r="D95" s="10" t="s">
        <v>1906</v>
      </c>
      <c r="E95" s="10" t="s">
        <v>1906</v>
      </c>
      <c r="F95" s="10" t="s">
        <v>1907</v>
      </c>
      <c r="G95" s="10" t="s">
        <v>1509</v>
      </c>
      <c r="H95" s="10" t="s">
        <v>5109</v>
      </c>
      <c r="I95" s="10" t="s">
        <v>5110</v>
      </c>
      <c r="J95" s="10" t="s">
        <v>4487</v>
      </c>
      <c r="K95" s="10" t="s">
        <v>5125</v>
      </c>
      <c r="L95" s="10" t="s">
        <v>5525</v>
      </c>
      <c r="M95" s="10" t="s">
        <v>5527</v>
      </c>
      <c r="N95" s="10" t="s">
        <v>5531</v>
      </c>
      <c r="O95" s="10" t="s">
        <v>1559</v>
      </c>
      <c r="P95" s="10" t="s">
        <v>1361</v>
      </c>
      <c r="Q95" s="10" t="s">
        <v>1361</v>
      </c>
      <c r="R95" s="10" t="s">
        <v>1361</v>
      </c>
      <c r="S95" s="10" t="s">
        <v>1361</v>
      </c>
      <c r="T95" s="10" t="s">
        <v>1914</v>
      </c>
      <c r="U95" s="10" t="s">
        <v>1361</v>
      </c>
      <c r="V95" s="10" t="s">
        <v>1916</v>
      </c>
      <c r="W95" s="14" t="s">
        <v>5534</v>
      </c>
      <c r="X95" s="14" t="s">
        <v>5535</v>
      </c>
      <c r="Y95" s="14" t="s">
        <v>5537</v>
      </c>
      <c r="Z95" s="14" t="s">
        <v>5538</v>
      </c>
      <c r="AA95" s="15">
        <v>34.0</v>
      </c>
      <c r="AB95" s="14" t="s">
        <v>1352</v>
      </c>
      <c r="AC95" s="14" t="s">
        <v>2137</v>
      </c>
      <c r="AD95" s="14" t="s">
        <v>1353</v>
      </c>
      <c r="AE95" s="14" t="s">
        <v>4493</v>
      </c>
      <c r="AF95" s="14" t="s">
        <v>2141</v>
      </c>
    </row>
    <row r="96" ht="141.0" customHeight="1">
      <c r="A96" s="10" t="s">
        <v>4523</v>
      </c>
      <c r="B96" s="10" t="s">
        <v>2567</v>
      </c>
      <c r="C96" s="10" t="s">
        <v>4526</v>
      </c>
      <c r="D96" s="10" t="s">
        <v>1906</v>
      </c>
      <c r="E96" s="10" t="s">
        <v>2574</v>
      </c>
      <c r="F96" s="10" t="s">
        <v>1503</v>
      </c>
      <c r="G96" s="10" t="s">
        <v>1509</v>
      </c>
      <c r="H96" s="10" t="s">
        <v>5133</v>
      </c>
      <c r="I96" s="10" t="s">
        <v>5134</v>
      </c>
      <c r="J96" s="10" t="s">
        <v>5565</v>
      </c>
      <c r="K96" s="10" t="s">
        <v>5141</v>
      </c>
      <c r="L96" s="10" t="s">
        <v>5567</v>
      </c>
      <c r="M96" s="10" t="s">
        <v>5568</v>
      </c>
      <c r="N96" s="10" t="s">
        <v>5569</v>
      </c>
      <c r="O96" s="10" t="s">
        <v>1559</v>
      </c>
      <c r="P96" s="10" t="s">
        <v>1361</v>
      </c>
      <c r="Q96" s="10" t="s">
        <v>1361</v>
      </c>
      <c r="R96" s="10" t="s">
        <v>1361</v>
      </c>
      <c r="S96" s="10" t="s">
        <v>1361</v>
      </c>
      <c r="T96" s="10" t="s">
        <v>5570</v>
      </c>
      <c r="U96" s="10" t="s">
        <v>2593</v>
      </c>
      <c r="V96" s="10" t="s">
        <v>5572</v>
      </c>
      <c r="W96" s="14" t="s">
        <v>5574</v>
      </c>
      <c r="X96" s="14" t="s">
        <v>5576</v>
      </c>
      <c r="Y96" s="14" t="s">
        <v>5577</v>
      </c>
      <c r="Z96" s="14" t="s">
        <v>5579</v>
      </c>
      <c r="AA96" s="15">
        <v>34.0</v>
      </c>
      <c r="AB96" s="14" t="s">
        <v>1352</v>
      </c>
      <c r="AC96" s="14" t="s">
        <v>2137</v>
      </c>
      <c r="AD96" s="14" t="s">
        <v>1353</v>
      </c>
      <c r="AE96" s="14" t="s">
        <v>4539</v>
      </c>
      <c r="AF96" s="14" t="s">
        <v>2141</v>
      </c>
    </row>
    <row r="97" ht="141.0" customHeight="1">
      <c r="A97" s="10" t="s">
        <v>533</v>
      </c>
      <c r="B97" s="10" t="s">
        <v>5590</v>
      </c>
      <c r="C97" s="10" t="s">
        <v>4579</v>
      </c>
      <c r="D97" s="10" t="s">
        <v>1906</v>
      </c>
      <c r="E97" s="10" t="s">
        <v>5594</v>
      </c>
      <c r="F97" s="10" t="s">
        <v>1503</v>
      </c>
      <c r="G97" s="10" t="s">
        <v>1509</v>
      </c>
      <c r="H97" s="10" t="s">
        <v>5598</v>
      </c>
      <c r="I97" s="10" t="s">
        <v>5149</v>
      </c>
      <c r="J97" s="10" t="s">
        <v>1793</v>
      </c>
      <c r="K97" s="10" t="s">
        <v>1795</v>
      </c>
      <c r="L97" s="10" t="s">
        <v>5601</v>
      </c>
      <c r="M97" s="10" t="s">
        <v>5602</v>
      </c>
      <c r="N97" s="10" t="s">
        <v>5603</v>
      </c>
      <c r="O97" s="10" t="s">
        <v>1559</v>
      </c>
      <c r="P97" s="10" t="s">
        <v>1361</v>
      </c>
      <c r="Q97" s="10" t="s">
        <v>1361</v>
      </c>
      <c r="R97" s="10" t="s">
        <v>1361</v>
      </c>
      <c r="S97" s="10" t="s">
        <v>1361</v>
      </c>
      <c r="T97" s="10" t="s">
        <v>5611</v>
      </c>
      <c r="U97" s="10" t="s">
        <v>5612</v>
      </c>
      <c r="V97" s="10" t="s">
        <v>5616</v>
      </c>
      <c r="W97" s="14" t="s">
        <v>1847</v>
      </c>
      <c r="X97" s="14" t="s">
        <v>5621</v>
      </c>
      <c r="Y97" s="14" t="s">
        <v>5623</v>
      </c>
      <c r="Z97" s="14" t="s">
        <v>5626</v>
      </c>
      <c r="AA97" s="15">
        <v>34.0</v>
      </c>
      <c r="AB97" s="14" t="s">
        <v>1352</v>
      </c>
      <c r="AC97" s="14" t="s">
        <v>2137</v>
      </c>
      <c r="AD97" s="14" t="s">
        <v>1353</v>
      </c>
      <c r="AE97" s="14" t="s">
        <v>4578</v>
      </c>
      <c r="AF97" s="14" t="s">
        <v>1355</v>
      </c>
    </row>
    <row r="98" ht="186.0" customHeight="1">
      <c r="A98" s="10" t="s">
        <v>4918</v>
      </c>
      <c r="B98" s="10" t="s">
        <v>5637</v>
      </c>
      <c r="C98" s="10" t="s">
        <v>4921</v>
      </c>
      <c r="D98" s="10" t="s">
        <v>1906</v>
      </c>
      <c r="E98" s="10" t="s">
        <v>5594</v>
      </c>
      <c r="F98" s="10" t="s">
        <v>1503</v>
      </c>
      <c r="G98" s="10" t="s">
        <v>1509</v>
      </c>
      <c r="H98" s="10" t="s">
        <v>5642</v>
      </c>
      <c r="I98" s="10" t="s">
        <v>5291</v>
      </c>
      <c r="J98" s="10" t="s">
        <v>1793</v>
      </c>
      <c r="K98" s="10" t="s">
        <v>1795</v>
      </c>
      <c r="L98" s="10" t="s">
        <v>5643</v>
      </c>
      <c r="M98" s="10" t="s">
        <v>1912</v>
      </c>
      <c r="N98" s="10" t="s">
        <v>5644</v>
      </c>
      <c r="O98" s="10" t="s">
        <v>1559</v>
      </c>
      <c r="P98" s="10" t="s">
        <v>1361</v>
      </c>
      <c r="Q98" s="10" t="s">
        <v>1361</v>
      </c>
      <c r="R98" s="10" t="s">
        <v>1361</v>
      </c>
      <c r="S98" s="10" t="s">
        <v>1361</v>
      </c>
      <c r="T98" s="10" t="s">
        <v>5650</v>
      </c>
      <c r="U98" s="10" t="s">
        <v>5652</v>
      </c>
      <c r="V98" s="10" t="s">
        <v>5654</v>
      </c>
      <c r="W98" s="14" t="s">
        <v>5655</v>
      </c>
      <c r="X98" s="14" t="s">
        <v>5657</v>
      </c>
      <c r="Y98" s="14" t="s">
        <v>5658</v>
      </c>
      <c r="Z98" s="14" t="s">
        <v>5659</v>
      </c>
      <c r="AA98" s="15">
        <v>34.0</v>
      </c>
      <c r="AB98" s="14" t="s">
        <v>1352</v>
      </c>
      <c r="AC98" s="14" t="s">
        <v>2137</v>
      </c>
      <c r="AD98" s="14" t="s">
        <v>1353</v>
      </c>
      <c r="AE98" s="14" t="s">
        <v>4920</v>
      </c>
      <c r="AF98" s="14" t="s">
        <v>1355</v>
      </c>
    </row>
    <row r="99" ht="154.5" customHeight="1">
      <c r="A99" s="10" t="s">
        <v>4631</v>
      </c>
      <c r="B99" s="10" t="s">
        <v>5666</v>
      </c>
      <c r="C99" s="10" t="s">
        <v>4633</v>
      </c>
      <c r="D99" s="10" t="s">
        <v>1906</v>
      </c>
      <c r="E99" s="10" t="s">
        <v>1906</v>
      </c>
      <c r="F99" s="10" t="s">
        <v>1907</v>
      </c>
      <c r="G99" s="10" t="s">
        <v>1509</v>
      </c>
      <c r="H99" s="10" t="s">
        <v>5177</v>
      </c>
      <c r="I99" s="10" t="s">
        <v>5178</v>
      </c>
      <c r="J99" s="10" t="s">
        <v>1793</v>
      </c>
      <c r="K99" s="10" t="s">
        <v>1795</v>
      </c>
      <c r="L99" s="10" t="s">
        <v>5667</v>
      </c>
      <c r="M99" s="10" t="s">
        <v>1912</v>
      </c>
      <c r="N99" s="10" t="s">
        <v>5668</v>
      </c>
      <c r="O99" s="10" t="s">
        <v>1559</v>
      </c>
      <c r="P99" s="10" t="s">
        <v>1361</v>
      </c>
      <c r="Q99" s="10" t="s">
        <v>1361</v>
      </c>
      <c r="R99" s="10" t="s">
        <v>1361</v>
      </c>
      <c r="S99" s="10" t="s">
        <v>1361</v>
      </c>
      <c r="T99" s="10" t="s">
        <v>1914</v>
      </c>
      <c r="U99" s="10" t="s">
        <v>1361</v>
      </c>
      <c r="V99" s="10" t="s">
        <v>1916</v>
      </c>
      <c r="W99" s="14" t="s">
        <v>5670</v>
      </c>
      <c r="X99" s="14" t="s">
        <v>5671</v>
      </c>
      <c r="Y99" s="14" t="s">
        <v>5672</v>
      </c>
      <c r="Z99" s="14" t="s">
        <v>5674</v>
      </c>
      <c r="AA99" s="15">
        <v>34.0</v>
      </c>
      <c r="AB99" s="14" t="s">
        <v>1352</v>
      </c>
      <c r="AC99" s="14" t="s">
        <v>2137</v>
      </c>
      <c r="AD99" s="14" t="s">
        <v>1353</v>
      </c>
      <c r="AE99" s="14" t="s">
        <v>4643</v>
      </c>
      <c r="AF99" s="14" t="s">
        <v>2141</v>
      </c>
    </row>
    <row r="100" ht="141.0" customHeight="1">
      <c r="A100" s="10" t="s">
        <v>4644</v>
      </c>
      <c r="B100" s="10" t="s">
        <v>5676</v>
      </c>
      <c r="C100" s="10" t="s">
        <v>4646</v>
      </c>
      <c r="D100" s="10" t="s">
        <v>1906</v>
      </c>
      <c r="E100" s="10" t="s">
        <v>5682</v>
      </c>
      <c r="F100" s="10" t="s">
        <v>1503</v>
      </c>
      <c r="G100" s="10" t="s">
        <v>1509</v>
      </c>
      <c r="H100" s="10" t="s">
        <v>5196</v>
      </c>
      <c r="I100" s="10" t="s">
        <v>5198</v>
      </c>
      <c r="J100" s="10" t="s">
        <v>1793</v>
      </c>
      <c r="K100" s="10" t="s">
        <v>1795</v>
      </c>
      <c r="L100" s="10" t="s">
        <v>5685</v>
      </c>
      <c r="M100" s="10" t="s">
        <v>1912</v>
      </c>
      <c r="N100" s="10" t="s">
        <v>5686</v>
      </c>
      <c r="O100" s="10" t="s">
        <v>1559</v>
      </c>
      <c r="P100" s="10" t="s">
        <v>1361</v>
      </c>
      <c r="Q100" s="10" t="s">
        <v>1361</v>
      </c>
      <c r="R100" s="10" t="s">
        <v>1361</v>
      </c>
      <c r="S100" s="10" t="s">
        <v>1361</v>
      </c>
      <c r="T100" s="10" t="s">
        <v>5697</v>
      </c>
      <c r="U100" s="10" t="s">
        <v>5698</v>
      </c>
      <c r="V100" s="10" t="s">
        <v>5700</v>
      </c>
      <c r="W100" s="14" t="s">
        <v>5701</v>
      </c>
      <c r="X100" s="14" t="s">
        <v>5702</v>
      </c>
      <c r="Y100" s="14" t="s">
        <v>5704</v>
      </c>
      <c r="Z100" s="14" t="s">
        <v>5709</v>
      </c>
      <c r="AA100" s="15">
        <v>34.0</v>
      </c>
      <c r="AB100" s="14" t="s">
        <v>1352</v>
      </c>
      <c r="AC100" s="14" t="s">
        <v>2137</v>
      </c>
      <c r="AD100" s="14" t="s">
        <v>1353</v>
      </c>
      <c r="AE100" s="14" t="s">
        <v>4657</v>
      </c>
      <c r="AF100" s="14" t="s">
        <v>2141</v>
      </c>
    </row>
    <row r="101" ht="216.0" customHeight="1">
      <c r="A101" s="10" t="s">
        <v>4664</v>
      </c>
      <c r="B101" s="10" t="s">
        <v>5717</v>
      </c>
      <c r="C101" s="10" t="s">
        <v>4666</v>
      </c>
      <c r="D101" s="10" t="s">
        <v>1906</v>
      </c>
      <c r="E101" s="10" t="s">
        <v>1906</v>
      </c>
      <c r="F101" s="10" t="s">
        <v>1907</v>
      </c>
      <c r="G101" s="10" t="s">
        <v>1509</v>
      </c>
      <c r="H101" s="10" t="s">
        <v>5217</v>
      </c>
      <c r="I101" s="10" t="s">
        <v>5218</v>
      </c>
      <c r="J101" s="10" t="s">
        <v>1793</v>
      </c>
      <c r="K101" s="10" t="s">
        <v>1795</v>
      </c>
      <c r="L101" s="10" t="s">
        <v>5722</v>
      </c>
      <c r="M101" s="10" t="s">
        <v>1912</v>
      </c>
      <c r="N101" s="10" t="s">
        <v>5724</v>
      </c>
      <c r="O101" s="10" t="s">
        <v>1559</v>
      </c>
      <c r="P101" s="10" t="s">
        <v>1361</v>
      </c>
      <c r="Q101" s="10" t="s">
        <v>1361</v>
      </c>
      <c r="R101" s="10" t="s">
        <v>1361</v>
      </c>
      <c r="S101" s="10" t="s">
        <v>1361</v>
      </c>
      <c r="T101" s="10" t="s">
        <v>1914</v>
      </c>
      <c r="U101" s="10" t="s">
        <v>1361</v>
      </c>
      <c r="V101" s="10" t="s">
        <v>1916</v>
      </c>
      <c r="W101" s="14" t="s">
        <v>5735</v>
      </c>
      <c r="X101" s="14" t="s">
        <v>5736</v>
      </c>
      <c r="Y101" s="14" t="s">
        <v>5738</v>
      </c>
      <c r="Z101" s="14" t="s">
        <v>5742</v>
      </c>
      <c r="AA101" s="15">
        <v>34.0</v>
      </c>
      <c r="AB101" s="14" t="s">
        <v>1352</v>
      </c>
      <c r="AC101" s="14" t="s">
        <v>2137</v>
      </c>
      <c r="AD101" s="14" t="s">
        <v>1353</v>
      </c>
      <c r="AE101" s="14" t="s">
        <v>4669</v>
      </c>
      <c r="AF101" s="14" t="s">
        <v>2141</v>
      </c>
    </row>
    <row r="102" ht="156.0" customHeight="1">
      <c r="A102" s="10" t="s">
        <v>5150</v>
      </c>
      <c r="B102" s="10" t="s">
        <v>5756</v>
      </c>
      <c r="C102" s="10" t="s">
        <v>5152</v>
      </c>
      <c r="D102" s="10" t="s">
        <v>1906</v>
      </c>
      <c r="E102" s="10" t="s">
        <v>5682</v>
      </c>
      <c r="F102" s="10" t="s">
        <v>1503</v>
      </c>
      <c r="G102" s="10" t="s">
        <v>1509</v>
      </c>
      <c r="H102" s="10" t="s">
        <v>5429</v>
      </c>
      <c r="I102" s="10" t="s">
        <v>5430</v>
      </c>
      <c r="J102" s="10" t="s">
        <v>1793</v>
      </c>
      <c r="K102" s="10" t="s">
        <v>1795</v>
      </c>
      <c r="L102" s="10" t="s">
        <v>5766</v>
      </c>
      <c r="M102" s="10" t="s">
        <v>1912</v>
      </c>
      <c r="N102" s="10" t="s">
        <v>5767</v>
      </c>
      <c r="O102" s="10" t="s">
        <v>1559</v>
      </c>
      <c r="P102" s="10" t="s">
        <v>1361</v>
      </c>
      <c r="Q102" s="10" t="s">
        <v>1361</v>
      </c>
      <c r="R102" s="10" t="s">
        <v>1361</v>
      </c>
      <c r="S102" s="10" t="s">
        <v>1361</v>
      </c>
      <c r="T102" s="10" t="s">
        <v>5697</v>
      </c>
      <c r="U102" s="10" t="s">
        <v>5698</v>
      </c>
      <c r="V102" s="10" t="s">
        <v>5700</v>
      </c>
      <c r="W102" s="14" t="s">
        <v>5775</v>
      </c>
      <c r="X102" s="14" t="s">
        <v>5776</v>
      </c>
      <c r="Y102" s="14" t="s">
        <v>5777</v>
      </c>
      <c r="Z102" s="14" t="s">
        <v>5782</v>
      </c>
      <c r="AA102" s="15">
        <v>34.0</v>
      </c>
      <c r="AB102" s="14" t="s">
        <v>1352</v>
      </c>
      <c r="AC102" s="14" t="s">
        <v>2137</v>
      </c>
      <c r="AD102" s="14" t="s">
        <v>1353</v>
      </c>
      <c r="AE102" s="14" t="s">
        <v>5161</v>
      </c>
      <c r="AF102" s="14" t="s">
        <v>2141</v>
      </c>
    </row>
    <row r="103" ht="201.0" customHeight="1">
      <c r="A103" s="10" t="s">
        <v>4979</v>
      </c>
      <c r="B103" s="10" t="s">
        <v>5790</v>
      </c>
      <c r="C103" s="10" t="s">
        <v>4982</v>
      </c>
      <c r="D103" s="10" t="s">
        <v>1906</v>
      </c>
      <c r="E103" s="10" t="s">
        <v>1906</v>
      </c>
      <c r="F103" s="10" t="s">
        <v>1907</v>
      </c>
      <c r="G103" s="10" t="s">
        <v>1509</v>
      </c>
      <c r="H103" s="10" t="s">
        <v>5330</v>
      </c>
      <c r="I103" s="10" t="s">
        <v>5331</v>
      </c>
      <c r="J103" s="10" t="s">
        <v>1793</v>
      </c>
      <c r="K103" s="10" t="s">
        <v>1795</v>
      </c>
      <c r="L103" s="10" t="s">
        <v>5798</v>
      </c>
      <c r="M103" s="10" t="s">
        <v>1912</v>
      </c>
      <c r="N103" s="10" t="s">
        <v>5799</v>
      </c>
      <c r="O103" s="10" t="s">
        <v>1559</v>
      </c>
      <c r="P103" s="10" t="s">
        <v>1361</v>
      </c>
      <c r="Q103" s="10" t="s">
        <v>1361</v>
      </c>
      <c r="R103" s="10" t="s">
        <v>1361</v>
      </c>
      <c r="S103" s="10" t="s">
        <v>1361</v>
      </c>
      <c r="T103" s="10" t="s">
        <v>1914</v>
      </c>
      <c r="U103" s="10" t="s">
        <v>1361</v>
      </c>
      <c r="V103" s="10" t="s">
        <v>1916</v>
      </c>
      <c r="W103" s="14" t="s">
        <v>5807</v>
      </c>
      <c r="X103" s="14" t="s">
        <v>5809</v>
      </c>
      <c r="Y103" s="14" t="s">
        <v>5813</v>
      </c>
      <c r="Z103" s="14" t="s">
        <v>5816</v>
      </c>
      <c r="AA103" s="15">
        <v>34.0</v>
      </c>
      <c r="AB103" s="14" t="s">
        <v>1352</v>
      </c>
      <c r="AC103" s="14" t="s">
        <v>2137</v>
      </c>
      <c r="AD103" s="14" t="s">
        <v>1353</v>
      </c>
      <c r="AE103" s="14" t="s">
        <v>4987</v>
      </c>
      <c r="AF103" s="14" t="s">
        <v>2141</v>
      </c>
    </row>
    <row r="104" ht="186.0" customHeight="1">
      <c r="A104" s="10" t="s">
        <v>5038</v>
      </c>
      <c r="B104" s="10" t="s">
        <v>5790</v>
      </c>
      <c r="C104" s="10" t="s">
        <v>5040</v>
      </c>
      <c r="D104" s="10" t="s">
        <v>1906</v>
      </c>
      <c r="E104" s="10" t="s">
        <v>1906</v>
      </c>
      <c r="F104" s="10" t="s">
        <v>1907</v>
      </c>
      <c r="G104" s="10" t="s">
        <v>1509</v>
      </c>
      <c r="H104" s="10" t="s">
        <v>5377</v>
      </c>
      <c r="I104" s="10" t="s">
        <v>5378</v>
      </c>
      <c r="J104" s="10" t="s">
        <v>1793</v>
      </c>
      <c r="K104" s="10" t="s">
        <v>1795</v>
      </c>
      <c r="L104" s="10" t="s">
        <v>5833</v>
      </c>
      <c r="M104" s="10" t="s">
        <v>1912</v>
      </c>
      <c r="N104" s="10" t="s">
        <v>5834</v>
      </c>
      <c r="O104" s="10" t="s">
        <v>1559</v>
      </c>
      <c r="P104" s="10" t="s">
        <v>1361</v>
      </c>
      <c r="Q104" s="10" t="s">
        <v>1361</v>
      </c>
      <c r="R104" s="10" t="s">
        <v>1361</v>
      </c>
      <c r="S104" s="10" t="s">
        <v>1361</v>
      </c>
      <c r="T104" s="10" t="s">
        <v>1914</v>
      </c>
      <c r="U104" s="10" t="s">
        <v>1361</v>
      </c>
      <c r="V104" s="10" t="s">
        <v>1916</v>
      </c>
      <c r="W104" s="14" t="s">
        <v>5843</v>
      </c>
      <c r="X104" s="14" t="s">
        <v>5845</v>
      </c>
      <c r="Y104" s="14" t="s">
        <v>5847</v>
      </c>
      <c r="Z104" s="14" t="s">
        <v>5853</v>
      </c>
      <c r="AA104" s="15">
        <v>34.0</v>
      </c>
      <c r="AB104" s="14" t="s">
        <v>1352</v>
      </c>
      <c r="AC104" s="14" t="s">
        <v>2137</v>
      </c>
      <c r="AD104" s="14" t="s">
        <v>1353</v>
      </c>
      <c r="AE104" s="14" t="s">
        <v>5042</v>
      </c>
      <c r="AF104" s="14" t="s">
        <v>2141</v>
      </c>
    </row>
    <row r="105" ht="154.5" customHeight="1">
      <c r="A105" s="10" t="s">
        <v>4999</v>
      </c>
      <c r="B105" s="10" t="s">
        <v>5870</v>
      </c>
      <c r="C105" s="10" t="s">
        <v>5002</v>
      </c>
      <c r="D105" s="10" t="s">
        <v>1906</v>
      </c>
      <c r="E105" s="10" t="s">
        <v>1906</v>
      </c>
      <c r="F105" s="10" t="s">
        <v>1907</v>
      </c>
      <c r="G105" s="10" t="s">
        <v>1509</v>
      </c>
      <c r="H105" s="10" t="s">
        <v>5358</v>
      </c>
      <c r="I105" s="10" t="s">
        <v>5361</v>
      </c>
      <c r="J105" s="10" t="s">
        <v>1793</v>
      </c>
      <c r="K105" s="10" t="s">
        <v>1795</v>
      </c>
      <c r="L105" s="10" t="s">
        <v>5877</v>
      </c>
      <c r="M105" s="10" t="s">
        <v>1912</v>
      </c>
      <c r="N105" s="10" t="s">
        <v>5883</v>
      </c>
      <c r="O105" s="10" t="s">
        <v>1559</v>
      </c>
      <c r="P105" s="10" t="s">
        <v>1361</v>
      </c>
      <c r="Q105" s="10" t="s">
        <v>1361</v>
      </c>
      <c r="R105" s="10" t="s">
        <v>1361</v>
      </c>
      <c r="S105" s="10" t="s">
        <v>1361</v>
      </c>
      <c r="T105" s="10" t="s">
        <v>1914</v>
      </c>
      <c r="U105" s="10" t="s">
        <v>1361</v>
      </c>
      <c r="V105" s="10" t="s">
        <v>1916</v>
      </c>
      <c r="W105" s="14" t="s">
        <v>5893</v>
      </c>
      <c r="X105" s="14" t="s">
        <v>5896</v>
      </c>
      <c r="Y105" s="14" t="s">
        <v>5900</v>
      </c>
      <c r="Z105" s="14" t="s">
        <v>5902</v>
      </c>
      <c r="AA105" s="15">
        <v>34.0</v>
      </c>
      <c r="AB105" s="14" t="s">
        <v>1352</v>
      </c>
      <c r="AC105" s="14" t="s">
        <v>2137</v>
      </c>
      <c r="AD105" s="14" t="s">
        <v>1353</v>
      </c>
      <c r="AE105" s="14" t="s">
        <v>5007</v>
      </c>
      <c r="AF105" s="14" t="s">
        <v>2141</v>
      </c>
    </row>
    <row r="106" ht="814.5" customHeight="1">
      <c r="A106" s="10" t="s">
        <v>4909</v>
      </c>
      <c r="B106" s="10" t="s">
        <v>5926</v>
      </c>
      <c r="C106" s="10" t="s">
        <v>4911</v>
      </c>
      <c r="D106" s="10" t="s">
        <v>1906</v>
      </c>
      <c r="E106" s="10" t="s">
        <v>1906</v>
      </c>
      <c r="F106" s="10" t="s">
        <v>1907</v>
      </c>
      <c r="G106" s="10" t="s">
        <v>1509</v>
      </c>
      <c r="H106" s="10" t="s">
        <v>5270</v>
      </c>
      <c r="I106" s="10" t="s">
        <v>5271</v>
      </c>
      <c r="J106" s="10" t="s">
        <v>1793</v>
      </c>
      <c r="K106" s="10" t="s">
        <v>1795</v>
      </c>
      <c r="L106" s="10" t="s">
        <v>5934</v>
      </c>
      <c r="M106" s="10" t="s">
        <v>1912</v>
      </c>
      <c r="N106" s="10" t="s">
        <v>5935</v>
      </c>
      <c r="O106" s="10" t="s">
        <v>1559</v>
      </c>
      <c r="P106" s="10" t="s">
        <v>1361</v>
      </c>
      <c r="Q106" s="10" t="s">
        <v>1361</v>
      </c>
      <c r="R106" s="10" t="s">
        <v>1361</v>
      </c>
      <c r="S106" s="10" t="s">
        <v>1361</v>
      </c>
      <c r="T106" s="10" t="s">
        <v>1914</v>
      </c>
      <c r="U106" s="10" t="s">
        <v>1361</v>
      </c>
      <c r="V106" s="10" t="s">
        <v>1916</v>
      </c>
      <c r="W106" s="14" t="s">
        <v>3552</v>
      </c>
      <c r="X106" s="14" t="s">
        <v>5941</v>
      </c>
      <c r="Y106" s="14" t="s">
        <v>5944</v>
      </c>
      <c r="Z106" s="14" t="s">
        <v>5946</v>
      </c>
      <c r="AA106" s="15">
        <v>34.0</v>
      </c>
      <c r="AB106" s="14" t="s">
        <v>1352</v>
      </c>
      <c r="AC106" s="14" t="s">
        <v>2137</v>
      </c>
      <c r="AD106" s="14" t="s">
        <v>1353</v>
      </c>
      <c r="AE106" s="14" t="s">
        <v>4915</v>
      </c>
      <c r="AF106" s="14" t="s">
        <v>2141</v>
      </c>
    </row>
    <row r="107" ht="498.0" customHeight="1">
      <c r="A107" s="10" t="s">
        <v>5213</v>
      </c>
      <c r="B107" s="10" t="s">
        <v>5926</v>
      </c>
      <c r="C107" s="10" t="s">
        <v>5215</v>
      </c>
      <c r="D107" s="10" t="s">
        <v>1906</v>
      </c>
      <c r="E107" s="10" t="s">
        <v>1906</v>
      </c>
      <c r="F107" s="10" t="s">
        <v>1907</v>
      </c>
      <c r="G107" s="10" t="s">
        <v>1509</v>
      </c>
      <c r="H107" s="10" t="s">
        <v>5500</v>
      </c>
      <c r="I107" s="10" t="s">
        <v>5501</v>
      </c>
      <c r="J107" s="10" t="s">
        <v>1793</v>
      </c>
      <c r="K107" s="10" t="s">
        <v>1795</v>
      </c>
      <c r="L107" s="10" t="s">
        <v>5964</v>
      </c>
      <c r="M107" s="10" t="s">
        <v>1912</v>
      </c>
      <c r="N107" s="10" t="s">
        <v>5965</v>
      </c>
      <c r="O107" s="10" t="s">
        <v>1559</v>
      </c>
      <c r="P107" s="10" t="s">
        <v>1361</v>
      </c>
      <c r="Q107" s="10" t="s">
        <v>1361</v>
      </c>
      <c r="R107" s="10" t="s">
        <v>1361</v>
      </c>
      <c r="S107" s="10" t="s">
        <v>1361</v>
      </c>
      <c r="T107" s="10" t="s">
        <v>1914</v>
      </c>
      <c r="U107" s="10" t="s">
        <v>1361</v>
      </c>
      <c r="V107" s="10" t="s">
        <v>1916</v>
      </c>
      <c r="W107" s="14" t="s">
        <v>3552</v>
      </c>
      <c r="X107" s="14" t="s">
        <v>5966</v>
      </c>
      <c r="Y107" s="14" t="s">
        <v>5967</v>
      </c>
      <c r="Z107" s="14" t="s">
        <v>5968</v>
      </c>
      <c r="AA107" s="15">
        <v>34.0</v>
      </c>
      <c r="AB107" s="14" t="s">
        <v>1352</v>
      </c>
      <c r="AC107" s="14" t="s">
        <v>2137</v>
      </c>
      <c r="AD107" s="14" t="s">
        <v>1353</v>
      </c>
      <c r="AE107" s="14" t="s">
        <v>5221</v>
      </c>
      <c r="AF107" s="14" t="s">
        <v>2141</v>
      </c>
    </row>
    <row r="108" ht="524.25" customHeight="1">
      <c r="A108" s="10" t="s">
        <v>5281</v>
      </c>
      <c r="B108" s="10" t="s">
        <v>5926</v>
      </c>
      <c r="C108" s="10" t="s">
        <v>5283</v>
      </c>
      <c r="D108" s="10" t="s">
        <v>1906</v>
      </c>
      <c r="E108" s="10" t="s">
        <v>1906</v>
      </c>
      <c r="F108" s="10" t="s">
        <v>1907</v>
      </c>
      <c r="G108" s="10" t="s">
        <v>1509</v>
      </c>
      <c r="H108" s="10" t="s">
        <v>5529</v>
      </c>
      <c r="I108" s="10" t="s">
        <v>5530</v>
      </c>
      <c r="J108" s="10" t="s">
        <v>1793</v>
      </c>
      <c r="K108" s="10" t="s">
        <v>1795</v>
      </c>
      <c r="L108" s="10" t="s">
        <v>5971</v>
      </c>
      <c r="M108" s="10" t="s">
        <v>1912</v>
      </c>
      <c r="N108" s="10" t="s">
        <v>5973</v>
      </c>
      <c r="O108" s="10" t="s">
        <v>1559</v>
      </c>
      <c r="P108" s="10" t="s">
        <v>1361</v>
      </c>
      <c r="Q108" s="10" t="s">
        <v>1361</v>
      </c>
      <c r="R108" s="10" t="s">
        <v>1361</v>
      </c>
      <c r="S108" s="10" t="s">
        <v>1361</v>
      </c>
      <c r="T108" s="10" t="s">
        <v>1914</v>
      </c>
      <c r="U108" s="10" t="s">
        <v>1361</v>
      </c>
      <c r="V108" s="10" t="s">
        <v>1916</v>
      </c>
      <c r="W108" s="14" t="s">
        <v>3552</v>
      </c>
      <c r="X108" s="14" t="s">
        <v>5985</v>
      </c>
      <c r="Y108" s="14" t="s">
        <v>5988</v>
      </c>
      <c r="Z108" s="14" t="s">
        <v>5989</v>
      </c>
      <c r="AA108" s="15">
        <v>34.0</v>
      </c>
      <c r="AB108" s="14" t="s">
        <v>1352</v>
      </c>
      <c r="AC108" s="14" t="s">
        <v>2137</v>
      </c>
      <c r="AD108" s="14" t="s">
        <v>1353</v>
      </c>
      <c r="AE108" s="14" t="s">
        <v>5287</v>
      </c>
      <c r="AF108" s="14" t="s">
        <v>2141</v>
      </c>
    </row>
    <row r="109" ht="854.25" customHeight="1">
      <c r="A109" s="10" t="s">
        <v>4945</v>
      </c>
      <c r="B109" s="10" t="s">
        <v>5926</v>
      </c>
      <c r="C109" s="10" t="s">
        <v>4948</v>
      </c>
      <c r="D109" s="10" t="s">
        <v>1906</v>
      </c>
      <c r="E109" s="10" t="s">
        <v>1906</v>
      </c>
      <c r="F109" s="10" t="s">
        <v>1907</v>
      </c>
      <c r="G109" s="10" t="s">
        <v>1509</v>
      </c>
      <c r="H109" s="10" t="s">
        <v>5306</v>
      </c>
      <c r="I109" s="10" t="s">
        <v>5307</v>
      </c>
      <c r="J109" s="10" t="s">
        <v>1793</v>
      </c>
      <c r="K109" s="10" t="s">
        <v>1795</v>
      </c>
      <c r="L109" s="10" t="s">
        <v>6014</v>
      </c>
      <c r="M109" s="10" t="s">
        <v>1912</v>
      </c>
      <c r="N109" s="10" t="s">
        <v>6018</v>
      </c>
      <c r="O109" s="10" t="s">
        <v>1559</v>
      </c>
      <c r="P109" s="10" t="s">
        <v>1361</v>
      </c>
      <c r="Q109" s="10" t="s">
        <v>1361</v>
      </c>
      <c r="R109" s="10" t="s">
        <v>1361</v>
      </c>
      <c r="S109" s="10" t="s">
        <v>1361</v>
      </c>
      <c r="T109" s="10" t="s">
        <v>1914</v>
      </c>
      <c r="U109" s="10" t="s">
        <v>1361</v>
      </c>
      <c r="V109" s="10" t="s">
        <v>1916</v>
      </c>
      <c r="W109" s="14" t="s">
        <v>3552</v>
      </c>
      <c r="X109" s="14" t="s">
        <v>6029</v>
      </c>
      <c r="Y109" s="14" t="s">
        <v>6030</v>
      </c>
      <c r="Z109" s="14" t="s">
        <v>6032</v>
      </c>
      <c r="AA109" s="15">
        <v>34.0</v>
      </c>
      <c r="AB109" s="14" t="s">
        <v>1352</v>
      </c>
      <c r="AC109" s="14" t="s">
        <v>2137</v>
      </c>
      <c r="AD109" s="14" t="s">
        <v>1353</v>
      </c>
      <c r="AE109" s="14" t="s">
        <v>4952</v>
      </c>
      <c r="AF109" s="14" t="s">
        <v>2141</v>
      </c>
    </row>
    <row r="110" ht="498.0" customHeight="1">
      <c r="A110" s="10" t="s">
        <v>4967</v>
      </c>
      <c r="B110" s="10" t="s">
        <v>6048</v>
      </c>
      <c r="C110" s="10" t="s">
        <v>4969</v>
      </c>
      <c r="D110" s="10" t="s">
        <v>1906</v>
      </c>
      <c r="E110" s="10" t="s">
        <v>1906</v>
      </c>
      <c r="F110" s="10" t="s">
        <v>1907</v>
      </c>
      <c r="G110" s="10" t="s">
        <v>1509</v>
      </c>
      <c r="H110" s="10" t="s">
        <v>5318</v>
      </c>
      <c r="I110" s="10" t="s">
        <v>5319</v>
      </c>
      <c r="J110" s="10" t="s">
        <v>1793</v>
      </c>
      <c r="K110" s="10" t="s">
        <v>1795</v>
      </c>
      <c r="L110" s="10" t="s">
        <v>6053</v>
      </c>
      <c r="M110" s="10" t="s">
        <v>1912</v>
      </c>
      <c r="N110" s="10" t="s">
        <v>6054</v>
      </c>
      <c r="O110" s="10" t="s">
        <v>1559</v>
      </c>
      <c r="P110" s="10" t="s">
        <v>1361</v>
      </c>
      <c r="Q110" s="10" t="s">
        <v>1361</v>
      </c>
      <c r="R110" s="10" t="s">
        <v>1361</v>
      </c>
      <c r="S110" s="10" t="s">
        <v>1361</v>
      </c>
      <c r="T110" s="10" t="s">
        <v>1914</v>
      </c>
      <c r="U110" s="10" t="s">
        <v>1361</v>
      </c>
      <c r="V110" s="10" t="s">
        <v>1916</v>
      </c>
      <c r="W110" s="14" t="s">
        <v>3552</v>
      </c>
      <c r="X110" s="14" t="s">
        <v>6059</v>
      </c>
      <c r="Y110" s="14" t="s">
        <v>6060</v>
      </c>
      <c r="Z110" s="14" t="s">
        <v>6061</v>
      </c>
      <c r="AA110" s="15">
        <v>34.0</v>
      </c>
      <c r="AB110" s="14" t="s">
        <v>1352</v>
      </c>
      <c r="AC110" s="14" t="s">
        <v>2137</v>
      </c>
      <c r="AD110" s="14" t="s">
        <v>1353</v>
      </c>
      <c r="AE110" s="14" t="s">
        <v>4976</v>
      </c>
      <c r="AF110" s="14" t="s">
        <v>2141</v>
      </c>
    </row>
    <row r="111" ht="471.75" customHeight="1">
      <c r="A111" s="10" t="s">
        <v>4901</v>
      </c>
      <c r="B111" s="10" t="s">
        <v>6048</v>
      </c>
      <c r="C111" s="10" t="s">
        <v>4903</v>
      </c>
      <c r="D111" s="10" t="s">
        <v>1906</v>
      </c>
      <c r="E111" s="10" t="s">
        <v>1906</v>
      </c>
      <c r="F111" s="10" t="s">
        <v>1907</v>
      </c>
      <c r="G111" s="10" t="s">
        <v>1509</v>
      </c>
      <c r="H111" s="10" t="s">
        <v>5257</v>
      </c>
      <c r="I111" s="10" t="s">
        <v>5258</v>
      </c>
      <c r="J111" s="10" t="s">
        <v>1793</v>
      </c>
      <c r="K111" s="10" t="s">
        <v>1795</v>
      </c>
      <c r="L111" s="10" t="s">
        <v>6079</v>
      </c>
      <c r="M111" s="10" t="s">
        <v>1912</v>
      </c>
      <c r="N111" s="10" t="s">
        <v>6084</v>
      </c>
      <c r="O111" s="10" t="s">
        <v>1559</v>
      </c>
      <c r="P111" s="10" t="s">
        <v>1361</v>
      </c>
      <c r="Q111" s="10" t="s">
        <v>1361</v>
      </c>
      <c r="R111" s="10" t="s">
        <v>1361</v>
      </c>
      <c r="S111" s="10" t="s">
        <v>1361</v>
      </c>
      <c r="T111" s="10" t="s">
        <v>1914</v>
      </c>
      <c r="U111" s="10" t="s">
        <v>1361</v>
      </c>
      <c r="V111" s="10" t="s">
        <v>1916</v>
      </c>
      <c r="W111" s="14" t="s">
        <v>6089</v>
      </c>
      <c r="X111" s="14" t="s">
        <v>6090</v>
      </c>
      <c r="Y111" s="14" t="s">
        <v>6092</v>
      </c>
      <c r="Z111" s="14" t="s">
        <v>6095</v>
      </c>
      <c r="AA111" s="15">
        <v>34.0</v>
      </c>
      <c r="AB111" s="14" t="s">
        <v>1352</v>
      </c>
      <c r="AC111" s="14" t="s">
        <v>2137</v>
      </c>
      <c r="AD111" s="14" t="s">
        <v>1353</v>
      </c>
      <c r="AE111" s="14" t="s">
        <v>4908</v>
      </c>
      <c r="AF111" s="14" t="s">
        <v>2141</v>
      </c>
    </row>
    <row r="112" ht="630.0" customHeight="1">
      <c r="A112" s="10" t="s">
        <v>5204</v>
      </c>
      <c r="B112" s="10" t="s">
        <v>6105</v>
      </c>
      <c r="C112" s="10" t="s">
        <v>5206</v>
      </c>
      <c r="D112" s="10" t="s">
        <v>1906</v>
      </c>
      <c r="E112" s="10" t="s">
        <v>1906</v>
      </c>
      <c r="F112" s="10" t="s">
        <v>1907</v>
      </c>
      <c r="G112" s="10" t="s">
        <v>1509</v>
      </c>
      <c r="H112" s="10" t="s">
        <v>5487</v>
      </c>
      <c r="I112" s="10" t="s">
        <v>5488</v>
      </c>
      <c r="J112" s="10" t="s">
        <v>1793</v>
      </c>
      <c r="K112" s="10" t="s">
        <v>1795</v>
      </c>
      <c r="L112" s="10" t="s">
        <v>6114</v>
      </c>
      <c r="M112" s="10" t="s">
        <v>1912</v>
      </c>
      <c r="N112" s="10" t="s">
        <v>6117</v>
      </c>
      <c r="O112" s="10" t="s">
        <v>1559</v>
      </c>
      <c r="P112" s="10" t="s">
        <v>1361</v>
      </c>
      <c r="Q112" s="10" t="s">
        <v>1361</v>
      </c>
      <c r="R112" s="10" t="s">
        <v>1361</v>
      </c>
      <c r="S112" s="10" t="s">
        <v>1361</v>
      </c>
      <c r="T112" s="10" t="s">
        <v>1914</v>
      </c>
      <c r="U112" s="10" t="s">
        <v>1361</v>
      </c>
      <c r="V112" s="10" t="s">
        <v>1916</v>
      </c>
      <c r="W112" s="14" t="s">
        <v>6126</v>
      </c>
      <c r="X112" s="14" t="s">
        <v>6128</v>
      </c>
      <c r="Y112" s="14" t="s">
        <v>6129</v>
      </c>
      <c r="Z112" s="14" t="s">
        <v>6132</v>
      </c>
      <c r="AA112" s="15">
        <v>34.0</v>
      </c>
      <c r="AB112" s="14" t="s">
        <v>1352</v>
      </c>
      <c r="AC112" s="14" t="s">
        <v>2137</v>
      </c>
      <c r="AD112" s="14" t="s">
        <v>1353</v>
      </c>
      <c r="AE112" s="14" t="s">
        <v>5209</v>
      </c>
      <c r="AF112" s="14" t="s">
        <v>2141</v>
      </c>
    </row>
    <row r="113" ht="444.75" customHeight="1">
      <c r="A113" s="10" t="s">
        <v>5124</v>
      </c>
      <c r="B113" s="10" t="s">
        <v>6143</v>
      </c>
      <c r="C113" s="10" t="s">
        <v>5127</v>
      </c>
      <c r="D113" s="10" t="s">
        <v>1906</v>
      </c>
      <c r="E113" s="10" t="s">
        <v>1906</v>
      </c>
      <c r="F113" s="10" t="s">
        <v>1907</v>
      </c>
      <c r="G113" s="10" t="s">
        <v>1509</v>
      </c>
      <c r="H113" s="10" t="s">
        <v>5417</v>
      </c>
      <c r="I113" s="10" t="s">
        <v>5418</v>
      </c>
      <c r="J113" s="10" t="s">
        <v>1793</v>
      </c>
      <c r="K113" s="10" t="s">
        <v>1795</v>
      </c>
      <c r="L113" s="10" t="s">
        <v>6144</v>
      </c>
      <c r="M113" s="10" t="s">
        <v>1912</v>
      </c>
      <c r="N113" s="10" t="s">
        <v>6145</v>
      </c>
      <c r="O113" s="10" t="s">
        <v>1559</v>
      </c>
      <c r="P113" s="10" t="s">
        <v>1361</v>
      </c>
      <c r="Q113" s="10" t="s">
        <v>1361</v>
      </c>
      <c r="R113" s="10" t="s">
        <v>1361</v>
      </c>
      <c r="S113" s="10" t="s">
        <v>1361</v>
      </c>
      <c r="T113" s="10" t="s">
        <v>1914</v>
      </c>
      <c r="U113" s="10" t="s">
        <v>1361</v>
      </c>
      <c r="V113" s="10" t="s">
        <v>1916</v>
      </c>
      <c r="W113" s="14" t="s">
        <v>6146</v>
      </c>
      <c r="X113" s="14" t="s">
        <v>6147</v>
      </c>
      <c r="Y113" s="14" t="s">
        <v>6148</v>
      </c>
      <c r="Z113" s="14" t="s">
        <v>6149</v>
      </c>
      <c r="AA113" s="15">
        <v>34.0</v>
      </c>
      <c r="AB113" s="14" t="s">
        <v>1352</v>
      </c>
      <c r="AC113" s="14" t="s">
        <v>2137</v>
      </c>
      <c r="AD113" s="14" t="s">
        <v>1353</v>
      </c>
      <c r="AE113" s="14" t="s">
        <v>5132</v>
      </c>
      <c r="AF113" s="14" t="s">
        <v>2141</v>
      </c>
    </row>
    <row r="114" ht="682.5" customHeight="1">
      <c r="A114" s="10" t="s">
        <v>5105</v>
      </c>
      <c r="B114" s="10" t="s">
        <v>5790</v>
      </c>
      <c r="C114" s="10" t="s">
        <v>5107</v>
      </c>
      <c r="D114" s="10" t="s">
        <v>1906</v>
      </c>
      <c r="E114" s="10" t="s">
        <v>1906</v>
      </c>
      <c r="F114" s="10" t="s">
        <v>1907</v>
      </c>
      <c r="G114" s="10" t="s">
        <v>1509</v>
      </c>
      <c r="H114" s="10" t="s">
        <v>5393</v>
      </c>
      <c r="I114" s="10" t="s">
        <v>5395</v>
      </c>
      <c r="J114" s="10" t="s">
        <v>1793</v>
      </c>
      <c r="K114" s="10" t="s">
        <v>1795</v>
      </c>
      <c r="L114" s="10" t="s">
        <v>6150</v>
      </c>
      <c r="M114" s="10" t="s">
        <v>1912</v>
      </c>
      <c r="N114" s="10" t="s">
        <v>6151</v>
      </c>
      <c r="O114" s="10" t="s">
        <v>1559</v>
      </c>
      <c r="P114" s="10" t="s">
        <v>1361</v>
      </c>
      <c r="Q114" s="10" t="s">
        <v>1361</v>
      </c>
      <c r="R114" s="10" t="s">
        <v>1361</v>
      </c>
      <c r="S114" s="10" t="s">
        <v>1361</v>
      </c>
      <c r="T114" s="10" t="s">
        <v>1914</v>
      </c>
      <c r="U114" s="10" t="s">
        <v>1361</v>
      </c>
      <c r="V114" s="10" t="s">
        <v>1916</v>
      </c>
      <c r="W114" s="14" t="s">
        <v>6152</v>
      </c>
      <c r="X114" s="14" t="s">
        <v>6153</v>
      </c>
      <c r="Y114" s="14" t="s">
        <v>6154</v>
      </c>
      <c r="Z114" s="14" t="s">
        <v>6155</v>
      </c>
      <c r="AA114" s="15">
        <v>34.0</v>
      </c>
      <c r="AB114" s="14" t="s">
        <v>1352</v>
      </c>
      <c r="AC114" s="14" t="s">
        <v>2137</v>
      </c>
      <c r="AD114" s="14" t="s">
        <v>1353</v>
      </c>
      <c r="AE114" s="14" t="s">
        <v>5115</v>
      </c>
      <c r="AF114" s="14" t="s">
        <v>2141</v>
      </c>
    </row>
    <row r="115" ht="630.0" customHeight="1">
      <c r="A115" s="10" t="s">
        <v>5233</v>
      </c>
      <c r="B115" s="10" t="s">
        <v>6156</v>
      </c>
      <c r="C115" s="10" t="s">
        <v>5239</v>
      </c>
      <c r="D115" s="10" t="s">
        <v>1906</v>
      </c>
      <c r="E115" s="10" t="s">
        <v>1906</v>
      </c>
      <c r="F115" s="10" t="s">
        <v>1907</v>
      </c>
      <c r="G115" s="10" t="s">
        <v>1509</v>
      </c>
      <c r="H115" s="10" t="s">
        <v>6157</v>
      </c>
      <c r="I115" s="10" t="s">
        <v>5517</v>
      </c>
      <c r="J115" s="10" t="s">
        <v>6158</v>
      </c>
      <c r="K115" s="10" t="s">
        <v>1795</v>
      </c>
      <c r="L115" s="10" t="s">
        <v>6159</v>
      </c>
      <c r="M115" s="10" t="s">
        <v>1912</v>
      </c>
      <c r="N115" s="10" t="s">
        <v>6160</v>
      </c>
      <c r="O115" s="10" t="s">
        <v>1559</v>
      </c>
      <c r="P115" s="10" t="s">
        <v>1361</v>
      </c>
      <c r="Q115" s="10" t="s">
        <v>1361</v>
      </c>
      <c r="R115" s="10" t="s">
        <v>1361</v>
      </c>
      <c r="S115" s="10" t="s">
        <v>1361</v>
      </c>
      <c r="T115" s="10" t="s">
        <v>6161</v>
      </c>
      <c r="U115" s="10" t="s">
        <v>1361</v>
      </c>
      <c r="V115" s="10" t="s">
        <v>6162</v>
      </c>
      <c r="W115" s="14" t="s">
        <v>6163</v>
      </c>
      <c r="X115" s="14" t="s">
        <v>6164</v>
      </c>
      <c r="Y115" s="14" t="s">
        <v>6165</v>
      </c>
      <c r="Z115" s="14" t="s">
        <v>6166</v>
      </c>
      <c r="AA115" s="15">
        <v>34.0</v>
      </c>
      <c r="AB115" s="14" t="s">
        <v>1352</v>
      </c>
      <c r="AC115" s="14" t="s">
        <v>2137</v>
      </c>
      <c r="AD115" s="14" t="s">
        <v>1353</v>
      </c>
      <c r="AE115" s="14" t="s">
        <v>5238</v>
      </c>
      <c r="AF115" s="14" t="s">
        <v>1355</v>
      </c>
    </row>
    <row r="116" ht="261.0" customHeight="1">
      <c r="A116" s="10" t="s">
        <v>5023</v>
      </c>
      <c r="B116" s="10" t="s">
        <v>6167</v>
      </c>
      <c r="C116" s="10" t="s">
        <v>5025</v>
      </c>
      <c r="D116" s="10" t="s">
        <v>1906</v>
      </c>
      <c r="E116" s="10" t="s">
        <v>1906</v>
      </c>
      <c r="F116" s="10" t="s">
        <v>1907</v>
      </c>
      <c r="G116" s="10" t="s">
        <v>1509</v>
      </c>
      <c r="H116" s="10" t="s">
        <v>5370</v>
      </c>
      <c r="I116" s="10" t="s">
        <v>5371</v>
      </c>
      <c r="J116" s="10" t="s">
        <v>1793</v>
      </c>
      <c r="K116" s="10" t="s">
        <v>1795</v>
      </c>
      <c r="L116" s="10" t="s">
        <v>6168</v>
      </c>
      <c r="M116" s="10" t="s">
        <v>1912</v>
      </c>
      <c r="N116" s="10" t="s">
        <v>6169</v>
      </c>
      <c r="O116" s="10" t="s">
        <v>1559</v>
      </c>
      <c r="P116" s="10" t="s">
        <v>1361</v>
      </c>
      <c r="Q116" s="10" t="s">
        <v>1361</v>
      </c>
      <c r="R116" s="10" t="s">
        <v>1361</v>
      </c>
      <c r="S116" s="10" t="s">
        <v>1361</v>
      </c>
      <c r="T116" s="10" t="s">
        <v>1914</v>
      </c>
      <c r="U116" s="10" t="s">
        <v>1361</v>
      </c>
      <c r="V116" s="10" t="s">
        <v>1916</v>
      </c>
      <c r="W116" s="14" t="s">
        <v>6170</v>
      </c>
      <c r="X116" s="14" t="s">
        <v>6171</v>
      </c>
      <c r="Y116" s="14" t="s">
        <v>6172</v>
      </c>
      <c r="Z116" s="14" t="s">
        <v>6173</v>
      </c>
      <c r="AA116" s="15">
        <v>34.0</v>
      </c>
      <c r="AB116" s="14" t="s">
        <v>1352</v>
      </c>
      <c r="AC116" s="14" t="s">
        <v>2137</v>
      </c>
      <c r="AD116" s="14" t="s">
        <v>1353</v>
      </c>
      <c r="AE116" s="14" t="s">
        <v>5028</v>
      </c>
      <c r="AF116" s="14" t="s">
        <v>2141</v>
      </c>
    </row>
    <row r="117" ht="220.5" customHeight="1">
      <c r="A117" s="10" t="s">
        <v>5186</v>
      </c>
      <c r="B117" s="10" t="s">
        <v>6174</v>
      </c>
      <c r="C117" s="10" t="s">
        <v>5188</v>
      </c>
      <c r="D117" s="10" t="s">
        <v>1906</v>
      </c>
      <c r="E117" s="10" t="s">
        <v>1906</v>
      </c>
      <c r="F117" s="10" t="s">
        <v>1907</v>
      </c>
      <c r="G117" s="10" t="s">
        <v>1509</v>
      </c>
      <c r="H117" s="10" t="s">
        <v>5477</v>
      </c>
      <c r="I117" s="10" t="s">
        <v>5478</v>
      </c>
      <c r="J117" s="10" t="s">
        <v>1793</v>
      </c>
      <c r="K117" s="10" t="s">
        <v>1795</v>
      </c>
      <c r="L117" s="10" t="s">
        <v>6175</v>
      </c>
      <c r="M117" s="10" t="s">
        <v>1912</v>
      </c>
      <c r="N117" s="10" t="s">
        <v>6176</v>
      </c>
      <c r="O117" s="10" t="s">
        <v>1559</v>
      </c>
      <c r="P117" s="10" t="s">
        <v>1361</v>
      </c>
      <c r="Q117" s="10" t="s">
        <v>1361</v>
      </c>
      <c r="R117" s="10" t="s">
        <v>1361</v>
      </c>
      <c r="S117" s="10" t="s">
        <v>1361</v>
      </c>
      <c r="T117" s="10" t="s">
        <v>1914</v>
      </c>
      <c r="U117" s="10" t="s">
        <v>1361</v>
      </c>
      <c r="V117" s="10" t="s">
        <v>1916</v>
      </c>
      <c r="W117" s="14" t="s">
        <v>6177</v>
      </c>
      <c r="X117" s="14" t="s">
        <v>6178</v>
      </c>
      <c r="Y117" s="14" t="s">
        <v>6179</v>
      </c>
      <c r="Z117" s="14" t="s">
        <v>6180</v>
      </c>
      <c r="AA117" s="15">
        <v>34.0</v>
      </c>
      <c r="AB117" s="14" t="s">
        <v>1352</v>
      </c>
      <c r="AC117" s="14" t="s">
        <v>2137</v>
      </c>
      <c r="AD117" s="14" t="s">
        <v>1353</v>
      </c>
      <c r="AE117" s="14" t="s">
        <v>5193</v>
      </c>
      <c r="AF117" s="14" t="s">
        <v>2141</v>
      </c>
    </row>
    <row r="118" ht="273.75" customHeight="1">
      <c r="A118" s="10" t="s">
        <v>5116</v>
      </c>
      <c r="B118" s="10" t="s">
        <v>6181</v>
      </c>
      <c r="C118" s="10" t="s">
        <v>5118</v>
      </c>
      <c r="D118" s="10" t="s">
        <v>1906</v>
      </c>
      <c r="E118" s="10" t="s">
        <v>1906</v>
      </c>
      <c r="F118" s="10" t="s">
        <v>1907</v>
      </c>
      <c r="G118" s="10" t="s">
        <v>1509</v>
      </c>
      <c r="H118" s="10" t="s">
        <v>5405</v>
      </c>
      <c r="I118" s="10" t="s">
        <v>5406</v>
      </c>
      <c r="J118" s="10" t="s">
        <v>1793</v>
      </c>
      <c r="K118" s="10" t="s">
        <v>1795</v>
      </c>
      <c r="L118" s="10" t="s">
        <v>6182</v>
      </c>
      <c r="M118" s="10" t="s">
        <v>1912</v>
      </c>
      <c r="N118" s="10" t="s">
        <v>6183</v>
      </c>
      <c r="O118" s="10" t="s">
        <v>1559</v>
      </c>
      <c r="P118" s="10" t="s">
        <v>1361</v>
      </c>
      <c r="Q118" s="10" t="s">
        <v>1361</v>
      </c>
      <c r="R118" s="10" t="s">
        <v>1361</v>
      </c>
      <c r="S118" s="10" t="s">
        <v>1361</v>
      </c>
      <c r="T118" s="10" t="s">
        <v>1914</v>
      </c>
      <c r="U118" s="10" t="s">
        <v>1361</v>
      </c>
      <c r="V118" s="10" t="s">
        <v>1916</v>
      </c>
      <c r="W118" s="14" t="s">
        <v>6184</v>
      </c>
      <c r="X118" s="14" t="s">
        <v>6185</v>
      </c>
      <c r="Y118" s="14" t="s">
        <v>6186</v>
      </c>
      <c r="Z118" s="14" t="s">
        <v>6187</v>
      </c>
      <c r="AA118" s="15">
        <v>34.0</v>
      </c>
      <c r="AB118" s="14" t="s">
        <v>1352</v>
      </c>
      <c r="AC118" s="14" t="s">
        <v>2137</v>
      </c>
      <c r="AD118" s="14" t="s">
        <v>1353</v>
      </c>
      <c r="AE118" s="14" t="s">
        <v>5123</v>
      </c>
      <c r="AF118" s="14" t="s">
        <v>2141</v>
      </c>
    </row>
    <row r="119" ht="260.25" customHeight="1">
      <c r="A119" s="10" t="s">
        <v>4988</v>
      </c>
      <c r="B119" s="10" t="s">
        <v>6188</v>
      </c>
      <c r="C119" s="10" t="s">
        <v>4990</v>
      </c>
      <c r="D119" s="10" t="s">
        <v>1906</v>
      </c>
      <c r="E119" s="10" t="s">
        <v>1906</v>
      </c>
      <c r="F119" s="10" t="s">
        <v>1907</v>
      </c>
      <c r="G119" s="10" t="s">
        <v>1509</v>
      </c>
      <c r="H119" s="10" t="s">
        <v>5347</v>
      </c>
      <c r="I119" s="10" t="s">
        <v>5348</v>
      </c>
      <c r="J119" s="10" t="s">
        <v>1793</v>
      </c>
      <c r="K119" s="10" t="s">
        <v>1795</v>
      </c>
      <c r="L119" s="10" t="s">
        <v>6189</v>
      </c>
      <c r="M119" s="10" t="s">
        <v>1912</v>
      </c>
      <c r="N119" s="10" t="s">
        <v>6190</v>
      </c>
      <c r="O119" s="10" t="s">
        <v>1559</v>
      </c>
      <c r="P119" s="10" t="s">
        <v>1361</v>
      </c>
      <c r="Q119" s="10" t="s">
        <v>1361</v>
      </c>
      <c r="R119" s="10" t="s">
        <v>1361</v>
      </c>
      <c r="S119" s="10" t="s">
        <v>1361</v>
      </c>
      <c r="T119" s="10" t="s">
        <v>1914</v>
      </c>
      <c r="U119" s="10" t="s">
        <v>1361</v>
      </c>
      <c r="V119" s="10" t="s">
        <v>1916</v>
      </c>
      <c r="W119" s="14" t="s">
        <v>6191</v>
      </c>
      <c r="X119" s="14" t="s">
        <v>6192</v>
      </c>
      <c r="Y119" s="14" t="s">
        <v>6193</v>
      </c>
      <c r="Z119" s="14" t="s">
        <v>6194</v>
      </c>
      <c r="AA119" s="15">
        <v>34.0</v>
      </c>
      <c r="AB119" s="14" t="s">
        <v>1352</v>
      </c>
      <c r="AC119" s="14" t="s">
        <v>2137</v>
      </c>
      <c r="AD119" s="14" t="s">
        <v>1353</v>
      </c>
      <c r="AE119" s="14" t="s">
        <v>4996</v>
      </c>
      <c r="AF119" s="14" t="s">
        <v>2141</v>
      </c>
    </row>
    <row r="120" ht="194.25" customHeight="1">
      <c r="A120" s="10" t="s">
        <v>5166</v>
      </c>
      <c r="B120" s="10" t="s">
        <v>6195</v>
      </c>
      <c r="C120" s="10" t="s">
        <v>5168</v>
      </c>
      <c r="D120" s="10" t="s">
        <v>1906</v>
      </c>
      <c r="E120" s="10" t="s">
        <v>6196</v>
      </c>
      <c r="F120" s="10" t="s">
        <v>1503</v>
      </c>
      <c r="G120" s="10" t="s">
        <v>1509</v>
      </c>
      <c r="H120" s="10" t="s">
        <v>5446</v>
      </c>
      <c r="I120" s="10" t="s">
        <v>5447</v>
      </c>
      <c r="J120" s="10" t="s">
        <v>6197</v>
      </c>
      <c r="K120" s="10" t="s">
        <v>1795</v>
      </c>
      <c r="L120" s="10" t="s">
        <v>6198</v>
      </c>
      <c r="M120" s="10" t="s">
        <v>1912</v>
      </c>
      <c r="N120" s="10" t="s">
        <v>6199</v>
      </c>
      <c r="O120" s="10" t="s">
        <v>1559</v>
      </c>
      <c r="P120" s="10" t="s">
        <v>1361</v>
      </c>
      <c r="Q120" s="10" t="s">
        <v>1361</v>
      </c>
      <c r="R120" s="10" t="s">
        <v>1361</v>
      </c>
      <c r="S120" s="10" t="s">
        <v>1361</v>
      </c>
      <c r="T120" s="10" t="s">
        <v>6200</v>
      </c>
      <c r="U120" s="10" t="s">
        <v>6201</v>
      </c>
      <c r="V120" s="10" t="s">
        <v>6202</v>
      </c>
      <c r="W120" s="14" t="s">
        <v>6203</v>
      </c>
      <c r="X120" s="14" t="s">
        <v>6204</v>
      </c>
      <c r="Y120" s="14" t="s">
        <v>6205</v>
      </c>
      <c r="Z120" s="14" t="s">
        <v>6206</v>
      </c>
      <c r="AA120" s="15">
        <v>34.0</v>
      </c>
      <c r="AB120" s="14" t="s">
        <v>1352</v>
      </c>
      <c r="AC120" s="14" t="s">
        <v>2137</v>
      </c>
      <c r="AD120" s="14" t="s">
        <v>1353</v>
      </c>
      <c r="AE120" s="14" t="s">
        <v>5167</v>
      </c>
      <c r="AF120" s="14" t="s">
        <v>1355</v>
      </c>
    </row>
    <row r="121" ht="246.75" customHeight="1">
      <c r="A121" s="10" t="s">
        <v>5173</v>
      </c>
      <c r="B121" s="10" t="s">
        <v>6207</v>
      </c>
      <c r="C121" s="10" t="s">
        <v>5175</v>
      </c>
      <c r="D121" s="10" t="s">
        <v>1906</v>
      </c>
      <c r="E121" s="10" t="s">
        <v>6208</v>
      </c>
      <c r="F121" s="10" t="s">
        <v>1503</v>
      </c>
      <c r="G121" s="10" t="s">
        <v>1509</v>
      </c>
      <c r="H121" s="10" t="s">
        <v>5463</v>
      </c>
      <c r="I121" s="10" t="s">
        <v>5464</v>
      </c>
      <c r="J121" s="10" t="s">
        <v>4604</v>
      </c>
      <c r="K121" s="10" t="s">
        <v>1795</v>
      </c>
      <c r="L121" s="10" t="s">
        <v>6209</v>
      </c>
      <c r="M121" s="10" t="s">
        <v>1912</v>
      </c>
      <c r="N121" s="10" t="s">
        <v>6210</v>
      </c>
      <c r="O121" s="10" t="s">
        <v>1559</v>
      </c>
      <c r="P121" s="10" t="s">
        <v>1361</v>
      </c>
      <c r="Q121" s="10" t="s">
        <v>1361</v>
      </c>
      <c r="R121" s="10" t="s">
        <v>1361</v>
      </c>
      <c r="S121" s="10" t="s">
        <v>1361</v>
      </c>
      <c r="T121" s="10" t="s">
        <v>6211</v>
      </c>
      <c r="U121" s="10" t="s">
        <v>6212</v>
      </c>
      <c r="V121" s="10" t="s">
        <v>6213</v>
      </c>
      <c r="W121" s="14" t="s">
        <v>6214</v>
      </c>
      <c r="X121" s="14" t="s">
        <v>6215</v>
      </c>
      <c r="Y121" s="14" t="s">
        <v>6216</v>
      </c>
      <c r="Z121" s="14" t="s">
        <v>6217</v>
      </c>
      <c r="AA121" s="15">
        <v>34.0</v>
      </c>
      <c r="AB121" s="14" t="s">
        <v>1352</v>
      </c>
      <c r="AC121" s="14" t="s">
        <v>2137</v>
      </c>
      <c r="AD121" s="14" t="s">
        <v>1353</v>
      </c>
      <c r="AE121" s="14" t="s">
        <v>5174</v>
      </c>
      <c r="AF121" s="14" t="s">
        <v>1355</v>
      </c>
    </row>
    <row r="122" ht="300.0" customHeight="1">
      <c r="A122" s="10" t="s">
        <v>5054</v>
      </c>
      <c r="B122" s="10" t="s">
        <v>6218</v>
      </c>
      <c r="C122" s="10" t="s">
        <v>5058</v>
      </c>
      <c r="D122" s="10" t="s">
        <v>1906</v>
      </c>
      <c r="E122" s="10" t="s">
        <v>6219</v>
      </c>
      <c r="F122" s="10" t="s">
        <v>1503</v>
      </c>
      <c r="G122" s="10" t="s">
        <v>1509</v>
      </c>
      <c r="H122" s="10" t="s">
        <v>5383</v>
      </c>
      <c r="I122" s="10" t="s">
        <v>5384</v>
      </c>
      <c r="J122" s="10" t="s">
        <v>4604</v>
      </c>
      <c r="K122" s="10" t="s">
        <v>1795</v>
      </c>
      <c r="L122" s="10" t="s">
        <v>6220</v>
      </c>
      <c r="M122" s="10" t="s">
        <v>1912</v>
      </c>
      <c r="N122" s="10" t="s">
        <v>6221</v>
      </c>
      <c r="O122" s="10" t="s">
        <v>1559</v>
      </c>
      <c r="P122" s="10" t="s">
        <v>1361</v>
      </c>
      <c r="Q122" s="10" t="s">
        <v>1361</v>
      </c>
      <c r="R122" s="10" t="s">
        <v>1361</v>
      </c>
      <c r="S122" s="10" t="s">
        <v>1361</v>
      </c>
      <c r="T122" s="10" t="s">
        <v>6222</v>
      </c>
      <c r="U122" s="10" t="s">
        <v>6223</v>
      </c>
      <c r="V122" s="10" t="s">
        <v>6224</v>
      </c>
      <c r="W122" s="14" t="s">
        <v>6225</v>
      </c>
      <c r="X122" s="14" t="s">
        <v>6226</v>
      </c>
      <c r="Y122" s="14" t="s">
        <v>6227</v>
      </c>
      <c r="Z122" s="14" t="s">
        <v>6228</v>
      </c>
      <c r="AA122" s="15">
        <v>34.0</v>
      </c>
      <c r="AB122" s="14" t="s">
        <v>1352</v>
      </c>
      <c r="AC122" s="14" t="s">
        <v>2137</v>
      </c>
      <c r="AD122" s="14" t="s">
        <v>1353</v>
      </c>
      <c r="AE122" s="14" t="s">
        <v>5057</v>
      </c>
      <c r="AF122" s="14" t="s">
        <v>1355</v>
      </c>
    </row>
    <row r="123" ht="286.5" customHeight="1">
      <c r="A123" s="10" t="s">
        <v>3508</v>
      </c>
      <c r="B123" s="10" t="s">
        <v>4705</v>
      </c>
      <c r="C123" s="10" t="s">
        <v>3510</v>
      </c>
      <c r="D123" s="10" t="s">
        <v>1906</v>
      </c>
      <c r="E123" s="10" t="s">
        <v>1906</v>
      </c>
      <c r="F123" s="10" t="s">
        <v>1907</v>
      </c>
      <c r="G123" s="10" t="s">
        <v>1509</v>
      </c>
      <c r="H123" s="10" t="s">
        <v>4586</v>
      </c>
      <c r="I123" s="10" t="s">
        <v>2072</v>
      </c>
      <c r="J123" s="10" t="s">
        <v>3512</v>
      </c>
      <c r="K123" s="10" t="s">
        <v>4594</v>
      </c>
      <c r="L123" s="10" t="s">
        <v>6229</v>
      </c>
      <c r="M123" s="10" t="s">
        <v>1912</v>
      </c>
      <c r="N123" s="10" t="s">
        <v>6230</v>
      </c>
      <c r="O123" s="10" t="s">
        <v>1559</v>
      </c>
      <c r="P123" s="10" t="s">
        <v>1361</v>
      </c>
      <c r="Q123" s="10" t="s">
        <v>1361</v>
      </c>
      <c r="R123" s="10" t="s">
        <v>1361</v>
      </c>
      <c r="S123" s="10" t="s">
        <v>1361</v>
      </c>
      <c r="T123" s="10" t="s">
        <v>1914</v>
      </c>
      <c r="U123" s="10" t="s">
        <v>1361</v>
      </c>
      <c r="V123" s="10" t="s">
        <v>1916</v>
      </c>
      <c r="W123" s="14" t="s">
        <v>6231</v>
      </c>
      <c r="X123" s="14" t="s">
        <v>6232</v>
      </c>
      <c r="Y123" s="14" t="s">
        <v>6233</v>
      </c>
      <c r="Z123" s="14" t="s">
        <v>6234</v>
      </c>
      <c r="AA123" s="15">
        <v>34.0</v>
      </c>
      <c r="AB123" s="14" t="s">
        <v>1352</v>
      </c>
      <c r="AC123" s="14" t="s">
        <v>2137</v>
      </c>
      <c r="AD123" s="14" t="s">
        <v>1353</v>
      </c>
      <c r="AE123" s="14" t="s">
        <v>3518</v>
      </c>
      <c r="AF123" s="14" t="s">
        <v>2248</v>
      </c>
    </row>
    <row r="124" ht="194.25" customHeight="1">
      <c r="A124" s="10" t="s">
        <v>3520</v>
      </c>
      <c r="B124" s="10" t="s">
        <v>4705</v>
      </c>
      <c r="C124" s="10" t="s">
        <v>3522</v>
      </c>
      <c r="D124" s="10" t="s">
        <v>1906</v>
      </c>
      <c r="E124" s="10" t="s">
        <v>1906</v>
      </c>
      <c r="F124" s="10" t="s">
        <v>1907</v>
      </c>
      <c r="G124" s="10" t="s">
        <v>1509</v>
      </c>
      <c r="H124" s="10" t="s">
        <v>4596</v>
      </c>
      <c r="I124" s="10" t="s">
        <v>2072</v>
      </c>
      <c r="J124" s="10" t="s">
        <v>3525</v>
      </c>
      <c r="K124" s="10" t="s">
        <v>4605</v>
      </c>
      <c r="L124" s="10" t="s">
        <v>6235</v>
      </c>
      <c r="M124" s="10" t="s">
        <v>1912</v>
      </c>
      <c r="N124" s="10" t="s">
        <v>6236</v>
      </c>
      <c r="O124" s="10" t="s">
        <v>1559</v>
      </c>
      <c r="P124" s="10" t="s">
        <v>1361</v>
      </c>
      <c r="Q124" s="10" t="s">
        <v>1361</v>
      </c>
      <c r="R124" s="10" t="s">
        <v>1361</v>
      </c>
      <c r="S124" s="10" t="s">
        <v>1361</v>
      </c>
      <c r="T124" s="10" t="s">
        <v>1914</v>
      </c>
      <c r="U124" s="10" t="s">
        <v>1361</v>
      </c>
      <c r="V124" s="10" t="s">
        <v>1916</v>
      </c>
      <c r="W124" s="14" t="s">
        <v>6237</v>
      </c>
      <c r="X124" s="14" t="s">
        <v>6238</v>
      </c>
      <c r="Y124" s="14" t="s">
        <v>6239</v>
      </c>
      <c r="Z124" s="14" t="s">
        <v>6240</v>
      </c>
      <c r="AA124" s="15">
        <v>34.0</v>
      </c>
      <c r="AB124" s="14" t="s">
        <v>1352</v>
      </c>
      <c r="AC124" s="14" t="s">
        <v>2137</v>
      </c>
      <c r="AD124" s="14" t="s">
        <v>1353</v>
      </c>
      <c r="AE124" s="14" t="s">
        <v>3529</v>
      </c>
      <c r="AF124" s="14" t="s">
        <v>2248</v>
      </c>
    </row>
    <row r="125" ht="603.75" customHeight="1">
      <c r="A125" s="10" t="s">
        <v>3657</v>
      </c>
      <c r="B125" s="10" t="s">
        <v>4812</v>
      </c>
      <c r="C125" s="10" t="s">
        <v>3659</v>
      </c>
      <c r="D125" s="10" t="s">
        <v>1906</v>
      </c>
      <c r="E125" s="10" t="s">
        <v>1906</v>
      </c>
      <c r="F125" s="10" t="s">
        <v>1907</v>
      </c>
      <c r="G125" s="10" t="s">
        <v>1509</v>
      </c>
      <c r="H125" s="10" t="s">
        <v>4636</v>
      </c>
      <c r="I125" s="10" t="s">
        <v>2072</v>
      </c>
      <c r="J125" s="10" t="s">
        <v>3661</v>
      </c>
      <c r="K125" s="10" t="s">
        <v>4651</v>
      </c>
      <c r="L125" s="10" t="s">
        <v>6241</v>
      </c>
      <c r="M125" s="10" t="s">
        <v>1912</v>
      </c>
      <c r="N125" s="10" t="s">
        <v>6242</v>
      </c>
      <c r="O125" s="10" t="s">
        <v>1559</v>
      </c>
      <c r="P125" s="10" t="s">
        <v>1361</v>
      </c>
      <c r="Q125" s="10" t="s">
        <v>1361</v>
      </c>
      <c r="R125" s="10" t="s">
        <v>1361</v>
      </c>
      <c r="S125" s="10" t="s">
        <v>1361</v>
      </c>
      <c r="T125" s="10" t="s">
        <v>1914</v>
      </c>
      <c r="U125" s="10" t="s">
        <v>1361</v>
      </c>
      <c r="V125" s="10" t="s">
        <v>1916</v>
      </c>
      <c r="W125" s="14" t="s">
        <v>6243</v>
      </c>
      <c r="X125" s="14" t="s">
        <v>6244</v>
      </c>
      <c r="Y125" s="14" t="s">
        <v>6245</v>
      </c>
      <c r="Z125" s="14" t="s">
        <v>4729</v>
      </c>
      <c r="AA125" s="15">
        <v>34.0</v>
      </c>
      <c r="AB125" s="14" t="s">
        <v>1352</v>
      </c>
      <c r="AC125" s="14" t="s">
        <v>2137</v>
      </c>
      <c r="AD125" s="14" t="s">
        <v>1353</v>
      </c>
      <c r="AE125" s="14" t="s">
        <v>3671</v>
      </c>
      <c r="AF125" s="14" t="s">
        <v>2141</v>
      </c>
    </row>
    <row r="126" ht="828.0" customHeight="1">
      <c r="A126" s="10" t="s">
        <v>3794</v>
      </c>
      <c r="B126" s="10" t="s">
        <v>6246</v>
      </c>
      <c r="C126" s="10" t="s">
        <v>3796</v>
      </c>
      <c r="D126" s="10" t="s">
        <v>1906</v>
      </c>
      <c r="E126" s="10" t="s">
        <v>1906</v>
      </c>
      <c r="F126" s="10" t="s">
        <v>1907</v>
      </c>
      <c r="G126" s="10" t="s">
        <v>1509</v>
      </c>
      <c r="H126" s="10" t="s">
        <v>4731</v>
      </c>
      <c r="I126" s="10" t="s">
        <v>2072</v>
      </c>
      <c r="J126" s="10" t="s">
        <v>6247</v>
      </c>
      <c r="K126" s="10" t="s">
        <v>4736</v>
      </c>
      <c r="L126" s="10" t="s">
        <v>6248</v>
      </c>
      <c r="M126" s="10" t="s">
        <v>1912</v>
      </c>
      <c r="N126" s="10" t="s">
        <v>6249</v>
      </c>
      <c r="O126" s="10" t="s">
        <v>1559</v>
      </c>
      <c r="P126" s="10" t="s">
        <v>1361</v>
      </c>
      <c r="Q126" s="10" t="s">
        <v>1361</v>
      </c>
      <c r="R126" s="10" t="s">
        <v>1361</v>
      </c>
      <c r="S126" s="10" t="s">
        <v>1361</v>
      </c>
      <c r="T126" s="10" t="s">
        <v>6250</v>
      </c>
      <c r="U126" s="10" t="s">
        <v>1361</v>
      </c>
      <c r="V126" s="10" t="s">
        <v>1916</v>
      </c>
      <c r="W126" s="14" t="s">
        <v>6251</v>
      </c>
      <c r="X126" s="14" t="s">
        <v>6252</v>
      </c>
      <c r="Y126" s="14" t="s">
        <v>6253</v>
      </c>
      <c r="Z126" s="14" t="s">
        <v>4729</v>
      </c>
      <c r="AA126" s="15">
        <v>34.0</v>
      </c>
      <c r="AB126" s="14" t="s">
        <v>1352</v>
      </c>
      <c r="AC126" s="14" t="s">
        <v>2137</v>
      </c>
      <c r="AD126" s="14" t="s">
        <v>1353</v>
      </c>
      <c r="AE126" s="14" t="s">
        <v>3804</v>
      </c>
      <c r="AF126" s="14" t="s">
        <v>2141</v>
      </c>
    </row>
    <row r="127" ht="381.0" customHeight="1">
      <c r="A127" s="10" t="s">
        <v>3812</v>
      </c>
      <c r="B127" s="10" t="s">
        <v>6254</v>
      </c>
      <c r="C127" s="10" t="s">
        <v>3814</v>
      </c>
      <c r="D127" s="10" t="s">
        <v>1906</v>
      </c>
      <c r="E127" s="10" t="s">
        <v>1906</v>
      </c>
      <c r="F127" s="10" t="s">
        <v>1907</v>
      </c>
      <c r="G127" s="10" t="s">
        <v>1509</v>
      </c>
      <c r="H127" s="10" t="s">
        <v>4740</v>
      </c>
      <c r="I127" s="10" t="s">
        <v>2072</v>
      </c>
      <c r="J127" s="10" t="s">
        <v>3817</v>
      </c>
      <c r="K127" s="10" t="s">
        <v>4748</v>
      </c>
      <c r="L127" s="10" t="s">
        <v>6255</v>
      </c>
      <c r="M127" s="10" t="s">
        <v>1912</v>
      </c>
      <c r="N127" s="10" t="s">
        <v>6256</v>
      </c>
      <c r="O127" s="10" t="s">
        <v>1559</v>
      </c>
      <c r="P127" s="10" t="s">
        <v>1361</v>
      </c>
      <c r="Q127" s="10" t="s">
        <v>1361</v>
      </c>
      <c r="R127" s="10" t="s">
        <v>1361</v>
      </c>
      <c r="S127" s="10" t="s">
        <v>1361</v>
      </c>
      <c r="T127" s="10" t="s">
        <v>1914</v>
      </c>
      <c r="U127" s="10" t="s">
        <v>1361</v>
      </c>
      <c r="V127" s="10" t="s">
        <v>1916</v>
      </c>
      <c r="W127" s="14" t="s">
        <v>1766</v>
      </c>
      <c r="X127" s="14" t="s">
        <v>6257</v>
      </c>
      <c r="Y127" s="14" t="s">
        <v>6258</v>
      </c>
      <c r="Z127" s="14" t="s">
        <v>6259</v>
      </c>
      <c r="AA127" s="15">
        <v>34.0</v>
      </c>
      <c r="AB127" s="14" t="s">
        <v>1352</v>
      </c>
      <c r="AC127" s="14" t="s">
        <v>2137</v>
      </c>
      <c r="AD127" s="14" t="s">
        <v>1353</v>
      </c>
      <c r="AE127" s="14" t="s">
        <v>3822</v>
      </c>
      <c r="AF127" s="14" t="s">
        <v>2141</v>
      </c>
    </row>
    <row r="128" ht="201.0" customHeight="1">
      <c r="A128" s="10" t="s">
        <v>2900</v>
      </c>
      <c r="B128" s="10" t="s">
        <v>2375</v>
      </c>
      <c r="C128" s="10" t="s">
        <v>2903</v>
      </c>
      <c r="D128" s="10" t="s">
        <v>1906</v>
      </c>
      <c r="E128" s="10" t="s">
        <v>1906</v>
      </c>
      <c r="F128" s="10" t="s">
        <v>1907</v>
      </c>
      <c r="G128" s="10" t="s">
        <v>1509</v>
      </c>
      <c r="H128" s="10" t="s">
        <v>4449</v>
      </c>
      <c r="I128" s="10" t="s">
        <v>2072</v>
      </c>
      <c r="J128" s="10" t="s">
        <v>2905</v>
      </c>
      <c r="K128" s="10" t="s">
        <v>4461</v>
      </c>
      <c r="L128" s="10" t="s">
        <v>6260</v>
      </c>
      <c r="M128" s="10" t="s">
        <v>1912</v>
      </c>
      <c r="N128" s="10" t="s">
        <v>6261</v>
      </c>
      <c r="O128" s="10" t="s">
        <v>1559</v>
      </c>
      <c r="P128" s="10" t="s">
        <v>1361</v>
      </c>
      <c r="Q128" s="10" t="s">
        <v>1361</v>
      </c>
      <c r="R128" s="10" t="s">
        <v>1361</v>
      </c>
      <c r="S128" s="10" t="s">
        <v>1361</v>
      </c>
      <c r="T128" s="10" t="s">
        <v>1914</v>
      </c>
      <c r="U128" s="10" t="s">
        <v>1361</v>
      </c>
      <c r="V128" s="10" t="s">
        <v>1916</v>
      </c>
      <c r="W128" s="14" t="s">
        <v>1766</v>
      </c>
      <c r="X128" s="14" t="s">
        <v>6262</v>
      </c>
      <c r="Y128" s="14" t="s">
        <v>6263</v>
      </c>
      <c r="Z128" s="14" t="s">
        <v>6264</v>
      </c>
      <c r="AA128" s="15">
        <v>34.0</v>
      </c>
      <c r="AB128" s="14" t="s">
        <v>1352</v>
      </c>
      <c r="AC128" s="14" t="s">
        <v>2137</v>
      </c>
      <c r="AD128" s="14" t="s">
        <v>1353</v>
      </c>
      <c r="AE128" s="14" t="s">
        <v>2911</v>
      </c>
      <c r="AF128" s="14" t="s">
        <v>2141</v>
      </c>
    </row>
    <row r="129" ht="201.0" customHeight="1">
      <c r="A129" s="10" t="s">
        <v>3823</v>
      </c>
      <c r="B129" s="10" t="s">
        <v>6265</v>
      </c>
      <c r="C129" s="10" t="s">
        <v>3825</v>
      </c>
      <c r="D129" s="10" t="s">
        <v>2070</v>
      </c>
      <c r="E129" s="10" t="s">
        <v>4706</v>
      </c>
      <c r="F129" s="10" t="s">
        <v>1503</v>
      </c>
      <c r="G129" s="10" t="s">
        <v>1509</v>
      </c>
      <c r="H129" s="10" t="s">
        <v>4753</v>
      </c>
      <c r="I129" s="10" t="s">
        <v>2072</v>
      </c>
      <c r="J129" s="10" t="s">
        <v>6266</v>
      </c>
      <c r="K129" s="10" t="s">
        <v>4758</v>
      </c>
      <c r="L129" s="10" t="s">
        <v>6267</v>
      </c>
      <c r="M129" s="10" t="s">
        <v>1912</v>
      </c>
      <c r="N129" s="10" t="s">
        <v>6268</v>
      </c>
      <c r="O129" s="10" t="s">
        <v>1559</v>
      </c>
      <c r="P129" s="10" t="s">
        <v>1361</v>
      </c>
      <c r="Q129" s="10" t="s">
        <v>1361</v>
      </c>
      <c r="R129" s="10" t="s">
        <v>1361</v>
      </c>
      <c r="S129" s="10" t="s">
        <v>1361</v>
      </c>
      <c r="T129" s="10" t="s">
        <v>4718</v>
      </c>
      <c r="U129" s="10" t="s">
        <v>4720</v>
      </c>
      <c r="V129" s="10" t="s">
        <v>4721</v>
      </c>
      <c r="W129" s="14" t="s">
        <v>6269</v>
      </c>
      <c r="X129" s="14" t="s">
        <v>6270</v>
      </c>
      <c r="Y129" s="14" t="s">
        <v>6271</v>
      </c>
      <c r="Z129" s="14" t="s">
        <v>6272</v>
      </c>
      <c r="AA129" s="15">
        <v>34.0</v>
      </c>
      <c r="AB129" s="14" t="s">
        <v>1352</v>
      </c>
      <c r="AC129" s="14" t="s">
        <v>2137</v>
      </c>
      <c r="AD129" s="14" t="s">
        <v>1353</v>
      </c>
      <c r="AE129" s="14" t="s">
        <v>3830</v>
      </c>
      <c r="AF129" s="14" t="s">
        <v>2141</v>
      </c>
    </row>
    <row r="130" ht="168.0" customHeight="1">
      <c r="A130" s="10" t="s">
        <v>3832</v>
      </c>
      <c r="B130" s="10" t="s">
        <v>2375</v>
      </c>
      <c r="C130" s="10" t="s">
        <v>3836</v>
      </c>
      <c r="D130" s="10" t="s">
        <v>1906</v>
      </c>
      <c r="E130" s="10" t="s">
        <v>1906</v>
      </c>
      <c r="F130" s="10" t="s">
        <v>1907</v>
      </c>
      <c r="G130" s="10" t="s">
        <v>1509</v>
      </c>
      <c r="H130" s="10" t="s">
        <v>4760</v>
      </c>
      <c r="I130" s="10" t="s">
        <v>2072</v>
      </c>
      <c r="J130" s="10" t="s">
        <v>3841</v>
      </c>
      <c r="K130" s="10" t="s">
        <v>4768</v>
      </c>
      <c r="L130" s="10" t="s">
        <v>6273</v>
      </c>
      <c r="M130" s="10" t="s">
        <v>1912</v>
      </c>
      <c r="N130" s="10" t="s">
        <v>6274</v>
      </c>
      <c r="O130" s="10" t="s">
        <v>1559</v>
      </c>
      <c r="P130" s="10" t="s">
        <v>1361</v>
      </c>
      <c r="Q130" s="10" t="s">
        <v>1361</v>
      </c>
      <c r="R130" s="10" t="s">
        <v>1361</v>
      </c>
      <c r="S130" s="10" t="s">
        <v>1361</v>
      </c>
      <c r="T130" s="10" t="s">
        <v>1914</v>
      </c>
      <c r="U130" s="10" t="s">
        <v>1361</v>
      </c>
      <c r="V130" s="10" t="s">
        <v>1916</v>
      </c>
      <c r="W130" s="14" t="s">
        <v>1766</v>
      </c>
      <c r="X130" s="14" t="s">
        <v>6275</v>
      </c>
      <c r="Y130" s="14" t="s">
        <v>6276</v>
      </c>
      <c r="Z130" s="14" t="s">
        <v>6277</v>
      </c>
      <c r="AA130" s="15">
        <v>34.0</v>
      </c>
      <c r="AB130" s="14" t="s">
        <v>1352</v>
      </c>
      <c r="AC130" s="14" t="s">
        <v>2137</v>
      </c>
      <c r="AD130" s="14" t="s">
        <v>1353</v>
      </c>
      <c r="AE130" s="14" t="s">
        <v>3851</v>
      </c>
      <c r="AF130" s="14" t="s">
        <v>2141</v>
      </c>
    </row>
    <row r="131" ht="201.0" customHeight="1">
      <c r="A131" s="10" t="s">
        <v>3853</v>
      </c>
      <c r="B131" s="10" t="s">
        <v>2375</v>
      </c>
      <c r="C131" s="10" t="s">
        <v>3856</v>
      </c>
      <c r="D131" s="10" t="s">
        <v>1906</v>
      </c>
      <c r="E131" s="10" t="s">
        <v>1906</v>
      </c>
      <c r="F131" s="10" t="s">
        <v>1907</v>
      </c>
      <c r="G131" s="10" t="s">
        <v>1509</v>
      </c>
      <c r="H131" s="10" t="s">
        <v>4773</v>
      </c>
      <c r="I131" s="10" t="s">
        <v>2072</v>
      </c>
      <c r="J131" s="10" t="s">
        <v>3857</v>
      </c>
      <c r="K131" s="10" t="s">
        <v>4779</v>
      </c>
      <c r="L131" s="10" t="s">
        <v>6278</v>
      </c>
      <c r="M131" s="10" t="s">
        <v>1912</v>
      </c>
      <c r="N131" s="10" t="s">
        <v>6279</v>
      </c>
      <c r="O131" s="10" t="s">
        <v>1559</v>
      </c>
      <c r="P131" s="10" t="s">
        <v>1361</v>
      </c>
      <c r="Q131" s="10" t="s">
        <v>1361</v>
      </c>
      <c r="R131" s="10" t="s">
        <v>1361</v>
      </c>
      <c r="S131" s="10" t="s">
        <v>1361</v>
      </c>
      <c r="T131" s="10" t="s">
        <v>1914</v>
      </c>
      <c r="U131" s="10" t="s">
        <v>1361</v>
      </c>
      <c r="V131" s="10" t="s">
        <v>1916</v>
      </c>
      <c r="W131" s="14" t="s">
        <v>1766</v>
      </c>
      <c r="X131" s="14" t="s">
        <v>6280</v>
      </c>
      <c r="Y131" s="14" t="s">
        <v>6281</v>
      </c>
      <c r="Z131" s="14" t="s">
        <v>6282</v>
      </c>
      <c r="AA131" s="15">
        <v>34.0</v>
      </c>
      <c r="AB131" s="14" t="s">
        <v>1352</v>
      </c>
      <c r="AC131" s="14" t="s">
        <v>2137</v>
      </c>
      <c r="AD131" s="14" t="s">
        <v>1353</v>
      </c>
      <c r="AE131" s="14" t="s">
        <v>3861</v>
      </c>
      <c r="AF131" s="14" t="s">
        <v>2141</v>
      </c>
    </row>
    <row r="132" ht="894.0" customHeight="1">
      <c r="A132" s="10" t="s">
        <v>3863</v>
      </c>
      <c r="B132" s="10" t="s">
        <v>6283</v>
      </c>
      <c r="C132" s="10" t="s">
        <v>3865</v>
      </c>
      <c r="D132" s="10" t="s">
        <v>2070</v>
      </c>
      <c r="E132" s="10" t="s">
        <v>4706</v>
      </c>
      <c r="F132" s="10" t="s">
        <v>1503</v>
      </c>
      <c r="G132" s="10" t="s">
        <v>1509</v>
      </c>
      <c r="H132" s="10" t="s">
        <v>4782</v>
      </c>
      <c r="I132" s="10" t="s">
        <v>2072</v>
      </c>
      <c r="J132" s="10" t="s">
        <v>6284</v>
      </c>
      <c r="K132" s="10" t="s">
        <v>4789</v>
      </c>
      <c r="L132" s="10" t="s">
        <v>6285</v>
      </c>
      <c r="M132" s="10" t="s">
        <v>1912</v>
      </c>
      <c r="N132" s="10" t="s">
        <v>6286</v>
      </c>
      <c r="O132" s="10" t="s">
        <v>1559</v>
      </c>
      <c r="P132" s="10" t="s">
        <v>1361</v>
      </c>
      <c r="Q132" s="10" t="s">
        <v>1361</v>
      </c>
      <c r="R132" s="10" t="s">
        <v>1361</v>
      </c>
      <c r="S132" s="10" t="s">
        <v>1361</v>
      </c>
      <c r="T132" s="10" t="s">
        <v>4718</v>
      </c>
      <c r="U132" s="10" t="s">
        <v>4720</v>
      </c>
      <c r="V132" s="10" t="s">
        <v>4721</v>
      </c>
      <c r="W132" s="14" t="s">
        <v>1766</v>
      </c>
      <c r="X132" s="14" t="s">
        <v>6287</v>
      </c>
      <c r="Y132" s="14" t="s">
        <v>6288</v>
      </c>
      <c r="Z132" s="14" t="s">
        <v>6289</v>
      </c>
      <c r="AA132" s="15">
        <v>34.0</v>
      </c>
      <c r="AB132" s="14" t="s">
        <v>1352</v>
      </c>
      <c r="AC132" s="14" t="s">
        <v>2137</v>
      </c>
      <c r="AD132" s="14" t="s">
        <v>1353</v>
      </c>
      <c r="AE132" s="14" t="s">
        <v>3874</v>
      </c>
      <c r="AF132" s="14" t="s">
        <v>2141</v>
      </c>
    </row>
    <row r="133" ht="194.25" customHeight="1">
      <c r="A133" s="10" t="s">
        <v>3957</v>
      </c>
      <c r="B133" s="10" t="s">
        <v>5033</v>
      </c>
      <c r="C133" s="10" t="s">
        <v>3959</v>
      </c>
      <c r="D133" s="10" t="s">
        <v>1906</v>
      </c>
      <c r="E133" s="10" t="s">
        <v>1906</v>
      </c>
      <c r="F133" s="10" t="s">
        <v>1907</v>
      </c>
      <c r="G133" s="10" t="s">
        <v>1509</v>
      </c>
      <c r="H133" s="10" t="s">
        <v>4793</v>
      </c>
      <c r="I133" s="10" t="s">
        <v>4794</v>
      </c>
      <c r="J133" s="10" t="s">
        <v>3960</v>
      </c>
      <c r="K133" s="10" t="s">
        <v>4804</v>
      </c>
      <c r="L133" s="10" t="s">
        <v>6290</v>
      </c>
      <c r="M133" s="10" t="s">
        <v>1912</v>
      </c>
      <c r="N133" s="10" t="s">
        <v>6291</v>
      </c>
      <c r="O133" s="10" t="s">
        <v>1559</v>
      </c>
      <c r="P133" s="10" t="s">
        <v>1361</v>
      </c>
      <c r="Q133" s="10" t="s">
        <v>1361</v>
      </c>
      <c r="R133" s="10" t="s">
        <v>1361</v>
      </c>
      <c r="S133" s="10" t="s">
        <v>1361</v>
      </c>
      <c r="T133" s="10" t="s">
        <v>1914</v>
      </c>
      <c r="U133" s="10" t="s">
        <v>1361</v>
      </c>
      <c r="V133" s="10" t="s">
        <v>1916</v>
      </c>
      <c r="W133" s="14" t="s">
        <v>2484</v>
      </c>
      <c r="X133" s="14" t="s">
        <v>6292</v>
      </c>
      <c r="Y133" s="14" t="s">
        <v>6293</v>
      </c>
      <c r="Z133" s="14" t="s">
        <v>6294</v>
      </c>
      <c r="AA133" s="15">
        <v>34.0</v>
      </c>
      <c r="AB133" s="14" t="s">
        <v>1352</v>
      </c>
      <c r="AC133" s="14" t="s">
        <v>2137</v>
      </c>
      <c r="AD133" s="14" t="s">
        <v>1353</v>
      </c>
      <c r="AE133" s="14" t="s">
        <v>3965</v>
      </c>
      <c r="AF133" s="14" t="s">
        <v>2141</v>
      </c>
    </row>
    <row r="134" ht="1620.0" customHeight="1">
      <c r="A134" s="10" t="s">
        <v>3966</v>
      </c>
      <c r="B134" s="10" t="s">
        <v>6295</v>
      </c>
      <c r="C134" s="10" t="s">
        <v>3969</v>
      </c>
      <c r="D134" s="10" t="s">
        <v>1906</v>
      </c>
      <c r="E134" s="10" t="s">
        <v>1906</v>
      </c>
      <c r="F134" s="10" t="s">
        <v>1907</v>
      </c>
      <c r="G134" s="10" t="s">
        <v>1509</v>
      </c>
      <c r="H134" s="10" t="s">
        <v>4807</v>
      </c>
      <c r="I134" s="10" t="s">
        <v>2072</v>
      </c>
      <c r="J134" s="10" t="s">
        <v>3970</v>
      </c>
      <c r="K134" s="10" t="s">
        <v>4815</v>
      </c>
      <c r="L134" s="10" t="s">
        <v>6296</v>
      </c>
      <c r="M134" s="10" t="s">
        <v>1912</v>
      </c>
      <c r="N134" s="10" t="s">
        <v>6297</v>
      </c>
      <c r="O134" s="10" t="s">
        <v>1559</v>
      </c>
      <c r="P134" s="10" t="s">
        <v>1361</v>
      </c>
      <c r="Q134" s="10" t="s">
        <v>1361</v>
      </c>
      <c r="R134" s="10" t="s">
        <v>1361</v>
      </c>
      <c r="S134" s="10" t="s">
        <v>1361</v>
      </c>
      <c r="T134" s="10" t="s">
        <v>1914</v>
      </c>
      <c r="U134" s="10" t="s">
        <v>1361</v>
      </c>
      <c r="V134" s="10" t="s">
        <v>1916</v>
      </c>
      <c r="W134" s="14" t="s">
        <v>2484</v>
      </c>
      <c r="X134" s="14" t="s">
        <v>6298</v>
      </c>
      <c r="Y134" s="14" t="s">
        <v>6299</v>
      </c>
      <c r="Z134" s="14" t="s">
        <v>6300</v>
      </c>
      <c r="AA134" s="15">
        <v>34.0</v>
      </c>
      <c r="AB134" s="14" t="s">
        <v>1352</v>
      </c>
      <c r="AC134" s="14" t="s">
        <v>2137</v>
      </c>
      <c r="AD134" s="14" t="s">
        <v>1353</v>
      </c>
      <c r="AE134" s="14" t="s">
        <v>3976</v>
      </c>
      <c r="AF134" s="14" t="s">
        <v>2141</v>
      </c>
    </row>
    <row r="135" ht="1012.5" customHeight="1">
      <c r="A135" s="10" t="s">
        <v>3977</v>
      </c>
      <c r="B135" s="10" t="s">
        <v>6301</v>
      </c>
      <c r="C135" s="10" t="s">
        <v>3979</v>
      </c>
      <c r="D135" s="10" t="s">
        <v>1906</v>
      </c>
      <c r="E135" s="10" t="s">
        <v>1906</v>
      </c>
      <c r="F135" s="10" t="s">
        <v>1907</v>
      </c>
      <c r="G135" s="10" t="s">
        <v>1509</v>
      </c>
      <c r="H135" s="10" t="s">
        <v>4818</v>
      </c>
      <c r="I135" s="10" t="s">
        <v>4819</v>
      </c>
      <c r="J135" s="10" t="s">
        <v>3983</v>
      </c>
      <c r="K135" s="10" t="s">
        <v>4831</v>
      </c>
      <c r="L135" s="10" t="s">
        <v>6302</v>
      </c>
      <c r="M135" s="10" t="s">
        <v>1912</v>
      </c>
      <c r="N135" s="10" t="s">
        <v>6303</v>
      </c>
      <c r="O135" s="10" t="s">
        <v>1559</v>
      </c>
      <c r="P135" s="10" t="s">
        <v>1361</v>
      </c>
      <c r="Q135" s="10" t="s">
        <v>1361</v>
      </c>
      <c r="R135" s="10" t="s">
        <v>1361</v>
      </c>
      <c r="S135" s="10" t="s">
        <v>1361</v>
      </c>
      <c r="T135" s="10" t="s">
        <v>1914</v>
      </c>
      <c r="U135" s="10" t="s">
        <v>1361</v>
      </c>
      <c r="V135" s="10" t="s">
        <v>1916</v>
      </c>
      <c r="W135" s="14" t="s">
        <v>2484</v>
      </c>
      <c r="X135" s="14" t="s">
        <v>6304</v>
      </c>
      <c r="Y135" s="14" t="s">
        <v>6305</v>
      </c>
      <c r="Z135" s="14" t="s">
        <v>6306</v>
      </c>
      <c r="AA135" s="15">
        <v>34.0</v>
      </c>
      <c r="AB135" s="14" t="s">
        <v>1352</v>
      </c>
      <c r="AC135" s="14" t="s">
        <v>2137</v>
      </c>
      <c r="AD135" s="14" t="s">
        <v>1353</v>
      </c>
      <c r="AE135" s="14" t="s">
        <v>3987</v>
      </c>
      <c r="AF135" s="14" t="s">
        <v>2141</v>
      </c>
    </row>
    <row r="136" ht="1026.0" customHeight="1">
      <c r="A136" s="10" t="s">
        <v>3988</v>
      </c>
      <c r="B136" s="10" t="s">
        <v>2473</v>
      </c>
      <c r="C136" s="10" t="s">
        <v>3991</v>
      </c>
      <c r="D136" s="10" t="s">
        <v>1906</v>
      </c>
      <c r="E136" s="10" t="s">
        <v>1906</v>
      </c>
      <c r="F136" s="10" t="s">
        <v>1907</v>
      </c>
      <c r="G136" s="10" t="s">
        <v>1509</v>
      </c>
      <c r="H136" s="10" t="s">
        <v>6307</v>
      </c>
      <c r="I136" s="10" t="s">
        <v>4842</v>
      </c>
      <c r="J136" s="10" t="s">
        <v>6308</v>
      </c>
      <c r="K136" s="10" t="s">
        <v>4851</v>
      </c>
      <c r="L136" s="10" t="s">
        <v>6309</v>
      </c>
      <c r="M136" s="10" t="s">
        <v>1912</v>
      </c>
      <c r="N136" s="10" t="s">
        <v>6310</v>
      </c>
      <c r="O136" s="10" t="s">
        <v>1559</v>
      </c>
      <c r="P136" s="10" t="s">
        <v>1361</v>
      </c>
      <c r="Q136" s="10" t="s">
        <v>1361</v>
      </c>
      <c r="R136" s="10" t="s">
        <v>1361</v>
      </c>
      <c r="S136" s="10" t="s">
        <v>1361</v>
      </c>
      <c r="T136" s="10" t="s">
        <v>6311</v>
      </c>
      <c r="U136" s="10" t="s">
        <v>6312</v>
      </c>
      <c r="V136" s="10" t="s">
        <v>6313</v>
      </c>
      <c r="W136" s="14" t="s">
        <v>6314</v>
      </c>
      <c r="X136" s="14" t="s">
        <v>6315</v>
      </c>
      <c r="Y136" s="14" t="s">
        <v>6316</v>
      </c>
      <c r="Z136" s="14" t="s">
        <v>6317</v>
      </c>
      <c r="AA136" s="15">
        <v>34.0</v>
      </c>
      <c r="AB136" s="14" t="s">
        <v>1352</v>
      </c>
      <c r="AC136" s="14" t="s">
        <v>2137</v>
      </c>
      <c r="AD136" s="14" t="s">
        <v>1353</v>
      </c>
      <c r="AE136" s="14" t="s">
        <v>3990</v>
      </c>
      <c r="AF136" s="14" t="s">
        <v>1355</v>
      </c>
    </row>
    <row r="137" ht="735.75" customHeight="1">
      <c r="A137" s="10" t="s">
        <v>4025</v>
      </c>
      <c r="B137" s="10" t="s">
        <v>6318</v>
      </c>
      <c r="C137" s="10" t="s">
        <v>4027</v>
      </c>
      <c r="D137" s="10" t="s">
        <v>1906</v>
      </c>
      <c r="E137" s="10" t="s">
        <v>1906</v>
      </c>
      <c r="F137" s="10" t="s">
        <v>1907</v>
      </c>
      <c r="G137" s="10" t="s">
        <v>1509</v>
      </c>
      <c r="H137" s="10" t="s">
        <v>4855</v>
      </c>
      <c r="I137" s="10" t="s">
        <v>4856</v>
      </c>
      <c r="J137" s="10" t="s">
        <v>4028</v>
      </c>
      <c r="K137" s="10" t="s">
        <v>4864</v>
      </c>
      <c r="L137" s="10" t="s">
        <v>6319</v>
      </c>
      <c r="M137" s="10" t="s">
        <v>1912</v>
      </c>
      <c r="N137" s="10" t="s">
        <v>6320</v>
      </c>
      <c r="O137" s="10" t="s">
        <v>1559</v>
      </c>
      <c r="P137" s="10" t="s">
        <v>1361</v>
      </c>
      <c r="Q137" s="10" t="s">
        <v>1361</v>
      </c>
      <c r="R137" s="10" t="s">
        <v>1361</v>
      </c>
      <c r="S137" s="10" t="s">
        <v>1361</v>
      </c>
      <c r="T137" s="10" t="s">
        <v>1914</v>
      </c>
      <c r="U137" s="10" t="s">
        <v>1361</v>
      </c>
      <c r="V137" s="10" t="s">
        <v>1916</v>
      </c>
      <c r="W137" s="14" t="s">
        <v>6321</v>
      </c>
      <c r="X137" s="14" t="s">
        <v>6322</v>
      </c>
      <c r="Y137" s="14" t="s">
        <v>6323</v>
      </c>
      <c r="Z137" s="14" t="s">
        <v>6324</v>
      </c>
      <c r="AA137" s="15">
        <v>34.0</v>
      </c>
      <c r="AB137" s="14" t="s">
        <v>1352</v>
      </c>
      <c r="AC137" s="14" t="s">
        <v>2137</v>
      </c>
      <c r="AD137" s="14" t="s">
        <v>1353</v>
      </c>
      <c r="AE137" s="14" t="s">
        <v>4031</v>
      </c>
      <c r="AF137" s="14" t="s">
        <v>2141</v>
      </c>
    </row>
    <row r="138" ht="405.75" customHeight="1">
      <c r="A138" s="10" t="s">
        <v>4034</v>
      </c>
      <c r="B138" s="10" t="s">
        <v>6325</v>
      </c>
      <c r="C138" s="10" t="s">
        <v>4037</v>
      </c>
      <c r="D138" s="10" t="s">
        <v>1906</v>
      </c>
      <c r="E138" s="10" t="s">
        <v>1906</v>
      </c>
      <c r="F138" s="10" t="s">
        <v>1907</v>
      </c>
      <c r="G138" s="10" t="s">
        <v>1509</v>
      </c>
      <c r="H138" s="10" t="s">
        <v>4867</v>
      </c>
      <c r="I138" s="10" t="s">
        <v>4868</v>
      </c>
      <c r="J138" s="10" t="s">
        <v>4038</v>
      </c>
      <c r="K138" s="10" t="s">
        <v>4874</v>
      </c>
      <c r="L138" s="10" t="s">
        <v>6326</v>
      </c>
      <c r="M138" s="10" t="s">
        <v>1912</v>
      </c>
      <c r="N138" s="10" t="s">
        <v>6327</v>
      </c>
      <c r="O138" s="10" t="s">
        <v>1559</v>
      </c>
      <c r="P138" s="10" t="s">
        <v>1361</v>
      </c>
      <c r="Q138" s="10" t="s">
        <v>1361</v>
      </c>
      <c r="R138" s="10" t="s">
        <v>1361</v>
      </c>
      <c r="S138" s="10" t="s">
        <v>1361</v>
      </c>
      <c r="T138" s="10" t="s">
        <v>1914</v>
      </c>
      <c r="U138" s="10" t="s">
        <v>1361</v>
      </c>
      <c r="V138" s="10" t="s">
        <v>1916</v>
      </c>
      <c r="W138" s="14" t="s">
        <v>2484</v>
      </c>
      <c r="X138" s="14" t="s">
        <v>6328</v>
      </c>
      <c r="Y138" s="14" t="s">
        <v>6329</v>
      </c>
      <c r="Z138" s="14" t="s">
        <v>6330</v>
      </c>
      <c r="AA138" s="15">
        <v>34.0</v>
      </c>
      <c r="AB138" s="14" t="s">
        <v>1352</v>
      </c>
      <c r="AC138" s="14" t="s">
        <v>2137</v>
      </c>
      <c r="AD138" s="14" t="s">
        <v>1353</v>
      </c>
      <c r="AE138" s="14" t="s">
        <v>4047</v>
      </c>
      <c r="AF138" s="14" t="s">
        <v>2141</v>
      </c>
    </row>
    <row r="139" ht="321.0" customHeight="1">
      <c r="A139" s="10" t="s">
        <v>4048</v>
      </c>
      <c r="B139" s="10" t="s">
        <v>6331</v>
      </c>
      <c r="C139" s="10" t="s">
        <v>4050</v>
      </c>
      <c r="D139" s="10" t="s">
        <v>6332</v>
      </c>
      <c r="E139" s="10" t="s">
        <v>6333</v>
      </c>
      <c r="F139" s="10" t="s">
        <v>1503</v>
      </c>
      <c r="G139" s="10" t="s">
        <v>1509</v>
      </c>
      <c r="H139" s="10" t="s">
        <v>4879</v>
      </c>
      <c r="I139" s="10" t="s">
        <v>4880</v>
      </c>
      <c r="J139" s="10" t="s">
        <v>6334</v>
      </c>
      <c r="K139" s="10" t="s">
        <v>4890</v>
      </c>
      <c r="L139" s="10" t="s">
        <v>6335</v>
      </c>
      <c r="M139" s="10" t="s">
        <v>1912</v>
      </c>
      <c r="N139" s="10" t="s">
        <v>6336</v>
      </c>
      <c r="O139" s="10" t="s">
        <v>1559</v>
      </c>
      <c r="P139" s="10" t="s">
        <v>1361</v>
      </c>
      <c r="Q139" s="10" t="s">
        <v>1361</v>
      </c>
      <c r="R139" s="10" t="s">
        <v>1361</v>
      </c>
      <c r="S139" s="10" t="s">
        <v>1361</v>
      </c>
      <c r="T139" s="10" t="s">
        <v>6337</v>
      </c>
      <c r="U139" s="10" t="s">
        <v>6338</v>
      </c>
      <c r="V139" s="10" t="s">
        <v>6339</v>
      </c>
      <c r="W139" s="14" t="s">
        <v>6340</v>
      </c>
      <c r="X139" s="14" t="s">
        <v>6341</v>
      </c>
      <c r="Y139" s="14" t="s">
        <v>6342</v>
      </c>
      <c r="Z139" s="14" t="s">
        <v>6343</v>
      </c>
      <c r="AA139" s="15">
        <v>34.0</v>
      </c>
      <c r="AB139" s="14" t="s">
        <v>1352</v>
      </c>
      <c r="AC139" s="14" t="s">
        <v>2137</v>
      </c>
      <c r="AD139" s="14" t="s">
        <v>1353</v>
      </c>
      <c r="AE139" s="14" t="s">
        <v>4057</v>
      </c>
      <c r="AF139" s="14" t="s">
        <v>2141</v>
      </c>
    </row>
    <row r="140" ht="246.75" customHeight="1">
      <c r="A140" s="10" t="s">
        <v>4059</v>
      </c>
      <c r="B140" s="10" t="s">
        <v>6344</v>
      </c>
      <c r="C140" s="10" t="s">
        <v>4063</v>
      </c>
      <c r="D140" s="10" t="s">
        <v>1906</v>
      </c>
      <c r="E140" s="10" t="s">
        <v>1906</v>
      </c>
      <c r="F140" s="10" t="s">
        <v>1907</v>
      </c>
      <c r="G140" s="10" t="s">
        <v>1509</v>
      </c>
      <c r="H140" s="10" t="s">
        <v>4896</v>
      </c>
      <c r="I140" s="10" t="s">
        <v>2072</v>
      </c>
      <c r="J140" s="10" t="s">
        <v>4064</v>
      </c>
      <c r="K140" s="10" t="s">
        <v>4907</v>
      </c>
      <c r="L140" s="10" t="s">
        <v>6345</v>
      </c>
      <c r="M140" s="10" t="s">
        <v>1912</v>
      </c>
      <c r="N140" s="10" t="s">
        <v>6346</v>
      </c>
      <c r="O140" s="10" t="s">
        <v>1559</v>
      </c>
      <c r="P140" s="10" t="s">
        <v>1361</v>
      </c>
      <c r="Q140" s="10" t="s">
        <v>1361</v>
      </c>
      <c r="R140" s="10" t="s">
        <v>1361</v>
      </c>
      <c r="S140" s="10" t="s">
        <v>1361</v>
      </c>
      <c r="T140" s="10" t="s">
        <v>1914</v>
      </c>
      <c r="U140" s="10" t="s">
        <v>1361</v>
      </c>
      <c r="V140" s="10" t="s">
        <v>1916</v>
      </c>
      <c r="W140" s="14" t="s">
        <v>6347</v>
      </c>
      <c r="X140" s="14" t="s">
        <v>6348</v>
      </c>
      <c r="Y140" s="14" t="s">
        <v>6349</v>
      </c>
      <c r="Z140" s="14" t="s">
        <v>6350</v>
      </c>
      <c r="AA140" s="15">
        <v>34.0</v>
      </c>
      <c r="AB140" s="14" t="s">
        <v>1352</v>
      </c>
      <c r="AC140" s="14" t="s">
        <v>2137</v>
      </c>
      <c r="AD140" s="14" t="s">
        <v>1353</v>
      </c>
      <c r="AE140" s="14" t="s">
        <v>4069</v>
      </c>
      <c r="AF140" s="14" t="s">
        <v>2141</v>
      </c>
    </row>
    <row r="141" ht="246.75" customHeight="1">
      <c r="A141" s="10" t="s">
        <v>4070</v>
      </c>
      <c r="B141" s="10" t="s">
        <v>6351</v>
      </c>
      <c r="C141" s="10" t="s">
        <v>4072</v>
      </c>
      <c r="D141" s="10" t="s">
        <v>1906</v>
      </c>
      <c r="E141" s="10" t="s">
        <v>1906</v>
      </c>
      <c r="F141" s="10" t="s">
        <v>1907</v>
      </c>
      <c r="G141" s="10" t="s">
        <v>1509</v>
      </c>
      <c r="H141" s="10" t="s">
        <v>4916</v>
      </c>
      <c r="I141" s="10" t="s">
        <v>2072</v>
      </c>
      <c r="J141" s="10" t="s">
        <v>4073</v>
      </c>
      <c r="K141" s="10" t="s">
        <v>4930</v>
      </c>
      <c r="L141" s="10" t="s">
        <v>6352</v>
      </c>
      <c r="M141" s="10" t="s">
        <v>1912</v>
      </c>
      <c r="N141" s="10" t="s">
        <v>6353</v>
      </c>
      <c r="O141" s="10" t="s">
        <v>1559</v>
      </c>
      <c r="P141" s="10" t="s">
        <v>1361</v>
      </c>
      <c r="Q141" s="10" t="s">
        <v>1361</v>
      </c>
      <c r="R141" s="10" t="s">
        <v>1361</v>
      </c>
      <c r="S141" s="10" t="s">
        <v>1361</v>
      </c>
      <c r="T141" s="10" t="s">
        <v>1914</v>
      </c>
      <c r="U141" s="10" t="s">
        <v>1361</v>
      </c>
      <c r="V141" s="10" t="s">
        <v>1916</v>
      </c>
      <c r="W141" s="14" t="s">
        <v>6354</v>
      </c>
      <c r="X141" s="14" t="s">
        <v>6355</v>
      </c>
      <c r="Y141" s="14" t="s">
        <v>6349</v>
      </c>
      <c r="Z141" s="14" t="s">
        <v>6356</v>
      </c>
      <c r="AA141" s="15">
        <v>34.0</v>
      </c>
      <c r="AB141" s="14" t="s">
        <v>1352</v>
      </c>
      <c r="AC141" s="14" t="s">
        <v>2137</v>
      </c>
      <c r="AD141" s="14" t="s">
        <v>1353</v>
      </c>
      <c r="AE141" s="14" t="s">
        <v>4077</v>
      </c>
      <c r="AF141" s="14" t="s">
        <v>2141</v>
      </c>
    </row>
    <row r="142" ht="246.75" customHeight="1">
      <c r="A142" s="10" t="s">
        <v>4078</v>
      </c>
      <c r="B142" s="10" t="s">
        <v>6357</v>
      </c>
      <c r="C142" s="10" t="s">
        <v>4080</v>
      </c>
      <c r="D142" s="10" t="s">
        <v>1906</v>
      </c>
      <c r="E142" s="10" t="s">
        <v>1906</v>
      </c>
      <c r="F142" s="10" t="s">
        <v>1907</v>
      </c>
      <c r="G142" s="10" t="s">
        <v>1509</v>
      </c>
      <c r="H142" s="10" t="s">
        <v>4936</v>
      </c>
      <c r="I142" s="10" t="s">
        <v>4937</v>
      </c>
      <c r="J142" s="10" t="s">
        <v>4082</v>
      </c>
      <c r="K142" s="10" t="s">
        <v>4946</v>
      </c>
      <c r="L142" s="10" t="s">
        <v>6358</v>
      </c>
      <c r="M142" s="10" t="s">
        <v>1912</v>
      </c>
      <c r="N142" s="10" t="s">
        <v>6359</v>
      </c>
      <c r="O142" s="10" t="s">
        <v>1559</v>
      </c>
      <c r="P142" s="10" t="s">
        <v>1361</v>
      </c>
      <c r="Q142" s="10" t="s">
        <v>1361</v>
      </c>
      <c r="R142" s="10" t="s">
        <v>1361</v>
      </c>
      <c r="S142" s="10" t="s">
        <v>1361</v>
      </c>
      <c r="T142" s="10" t="s">
        <v>1914</v>
      </c>
      <c r="U142" s="10" t="s">
        <v>1361</v>
      </c>
      <c r="V142" s="10" t="s">
        <v>1916</v>
      </c>
      <c r="W142" s="14" t="s">
        <v>6360</v>
      </c>
      <c r="X142" s="14" t="s">
        <v>6361</v>
      </c>
      <c r="Y142" s="14" t="s">
        <v>6349</v>
      </c>
      <c r="Z142" s="14" t="s">
        <v>6362</v>
      </c>
      <c r="AA142" s="15">
        <v>34.0</v>
      </c>
      <c r="AB142" s="14" t="s">
        <v>1352</v>
      </c>
      <c r="AC142" s="14" t="s">
        <v>2137</v>
      </c>
      <c r="AD142" s="14" t="s">
        <v>1353</v>
      </c>
      <c r="AE142" s="14" t="s">
        <v>4089</v>
      </c>
      <c r="AF142" s="14" t="s">
        <v>2141</v>
      </c>
    </row>
    <row r="143" ht="286.5" customHeight="1">
      <c r="A143" s="10" t="s">
        <v>4090</v>
      </c>
      <c r="B143" s="10" t="s">
        <v>6363</v>
      </c>
      <c r="C143" s="10" t="s">
        <v>4092</v>
      </c>
      <c r="D143" s="10" t="s">
        <v>1906</v>
      </c>
      <c r="E143" s="10" t="s">
        <v>1906</v>
      </c>
      <c r="F143" s="10" t="s">
        <v>1907</v>
      </c>
      <c r="G143" s="10" t="s">
        <v>1509</v>
      </c>
      <c r="H143" s="10" t="s">
        <v>4953</v>
      </c>
      <c r="I143" s="10" t="s">
        <v>4954</v>
      </c>
      <c r="J143" s="10" t="s">
        <v>4093</v>
      </c>
      <c r="K143" s="10" t="s">
        <v>4965</v>
      </c>
      <c r="L143" s="10" t="s">
        <v>6364</v>
      </c>
      <c r="M143" s="10" t="s">
        <v>1912</v>
      </c>
      <c r="N143" s="10" t="s">
        <v>6365</v>
      </c>
      <c r="O143" s="10" t="s">
        <v>1559</v>
      </c>
      <c r="P143" s="10" t="s">
        <v>1361</v>
      </c>
      <c r="Q143" s="10" t="s">
        <v>1361</v>
      </c>
      <c r="R143" s="10" t="s">
        <v>1361</v>
      </c>
      <c r="S143" s="10" t="s">
        <v>1361</v>
      </c>
      <c r="T143" s="10" t="s">
        <v>1914</v>
      </c>
      <c r="U143" s="10" t="s">
        <v>1361</v>
      </c>
      <c r="V143" s="10" t="s">
        <v>1916</v>
      </c>
      <c r="W143" s="14" t="s">
        <v>6366</v>
      </c>
      <c r="X143" s="14" t="s">
        <v>6367</v>
      </c>
      <c r="Y143" s="14" t="s">
        <v>6349</v>
      </c>
      <c r="Z143" s="14" t="s">
        <v>6368</v>
      </c>
      <c r="AA143" s="15">
        <v>34.0</v>
      </c>
      <c r="AB143" s="14" t="s">
        <v>1352</v>
      </c>
      <c r="AC143" s="14" t="s">
        <v>2137</v>
      </c>
      <c r="AD143" s="14" t="s">
        <v>1353</v>
      </c>
      <c r="AE143" s="14" t="s">
        <v>4097</v>
      </c>
      <c r="AF143" s="14" t="s">
        <v>2141</v>
      </c>
    </row>
    <row r="144" ht="300.0" customHeight="1">
      <c r="A144" s="10" t="s">
        <v>4099</v>
      </c>
      <c r="B144" s="10" t="s">
        <v>6369</v>
      </c>
      <c r="C144" s="10" t="s">
        <v>4102</v>
      </c>
      <c r="D144" s="10" t="s">
        <v>1906</v>
      </c>
      <c r="E144" s="10" t="s">
        <v>1906</v>
      </c>
      <c r="F144" s="10" t="s">
        <v>1907</v>
      </c>
      <c r="G144" s="10" t="s">
        <v>1509</v>
      </c>
      <c r="H144" s="10" t="s">
        <v>4972</v>
      </c>
      <c r="I144" s="10" t="s">
        <v>4974</v>
      </c>
      <c r="J144" s="10" t="s">
        <v>4103</v>
      </c>
      <c r="K144" s="10" t="s">
        <v>4992</v>
      </c>
      <c r="L144" s="10" t="s">
        <v>6370</v>
      </c>
      <c r="M144" s="10" t="s">
        <v>1912</v>
      </c>
      <c r="N144" s="10" t="s">
        <v>6371</v>
      </c>
      <c r="O144" s="10" t="s">
        <v>1559</v>
      </c>
      <c r="P144" s="10" t="s">
        <v>1361</v>
      </c>
      <c r="Q144" s="10" t="s">
        <v>1361</v>
      </c>
      <c r="R144" s="10" t="s">
        <v>1361</v>
      </c>
      <c r="S144" s="10" t="s">
        <v>1361</v>
      </c>
      <c r="T144" s="10" t="s">
        <v>1914</v>
      </c>
      <c r="U144" s="10" t="s">
        <v>1361</v>
      </c>
      <c r="V144" s="10" t="s">
        <v>1916</v>
      </c>
      <c r="W144" s="14" t="s">
        <v>6372</v>
      </c>
      <c r="X144" s="14" t="s">
        <v>6373</v>
      </c>
      <c r="Y144" s="14" t="s">
        <v>6349</v>
      </c>
      <c r="Z144" s="14" t="s">
        <v>6374</v>
      </c>
      <c r="AA144" s="15">
        <v>34.0</v>
      </c>
      <c r="AB144" s="14" t="s">
        <v>1352</v>
      </c>
      <c r="AC144" s="14" t="s">
        <v>2137</v>
      </c>
      <c r="AD144" s="14" t="s">
        <v>1353</v>
      </c>
      <c r="AE144" s="14" t="s">
        <v>4106</v>
      </c>
      <c r="AF144" s="14" t="s">
        <v>2141</v>
      </c>
    </row>
    <row r="145" ht="339.75" customHeight="1">
      <c r="A145" s="10" t="s">
        <v>4107</v>
      </c>
      <c r="B145" s="10" t="s">
        <v>6375</v>
      </c>
      <c r="C145" s="10" t="s">
        <v>4109</v>
      </c>
      <c r="D145" s="10" t="s">
        <v>1906</v>
      </c>
      <c r="E145" s="10" t="s">
        <v>1906</v>
      </c>
      <c r="F145" s="10" t="s">
        <v>1907</v>
      </c>
      <c r="G145" s="10" t="s">
        <v>1509</v>
      </c>
      <c r="H145" s="10" t="s">
        <v>4997</v>
      </c>
      <c r="I145" s="10" t="s">
        <v>2072</v>
      </c>
      <c r="J145" s="10" t="s">
        <v>4112</v>
      </c>
      <c r="K145" s="10" t="s">
        <v>5009</v>
      </c>
      <c r="L145" s="10" t="s">
        <v>6376</v>
      </c>
      <c r="M145" s="10" t="s">
        <v>1912</v>
      </c>
      <c r="N145" s="10" t="s">
        <v>6377</v>
      </c>
      <c r="O145" s="10" t="s">
        <v>1559</v>
      </c>
      <c r="P145" s="10" t="s">
        <v>1361</v>
      </c>
      <c r="Q145" s="10" t="s">
        <v>1361</v>
      </c>
      <c r="R145" s="10" t="s">
        <v>1361</v>
      </c>
      <c r="S145" s="10" t="s">
        <v>1361</v>
      </c>
      <c r="T145" s="10" t="s">
        <v>1914</v>
      </c>
      <c r="U145" s="10" t="s">
        <v>1361</v>
      </c>
      <c r="V145" s="10" t="s">
        <v>1916</v>
      </c>
      <c r="W145" s="14" t="s">
        <v>6378</v>
      </c>
      <c r="X145" s="14" t="s">
        <v>6379</v>
      </c>
      <c r="Y145" s="14" t="s">
        <v>6349</v>
      </c>
      <c r="Z145" s="14" t="s">
        <v>6380</v>
      </c>
      <c r="AA145" s="15">
        <v>34.0</v>
      </c>
      <c r="AB145" s="14" t="s">
        <v>1352</v>
      </c>
      <c r="AC145" s="14" t="s">
        <v>2137</v>
      </c>
      <c r="AD145" s="14" t="s">
        <v>1353</v>
      </c>
      <c r="AE145" s="14" t="s">
        <v>4117</v>
      </c>
      <c r="AF145" s="14" t="s">
        <v>2141</v>
      </c>
    </row>
    <row r="146" ht="366.0" customHeight="1">
      <c r="A146" s="10" t="s">
        <v>3439</v>
      </c>
      <c r="B146" s="10" t="s">
        <v>6381</v>
      </c>
      <c r="C146" s="10" t="s">
        <v>3442</v>
      </c>
      <c r="D146" s="10" t="s">
        <v>1906</v>
      </c>
      <c r="E146" s="10" t="s">
        <v>1906</v>
      </c>
      <c r="F146" s="10" t="s">
        <v>1907</v>
      </c>
      <c r="G146" s="10" t="s">
        <v>1509</v>
      </c>
      <c r="H146" s="10" t="s">
        <v>4575</v>
      </c>
      <c r="I146" s="10" t="s">
        <v>2072</v>
      </c>
      <c r="J146" s="10" t="s">
        <v>3446</v>
      </c>
      <c r="K146" s="10" t="s">
        <v>4581</v>
      </c>
      <c r="L146" s="10" t="s">
        <v>6382</v>
      </c>
      <c r="M146" s="10" t="s">
        <v>1912</v>
      </c>
      <c r="N146" s="10" t="s">
        <v>6383</v>
      </c>
      <c r="O146" s="10" t="s">
        <v>1559</v>
      </c>
      <c r="P146" s="10" t="s">
        <v>1361</v>
      </c>
      <c r="Q146" s="10" t="s">
        <v>1361</v>
      </c>
      <c r="R146" s="10" t="s">
        <v>1361</v>
      </c>
      <c r="S146" s="10" t="s">
        <v>1361</v>
      </c>
      <c r="T146" s="10" t="s">
        <v>1914</v>
      </c>
      <c r="U146" s="10" t="s">
        <v>1361</v>
      </c>
      <c r="V146" s="10" t="s">
        <v>1916</v>
      </c>
      <c r="W146" s="14" t="s">
        <v>6384</v>
      </c>
      <c r="X146" s="14" t="s">
        <v>6385</v>
      </c>
      <c r="Y146" s="14" t="s">
        <v>6386</v>
      </c>
      <c r="Z146" s="14" t="s">
        <v>6387</v>
      </c>
      <c r="AA146" s="15">
        <v>34.0</v>
      </c>
      <c r="AB146" s="14" t="s">
        <v>1352</v>
      </c>
      <c r="AC146" s="14" t="s">
        <v>2137</v>
      </c>
      <c r="AD146" s="14" t="s">
        <v>1353</v>
      </c>
      <c r="AE146" s="14" t="s">
        <v>3451</v>
      </c>
      <c r="AF146" s="14" t="s">
        <v>2141</v>
      </c>
    </row>
    <row r="147" ht="352.5" customHeight="1">
      <c r="A147" s="10" t="s">
        <v>4161</v>
      </c>
      <c r="B147" s="10" t="s">
        <v>6388</v>
      </c>
      <c r="C147" s="10" t="s">
        <v>4163</v>
      </c>
      <c r="D147" s="10" t="s">
        <v>1906</v>
      </c>
      <c r="E147" s="10" t="s">
        <v>1906</v>
      </c>
      <c r="F147" s="10" t="s">
        <v>1907</v>
      </c>
      <c r="G147" s="10" t="s">
        <v>1509</v>
      </c>
      <c r="H147" s="10" t="s">
        <v>5015</v>
      </c>
      <c r="I147" s="10" t="s">
        <v>5017</v>
      </c>
      <c r="J147" s="10" t="s">
        <v>4165</v>
      </c>
      <c r="K147" s="10" t="s">
        <v>5029</v>
      </c>
      <c r="L147" s="10" t="s">
        <v>6389</v>
      </c>
      <c r="M147" s="10" t="s">
        <v>1912</v>
      </c>
      <c r="N147" s="10" t="s">
        <v>6390</v>
      </c>
      <c r="O147" s="10" t="s">
        <v>1559</v>
      </c>
      <c r="P147" s="10" t="s">
        <v>1361</v>
      </c>
      <c r="Q147" s="10" t="s">
        <v>1361</v>
      </c>
      <c r="R147" s="10" t="s">
        <v>1361</v>
      </c>
      <c r="S147" s="10" t="s">
        <v>1361</v>
      </c>
      <c r="T147" s="10" t="s">
        <v>1914</v>
      </c>
      <c r="U147" s="10" t="s">
        <v>1361</v>
      </c>
      <c r="V147" s="10" t="s">
        <v>1916</v>
      </c>
      <c r="W147" s="14" t="s">
        <v>6391</v>
      </c>
      <c r="X147" s="14" t="s">
        <v>6392</v>
      </c>
      <c r="Y147" s="14" t="s">
        <v>6393</v>
      </c>
      <c r="Z147" s="14" t="s">
        <v>6394</v>
      </c>
      <c r="AA147" s="15">
        <v>34.0</v>
      </c>
      <c r="AB147" s="14" t="s">
        <v>1352</v>
      </c>
      <c r="AC147" s="14" t="s">
        <v>2137</v>
      </c>
      <c r="AD147" s="14" t="s">
        <v>1353</v>
      </c>
      <c r="AE147" s="14" t="s">
        <v>4168</v>
      </c>
      <c r="AF147" s="14" t="s">
        <v>2141</v>
      </c>
    </row>
    <row r="148" ht="432.0" customHeight="1">
      <c r="A148" s="10" t="s">
        <v>4169</v>
      </c>
      <c r="B148" s="10" t="s">
        <v>6395</v>
      </c>
      <c r="C148" s="10" t="s">
        <v>4171</v>
      </c>
      <c r="D148" s="10" t="s">
        <v>1906</v>
      </c>
      <c r="E148" s="10" t="s">
        <v>1906</v>
      </c>
      <c r="F148" s="10" t="s">
        <v>1907</v>
      </c>
      <c r="G148" s="10" t="s">
        <v>1509</v>
      </c>
      <c r="H148" s="10" t="s">
        <v>5032</v>
      </c>
      <c r="I148" s="10" t="s">
        <v>2072</v>
      </c>
      <c r="J148" s="10" t="s">
        <v>4172</v>
      </c>
      <c r="K148" s="10" t="s">
        <v>5043</v>
      </c>
      <c r="L148" s="10" t="s">
        <v>6396</v>
      </c>
      <c r="M148" s="10" t="s">
        <v>1912</v>
      </c>
      <c r="N148" s="10" t="s">
        <v>6397</v>
      </c>
      <c r="O148" s="10" t="s">
        <v>1559</v>
      </c>
      <c r="P148" s="10" t="s">
        <v>1361</v>
      </c>
      <c r="Q148" s="10" t="s">
        <v>1361</v>
      </c>
      <c r="R148" s="10" t="s">
        <v>1361</v>
      </c>
      <c r="S148" s="10" t="s">
        <v>1361</v>
      </c>
      <c r="T148" s="10" t="s">
        <v>1914</v>
      </c>
      <c r="U148" s="10" t="s">
        <v>1361</v>
      </c>
      <c r="V148" s="10" t="s">
        <v>1916</v>
      </c>
      <c r="W148" s="14" t="s">
        <v>6398</v>
      </c>
      <c r="X148" s="14" t="s">
        <v>6399</v>
      </c>
      <c r="Y148" s="14" t="s">
        <v>6400</v>
      </c>
      <c r="Z148" s="14" t="s">
        <v>6401</v>
      </c>
      <c r="AA148" s="15">
        <v>34.0</v>
      </c>
      <c r="AB148" s="14" t="s">
        <v>1352</v>
      </c>
      <c r="AC148" s="14" t="s">
        <v>2137</v>
      </c>
      <c r="AD148" s="14" t="s">
        <v>1353</v>
      </c>
      <c r="AE148" s="14" t="s">
        <v>4178</v>
      </c>
      <c r="AF148" s="14" t="s">
        <v>2141</v>
      </c>
    </row>
    <row r="149" ht="696.0" customHeight="1">
      <c r="A149" s="10" t="s">
        <v>4181</v>
      </c>
      <c r="B149" s="10" t="s">
        <v>6402</v>
      </c>
      <c r="C149" s="10" t="s">
        <v>4183</v>
      </c>
      <c r="D149" s="10" t="s">
        <v>1906</v>
      </c>
      <c r="E149" s="10" t="s">
        <v>1906</v>
      </c>
      <c r="F149" s="10" t="s">
        <v>1907</v>
      </c>
      <c r="G149" s="10" t="s">
        <v>1509</v>
      </c>
      <c r="H149" s="10" t="s">
        <v>5049</v>
      </c>
      <c r="I149" s="10" t="s">
        <v>2072</v>
      </c>
      <c r="J149" s="10" t="s">
        <v>4184</v>
      </c>
      <c r="K149" s="10" t="s">
        <v>5061</v>
      </c>
      <c r="L149" s="10" t="s">
        <v>6403</v>
      </c>
      <c r="M149" s="10" t="s">
        <v>1912</v>
      </c>
      <c r="N149" s="10" t="s">
        <v>4788</v>
      </c>
      <c r="O149" s="10" t="s">
        <v>1559</v>
      </c>
      <c r="P149" s="10" t="s">
        <v>1361</v>
      </c>
      <c r="Q149" s="10" t="s">
        <v>1361</v>
      </c>
      <c r="R149" s="10" t="s">
        <v>1361</v>
      </c>
      <c r="S149" s="10" t="s">
        <v>1361</v>
      </c>
      <c r="T149" s="10" t="s">
        <v>1914</v>
      </c>
      <c r="U149" s="10" t="s">
        <v>1361</v>
      </c>
      <c r="V149" s="10" t="s">
        <v>1916</v>
      </c>
      <c r="W149" s="14" t="s">
        <v>5240</v>
      </c>
      <c r="X149" s="14" t="s">
        <v>6404</v>
      </c>
      <c r="Y149" s="14" t="s">
        <v>6405</v>
      </c>
      <c r="Z149" s="14" t="s">
        <v>6406</v>
      </c>
      <c r="AA149" s="15">
        <v>34.0</v>
      </c>
      <c r="AB149" s="14" t="s">
        <v>1352</v>
      </c>
      <c r="AC149" s="14" t="s">
        <v>2137</v>
      </c>
      <c r="AD149" s="14" t="s">
        <v>1353</v>
      </c>
      <c r="AE149" s="14" t="s">
        <v>4190</v>
      </c>
      <c r="AF149" s="14" t="s">
        <v>2141</v>
      </c>
    </row>
    <row r="150" ht="418.5" customHeight="1">
      <c r="A150" s="10" t="s">
        <v>4192</v>
      </c>
      <c r="B150" s="10" t="s">
        <v>6407</v>
      </c>
      <c r="C150" s="10" t="s">
        <v>4194</v>
      </c>
      <c r="D150" s="10" t="s">
        <v>1906</v>
      </c>
      <c r="E150" s="10" t="s">
        <v>1906</v>
      </c>
      <c r="F150" s="10" t="s">
        <v>1907</v>
      </c>
      <c r="G150" s="10" t="s">
        <v>1509</v>
      </c>
      <c r="H150" s="10" t="s">
        <v>5065</v>
      </c>
      <c r="I150" s="10" t="s">
        <v>5066</v>
      </c>
      <c r="J150" s="10" t="s">
        <v>4196</v>
      </c>
      <c r="K150" s="10" t="s">
        <v>5075</v>
      </c>
      <c r="L150" s="10" t="s">
        <v>6408</v>
      </c>
      <c r="M150" s="10" t="s">
        <v>1912</v>
      </c>
      <c r="N150" s="10" t="s">
        <v>6409</v>
      </c>
      <c r="O150" s="10" t="s">
        <v>1559</v>
      </c>
      <c r="P150" s="10" t="s">
        <v>1361</v>
      </c>
      <c r="Q150" s="10" t="s">
        <v>1361</v>
      </c>
      <c r="R150" s="10" t="s">
        <v>1361</v>
      </c>
      <c r="S150" s="10" t="s">
        <v>1361</v>
      </c>
      <c r="T150" s="10" t="s">
        <v>1914</v>
      </c>
      <c r="U150" s="10" t="s">
        <v>1361</v>
      </c>
      <c r="V150" s="10" t="s">
        <v>1916</v>
      </c>
      <c r="W150" s="14" t="s">
        <v>6410</v>
      </c>
      <c r="X150" s="14" t="s">
        <v>6411</v>
      </c>
      <c r="Y150" s="14" t="s">
        <v>6412</v>
      </c>
      <c r="Z150" s="14" t="s">
        <v>6413</v>
      </c>
      <c r="AA150" s="15">
        <v>34.0</v>
      </c>
      <c r="AB150" s="14" t="s">
        <v>1352</v>
      </c>
      <c r="AC150" s="14" t="s">
        <v>2137</v>
      </c>
      <c r="AD150" s="14" t="s">
        <v>1353</v>
      </c>
      <c r="AE150" s="14" t="s">
        <v>4200</v>
      </c>
      <c r="AF150" s="14" t="s">
        <v>2141</v>
      </c>
    </row>
    <row r="151" ht="326.25" customHeight="1">
      <c r="A151" s="10" t="s">
        <v>4202</v>
      </c>
      <c r="B151" s="10" t="s">
        <v>6414</v>
      </c>
      <c r="C151" s="10" t="s">
        <v>4205</v>
      </c>
      <c r="D151" s="10" t="s">
        <v>1906</v>
      </c>
      <c r="E151" s="10" t="s">
        <v>1906</v>
      </c>
      <c r="F151" s="10" t="s">
        <v>1907</v>
      </c>
      <c r="G151" s="10" t="s">
        <v>1509</v>
      </c>
      <c r="H151" s="10" t="s">
        <v>5079</v>
      </c>
      <c r="I151" s="10" t="s">
        <v>2072</v>
      </c>
      <c r="J151" s="10" t="s">
        <v>4207</v>
      </c>
      <c r="K151" s="10" t="s">
        <v>5092</v>
      </c>
      <c r="L151" s="10" t="s">
        <v>6415</v>
      </c>
      <c r="M151" s="10" t="s">
        <v>1912</v>
      </c>
      <c r="N151" s="10" t="s">
        <v>6416</v>
      </c>
      <c r="O151" s="10" t="s">
        <v>1559</v>
      </c>
      <c r="P151" s="10" t="s">
        <v>1361</v>
      </c>
      <c r="Q151" s="10" t="s">
        <v>1361</v>
      </c>
      <c r="R151" s="10" t="s">
        <v>1361</v>
      </c>
      <c r="S151" s="10" t="s">
        <v>1361</v>
      </c>
      <c r="T151" s="10" t="s">
        <v>1914</v>
      </c>
      <c r="U151" s="10" t="s">
        <v>1361</v>
      </c>
      <c r="V151" s="10" t="s">
        <v>1916</v>
      </c>
      <c r="W151" s="14" t="s">
        <v>5240</v>
      </c>
      <c r="X151" s="14" t="s">
        <v>6417</v>
      </c>
      <c r="Y151" s="14" t="s">
        <v>6418</v>
      </c>
      <c r="Z151" s="14" t="s">
        <v>6419</v>
      </c>
      <c r="AA151" s="15">
        <v>34.0</v>
      </c>
      <c r="AB151" s="14" t="s">
        <v>1352</v>
      </c>
      <c r="AC151" s="14" t="s">
        <v>2137</v>
      </c>
      <c r="AD151" s="14" t="s">
        <v>1353</v>
      </c>
      <c r="AE151" s="14" t="s">
        <v>4211</v>
      </c>
      <c r="AF151" s="14" t="s">
        <v>2141</v>
      </c>
    </row>
    <row r="152" ht="616.5" customHeight="1">
      <c r="A152" s="10" t="s">
        <v>4212</v>
      </c>
      <c r="B152" s="10" t="s">
        <v>5172</v>
      </c>
      <c r="C152" s="10" t="s">
        <v>4214</v>
      </c>
      <c r="D152" s="10" t="s">
        <v>1906</v>
      </c>
      <c r="E152" s="10" t="s">
        <v>1906</v>
      </c>
      <c r="F152" s="10" t="s">
        <v>1907</v>
      </c>
      <c r="G152" s="10" t="s">
        <v>1509</v>
      </c>
      <c r="H152" s="10" t="s">
        <v>5096</v>
      </c>
      <c r="I152" s="10" t="s">
        <v>2072</v>
      </c>
      <c r="J152" s="10" t="s">
        <v>4216</v>
      </c>
      <c r="K152" s="10" t="s">
        <v>5102</v>
      </c>
      <c r="L152" s="10" t="s">
        <v>6420</v>
      </c>
      <c r="M152" s="10" t="s">
        <v>1912</v>
      </c>
      <c r="N152" s="10" t="s">
        <v>6421</v>
      </c>
      <c r="O152" s="10" t="s">
        <v>1559</v>
      </c>
      <c r="P152" s="10" t="s">
        <v>1361</v>
      </c>
      <c r="Q152" s="10" t="s">
        <v>1361</v>
      </c>
      <c r="R152" s="10" t="s">
        <v>1361</v>
      </c>
      <c r="S152" s="10" t="s">
        <v>1361</v>
      </c>
      <c r="T152" s="10" t="s">
        <v>1914</v>
      </c>
      <c r="U152" s="10" t="s">
        <v>1361</v>
      </c>
      <c r="V152" s="10" t="s">
        <v>1916</v>
      </c>
      <c r="W152" s="14" t="s">
        <v>6422</v>
      </c>
      <c r="X152" s="14" t="s">
        <v>6423</v>
      </c>
      <c r="Y152" s="14" t="s">
        <v>6424</v>
      </c>
      <c r="Z152" s="14" t="s">
        <v>6425</v>
      </c>
      <c r="AA152" s="15">
        <v>34.0</v>
      </c>
      <c r="AB152" s="14" t="s">
        <v>1352</v>
      </c>
      <c r="AC152" s="14" t="s">
        <v>2137</v>
      </c>
      <c r="AD152" s="14" t="s">
        <v>1353</v>
      </c>
      <c r="AE152" s="14" t="s">
        <v>4222</v>
      </c>
      <c r="AF152" s="14" t="s">
        <v>2141</v>
      </c>
    </row>
    <row r="153" ht="510.75" customHeight="1">
      <c r="A153" s="10" t="s">
        <v>2550</v>
      </c>
      <c r="B153" s="10" t="s">
        <v>4783</v>
      </c>
      <c r="C153" s="10" t="s">
        <v>2552</v>
      </c>
      <c r="D153" s="10" t="s">
        <v>1906</v>
      </c>
      <c r="E153" s="10" t="s">
        <v>1906</v>
      </c>
      <c r="F153" s="10" t="s">
        <v>1907</v>
      </c>
      <c r="G153" s="10" t="s">
        <v>1509</v>
      </c>
      <c r="H153" s="10" t="s">
        <v>4434</v>
      </c>
      <c r="I153" s="10" t="s">
        <v>2072</v>
      </c>
      <c r="J153" s="10" t="s">
        <v>2555</v>
      </c>
      <c r="K153" s="10" t="s">
        <v>4443</v>
      </c>
      <c r="L153" s="10" t="s">
        <v>6426</v>
      </c>
      <c r="M153" s="10" t="s">
        <v>1912</v>
      </c>
      <c r="N153" s="10" t="s">
        <v>6427</v>
      </c>
      <c r="O153" s="10" t="s">
        <v>1559</v>
      </c>
      <c r="P153" s="10" t="s">
        <v>1361</v>
      </c>
      <c r="Q153" s="10" t="s">
        <v>1361</v>
      </c>
      <c r="R153" s="10" t="s">
        <v>1361</v>
      </c>
      <c r="S153" s="10" t="s">
        <v>1361</v>
      </c>
      <c r="T153" s="10" t="s">
        <v>1914</v>
      </c>
      <c r="U153" s="10" t="s">
        <v>1361</v>
      </c>
      <c r="V153" s="10" t="s">
        <v>1916</v>
      </c>
      <c r="W153" s="14" t="s">
        <v>6428</v>
      </c>
      <c r="X153" s="14" t="s">
        <v>6429</v>
      </c>
      <c r="Y153" s="14" t="s">
        <v>6430</v>
      </c>
      <c r="Z153" s="14" t="s">
        <v>6431</v>
      </c>
      <c r="AA153" s="15">
        <v>34.0</v>
      </c>
      <c r="AB153" s="14" t="s">
        <v>1352</v>
      </c>
      <c r="AC153" s="14" t="s">
        <v>2137</v>
      </c>
      <c r="AD153" s="14" t="s">
        <v>1353</v>
      </c>
      <c r="AE153" s="14" t="s">
        <v>2560</v>
      </c>
      <c r="AF153" s="14" t="s">
        <v>2141</v>
      </c>
    </row>
    <row r="154" ht="590.25" customHeight="1">
      <c r="A154" s="10" t="s">
        <v>3079</v>
      </c>
      <c r="B154" s="10" t="s">
        <v>6432</v>
      </c>
      <c r="C154" s="10" t="s">
        <v>3084</v>
      </c>
      <c r="D154" s="10" t="s">
        <v>1711</v>
      </c>
      <c r="E154" s="10" t="s">
        <v>6433</v>
      </c>
      <c r="F154" s="10" t="s">
        <v>1503</v>
      </c>
      <c r="G154" s="10" t="s">
        <v>1509</v>
      </c>
      <c r="H154" s="10" t="s">
        <v>6434</v>
      </c>
      <c r="I154" s="10" t="s">
        <v>4544</v>
      </c>
      <c r="J154" s="10" t="s">
        <v>6435</v>
      </c>
      <c r="K154" s="10" t="s">
        <v>4557</v>
      </c>
      <c r="L154" s="10" t="s">
        <v>6436</v>
      </c>
      <c r="M154" s="10" t="s">
        <v>1912</v>
      </c>
      <c r="N154" s="10" t="s">
        <v>6437</v>
      </c>
      <c r="O154" s="10" t="s">
        <v>1559</v>
      </c>
      <c r="P154" s="10" t="s">
        <v>1361</v>
      </c>
      <c r="Q154" s="10" t="s">
        <v>1361</v>
      </c>
      <c r="R154" s="10" t="s">
        <v>1361</v>
      </c>
      <c r="S154" s="10" t="s">
        <v>1361</v>
      </c>
      <c r="T154" s="10" t="s">
        <v>6438</v>
      </c>
      <c r="U154" s="10" t="s">
        <v>6439</v>
      </c>
      <c r="V154" s="10" t="s">
        <v>6440</v>
      </c>
      <c r="W154" s="14" t="s">
        <v>6441</v>
      </c>
      <c r="X154" s="14" t="s">
        <v>6442</v>
      </c>
      <c r="Y154" s="14" t="s">
        <v>6443</v>
      </c>
      <c r="Z154" s="14" t="s">
        <v>6444</v>
      </c>
      <c r="AA154" s="15">
        <v>34.0</v>
      </c>
      <c r="AB154" s="14" t="s">
        <v>1352</v>
      </c>
      <c r="AC154" s="14" t="s">
        <v>2137</v>
      </c>
      <c r="AD154" s="14" t="s">
        <v>1353</v>
      </c>
      <c r="AE154" s="14" t="s">
        <v>3089</v>
      </c>
      <c r="AF154" s="14" t="s">
        <v>2141</v>
      </c>
    </row>
    <row r="155" ht="321.0" customHeight="1">
      <c r="A155" s="10" t="s">
        <v>2912</v>
      </c>
      <c r="B155" s="10" t="s">
        <v>6445</v>
      </c>
      <c r="C155" s="10" t="s">
        <v>2915</v>
      </c>
      <c r="D155" s="10" t="s">
        <v>1906</v>
      </c>
      <c r="E155" s="10" t="s">
        <v>1906</v>
      </c>
      <c r="F155" s="10" t="s">
        <v>1907</v>
      </c>
      <c r="G155" s="10" t="s">
        <v>1509</v>
      </c>
      <c r="H155" s="10" t="s">
        <v>4465</v>
      </c>
      <c r="I155" s="10" t="s">
        <v>2072</v>
      </c>
      <c r="J155" s="10" t="s">
        <v>2917</v>
      </c>
      <c r="K155" s="10" t="s">
        <v>4480</v>
      </c>
      <c r="L155" s="10" t="s">
        <v>6446</v>
      </c>
      <c r="M155" s="10" t="s">
        <v>1912</v>
      </c>
      <c r="N155" s="10" t="s">
        <v>6447</v>
      </c>
      <c r="O155" s="10" t="s">
        <v>1559</v>
      </c>
      <c r="P155" s="10" t="s">
        <v>1361</v>
      </c>
      <c r="Q155" s="10" t="s">
        <v>1361</v>
      </c>
      <c r="R155" s="10" t="s">
        <v>1361</v>
      </c>
      <c r="S155" s="10" t="s">
        <v>1361</v>
      </c>
      <c r="T155" s="10" t="s">
        <v>1914</v>
      </c>
      <c r="U155" s="10" t="s">
        <v>1361</v>
      </c>
      <c r="V155" s="10" t="s">
        <v>1916</v>
      </c>
      <c r="W155" s="14" t="s">
        <v>5342</v>
      </c>
      <c r="X155" s="14" t="s">
        <v>6448</v>
      </c>
      <c r="Y155" s="14" t="s">
        <v>6449</v>
      </c>
      <c r="Z155" s="14" t="s">
        <v>6450</v>
      </c>
      <c r="AA155" s="15">
        <v>34.0</v>
      </c>
      <c r="AB155" s="14" t="s">
        <v>1352</v>
      </c>
      <c r="AC155" s="14" t="s">
        <v>2137</v>
      </c>
      <c r="AD155" s="14" t="s">
        <v>1353</v>
      </c>
      <c r="AE155" s="14" t="s">
        <v>2921</v>
      </c>
      <c r="AF155" s="14" t="s">
        <v>2141</v>
      </c>
    </row>
    <row r="156" ht="246.75" customHeight="1">
      <c r="A156" s="10" t="s">
        <v>3059</v>
      </c>
      <c r="B156" s="10" t="s">
        <v>6451</v>
      </c>
      <c r="C156" s="10" t="s">
        <v>3063</v>
      </c>
      <c r="D156" s="10" t="s">
        <v>6452</v>
      </c>
      <c r="E156" s="10" t="s">
        <v>6453</v>
      </c>
      <c r="F156" s="10" t="s">
        <v>1503</v>
      </c>
      <c r="G156" s="10" t="s">
        <v>1509</v>
      </c>
      <c r="H156" s="10" t="s">
        <v>5580</v>
      </c>
      <c r="I156" s="10" t="s">
        <v>5581</v>
      </c>
      <c r="J156" s="10" t="s">
        <v>6454</v>
      </c>
      <c r="K156" s="10" t="s">
        <v>5589</v>
      </c>
      <c r="L156" s="10" t="s">
        <v>6455</v>
      </c>
      <c r="M156" s="10" t="s">
        <v>1912</v>
      </c>
      <c r="N156" s="10" t="s">
        <v>6456</v>
      </c>
      <c r="O156" s="10" t="s">
        <v>1559</v>
      </c>
      <c r="P156" s="10" t="s">
        <v>1361</v>
      </c>
      <c r="Q156" s="10" t="s">
        <v>1361</v>
      </c>
      <c r="R156" s="10" t="s">
        <v>1361</v>
      </c>
      <c r="S156" s="10" t="s">
        <v>1361</v>
      </c>
      <c r="T156" s="10" t="s">
        <v>6457</v>
      </c>
      <c r="U156" s="10" t="s">
        <v>6458</v>
      </c>
      <c r="V156" s="10" t="s">
        <v>6459</v>
      </c>
      <c r="W156" s="14" t="s">
        <v>6460</v>
      </c>
      <c r="X156" s="14" t="s">
        <v>6461</v>
      </c>
      <c r="Y156" s="14" t="s">
        <v>6462</v>
      </c>
      <c r="Z156" s="14" t="s">
        <v>6463</v>
      </c>
      <c r="AA156" s="15">
        <v>15.0</v>
      </c>
      <c r="AB156" s="14" t="s">
        <v>1399</v>
      </c>
      <c r="AC156" s="14" t="s">
        <v>2137</v>
      </c>
      <c r="AD156" s="14" t="s">
        <v>2504</v>
      </c>
      <c r="AE156" s="14" t="s">
        <v>1407</v>
      </c>
      <c r="AF156" s="14" t="s">
        <v>1408</v>
      </c>
    </row>
    <row r="157" ht="234.0" customHeight="1">
      <c r="A157" s="10" t="s">
        <v>521</v>
      </c>
      <c r="B157" s="10" t="s">
        <v>6464</v>
      </c>
      <c r="C157" s="10" t="s">
        <v>3109</v>
      </c>
      <c r="D157" s="10" t="s">
        <v>6465</v>
      </c>
      <c r="E157" s="10" t="s">
        <v>6466</v>
      </c>
      <c r="F157" s="10" t="s">
        <v>1503</v>
      </c>
      <c r="G157" s="10" t="s">
        <v>1509</v>
      </c>
      <c r="H157" s="10" t="s">
        <v>6467</v>
      </c>
      <c r="I157" s="10" t="s">
        <v>5556</v>
      </c>
      <c r="J157" s="10" t="s">
        <v>6468</v>
      </c>
      <c r="K157" s="10" t="s">
        <v>5571</v>
      </c>
      <c r="L157" s="10" t="s">
        <v>6469</v>
      </c>
      <c r="M157" s="10" t="s">
        <v>987</v>
      </c>
      <c r="N157" s="10" t="s">
        <v>6470</v>
      </c>
      <c r="O157" s="10" t="s">
        <v>1559</v>
      </c>
      <c r="P157" s="10" t="s">
        <v>1361</v>
      </c>
      <c r="Q157" s="10" t="s">
        <v>1361</v>
      </c>
      <c r="R157" s="10" t="s">
        <v>1361</v>
      </c>
      <c r="S157" s="10" t="s">
        <v>1361</v>
      </c>
      <c r="T157" s="10" t="s">
        <v>6471</v>
      </c>
      <c r="U157" s="10" t="s">
        <v>6472</v>
      </c>
      <c r="V157" s="10" t="s">
        <v>6473</v>
      </c>
      <c r="W157" s="14" t="s">
        <v>5240</v>
      </c>
      <c r="X157" s="14" t="s">
        <v>6474</v>
      </c>
      <c r="Y157" s="14" t="s">
        <v>6475</v>
      </c>
      <c r="Z157" s="14" t="s">
        <v>6476</v>
      </c>
      <c r="AA157" s="15">
        <v>15.0</v>
      </c>
      <c r="AB157" s="14" t="s">
        <v>1399</v>
      </c>
      <c r="AC157" s="14" t="s">
        <v>2137</v>
      </c>
      <c r="AD157" s="14" t="s">
        <v>1329</v>
      </c>
      <c r="AE157" s="14" t="s">
        <v>1407</v>
      </c>
      <c r="AF157" s="14" t="s">
        <v>1408</v>
      </c>
    </row>
    <row r="158" ht="336.0" customHeight="1">
      <c r="A158" s="10" t="s">
        <v>757</v>
      </c>
      <c r="B158" s="10" t="s">
        <v>6477</v>
      </c>
      <c r="C158" s="10" t="s">
        <v>2563</v>
      </c>
      <c r="D158" s="10" t="s">
        <v>1906</v>
      </c>
      <c r="E158" s="10" t="s">
        <v>6478</v>
      </c>
      <c r="F158" s="10" t="s">
        <v>1503</v>
      </c>
      <c r="G158" s="10" t="s">
        <v>1509</v>
      </c>
      <c r="H158" s="10" t="s">
        <v>6479</v>
      </c>
      <c r="I158" s="10" t="s">
        <v>6480</v>
      </c>
      <c r="J158" s="10" t="s">
        <v>6481</v>
      </c>
      <c r="K158" s="10" t="s">
        <v>5630</v>
      </c>
      <c r="L158" s="10" t="s">
        <v>6482</v>
      </c>
      <c r="M158" s="10" t="s">
        <v>6483</v>
      </c>
      <c r="N158" s="10" t="s">
        <v>6484</v>
      </c>
      <c r="O158" s="10" t="s">
        <v>1559</v>
      </c>
      <c r="P158" s="10" t="s">
        <v>3009</v>
      </c>
      <c r="Q158" s="10" t="s">
        <v>3011</v>
      </c>
      <c r="R158" s="10" t="s">
        <v>3012</v>
      </c>
      <c r="S158" s="10" t="s">
        <v>6485</v>
      </c>
      <c r="T158" s="10" t="s">
        <v>6486</v>
      </c>
      <c r="U158" s="10" t="s">
        <v>6487</v>
      </c>
      <c r="V158" s="10" t="s">
        <v>6488</v>
      </c>
      <c r="W158" s="14" t="s">
        <v>6489</v>
      </c>
      <c r="X158" s="14" t="s">
        <v>6490</v>
      </c>
      <c r="Y158" s="14" t="s">
        <v>6491</v>
      </c>
      <c r="Z158" s="14" t="s">
        <v>6492</v>
      </c>
      <c r="AA158" s="15">
        <v>12.0</v>
      </c>
      <c r="AB158" s="14" t="s">
        <v>2159</v>
      </c>
      <c r="AC158" s="14" t="s">
        <v>2137</v>
      </c>
      <c r="AD158" s="14" t="s">
        <v>1290</v>
      </c>
      <c r="AE158" s="14" t="s">
        <v>2160</v>
      </c>
      <c r="AF158" s="14" t="s">
        <v>2161</v>
      </c>
    </row>
    <row r="159" ht="260.25" customHeight="1">
      <c r="A159" s="10" t="s">
        <v>2171</v>
      </c>
      <c r="B159" s="10" t="s">
        <v>5421</v>
      </c>
      <c r="C159" s="10" t="s">
        <v>2174</v>
      </c>
      <c r="D159" s="10" t="s">
        <v>2804</v>
      </c>
      <c r="E159" s="10" t="s">
        <v>2806</v>
      </c>
      <c r="F159" s="10" t="s">
        <v>1503</v>
      </c>
      <c r="G159" s="10" t="s">
        <v>1509</v>
      </c>
      <c r="H159" s="10" t="s">
        <v>5607</v>
      </c>
      <c r="I159" s="10" t="s">
        <v>5608</v>
      </c>
      <c r="J159" s="10" t="s">
        <v>6493</v>
      </c>
      <c r="K159" s="10" t="s">
        <v>5613</v>
      </c>
      <c r="L159" s="10" t="s">
        <v>6494</v>
      </c>
      <c r="M159" s="10" t="s">
        <v>6495</v>
      </c>
      <c r="N159" s="10" t="s">
        <v>6496</v>
      </c>
      <c r="O159" s="10" t="s">
        <v>1559</v>
      </c>
      <c r="P159" s="10" t="s">
        <v>1361</v>
      </c>
      <c r="Q159" s="10" t="s">
        <v>1361</v>
      </c>
      <c r="R159" s="10" t="s">
        <v>1361</v>
      </c>
      <c r="S159" s="10" t="s">
        <v>1361</v>
      </c>
      <c r="T159" s="10" t="s">
        <v>6497</v>
      </c>
      <c r="U159" s="10" t="s">
        <v>2823</v>
      </c>
      <c r="V159" s="10" t="s">
        <v>2825</v>
      </c>
      <c r="W159" s="14" t="s">
        <v>6498</v>
      </c>
      <c r="X159" s="14" t="s">
        <v>6499</v>
      </c>
      <c r="Y159" s="14" t="s">
        <v>6500</v>
      </c>
      <c r="Z159" s="14" t="s">
        <v>6501</v>
      </c>
      <c r="AA159" s="15">
        <v>12.0</v>
      </c>
      <c r="AB159" s="14" t="s">
        <v>2159</v>
      </c>
      <c r="AC159" s="14" t="s">
        <v>2137</v>
      </c>
      <c r="AD159" s="14" t="s">
        <v>1290</v>
      </c>
      <c r="AE159" s="14" t="s">
        <v>2160</v>
      </c>
      <c r="AF159" s="14" t="s">
        <v>2161</v>
      </c>
    </row>
    <row r="160" ht="273.75" customHeight="1">
      <c r="A160" s="10" t="s">
        <v>2144</v>
      </c>
      <c r="B160" s="10" t="s">
        <v>6502</v>
      </c>
      <c r="C160" s="10" t="s">
        <v>2149</v>
      </c>
      <c r="D160" s="10" t="s">
        <v>1906</v>
      </c>
      <c r="E160" s="10" t="s">
        <v>1906</v>
      </c>
      <c r="F160" s="10" t="s">
        <v>1907</v>
      </c>
      <c r="G160" s="10" t="s">
        <v>1509</v>
      </c>
      <c r="H160" s="10" t="s">
        <v>5595</v>
      </c>
      <c r="I160" s="10" t="s">
        <v>5596</v>
      </c>
      <c r="J160" s="10" t="s">
        <v>2154</v>
      </c>
      <c r="K160" s="10" t="s">
        <v>5604</v>
      </c>
      <c r="L160" s="10" t="s">
        <v>6503</v>
      </c>
      <c r="M160" s="10" t="s">
        <v>6504</v>
      </c>
      <c r="N160" s="10" t="s">
        <v>6505</v>
      </c>
      <c r="O160" s="10" t="s">
        <v>1559</v>
      </c>
      <c r="P160" s="10" t="s">
        <v>1361</v>
      </c>
      <c r="Q160" s="10" t="s">
        <v>1361</v>
      </c>
      <c r="R160" s="10" t="s">
        <v>1361</v>
      </c>
      <c r="S160" s="10" t="s">
        <v>1361</v>
      </c>
      <c r="T160" s="10" t="s">
        <v>1914</v>
      </c>
      <c r="U160" s="10" t="s">
        <v>6506</v>
      </c>
      <c r="V160" s="10" t="s">
        <v>1916</v>
      </c>
      <c r="W160" s="14" t="s">
        <v>6163</v>
      </c>
      <c r="X160" s="14" t="s">
        <v>6507</v>
      </c>
      <c r="Y160" s="14" t="s">
        <v>6508</v>
      </c>
      <c r="Z160" s="14" t="s">
        <v>6509</v>
      </c>
      <c r="AA160" s="15">
        <v>12.0</v>
      </c>
      <c r="AB160" s="14" t="s">
        <v>2159</v>
      </c>
      <c r="AC160" s="14" t="s">
        <v>2137</v>
      </c>
      <c r="AD160" s="14" t="s">
        <v>1290</v>
      </c>
      <c r="AE160" s="14" t="s">
        <v>2160</v>
      </c>
      <c r="AF160" s="14" t="s">
        <v>2161</v>
      </c>
    </row>
    <row r="161" ht="273.75" customHeight="1">
      <c r="A161" s="10" t="s">
        <v>4467</v>
      </c>
      <c r="B161" s="10" t="s">
        <v>2642</v>
      </c>
      <c r="C161" s="10" t="s">
        <v>4471</v>
      </c>
      <c r="D161" s="10" t="s">
        <v>1906</v>
      </c>
      <c r="E161" s="10" t="s">
        <v>2646</v>
      </c>
      <c r="F161" s="10" t="s">
        <v>1503</v>
      </c>
      <c r="G161" s="10" t="s">
        <v>1509</v>
      </c>
      <c r="H161" s="10" t="s">
        <v>5825</v>
      </c>
      <c r="I161" s="10" t="s">
        <v>5826</v>
      </c>
      <c r="J161" s="10" t="s">
        <v>6510</v>
      </c>
      <c r="K161" s="10" t="s">
        <v>5836</v>
      </c>
      <c r="L161" s="10" t="s">
        <v>6511</v>
      </c>
      <c r="M161" s="10" t="s">
        <v>6512</v>
      </c>
      <c r="N161" s="10" t="s">
        <v>6513</v>
      </c>
      <c r="O161" s="10" t="s">
        <v>1559</v>
      </c>
      <c r="P161" s="10" t="s">
        <v>1361</v>
      </c>
      <c r="Q161" s="10" t="s">
        <v>1361</v>
      </c>
      <c r="R161" s="10" t="s">
        <v>1361</v>
      </c>
      <c r="S161" s="10" t="s">
        <v>1361</v>
      </c>
      <c r="T161" s="10" t="s">
        <v>2662</v>
      </c>
      <c r="U161" s="10" t="s">
        <v>2664</v>
      </c>
      <c r="V161" s="10" t="s">
        <v>2666</v>
      </c>
      <c r="W161" s="14" t="s">
        <v>6514</v>
      </c>
      <c r="X161" s="14" t="s">
        <v>6515</v>
      </c>
      <c r="Y161" s="14" t="s">
        <v>6516</v>
      </c>
      <c r="Z161" s="14" t="s">
        <v>6517</v>
      </c>
      <c r="AA161" s="15">
        <v>12.0</v>
      </c>
      <c r="AB161" s="14" t="s">
        <v>1733</v>
      </c>
      <c r="AC161" s="14" t="s">
        <v>4478</v>
      </c>
      <c r="AD161" s="14" t="s">
        <v>1290</v>
      </c>
      <c r="AE161" s="14" t="s">
        <v>1737</v>
      </c>
      <c r="AF161" s="14" t="s">
        <v>1739</v>
      </c>
    </row>
    <row r="162" ht="286.5" customHeight="1">
      <c r="A162" s="10" t="s">
        <v>3888</v>
      </c>
      <c r="B162" s="10" t="s">
        <v>6518</v>
      </c>
      <c r="C162" s="10" t="s">
        <v>3891</v>
      </c>
      <c r="D162" s="10" t="s">
        <v>1906</v>
      </c>
      <c r="E162" s="10" t="s">
        <v>1906</v>
      </c>
      <c r="F162" s="10" t="s">
        <v>1907</v>
      </c>
      <c r="G162" s="10" t="s">
        <v>1509</v>
      </c>
      <c r="H162" s="10" t="s">
        <v>5663</v>
      </c>
      <c r="I162" s="10" t="s">
        <v>5664</v>
      </c>
      <c r="J162" s="10" t="s">
        <v>3893</v>
      </c>
      <c r="K162" s="10" t="s">
        <v>5675</v>
      </c>
      <c r="L162" s="10" t="s">
        <v>6519</v>
      </c>
      <c r="M162" s="10" t="s">
        <v>1912</v>
      </c>
      <c r="N162" s="10" t="s">
        <v>6520</v>
      </c>
      <c r="O162" s="10" t="s">
        <v>1559</v>
      </c>
      <c r="P162" s="10" t="s">
        <v>1361</v>
      </c>
      <c r="Q162" s="10" t="s">
        <v>1361</v>
      </c>
      <c r="R162" s="10" t="s">
        <v>1361</v>
      </c>
      <c r="S162" s="10" t="s">
        <v>1361</v>
      </c>
      <c r="T162" s="10" t="s">
        <v>1914</v>
      </c>
      <c r="U162" s="10" t="s">
        <v>1361</v>
      </c>
      <c r="V162" s="10" t="s">
        <v>1916</v>
      </c>
      <c r="W162" s="14" t="s">
        <v>1766</v>
      </c>
      <c r="X162" s="14" t="s">
        <v>6521</v>
      </c>
      <c r="Y162" s="14" t="s">
        <v>6522</v>
      </c>
      <c r="Z162" s="14" t="s">
        <v>6523</v>
      </c>
      <c r="AA162" s="15">
        <v>12.0</v>
      </c>
      <c r="AB162" s="14" t="s">
        <v>3055</v>
      </c>
      <c r="AC162" s="14" t="s">
        <v>2137</v>
      </c>
      <c r="AD162" s="14" t="s">
        <v>1290</v>
      </c>
      <c r="AE162" s="14" t="s">
        <v>3913</v>
      </c>
      <c r="AF162" s="14" t="s">
        <v>2141</v>
      </c>
    </row>
    <row r="163" ht="246.75" customHeight="1">
      <c r="A163" s="10" t="s">
        <v>3932</v>
      </c>
      <c r="B163" s="10" t="s">
        <v>5033</v>
      </c>
      <c r="C163" s="10" t="s">
        <v>3934</v>
      </c>
      <c r="D163" s="10" t="s">
        <v>6332</v>
      </c>
      <c r="E163" s="10" t="s">
        <v>6333</v>
      </c>
      <c r="F163" s="10" t="s">
        <v>1503</v>
      </c>
      <c r="G163" s="10" t="s">
        <v>1509</v>
      </c>
      <c r="H163" s="10" t="s">
        <v>5679</v>
      </c>
      <c r="I163" s="10" t="s">
        <v>5680</v>
      </c>
      <c r="J163" s="10" t="s">
        <v>6524</v>
      </c>
      <c r="K163" s="10" t="s">
        <v>5687</v>
      </c>
      <c r="L163" s="10" t="s">
        <v>6525</v>
      </c>
      <c r="M163" s="10" t="s">
        <v>1912</v>
      </c>
      <c r="N163" s="10" t="s">
        <v>6526</v>
      </c>
      <c r="O163" s="10" t="s">
        <v>1559</v>
      </c>
      <c r="P163" s="10" t="s">
        <v>1361</v>
      </c>
      <c r="Q163" s="10" t="s">
        <v>1361</v>
      </c>
      <c r="R163" s="10" t="s">
        <v>1361</v>
      </c>
      <c r="S163" s="10" t="s">
        <v>1361</v>
      </c>
      <c r="T163" s="10" t="s">
        <v>6337</v>
      </c>
      <c r="U163" s="10" t="s">
        <v>6338</v>
      </c>
      <c r="V163" s="10" t="s">
        <v>6339</v>
      </c>
      <c r="W163" s="14" t="s">
        <v>6527</v>
      </c>
      <c r="X163" s="14" t="s">
        <v>6528</v>
      </c>
      <c r="Y163" s="14" t="s">
        <v>6529</v>
      </c>
      <c r="Z163" s="14" t="s">
        <v>6530</v>
      </c>
      <c r="AA163" s="15">
        <v>12.0</v>
      </c>
      <c r="AB163" s="14" t="s">
        <v>3055</v>
      </c>
      <c r="AC163" s="14" t="s">
        <v>2137</v>
      </c>
      <c r="AD163" s="14" t="s">
        <v>1290</v>
      </c>
      <c r="AE163" s="14" t="s">
        <v>3946</v>
      </c>
      <c r="AF163" s="14" t="s">
        <v>2141</v>
      </c>
    </row>
    <row r="164" ht="180.75" customHeight="1">
      <c r="A164" s="10" t="s">
        <v>3042</v>
      </c>
      <c r="B164" s="10" t="s">
        <v>6531</v>
      </c>
      <c r="C164" s="10" t="s">
        <v>3045</v>
      </c>
      <c r="D164" s="10" t="s">
        <v>1711</v>
      </c>
      <c r="E164" s="10" t="s">
        <v>6433</v>
      </c>
      <c r="F164" s="10" t="s">
        <v>1503</v>
      </c>
      <c r="G164" s="10" t="s">
        <v>1509</v>
      </c>
      <c r="H164" s="10" t="s">
        <v>6532</v>
      </c>
      <c r="I164" s="10" t="s">
        <v>5639</v>
      </c>
      <c r="J164" s="10" t="s">
        <v>6533</v>
      </c>
      <c r="K164" s="10" t="s">
        <v>5645</v>
      </c>
      <c r="L164" s="10" t="s">
        <v>6534</v>
      </c>
      <c r="M164" s="10" t="s">
        <v>1912</v>
      </c>
      <c r="N164" s="10" t="s">
        <v>6535</v>
      </c>
      <c r="O164" s="10" t="s">
        <v>1559</v>
      </c>
      <c r="P164" s="10" t="s">
        <v>1361</v>
      </c>
      <c r="Q164" s="10" t="s">
        <v>1361</v>
      </c>
      <c r="R164" s="10" t="s">
        <v>1361</v>
      </c>
      <c r="S164" s="10" t="s">
        <v>1361</v>
      </c>
      <c r="T164" s="10" t="s">
        <v>6438</v>
      </c>
      <c r="U164" s="10" t="s">
        <v>6439</v>
      </c>
      <c r="V164" s="10" t="s">
        <v>6440</v>
      </c>
      <c r="W164" s="14" t="s">
        <v>2484</v>
      </c>
      <c r="X164" s="14" t="s">
        <v>6536</v>
      </c>
      <c r="Y164" s="14" t="s">
        <v>6537</v>
      </c>
      <c r="Z164" s="14" t="s">
        <v>6538</v>
      </c>
      <c r="AA164" s="15">
        <v>12.0</v>
      </c>
      <c r="AB164" s="14" t="s">
        <v>3055</v>
      </c>
      <c r="AC164" s="14" t="s">
        <v>2137</v>
      </c>
      <c r="AD164" s="14" t="s">
        <v>1290</v>
      </c>
      <c r="AE164" s="14" t="s">
        <v>3057</v>
      </c>
      <c r="AF164" s="14" t="s">
        <v>2141</v>
      </c>
    </row>
    <row r="165" ht="168.0" customHeight="1">
      <c r="A165" s="10" t="s">
        <v>4017</v>
      </c>
      <c r="B165" s="10" t="s">
        <v>6318</v>
      </c>
      <c r="C165" s="10" t="s">
        <v>4020</v>
      </c>
      <c r="D165" s="10" t="s">
        <v>1906</v>
      </c>
      <c r="E165" s="10" t="s">
        <v>1906</v>
      </c>
      <c r="F165" s="10" t="s">
        <v>1907</v>
      </c>
      <c r="G165" s="10" t="s">
        <v>1509</v>
      </c>
      <c r="H165" s="10" t="s">
        <v>5690</v>
      </c>
      <c r="I165" s="10" t="s">
        <v>5691</v>
      </c>
      <c r="J165" s="10" t="s">
        <v>4021</v>
      </c>
      <c r="K165" s="10" t="s">
        <v>5703</v>
      </c>
      <c r="L165" s="10" t="s">
        <v>6539</v>
      </c>
      <c r="M165" s="10" t="s">
        <v>1912</v>
      </c>
      <c r="N165" s="10" t="s">
        <v>6540</v>
      </c>
      <c r="O165" s="10" t="s">
        <v>1559</v>
      </c>
      <c r="P165" s="10" t="s">
        <v>1361</v>
      </c>
      <c r="Q165" s="10" t="s">
        <v>1361</v>
      </c>
      <c r="R165" s="10" t="s">
        <v>1361</v>
      </c>
      <c r="S165" s="10" t="s">
        <v>1361</v>
      </c>
      <c r="T165" s="10" t="s">
        <v>1914</v>
      </c>
      <c r="U165" s="10" t="s">
        <v>1361</v>
      </c>
      <c r="V165" s="10" t="s">
        <v>1916</v>
      </c>
      <c r="W165" s="14" t="s">
        <v>2484</v>
      </c>
      <c r="X165" s="14" t="s">
        <v>6541</v>
      </c>
      <c r="Y165" s="14" t="s">
        <v>6542</v>
      </c>
      <c r="Z165" s="14" t="s">
        <v>6543</v>
      </c>
      <c r="AA165" s="15">
        <v>12.0</v>
      </c>
      <c r="AB165" s="14" t="s">
        <v>3055</v>
      </c>
      <c r="AC165" s="14" t="s">
        <v>2137</v>
      </c>
      <c r="AD165" s="14" t="s">
        <v>1290</v>
      </c>
      <c r="AE165" s="14" t="s">
        <v>4024</v>
      </c>
      <c r="AF165" s="14" t="s">
        <v>2141</v>
      </c>
    </row>
    <row r="166" ht="392.25" customHeight="1">
      <c r="A166" s="10" t="s">
        <v>4118</v>
      </c>
      <c r="B166" s="10" t="s">
        <v>6544</v>
      </c>
      <c r="C166" s="10" t="s">
        <v>4120</v>
      </c>
      <c r="D166" s="10" t="s">
        <v>1906</v>
      </c>
      <c r="E166" s="10" t="s">
        <v>1906</v>
      </c>
      <c r="F166" s="10" t="s">
        <v>1907</v>
      </c>
      <c r="G166" s="10" t="s">
        <v>1509</v>
      </c>
      <c r="H166" s="10" t="s">
        <v>5707</v>
      </c>
      <c r="I166" s="10" t="s">
        <v>2072</v>
      </c>
      <c r="J166" s="10" t="s">
        <v>4121</v>
      </c>
      <c r="K166" s="10" t="s">
        <v>5711</v>
      </c>
      <c r="L166" s="10" t="s">
        <v>6545</v>
      </c>
      <c r="M166" s="10" t="s">
        <v>1912</v>
      </c>
      <c r="N166" s="10" t="s">
        <v>6546</v>
      </c>
      <c r="O166" s="10" t="s">
        <v>1559</v>
      </c>
      <c r="P166" s="10" t="s">
        <v>1361</v>
      </c>
      <c r="Q166" s="10" t="s">
        <v>1361</v>
      </c>
      <c r="R166" s="10" t="s">
        <v>1361</v>
      </c>
      <c r="S166" s="10" t="s">
        <v>1361</v>
      </c>
      <c r="T166" s="10" t="s">
        <v>1914</v>
      </c>
      <c r="U166" s="10" t="s">
        <v>1361</v>
      </c>
      <c r="V166" s="10" t="s">
        <v>1916</v>
      </c>
      <c r="W166" s="14" t="s">
        <v>6547</v>
      </c>
      <c r="X166" s="14" t="s">
        <v>6548</v>
      </c>
      <c r="Y166" s="14" t="s">
        <v>6549</v>
      </c>
      <c r="Z166" s="14" t="s">
        <v>6550</v>
      </c>
      <c r="AA166" s="15">
        <v>12.0</v>
      </c>
      <c r="AB166" s="14" t="s">
        <v>3055</v>
      </c>
      <c r="AC166" s="14" t="s">
        <v>2137</v>
      </c>
      <c r="AD166" s="14" t="s">
        <v>1290</v>
      </c>
      <c r="AE166" s="14" t="s">
        <v>4124</v>
      </c>
      <c r="AF166" s="14" t="s">
        <v>2141</v>
      </c>
    </row>
    <row r="167" ht="458.25" customHeight="1">
      <c r="A167" s="10" t="s">
        <v>4125</v>
      </c>
      <c r="B167" s="10" t="s">
        <v>6551</v>
      </c>
      <c r="C167" s="10" t="s">
        <v>4127</v>
      </c>
      <c r="D167" s="10" t="s">
        <v>1906</v>
      </c>
      <c r="E167" s="10" t="s">
        <v>1906</v>
      </c>
      <c r="F167" s="10" t="s">
        <v>1907</v>
      </c>
      <c r="G167" s="10" t="s">
        <v>1509</v>
      </c>
      <c r="H167" s="10" t="s">
        <v>5715</v>
      </c>
      <c r="I167" s="10" t="s">
        <v>2072</v>
      </c>
      <c r="J167" s="10" t="s">
        <v>4129</v>
      </c>
      <c r="K167" s="10" t="s">
        <v>5720</v>
      </c>
      <c r="L167" s="10" t="s">
        <v>6552</v>
      </c>
      <c r="M167" s="10" t="s">
        <v>1912</v>
      </c>
      <c r="N167" s="10" t="s">
        <v>6553</v>
      </c>
      <c r="O167" s="10" t="s">
        <v>1559</v>
      </c>
      <c r="P167" s="10" t="s">
        <v>1361</v>
      </c>
      <c r="Q167" s="10" t="s">
        <v>1361</v>
      </c>
      <c r="R167" s="10" t="s">
        <v>1361</v>
      </c>
      <c r="S167" s="10" t="s">
        <v>1361</v>
      </c>
      <c r="T167" s="10" t="s">
        <v>1914</v>
      </c>
      <c r="U167" s="10" t="s">
        <v>1361</v>
      </c>
      <c r="V167" s="10" t="s">
        <v>1916</v>
      </c>
      <c r="W167" s="14" t="s">
        <v>6554</v>
      </c>
      <c r="X167" s="14" t="s">
        <v>6555</v>
      </c>
      <c r="Y167" s="14" t="s">
        <v>6556</v>
      </c>
      <c r="Z167" s="14" t="s">
        <v>6557</v>
      </c>
      <c r="AA167" s="15">
        <v>12.0</v>
      </c>
      <c r="AB167" s="14" t="s">
        <v>3055</v>
      </c>
      <c r="AC167" s="14" t="s">
        <v>2137</v>
      </c>
      <c r="AD167" s="14" t="s">
        <v>1290</v>
      </c>
      <c r="AE167" s="14" t="s">
        <v>4136</v>
      </c>
      <c r="AF167" s="14" t="s">
        <v>2141</v>
      </c>
    </row>
    <row r="168" ht="339.75" customHeight="1">
      <c r="A168" s="10" t="s">
        <v>4255</v>
      </c>
      <c r="B168" s="10" t="s">
        <v>6558</v>
      </c>
      <c r="C168" s="10" t="s">
        <v>4259</v>
      </c>
      <c r="D168" s="10" t="s">
        <v>6559</v>
      </c>
      <c r="E168" s="10" t="s">
        <v>6333</v>
      </c>
      <c r="F168" s="10" t="s">
        <v>1503</v>
      </c>
      <c r="G168" s="10" t="s">
        <v>1509</v>
      </c>
      <c r="H168" s="10" t="s">
        <v>5727</v>
      </c>
      <c r="I168" s="10" t="s">
        <v>5728</v>
      </c>
      <c r="J168" s="10" t="s">
        <v>6560</v>
      </c>
      <c r="K168" s="10" t="s">
        <v>5739</v>
      </c>
      <c r="L168" s="10" t="s">
        <v>6561</v>
      </c>
      <c r="M168" s="10" t="s">
        <v>1912</v>
      </c>
      <c r="N168" s="10" t="s">
        <v>6562</v>
      </c>
      <c r="O168" s="10" t="s">
        <v>1559</v>
      </c>
      <c r="P168" s="10" t="s">
        <v>1361</v>
      </c>
      <c r="Q168" s="10" t="s">
        <v>1361</v>
      </c>
      <c r="R168" s="10" t="s">
        <v>1361</v>
      </c>
      <c r="S168" s="10" t="s">
        <v>1361</v>
      </c>
      <c r="T168" s="10" t="s">
        <v>6337</v>
      </c>
      <c r="U168" s="10" t="s">
        <v>6338</v>
      </c>
      <c r="V168" s="10" t="s">
        <v>6339</v>
      </c>
      <c r="W168" s="14" t="s">
        <v>6563</v>
      </c>
      <c r="X168" s="14" t="s">
        <v>6564</v>
      </c>
      <c r="Y168" s="14" t="s">
        <v>6565</v>
      </c>
      <c r="Z168" s="14" t="s">
        <v>6566</v>
      </c>
      <c r="AA168" s="15">
        <v>12.0</v>
      </c>
      <c r="AB168" s="14" t="s">
        <v>3055</v>
      </c>
      <c r="AC168" s="14" t="s">
        <v>2137</v>
      </c>
      <c r="AD168" s="14" t="s">
        <v>1290</v>
      </c>
      <c r="AE168" s="14" t="s">
        <v>4267</v>
      </c>
      <c r="AF168" s="14" t="s">
        <v>2141</v>
      </c>
    </row>
    <row r="169" ht="207.0" customHeight="1">
      <c r="A169" s="10" t="s">
        <v>4268</v>
      </c>
      <c r="B169" s="10" t="s">
        <v>6567</v>
      </c>
      <c r="C169" s="10" t="s">
        <v>4270</v>
      </c>
      <c r="D169" s="10" t="s">
        <v>1906</v>
      </c>
      <c r="E169" s="10" t="s">
        <v>1906</v>
      </c>
      <c r="F169" s="10" t="s">
        <v>1907</v>
      </c>
      <c r="G169" s="10" t="s">
        <v>1509</v>
      </c>
      <c r="H169" s="10" t="s">
        <v>6568</v>
      </c>
      <c r="I169" s="10" t="s">
        <v>5749</v>
      </c>
      <c r="J169" s="10" t="s">
        <v>6569</v>
      </c>
      <c r="K169" s="10" t="s">
        <v>5757</v>
      </c>
      <c r="L169" s="10" t="s">
        <v>6570</v>
      </c>
      <c r="M169" s="10" t="s">
        <v>1912</v>
      </c>
      <c r="N169" s="10" t="s">
        <v>6571</v>
      </c>
      <c r="O169" s="10" t="s">
        <v>1559</v>
      </c>
      <c r="P169" s="10" t="s">
        <v>1361</v>
      </c>
      <c r="Q169" s="10" t="s">
        <v>1361</v>
      </c>
      <c r="R169" s="10" t="s">
        <v>1361</v>
      </c>
      <c r="S169" s="10" t="s">
        <v>1361</v>
      </c>
      <c r="T169" s="10" t="s">
        <v>1914</v>
      </c>
      <c r="U169" s="10" t="s">
        <v>1361</v>
      </c>
      <c r="V169" s="10" t="s">
        <v>1916</v>
      </c>
      <c r="W169" s="14" t="s">
        <v>6163</v>
      </c>
      <c r="X169" s="14" t="s">
        <v>6572</v>
      </c>
      <c r="Y169" s="14" t="s">
        <v>6573</v>
      </c>
      <c r="Z169" s="14" t="s">
        <v>6574</v>
      </c>
      <c r="AA169" s="15">
        <v>12.0</v>
      </c>
      <c r="AB169" s="14" t="s">
        <v>3055</v>
      </c>
      <c r="AC169" s="14" t="s">
        <v>2137</v>
      </c>
      <c r="AD169" s="14" t="s">
        <v>1290</v>
      </c>
      <c r="AE169" s="14" t="s">
        <v>4285</v>
      </c>
      <c r="AF169" s="14" t="s">
        <v>4286</v>
      </c>
    </row>
    <row r="170" ht="207.0" customHeight="1">
      <c r="A170" s="10" t="s">
        <v>4304</v>
      </c>
      <c r="B170" s="10" t="s">
        <v>6575</v>
      </c>
      <c r="C170" s="10" t="s">
        <v>4306</v>
      </c>
      <c r="D170" s="10" t="s">
        <v>1906</v>
      </c>
      <c r="E170" s="10" t="s">
        <v>1906</v>
      </c>
      <c r="F170" s="10" t="s">
        <v>1907</v>
      </c>
      <c r="G170" s="10" t="s">
        <v>1509</v>
      </c>
      <c r="H170" s="10" t="s">
        <v>5761</v>
      </c>
      <c r="I170" s="10" t="s">
        <v>5763</v>
      </c>
      <c r="J170" s="10" t="s">
        <v>4309</v>
      </c>
      <c r="K170" s="10" t="s">
        <v>5768</v>
      </c>
      <c r="L170" s="10" t="s">
        <v>6576</v>
      </c>
      <c r="M170" s="10" t="s">
        <v>1912</v>
      </c>
      <c r="N170" s="10" t="s">
        <v>6577</v>
      </c>
      <c r="O170" s="10" t="s">
        <v>1559</v>
      </c>
      <c r="P170" s="10" t="s">
        <v>1361</v>
      </c>
      <c r="Q170" s="10" t="s">
        <v>1361</v>
      </c>
      <c r="R170" s="10" t="s">
        <v>1361</v>
      </c>
      <c r="S170" s="10" t="s">
        <v>1361</v>
      </c>
      <c r="T170" s="10" t="s">
        <v>1914</v>
      </c>
      <c r="U170" s="10" t="s">
        <v>1361</v>
      </c>
      <c r="V170" s="10" t="s">
        <v>1916</v>
      </c>
      <c r="W170" s="14" t="s">
        <v>5342</v>
      </c>
      <c r="X170" s="14" t="s">
        <v>6578</v>
      </c>
      <c r="Y170" s="14" t="s">
        <v>6579</v>
      </c>
      <c r="Z170" s="14" t="s">
        <v>6580</v>
      </c>
      <c r="AA170" s="15">
        <v>12.0</v>
      </c>
      <c r="AB170" s="14" t="s">
        <v>3055</v>
      </c>
      <c r="AC170" s="14" t="s">
        <v>2137</v>
      </c>
      <c r="AD170" s="14" t="s">
        <v>1290</v>
      </c>
      <c r="AE170" s="14" t="s">
        <v>4316</v>
      </c>
      <c r="AF170" s="14" t="s">
        <v>4286</v>
      </c>
    </row>
    <row r="171" ht="648.75" customHeight="1">
      <c r="A171" s="10" t="s">
        <v>4317</v>
      </c>
      <c r="B171" s="10" t="s">
        <v>6581</v>
      </c>
      <c r="C171" s="10" t="s">
        <v>4319</v>
      </c>
      <c r="D171" s="10" t="s">
        <v>1906</v>
      </c>
      <c r="E171" s="10" t="s">
        <v>1906</v>
      </c>
      <c r="F171" s="10" t="s">
        <v>1907</v>
      </c>
      <c r="G171" s="10" t="s">
        <v>1509</v>
      </c>
      <c r="H171" s="10" t="s">
        <v>5770</v>
      </c>
      <c r="I171" s="10" t="s">
        <v>5771</v>
      </c>
      <c r="J171" s="10" t="s">
        <v>4320</v>
      </c>
      <c r="K171" s="10" t="s">
        <v>5779</v>
      </c>
      <c r="L171" s="10" t="s">
        <v>6582</v>
      </c>
      <c r="M171" s="10" t="s">
        <v>1912</v>
      </c>
      <c r="N171" s="10" t="s">
        <v>6583</v>
      </c>
      <c r="O171" s="10" t="s">
        <v>1559</v>
      </c>
      <c r="P171" s="10" t="s">
        <v>1361</v>
      </c>
      <c r="Q171" s="10" t="s">
        <v>1361</v>
      </c>
      <c r="R171" s="10" t="s">
        <v>1361</v>
      </c>
      <c r="S171" s="10" t="s">
        <v>1361</v>
      </c>
      <c r="T171" s="10" t="s">
        <v>1914</v>
      </c>
      <c r="U171" s="10" t="s">
        <v>1361</v>
      </c>
      <c r="V171" s="10" t="s">
        <v>1916</v>
      </c>
      <c r="W171" s="14" t="s">
        <v>5342</v>
      </c>
      <c r="X171" s="14" t="s">
        <v>6584</v>
      </c>
      <c r="Y171" s="14" t="s">
        <v>6585</v>
      </c>
      <c r="Z171" s="14" t="s">
        <v>6586</v>
      </c>
      <c r="AA171" s="15">
        <v>12.0</v>
      </c>
      <c r="AB171" s="14" t="s">
        <v>3055</v>
      </c>
      <c r="AC171" s="14" t="s">
        <v>2137</v>
      </c>
      <c r="AD171" s="14" t="s">
        <v>1290</v>
      </c>
      <c r="AE171" s="14" t="s">
        <v>4323</v>
      </c>
      <c r="AF171" s="14" t="s">
        <v>4286</v>
      </c>
    </row>
    <row r="172" ht="261.0" customHeight="1">
      <c r="A172" s="10" t="s">
        <v>4324</v>
      </c>
      <c r="B172" s="10" t="s">
        <v>6587</v>
      </c>
      <c r="C172" s="10" t="s">
        <v>4327</v>
      </c>
      <c r="D172" s="10" t="s">
        <v>1906</v>
      </c>
      <c r="E172" s="10" t="s">
        <v>1906</v>
      </c>
      <c r="F172" s="10" t="s">
        <v>1907</v>
      </c>
      <c r="G172" s="10" t="s">
        <v>1509</v>
      </c>
      <c r="H172" s="10" t="s">
        <v>5783</v>
      </c>
      <c r="I172" s="10" t="s">
        <v>5784</v>
      </c>
      <c r="J172" s="10" t="s">
        <v>5781</v>
      </c>
      <c r="K172" s="10" t="s">
        <v>5789</v>
      </c>
      <c r="L172" s="10" t="s">
        <v>6588</v>
      </c>
      <c r="M172" s="10" t="s">
        <v>1912</v>
      </c>
      <c r="N172" s="10" t="s">
        <v>6589</v>
      </c>
      <c r="O172" s="10" t="s">
        <v>1559</v>
      </c>
      <c r="P172" s="10" t="s">
        <v>1361</v>
      </c>
      <c r="Q172" s="10" t="s">
        <v>1361</v>
      </c>
      <c r="R172" s="10" t="s">
        <v>1361</v>
      </c>
      <c r="S172" s="10" t="s">
        <v>1361</v>
      </c>
      <c r="T172" s="10" t="s">
        <v>6590</v>
      </c>
      <c r="U172" s="10" t="s">
        <v>1361</v>
      </c>
      <c r="V172" s="10" t="s">
        <v>1916</v>
      </c>
      <c r="W172" s="14" t="s">
        <v>6591</v>
      </c>
      <c r="X172" s="14" t="s">
        <v>6592</v>
      </c>
      <c r="Y172" s="14" t="s">
        <v>6593</v>
      </c>
      <c r="Z172" s="14" t="s">
        <v>6594</v>
      </c>
      <c r="AA172" s="15">
        <v>12.0</v>
      </c>
      <c r="AB172" s="14" t="s">
        <v>3055</v>
      </c>
      <c r="AC172" s="14" t="s">
        <v>2137</v>
      </c>
      <c r="AD172" s="14" t="s">
        <v>1290</v>
      </c>
      <c r="AE172" s="14" t="s">
        <v>4326</v>
      </c>
      <c r="AF172" s="14" t="s">
        <v>1355</v>
      </c>
    </row>
    <row r="173" ht="234.0" customHeight="1">
      <c r="A173" s="10" t="s">
        <v>4338</v>
      </c>
      <c r="B173" s="10" t="s">
        <v>6595</v>
      </c>
      <c r="C173" s="10" t="s">
        <v>4342</v>
      </c>
      <c r="D173" s="10" t="s">
        <v>1906</v>
      </c>
      <c r="E173" s="10" t="s">
        <v>1906</v>
      </c>
      <c r="F173" s="10" t="s">
        <v>1907</v>
      </c>
      <c r="G173" s="10" t="s">
        <v>1509</v>
      </c>
      <c r="H173" s="10" t="s">
        <v>5792</v>
      </c>
      <c r="I173" s="10" t="s">
        <v>5793</v>
      </c>
      <c r="J173" s="10" t="s">
        <v>4345</v>
      </c>
      <c r="K173" s="10" t="s">
        <v>5800</v>
      </c>
      <c r="L173" s="10" t="s">
        <v>6596</v>
      </c>
      <c r="M173" s="10" t="s">
        <v>1912</v>
      </c>
      <c r="N173" s="10" t="s">
        <v>6597</v>
      </c>
      <c r="O173" s="10" t="s">
        <v>1559</v>
      </c>
      <c r="P173" s="10" t="s">
        <v>1361</v>
      </c>
      <c r="Q173" s="10" t="s">
        <v>1361</v>
      </c>
      <c r="R173" s="10" t="s">
        <v>1361</v>
      </c>
      <c r="S173" s="10" t="s">
        <v>1361</v>
      </c>
      <c r="T173" s="10" t="s">
        <v>1914</v>
      </c>
      <c r="U173" s="10" t="s">
        <v>1361</v>
      </c>
      <c r="V173" s="10" t="s">
        <v>1916</v>
      </c>
      <c r="W173" s="14" t="s">
        <v>5342</v>
      </c>
      <c r="X173" s="14" t="s">
        <v>6598</v>
      </c>
      <c r="Y173" s="14" t="s">
        <v>6599</v>
      </c>
      <c r="Z173" s="14" t="s">
        <v>6600</v>
      </c>
      <c r="AA173" s="15">
        <v>12.0</v>
      </c>
      <c r="AB173" s="14" t="s">
        <v>3055</v>
      </c>
      <c r="AC173" s="14" t="s">
        <v>2137</v>
      </c>
      <c r="AD173" s="14" t="s">
        <v>1290</v>
      </c>
      <c r="AE173" s="14" t="s">
        <v>4349</v>
      </c>
      <c r="AF173" s="14" t="s">
        <v>4286</v>
      </c>
    </row>
    <row r="174" ht="793.5" customHeight="1">
      <c r="A174" s="10" t="s">
        <v>4411</v>
      </c>
      <c r="B174" s="10" t="s">
        <v>6601</v>
      </c>
      <c r="C174" s="10" t="s">
        <v>4419</v>
      </c>
      <c r="D174" s="10" t="s">
        <v>1906</v>
      </c>
      <c r="E174" s="10" t="s">
        <v>1906</v>
      </c>
      <c r="F174" s="10" t="s">
        <v>1907</v>
      </c>
      <c r="G174" s="10" t="s">
        <v>1509</v>
      </c>
      <c r="H174" s="10" t="s">
        <v>6602</v>
      </c>
      <c r="I174" s="10" t="s">
        <v>6603</v>
      </c>
      <c r="J174" s="10" t="s">
        <v>6604</v>
      </c>
      <c r="K174" s="10" t="s">
        <v>5822</v>
      </c>
      <c r="L174" s="10" t="s">
        <v>6605</v>
      </c>
      <c r="M174" s="10" t="s">
        <v>1912</v>
      </c>
      <c r="N174" s="10" t="s">
        <v>6606</v>
      </c>
      <c r="O174" s="10" t="s">
        <v>1559</v>
      </c>
      <c r="P174" s="10" t="s">
        <v>1361</v>
      </c>
      <c r="Q174" s="10" t="s">
        <v>1361</v>
      </c>
      <c r="R174" s="10" t="s">
        <v>1361</v>
      </c>
      <c r="S174" s="10" t="s">
        <v>1361</v>
      </c>
      <c r="T174" s="10" t="s">
        <v>6607</v>
      </c>
      <c r="U174" s="10" t="s">
        <v>6608</v>
      </c>
      <c r="V174" s="10" t="s">
        <v>6609</v>
      </c>
      <c r="W174" s="14" t="s">
        <v>6610</v>
      </c>
      <c r="X174" s="14" t="s">
        <v>6611</v>
      </c>
      <c r="Y174" s="14" t="s">
        <v>6612</v>
      </c>
      <c r="Z174" s="14" t="s">
        <v>6613</v>
      </c>
      <c r="AA174" s="15">
        <v>12.0</v>
      </c>
      <c r="AB174" s="14" t="s">
        <v>3055</v>
      </c>
      <c r="AC174" s="14" t="s">
        <v>2137</v>
      </c>
      <c r="AD174" s="14" t="s">
        <v>1290</v>
      </c>
      <c r="AE174" s="14" t="s">
        <v>4418</v>
      </c>
      <c r="AF174" s="14" t="s">
        <v>1355</v>
      </c>
    </row>
    <row r="175" ht="885.75" customHeight="1">
      <c r="A175" s="10" t="s">
        <v>3090</v>
      </c>
      <c r="B175" s="10" t="s">
        <v>6614</v>
      </c>
      <c r="C175" s="10" t="s">
        <v>3093</v>
      </c>
      <c r="D175" s="10" t="s">
        <v>4503</v>
      </c>
      <c r="E175" s="10" t="s">
        <v>4504</v>
      </c>
      <c r="F175" s="10" t="s">
        <v>1503</v>
      </c>
      <c r="G175" s="10" t="s">
        <v>1509</v>
      </c>
      <c r="H175" s="10" t="s">
        <v>5648</v>
      </c>
      <c r="I175" s="10" t="s">
        <v>5649</v>
      </c>
      <c r="J175" s="10" t="s">
        <v>6615</v>
      </c>
      <c r="K175" s="10" t="s">
        <v>5660</v>
      </c>
      <c r="L175" s="10" t="s">
        <v>6616</v>
      </c>
      <c r="M175" s="10" t="s">
        <v>1912</v>
      </c>
      <c r="N175" s="10" t="s">
        <v>6617</v>
      </c>
      <c r="O175" s="10" t="s">
        <v>1559</v>
      </c>
      <c r="P175" s="10" t="s">
        <v>1361</v>
      </c>
      <c r="Q175" s="10" t="s">
        <v>1361</v>
      </c>
      <c r="R175" s="10" t="s">
        <v>1361</v>
      </c>
      <c r="S175" s="10" t="s">
        <v>1361</v>
      </c>
      <c r="T175" s="10" t="s">
        <v>6618</v>
      </c>
      <c r="U175" s="10" t="s">
        <v>6619</v>
      </c>
      <c r="V175" s="10" t="s">
        <v>6620</v>
      </c>
      <c r="W175" s="14" t="s">
        <v>6621</v>
      </c>
      <c r="X175" s="14" t="s">
        <v>6622</v>
      </c>
      <c r="Y175" s="14" t="s">
        <v>6623</v>
      </c>
      <c r="Z175" s="14" t="s">
        <v>6624</v>
      </c>
      <c r="AA175" s="15">
        <v>12.0</v>
      </c>
      <c r="AB175" s="14" t="s">
        <v>3055</v>
      </c>
      <c r="AC175" s="14" t="s">
        <v>2137</v>
      </c>
      <c r="AD175" s="14" t="s">
        <v>1290</v>
      </c>
      <c r="AE175" s="14" t="s">
        <v>3104</v>
      </c>
      <c r="AF175" s="14" t="s">
        <v>2141</v>
      </c>
    </row>
    <row r="176" ht="339.75" customHeight="1">
      <c r="A176" s="10" t="s">
        <v>5846</v>
      </c>
      <c r="B176" s="10" t="s">
        <v>6625</v>
      </c>
      <c r="C176" s="10" t="s">
        <v>5848</v>
      </c>
      <c r="D176" s="10" t="s">
        <v>3714</v>
      </c>
      <c r="E176" s="10" t="s">
        <v>3716</v>
      </c>
      <c r="F176" s="10" t="s">
        <v>1503</v>
      </c>
      <c r="G176" s="10" t="s">
        <v>1509</v>
      </c>
      <c r="H176" s="10" t="s">
        <v>5852</v>
      </c>
      <c r="I176" s="10" t="s">
        <v>2072</v>
      </c>
      <c r="J176" s="10" t="s">
        <v>6626</v>
      </c>
      <c r="K176" s="10" t="s">
        <v>5859</v>
      </c>
      <c r="L176" s="10" t="s">
        <v>6627</v>
      </c>
      <c r="M176" s="10" t="s">
        <v>1912</v>
      </c>
      <c r="N176" s="10" t="s">
        <v>6628</v>
      </c>
      <c r="O176" s="10" t="s">
        <v>1559</v>
      </c>
      <c r="P176" s="10" t="s">
        <v>1361</v>
      </c>
      <c r="Q176" s="10" t="s">
        <v>1361</v>
      </c>
      <c r="R176" s="10" t="s">
        <v>1361</v>
      </c>
      <c r="S176" s="10" t="s">
        <v>1361</v>
      </c>
      <c r="T176" s="10" t="s">
        <v>3733</v>
      </c>
      <c r="U176" s="10" t="s">
        <v>3735</v>
      </c>
      <c r="V176" s="10" t="s">
        <v>3736</v>
      </c>
      <c r="W176" s="14" t="s">
        <v>6629</v>
      </c>
      <c r="X176" s="14" t="s">
        <v>6630</v>
      </c>
      <c r="Y176" s="14" t="s">
        <v>6631</v>
      </c>
      <c r="Z176" s="14" t="s">
        <v>6632</v>
      </c>
      <c r="AA176" s="15">
        <v>10.0</v>
      </c>
      <c r="AB176" s="14" t="s">
        <v>5860</v>
      </c>
      <c r="AC176" s="14" t="s">
        <v>5861</v>
      </c>
      <c r="AD176" s="14" t="s">
        <v>1290</v>
      </c>
      <c r="AE176" s="14" t="s">
        <v>5863</v>
      </c>
      <c r="AF176" s="14" t="s">
        <v>5864</v>
      </c>
    </row>
    <row r="177" ht="681.0" customHeight="1">
      <c r="A177" s="10" t="s">
        <v>5865</v>
      </c>
      <c r="B177" s="10" t="s">
        <v>6633</v>
      </c>
      <c r="C177" s="10" t="s">
        <v>5867</v>
      </c>
      <c r="D177" s="10" t="s">
        <v>1906</v>
      </c>
      <c r="E177" s="10" t="s">
        <v>1906</v>
      </c>
      <c r="F177" s="10" t="s">
        <v>1907</v>
      </c>
      <c r="G177" s="10" t="s">
        <v>1509</v>
      </c>
      <c r="H177" s="10" t="s">
        <v>5871</v>
      </c>
      <c r="I177" s="10" t="s">
        <v>5872</v>
      </c>
      <c r="J177" s="10" t="s">
        <v>5869</v>
      </c>
      <c r="K177" s="10" t="s">
        <v>5878</v>
      </c>
      <c r="L177" s="10" t="s">
        <v>6634</v>
      </c>
      <c r="M177" s="10" t="s">
        <v>1912</v>
      </c>
      <c r="N177" s="10" t="s">
        <v>6635</v>
      </c>
      <c r="O177" s="10" t="s">
        <v>1559</v>
      </c>
      <c r="P177" s="10" t="s">
        <v>1361</v>
      </c>
      <c r="Q177" s="10" t="s">
        <v>1361</v>
      </c>
      <c r="R177" s="10" t="s">
        <v>1361</v>
      </c>
      <c r="S177" s="10" t="s">
        <v>1361</v>
      </c>
      <c r="T177" s="10" t="s">
        <v>1914</v>
      </c>
      <c r="U177" s="10" t="s">
        <v>1361</v>
      </c>
      <c r="V177" s="10" t="s">
        <v>1916</v>
      </c>
      <c r="W177" s="14" t="s">
        <v>6636</v>
      </c>
      <c r="X177" s="14" t="s">
        <v>6637</v>
      </c>
      <c r="Y177" s="14" t="s">
        <v>6638</v>
      </c>
      <c r="Z177" s="14" t="s">
        <v>6639</v>
      </c>
      <c r="AA177" s="15">
        <v>10.0</v>
      </c>
      <c r="AB177" s="14" t="s">
        <v>5860</v>
      </c>
      <c r="AC177" s="14" t="s">
        <v>5861</v>
      </c>
      <c r="AD177" s="14" t="s">
        <v>1290</v>
      </c>
      <c r="AE177" s="14" t="s">
        <v>5879</v>
      </c>
      <c r="AF177" s="14" t="s">
        <v>5864</v>
      </c>
    </row>
    <row r="178" ht="960.0" customHeight="1">
      <c r="A178" s="10" t="s">
        <v>5881</v>
      </c>
      <c r="B178" s="10" t="s">
        <v>6640</v>
      </c>
      <c r="C178" s="10" t="s">
        <v>5882</v>
      </c>
      <c r="D178" s="10" t="s">
        <v>1906</v>
      </c>
      <c r="E178" s="10" t="s">
        <v>1906</v>
      </c>
      <c r="F178" s="10" t="s">
        <v>1907</v>
      </c>
      <c r="G178" s="10" t="s">
        <v>1509</v>
      </c>
      <c r="H178" s="10" t="s">
        <v>5886</v>
      </c>
      <c r="I178" s="10" t="s">
        <v>5888</v>
      </c>
      <c r="J178" s="10" t="s">
        <v>5885</v>
      </c>
      <c r="K178" s="10" t="s">
        <v>5892</v>
      </c>
      <c r="L178" s="10" t="s">
        <v>6641</v>
      </c>
      <c r="M178" s="10" t="s">
        <v>1912</v>
      </c>
      <c r="N178" s="10" t="s">
        <v>6642</v>
      </c>
      <c r="O178" s="10" t="s">
        <v>1559</v>
      </c>
      <c r="P178" s="10" t="s">
        <v>1361</v>
      </c>
      <c r="Q178" s="10" t="s">
        <v>1361</v>
      </c>
      <c r="R178" s="10" t="s">
        <v>1361</v>
      </c>
      <c r="S178" s="10" t="s">
        <v>1361</v>
      </c>
      <c r="T178" s="10" t="s">
        <v>1914</v>
      </c>
      <c r="U178" s="10" t="s">
        <v>1361</v>
      </c>
      <c r="V178" s="10" t="s">
        <v>1916</v>
      </c>
      <c r="W178" s="14" t="s">
        <v>5342</v>
      </c>
      <c r="X178" s="14" t="s">
        <v>6643</v>
      </c>
      <c r="Y178" s="14" t="s">
        <v>6644</v>
      </c>
      <c r="Z178" s="14" t="s">
        <v>6645</v>
      </c>
      <c r="AA178" s="15">
        <v>10.0</v>
      </c>
      <c r="AB178" s="14" t="s">
        <v>5860</v>
      </c>
      <c r="AC178" s="14" t="s">
        <v>5861</v>
      </c>
      <c r="AD178" s="14" t="s">
        <v>1290</v>
      </c>
      <c r="AE178" s="14" t="s">
        <v>5895</v>
      </c>
      <c r="AF178" s="14" t="s">
        <v>5864</v>
      </c>
    </row>
    <row r="179" ht="510.75" customHeight="1">
      <c r="A179" s="10" t="s">
        <v>4351</v>
      </c>
      <c r="B179" s="10" t="s">
        <v>6646</v>
      </c>
      <c r="C179" s="10" t="s">
        <v>4367</v>
      </c>
      <c r="D179" s="10" t="s">
        <v>1906</v>
      </c>
      <c r="E179" s="10" t="s">
        <v>1906</v>
      </c>
      <c r="F179" s="10" t="s">
        <v>1907</v>
      </c>
      <c r="G179" s="10" t="s">
        <v>1509</v>
      </c>
      <c r="H179" s="10" t="s">
        <v>5904</v>
      </c>
      <c r="I179" s="10" t="s">
        <v>5905</v>
      </c>
      <c r="J179" s="10" t="s">
        <v>6647</v>
      </c>
      <c r="K179" s="10" t="s">
        <v>5925</v>
      </c>
      <c r="L179" s="10" t="s">
        <v>6648</v>
      </c>
      <c r="M179" s="10" t="s">
        <v>1912</v>
      </c>
      <c r="N179" s="10" t="s">
        <v>6649</v>
      </c>
      <c r="O179" s="10" t="s">
        <v>1559</v>
      </c>
      <c r="P179" s="10" t="s">
        <v>1361</v>
      </c>
      <c r="Q179" s="10" t="s">
        <v>1361</v>
      </c>
      <c r="R179" s="10" t="s">
        <v>1361</v>
      </c>
      <c r="S179" s="10" t="s">
        <v>1361</v>
      </c>
      <c r="T179" s="10" t="s">
        <v>6650</v>
      </c>
      <c r="U179" s="10" t="s">
        <v>6651</v>
      </c>
      <c r="V179" s="10" t="s">
        <v>6652</v>
      </c>
      <c r="W179" s="14" t="s">
        <v>6653</v>
      </c>
      <c r="X179" s="14" t="s">
        <v>6654</v>
      </c>
      <c r="Y179" s="14" t="s">
        <v>6655</v>
      </c>
      <c r="Z179" s="14" t="s">
        <v>6656</v>
      </c>
      <c r="AA179" s="15">
        <v>10.0</v>
      </c>
      <c r="AB179" s="14" t="s">
        <v>4383</v>
      </c>
      <c r="AC179" s="14" t="s">
        <v>4384</v>
      </c>
      <c r="AD179" s="14" t="s">
        <v>1290</v>
      </c>
      <c r="AE179" s="14" t="s">
        <v>4386</v>
      </c>
      <c r="AF179" s="14" t="s">
        <v>4388</v>
      </c>
    </row>
    <row r="180" ht="220.5" customHeight="1">
      <c r="A180" s="10" t="s">
        <v>2188</v>
      </c>
      <c r="B180" s="10" t="s">
        <v>6657</v>
      </c>
      <c r="C180" s="10" t="s">
        <v>2193</v>
      </c>
      <c r="D180" s="10" t="s">
        <v>2987</v>
      </c>
      <c r="E180" s="10" t="s">
        <v>1906</v>
      </c>
      <c r="F180" s="10" t="s">
        <v>1907</v>
      </c>
      <c r="G180" s="10" t="s">
        <v>1509</v>
      </c>
      <c r="H180" s="10" t="s">
        <v>5928</v>
      </c>
      <c r="I180" s="10" t="s">
        <v>5929</v>
      </c>
      <c r="J180" s="10" t="s">
        <v>6658</v>
      </c>
      <c r="K180" s="10" t="s">
        <v>5937</v>
      </c>
      <c r="L180" s="10" t="s">
        <v>6659</v>
      </c>
      <c r="M180" s="10" t="s">
        <v>6660</v>
      </c>
      <c r="N180" s="10" t="s">
        <v>6661</v>
      </c>
      <c r="O180" s="10" t="s">
        <v>1559</v>
      </c>
      <c r="P180" s="10" t="s">
        <v>1361</v>
      </c>
      <c r="Q180" s="10" t="s">
        <v>1361</v>
      </c>
      <c r="R180" s="10" t="s">
        <v>1361</v>
      </c>
      <c r="S180" s="10" t="s">
        <v>1361</v>
      </c>
      <c r="T180" s="10" t="s">
        <v>1914</v>
      </c>
      <c r="U180" s="10" t="s">
        <v>1361</v>
      </c>
      <c r="V180" s="10" t="s">
        <v>1916</v>
      </c>
      <c r="W180" s="14" t="s">
        <v>6662</v>
      </c>
      <c r="X180" s="14" t="s">
        <v>6663</v>
      </c>
      <c r="Y180" s="14" t="s">
        <v>6664</v>
      </c>
      <c r="Z180" s="14" t="s">
        <v>6665</v>
      </c>
      <c r="AA180" s="15">
        <v>8.0</v>
      </c>
      <c r="AB180" s="14" t="s">
        <v>2205</v>
      </c>
      <c r="AC180" s="14" t="s">
        <v>2206</v>
      </c>
      <c r="AD180" s="14" t="s">
        <v>1290</v>
      </c>
      <c r="AE180" s="14" t="s">
        <v>2208</v>
      </c>
      <c r="AF180" s="14" t="s">
        <v>2209</v>
      </c>
    </row>
    <row r="181" ht="418.5" customHeight="1">
      <c r="A181" s="10" t="s">
        <v>4390</v>
      </c>
      <c r="B181" s="10" t="s">
        <v>6666</v>
      </c>
      <c r="C181" s="10" t="s">
        <v>4393</v>
      </c>
      <c r="D181" s="10" t="s">
        <v>1906</v>
      </c>
      <c r="E181" s="10" t="s">
        <v>1906</v>
      </c>
      <c r="F181" s="10" t="s">
        <v>1907</v>
      </c>
      <c r="G181" s="10" t="s">
        <v>1509</v>
      </c>
      <c r="H181" s="10" t="s">
        <v>5955</v>
      </c>
      <c r="I181" s="10" t="s">
        <v>5956</v>
      </c>
      <c r="J181" s="10" t="s">
        <v>4395</v>
      </c>
      <c r="K181" s="10" t="s">
        <v>5961</v>
      </c>
      <c r="L181" s="10" t="s">
        <v>6667</v>
      </c>
      <c r="M181" s="10" t="s">
        <v>1912</v>
      </c>
      <c r="N181" s="10" t="s">
        <v>6668</v>
      </c>
      <c r="O181" s="10" t="s">
        <v>1559</v>
      </c>
      <c r="P181" s="10" t="s">
        <v>1361</v>
      </c>
      <c r="Q181" s="10" t="s">
        <v>1361</v>
      </c>
      <c r="R181" s="10" t="s">
        <v>1361</v>
      </c>
      <c r="S181" s="10" t="s">
        <v>1361</v>
      </c>
      <c r="T181" s="10" t="s">
        <v>1914</v>
      </c>
      <c r="U181" s="10" t="s">
        <v>1361</v>
      </c>
      <c r="V181" s="10" t="s">
        <v>1916</v>
      </c>
      <c r="W181" s="14" t="s">
        <v>6669</v>
      </c>
      <c r="X181" s="14" t="s">
        <v>6670</v>
      </c>
      <c r="Y181" s="14" t="s">
        <v>6671</v>
      </c>
      <c r="Z181" s="14" t="s">
        <v>6672</v>
      </c>
      <c r="AA181" s="15">
        <v>8.0</v>
      </c>
      <c r="AB181" s="14" t="s">
        <v>4398</v>
      </c>
      <c r="AC181" s="14" t="s">
        <v>4399</v>
      </c>
      <c r="AD181" s="14" t="s">
        <v>1290</v>
      </c>
      <c r="AE181" s="14" t="s">
        <v>4400</v>
      </c>
      <c r="AF181" s="14" t="s">
        <v>4401</v>
      </c>
    </row>
  </sheetData>
  <mergeCells count="2">
    <mergeCell ref="A1:F1"/>
    <mergeCell ref="A2:F2"/>
  </mergeCells>
  <dataValidations>
    <dataValidation allowBlank="1" showDropDown="1" sqref="A4:Z181"/>
  </dataValidations>
  <drawing r:id="rId2"/>
  <legacyDrawing r:id="rId3"/>
  <tableParts count="1">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37.63"/>
    <col customWidth="1" min="2" max="4" width="82.63"/>
    <col customWidth="1" min="5" max="5" width="70.75"/>
  </cols>
  <sheetData>
    <row r="1" ht="36.0" customHeight="1">
      <c r="A1" s="8" t="s">
        <v>1401</v>
      </c>
    </row>
    <row r="2" ht="36.0" customHeight="1">
      <c r="A2" s="8" t="s">
        <v>1410</v>
      </c>
    </row>
    <row r="3" ht="22.5" customHeight="1">
      <c r="A3" s="9" t="s">
        <v>1415</v>
      </c>
      <c r="B3" s="9" t="s">
        <v>1424</v>
      </c>
      <c r="C3" s="9" t="s">
        <v>1429</v>
      </c>
      <c r="D3" s="9" t="s">
        <v>1432</v>
      </c>
      <c r="E3" s="9" t="s">
        <v>1434</v>
      </c>
    </row>
    <row r="4" ht="72.0" customHeight="1">
      <c r="A4" s="10" t="s">
        <v>1438</v>
      </c>
      <c r="B4" s="10" t="s">
        <v>1447</v>
      </c>
      <c r="C4" s="10" t="s">
        <v>1455</v>
      </c>
      <c r="D4" s="10" t="s">
        <v>1457</v>
      </c>
      <c r="E4" s="10" t="s">
        <v>1459</v>
      </c>
    </row>
    <row r="5" ht="42.0" customHeight="1">
      <c r="A5" s="10" t="s">
        <v>1468</v>
      </c>
      <c r="B5" s="10" t="s">
        <v>1470</v>
      </c>
      <c r="C5" s="10" t="s">
        <v>1472</v>
      </c>
      <c r="D5" s="10" t="s">
        <v>1475</v>
      </c>
      <c r="E5" s="10" t="s">
        <v>1459</v>
      </c>
    </row>
    <row r="6" ht="42.0" customHeight="1">
      <c r="A6" s="10" t="s">
        <v>1481</v>
      </c>
      <c r="B6" s="10" t="s">
        <v>1484</v>
      </c>
      <c r="C6" s="10" t="s">
        <v>1486</v>
      </c>
      <c r="D6" s="10" t="s">
        <v>1490</v>
      </c>
      <c r="E6" s="10" t="s">
        <v>1459</v>
      </c>
    </row>
    <row r="7" ht="57.0" customHeight="1">
      <c r="A7" s="10" t="s">
        <v>1502</v>
      </c>
      <c r="B7" s="10" t="s">
        <v>1504</v>
      </c>
      <c r="C7" s="10" t="s">
        <v>1506</v>
      </c>
      <c r="D7" s="10" t="s">
        <v>1510</v>
      </c>
      <c r="E7" s="10" t="s">
        <v>1459</v>
      </c>
    </row>
    <row r="8" ht="42.0" customHeight="1">
      <c r="A8" s="10" t="s">
        <v>1519</v>
      </c>
      <c r="B8" s="10" t="s">
        <v>1504</v>
      </c>
      <c r="C8" s="10" t="s">
        <v>1529</v>
      </c>
      <c r="D8" s="10" t="s">
        <v>1532</v>
      </c>
      <c r="E8" s="10" t="s">
        <v>1459</v>
      </c>
    </row>
    <row r="9" ht="42.0" customHeight="1">
      <c r="A9" s="10" t="s">
        <v>1535</v>
      </c>
      <c r="B9" s="10" t="s">
        <v>1549</v>
      </c>
      <c r="C9" s="10" t="s">
        <v>1556</v>
      </c>
      <c r="D9" s="10" t="s">
        <v>1563</v>
      </c>
      <c r="E9" s="10" t="s">
        <v>1459</v>
      </c>
    </row>
    <row r="10" ht="42.0" customHeight="1">
      <c r="A10" s="10" t="s">
        <v>1579</v>
      </c>
      <c r="B10" s="10" t="s">
        <v>1504</v>
      </c>
      <c r="C10" s="10" t="s">
        <v>1586</v>
      </c>
      <c r="D10" s="10" t="s">
        <v>1589</v>
      </c>
      <c r="E10" s="10" t="s">
        <v>1459</v>
      </c>
    </row>
    <row r="11" ht="42.0" customHeight="1">
      <c r="A11" s="10" t="s">
        <v>1600</v>
      </c>
      <c r="B11" s="10" t="s">
        <v>1504</v>
      </c>
      <c r="C11" s="10" t="s">
        <v>1602</v>
      </c>
      <c r="D11" s="10" t="s">
        <v>1605</v>
      </c>
      <c r="E11" s="10" t="s">
        <v>1459</v>
      </c>
    </row>
    <row r="12" ht="42.0" customHeight="1">
      <c r="A12" s="10" t="s">
        <v>1612</v>
      </c>
      <c r="B12" s="10" t="s">
        <v>1614</v>
      </c>
      <c r="C12" s="10" t="s">
        <v>1616</v>
      </c>
      <c r="D12" s="10" t="s">
        <v>1618</v>
      </c>
      <c r="E12" s="10" t="s">
        <v>1459</v>
      </c>
    </row>
    <row r="13" ht="42.0" customHeight="1">
      <c r="A13" s="10" t="s">
        <v>1627</v>
      </c>
      <c r="B13" s="10" t="s">
        <v>1504</v>
      </c>
      <c r="C13" s="10" t="s">
        <v>1632</v>
      </c>
      <c r="D13" s="10" t="s">
        <v>1634</v>
      </c>
      <c r="E13" s="10" t="s">
        <v>1459</v>
      </c>
    </row>
    <row r="14" ht="42.0" customHeight="1">
      <c r="A14" s="10" t="s">
        <v>1637</v>
      </c>
      <c r="B14" s="10" t="s">
        <v>1504</v>
      </c>
      <c r="C14" s="10" t="s">
        <v>1639</v>
      </c>
      <c r="D14" s="10" t="s">
        <v>1640</v>
      </c>
      <c r="E14" s="10" t="s">
        <v>1459</v>
      </c>
    </row>
    <row r="15" ht="57.0" customHeight="1">
      <c r="A15" s="10" t="s">
        <v>1643</v>
      </c>
      <c r="B15" s="10" t="s">
        <v>1645</v>
      </c>
      <c r="C15" s="10" t="s">
        <v>1647</v>
      </c>
      <c r="D15" s="10" t="s">
        <v>1649</v>
      </c>
      <c r="E15" s="10" t="s">
        <v>1652</v>
      </c>
    </row>
    <row r="16" ht="57.0" customHeight="1">
      <c r="A16" s="10" t="s">
        <v>1654</v>
      </c>
      <c r="B16" s="10" t="s">
        <v>1656</v>
      </c>
      <c r="C16" s="10" t="s">
        <v>1657</v>
      </c>
      <c r="D16" s="10" t="s">
        <v>1649</v>
      </c>
      <c r="E16" s="10" t="s">
        <v>1652</v>
      </c>
    </row>
    <row r="17" ht="57.0" customHeight="1">
      <c r="A17" s="10" t="s">
        <v>1660</v>
      </c>
      <c r="B17" s="10" t="s">
        <v>1504</v>
      </c>
      <c r="C17" s="10" t="s">
        <v>1663</v>
      </c>
      <c r="D17" s="10" t="s">
        <v>1649</v>
      </c>
      <c r="E17" s="10" t="s">
        <v>1652</v>
      </c>
    </row>
    <row r="18" ht="57.0" customHeight="1">
      <c r="A18" s="10" t="s">
        <v>1669</v>
      </c>
      <c r="B18" s="10" t="s">
        <v>1670</v>
      </c>
      <c r="C18" s="10" t="s">
        <v>1672</v>
      </c>
      <c r="D18" s="10" t="s">
        <v>1649</v>
      </c>
      <c r="E18" s="10" t="s">
        <v>1652</v>
      </c>
    </row>
    <row r="19" ht="57.0" customHeight="1">
      <c r="A19" s="10" t="s">
        <v>1675</v>
      </c>
      <c r="B19" s="10" t="s">
        <v>1504</v>
      </c>
      <c r="C19" s="10" t="s">
        <v>1677</v>
      </c>
      <c r="D19" s="10" t="s">
        <v>1649</v>
      </c>
      <c r="E19" s="10" t="s">
        <v>1652</v>
      </c>
    </row>
    <row r="20" ht="57.0" customHeight="1">
      <c r="A20" s="10" t="s">
        <v>1683</v>
      </c>
      <c r="B20" s="10" t="s">
        <v>1504</v>
      </c>
      <c r="C20" s="10" t="s">
        <v>1686</v>
      </c>
      <c r="D20" s="10" t="s">
        <v>1649</v>
      </c>
      <c r="E20" s="10" t="s">
        <v>1652</v>
      </c>
    </row>
    <row r="21" ht="57.0" customHeight="1">
      <c r="A21" s="10" t="s">
        <v>1691</v>
      </c>
      <c r="B21" s="10" t="s">
        <v>1694</v>
      </c>
      <c r="C21" s="10" t="s">
        <v>1697</v>
      </c>
      <c r="D21" s="10" t="s">
        <v>1649</v>
      </c>
      <c r="E21" s="10" t="s">
        <v>1652</v>
      </c>
    </row>
    <row r="22" ht="120.0" customHeight="1">
      <c r="A22" s="16" t="s">
        <v>1703</v>
      </c>
      <c r="B22" s="16" t="s">
        <v>1712</v>
      </c>
      <c r="C22" s="16" t="s">
        <v>1715</v>
      </c>
      <c r="D22" s="16" t="s">
        <v>1717</v>
      </c>
      <c r="E22" s="16" t="s">
        <v>1718</v>
      </c>
    </row>
    <row r="23" ht="120.0" customHeight="1">
      <c r="A23" s="16" t="s">
        <v>1724</v>
      </c>
      <c r="B23" s="16" t="s">
        <v>1728</v>
      </c>
      <c r="C23" s="16" t="s">
        <v>1732</v>
      </c>
      <c r="D23" s="16" t="s">
        <v>1735</v>
      </c>
      <c r="E23" s="16" t="s">
        <v>1718</v>
      </c>
    </row>
    <row r="24">
      <c r="A24" s="17" t="s">
        <v>1746</v>
      </c>
      <c r="B24" s="17" t="s">
        <v>1747</v>
      </c>
      <c r="C24" s="17" t="s">
        <v>1758</v>
      </c>
      <c r="D24" s="17" t="s">
        <v>1760</v>
      </c>
      <c r="E24" s="17" t="s">
        <v>1761</v>
      </c>
    </row>
  </sheetData>
  <mergeCells count="2">
    <mergeCell ref="A1:E1"/>
    <mergeCell ref="A2:E2"/>
  </mergeCells>
  <dataValidations>
    <dataValidation allowBlank="1" showDropDown="1" sqref="A4:E23"/>
  </dataValidations>
  <drawing r:id="rId2"/>
  <legacyDrawing r:id="rId3"/>
  <tableParts count="1">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11.38"/>
    <col customWidth="1" min="2" max="2" width="23.88"/>
    <col customWidth="1" min="3" max="3" width="17.63"/>
    <col customWidth="1" min="4" max="4" width="21.38"/>
    <col customWidth="1" min="5" max="5" width="37.63"/>
    <col customWidth="1" min="6" max="6" width="33.88"/>
    <col customWidth="1" min="7" max="7" width="28.88"/>
    <col customWidth="1" min="8" max="8" width="33.88"/>
    <col customWidth="1" min="9" max="9" width="45.13"/>
    <col customWidth="1" min="10" max="10" width="47.63"/>
    <col customWidth="1" min="11" max="11" width="37.63"/>
    <col customWidth="1" min="12" max="12" width="62.63"/>
    <col customWidth="1" min="13" max="13" width="45.13"/>
    <col customWidth="1" min="14" max="14" width="52.63"/>
    <col customWidth="1" min="15" max="15" width="47.63"/>
    <col customWidth="1" min="16" max="17" width="55.13"/>
    <col customWidth="1" min="18" max="18" width="25.13"/>
    <col customWidth="1" min="19" max="19" width="47.63"/>
    <col customWidth="1" min="20" max="20" width="37.63"/>
    <col customWidth="1" min="21" max="21" width="20.13"/>
    <col customWidth="1" min="22" max="22" width="53.88"/>
    <col customWidth="1" min="23" max="23" width="62.63"/>
    <col customWidth="1" min="24" max="24" width="45.13"/>
    <col customWidth="1" min="25" max="25" width="70.13"/>
    <col customWidth="1" min="26" max="26" width="62.63"/>
  </cols>
  <sheetData>
    <row r="1" ht="24.0" customHeight="1">
      <c r="A1" s="20" t="s">
        <v>1773</v>
      </c>
      <c r="I1" s="21" t="s">
        <v>1361</v>
      </c>
      <c r="J1" s="21" t="s">
        <v>1361</v>
      </c>
      <c r="K1" s="21" t="s">
        <v>1361</v>
      </c>
      <c r="L1" s="21" t="s">
        <v>1361</v>
      </c>
      <c r="M1" s="21" t="s">
        <v>1361</v>
      </c>
      <c r="N1" s="21" t="s">
        <v>1361</v>
      </c>
      <c r="O1" s="21" t="s">
        <v>1361</v>
      </c>
      <c r="P1" s="21" t="s">
        <v>1361</v>
      </c>
      <c r="Q1" s="21" t="s">
        <v>1361</v>
      </c>
      <c r="R1" s="21" t="s">
        <v>1361</v>
      </c>
      <c r="S1" s="21" t="s">
        <v>1361</v>
      </c>
      <c r="T1" s="21" t="s">
        <v>1361</v>
      </c>
      <c r="U1" s="21"/>
      <c r="V1" s="21"/>
      <c r="W1" s="21"/>
      <c r="X1" s="21"/>
      <c r="Y1" s="21"/>
      <c r="Z1" s="21"/>
    </row>
    <row r="2" ht="33.0" customHeight="1">
      <c r="A2" s="23" t="s">
        <v>1778</v>
      </c>
      <c r="I2" s="21" t="s">
        <v>1361</v>
      </c>
      <c r="J2" s="21" t="s">
        <v>1361</v>
      </c>
      <c r="K2" s="21" t="s">
        <v>1361</v>
      </c>
      <c r="L2" s="21" t="s">
        <v>1361</v>
      </c>
      <c r="M2" s="21" t="s">
        <v>1361</v>
      </c>
      <c r="N2" s="21" t="s">
        <v>1361</v>
      </c>
      <c r="O2" s="21" t="s">
        <v>1361</v>
      </c>
      <c r="P2" s="21" t="s">
        <v>1361</v>
      </c>
      <c r="Q2" s="21" t="s">
        <v>1361</v>
      </c>
      <c r="R2" s="21" t="s">
        <v>1361</v>
      </c>
      <c r="S2" s="21" t="s">
        <v>1361</v>
      </c>
      <c r="T2" s="21" t="s">
        <v>1361</v>
      </c>
      <c r="U2" s="21"/>
      <c r="V2" s="21"/>
      <c r="W2" s="21"/>
      <c r="X2" s="21"/>
      <c r="Y2" s="21"/>
      <c r="Z2" s="21"/>
    </row>
    <row r="3" ht="33.0" customHeight="1">
      <c r="A3" s="23" t="s">
        <v>1783</v>
      </c>
      <c r="I3" s="21" t="s">
        <v>1361</v>
      </c>
      <c r="J3" s="21" t="s">
        <v>1361</v>
      </c>
      <c r="K3" s="21" t="s">
        <v>1361</v>
      </c>
      <c r="L3" s="21" t="s">
        <v>1361</v>
      </c>
      <c r="M3" s="21" t="s">
        <v>1361</v>
      </c>
      <c r="N3" s="21" t="s">
        <v>1361</v>
      </c>
      <c r="O3" s="21" t="s">
        <v>1361</v>
      </c>
      <c r="P3" s="21" t="s">
        <v>1361</v>
      </c>
      <c r="Q3" s="21" t="s">
        <v>1361</v>
      </c>
      <c r="R3" s="21" t="s">
        <v>1361</v>
      </c>
      <c r="S3" s="21" t="s">
        <v>1361</v>
      </c>
      <c r="T3" s="21" t="s">
        <v>1361</v>
      </c>
      <c r="U3" s="21"/>
      <c r="V3" s="21"/>
      <c r="W3" s="21"/>
      <c r="X3" s="21"/>
      <c r="Y3" s="21"/>
      <c r="Z3" s="21"/>
    </row>
    <row r="4" ht="33.0" customHeight="1">
      <c r="A4" s="23" t="s">
        <v>1787</v>
      </c>
      <c r="I4" s="21" t="s">
        <v>1361</v>
      </c>
      <c r="J4" s="21" t="s">
        <v>1361</v>
      </c>
      <c r="K4" s="21" t="s">
        <v>1361</v>
      </c>
      <c r="L4" s="21" t="s">
        <v>1361</v>
      </c>
      <c r="M4" s="21" t="s">
        <v>1361</v>
      </c>
      <c r="N4" s="21" t="s">
        <v>1361</v>
      </c>
      <c r="O4" s="21" t="s">
        <v>1361</v>
      </c>
      <c r="P4" s="21" t="s">
        <v>1361</v>
      </c>
      <c r="Q4" s="21" t="s">
        <v>1361</v>
      </c>
      <c r="R4" s="21" t="s">
        <v>1361</v>
      </c>
      <c r="S4" s="21" t="s">
        <v>1361</v>
      </c>
      <c r="T4" s="21" t="s">
        <v>1361</v>
      </c>
      <c r="U4" s="21"/>
      <c r="V4" s="21"/>
      <c r="W4" s="21"/>
      <c r="X4" s="21"/>
      <c r="Y4" s="21"/>
      <c r="Z4" s="21"/>
    </row>
    <row r="5" ht="52.5" customHeight="1">
      <c r="A5" s="24" t="s">
        <v>1790</v>
      </c>
      <c r="B5" s="26" t="s">
        <v>1794</v>
      </c>
      <c r="C5" s="26" t="s">
        <v>1796</v>
      </c>
      <c r="D5" s="26" t="s">
        <v>1797</v>
      </c>
      <c r="E5" s="26" t="s">
        <v>1387</v>
      </c>
      <c r="F5" s="26" t="s">
        <v>1800</v>
      </c>
      <c r="G5" s="26" t="s">
        <v>1801</v>
      </c>
      <c r="H5" s="26" t="s">
        <v>1802</v>
      </c>
      <c r="I5" s="26" t="s">
        <v>1805</v>
      </c>
      <c r="J5" s="26" t="s">
        <v>1806</v>
      </c>
      <c r="K5" s="26" t="s">
        <v>1808</v>
      </c>
      <c r="L5" s="26" t="s">
        <v>1809</v>
      </c>
      <c r="M5" s="26" t="s">
        <v>1811</v>
      </c>
      <c r="N5" s="26" t="s">
        <v>1812</v>
      </c>
      <c r="O5" s="26" t="s">
        <v>1814</v>
      </c>
      <c r="P5" s="26" t="s">
        <v>1815</v>
      </c>
      <c r="Q5" s="26" t="s">
        <v>1816</v>
      </c>
      <c r="R5" s="26" t="s">
        <v>1817</v>
      </c>
      <c r="S5" s="26" t="s">
        <v>1819</v>
      </c>
      <c r="T5" s="26" t="s">
        <v>1821</v>
      </c>
      <c r="U5" s="24" t="s">
        <v>1471</v>
      </c>
      <c r="V5" s="24" t="s">
        <v>1274</v>
      </c>
      <c r="W5" s="24" t="s">
        <v>1275</v>
      </c>
      <c r="X5" s="24" t="s">
        <v>1276</v>
      </c>
      <c r="Y5" s="24" t="s">
        <v>1277</v>
      </c>
      <c r="Z5" s="24" t="s">
        <v>1278</v>
      </c>
    </row>
    <row r="6" ht="180.0" customHeight="1">
      <c r="A6" s="28" t="s">
        <v>1824</v>
      </c>
      <c r="B6" s="21" t="s">
        <v>1827</v>
      </c>
      <c r="C6" s="21" t="s">
        <v>623</v>
      </c>
      <c r="D6" s="21" t="s">
        <v>1828</v>
      </c>
      <c r="E6" s="21" t="s">
        <v>625</v>
      </c>
      <c r="F6" s="21" t="s">
        <v>1830</v>
      </c>
      <c r="G6" s="21" t="s">
        <v>1831</v>
      </c>
      <c r="H6" s="21" t="s">
        <v>1832</v>
      </c>
      <c r="I6" s="23" t="s">
        <v>1844</v>
      </c>
      <c r="J6" s="23" t="s">
        <v>1889</v>
      </c>
      <c r="K6" s="23" t="s">
        <v>1905</v>
      </c>
      <c r="L6" s="23" t="s">
        <v>1953</v>
      </c>
      <c r="M6" s="21" t="s">
        <v>1957</v>
      </c>
      <c r="N6" s="23" t="s">
        <v>1981</v>
      </c>
      <c r="O6" s="23" t="s">
        <v>1986</v>
      </c>
      <c r="P6" s="23" t="s">
        <v>1987</v>
      </c>
      <c r="Q6" s="23" t="s">
        <v>1996</v>
      </c>
      <c r="R6" s="21" t="s">
        <v>1998</v>
      </c>
      <c r="S6" s="21" t="s">
        <v>2000</v>
      </c>
      <c r="T6" s="23" t="s">
        <v>2002</v>
      </c>
      <c r="U6" s="36">
        <v>15.0</v>
      </c>
      <c r="V6" s="23" t="s">
        <v>2007</v>
      </c>
      <c r="W6" s="23" t="s">
        <v>2009</v>
      </c>
      <c r="X6" s="23" t="s">
        <v>2010</v>
      </c>
      <c r="Y6" s="23" t="s">
        <v>2012</v>
      </c>
      <c r="Z6" s="23" t="s">
        <v>2013</v>
      </c>
    </row>
    <row r="7">
      <c r="A7" s="28" t="s">
        <v>2015</v>
      </c>
      <c r="B7" s="21" t="s">
        <v>1827</v>
      </c>
      <c r="C7" s="21" t="s">
        <v>401</v>
      </c>
      <c r="D7" s="21" t="s">
        <v>2016</v>
      </c>
      <c r="E7" s="21" t="s">
        <v>1489</v>
      </c>
      <c r="F7" s="21" t="s">
        <v>2017</v>
      </c>
      <c r="G7" s="21" t="s">
        <v>2018</v>
      </c>
      <c r="H7" s="21" t="s">
        <v>2019</v>
      </c>
      <c r="I7" s="23" t="s">
        <v>2021</v>
      </c>
      <c r="J7" s="23" t="s">
        <v>2029</v>
      </c>
      <c r="K7" s="23" t="s">
        <v>2033</v>
      </c>
      <c r="L7" s="23" t="s">
        <v>2035</v>
      </c>
      <c r="M7" s="21" t="s">
        <v>1516</v>
      </c>
      <c r="N7" s="23" t="s">
        <v>2039</v>
      </c>
      <c r="O7" s="23" t="s">
        <v>2044</v>
      </c>
      <c r="P7" s="23" t="s">
        <v>2045</v>
      </c>
      <c r="Q7" s="23" t="s">
        <v>2058</v>
      </c>
      <c r="R7" s="37" t="str">
        <f>IF(COUNTIF(Catalogue!$A$4:$A$181,"F020")=1,HYPERLINK("https://docs.google.com/spreadsheets/d/1BHaGJHkXxf_UfZdyTKF2zrWNFzIP4IvhaqFMj-83BjU/edit#gid=214001001&amp;range=A"&amp;(MATCH("F020",Catalogue!$A$4:$A$181,0)+3),"F020"),IF(COUNTIF(Catalogue!$A$4:$A$181,"F020")=0,"MISSING CATALOGUE ID: F020","DUPLICATE CATALOGUE ID: F020"))</f>
        <v>F020</v>
      </c>
      <c r="S7" s="23" t="s">
        <v>2065</v>
      </c>
      <c r="T7" s="23" t="s">
        <v>2066</v>
      </c>
      <c r="U7" s="36">
        <v>58.0</v>
      </c>
      <c r="V7" s="23" t="s">
        <v>1667</v>
      </c>
      <c r="W7" s="23" t="s">
        <v>1674</v>
      </c>
      <c r="X7" s="23" t="s">
        <v>1676</v>
      </c>
      <c r="Y7" s="23" t="s">
        <v>1684</v>
      </c>
      <c r="Z7" s="23" t="s">
        <v>1688</v>
      </c>
    </row>
    <row r="8" ht="225.0" customHeight="1">
      <c r="A8" s="21" t="s">
        <v>1361</v>
      </c>
      <c r="B8" s="21" t="s">
        <v>2077</v>
      </c>
      <c r="C8" s="21" t="s">
        <v>688</v>
      </c>
      <c r="D8" s="21" t="s">
        <v>2016</v>
      </c>
      <c r="E8" s="21" t="s">
        <v>1708</v>
      </c>
      <c r="F8" s="21" t="s">
        <v>2078</v>
      </c>
      <c r="G8" s="21" t="s">
        <v>2079</v>
      </c>
      <c r="H8" s="21" t="s">
        <v>2080</v>
      </c>
      <c r="I8" s="21" t="s">
        <v>2082</v>
      </c>
      <c r="J8" s="23" t="s">
        <v>2084</v>
      </c>
      <c r="K8" s="23" t="s">
        <v>2086</v>
      </c>
      <c r="L8" s="21" t="s">
        <v>1719</v>
      </c>
      <c r="M8" s="21" t="s">
        <v>1720</v>
      </c>
      <c r="N8" s="23" t="s">
        <v>2097</v>
      </c>
      <c r="O8" s="23" t="s">
        <v>2099</v>
      </c>
      <c r="P8" s="21" t="s">
        <v>2100</v>
      </c>
      <c r="Q8" s="23" t="s">
        <v>2109</v>
      </c>
      <c r="R8" s="37" t="str">
        <f>IF(COUNTIF(Catalogue!$A$4:$A$181,"F016")=1,HYPERLINK("https://docs.google.com/spreadsheets/d/1BHaGJHkXxf_UfZdyTKF2zrWNFzIP4IvhaqFMj-83BjU/edit#gid=214001001&amp;range=A"&amp;(MATCH("F016",Catalogue!$A$4:$A$181,0)+3),"F016"),IF(COUNTIF(Catalogue!$A$4:$A$181,"F016")=0,"MISSING CATALOGUE ID: F016","DUPLICATE CATALOGUE ID: F016"))</f>
        <v>F016</v>
      </c>
      <c r="S8" s="21" t="s">
        <v>1727</v>
      </c>
      <c r="T8" s="21" t="s">
        <v>2120</v>
      </c>
      <c r="U8" s="36">
        <v>60.0</v>
      </c>
      <c r="V8" s="23" t="s">
        <v>1332</v>
      </c>
      <c r="W8" s="23" t="s">
        <v>1770</v>
      </c>
      <c r="X8" s="23" t="s">
        <v>1771</v>
      </c>
      <c r="Y8" s="23" t="s">
        <v>1772</v>
      </c>
      <c r="Z8" s="23" t="s">
        <v>1342</v>
      </c>
    </row>
    <row r="9">
      <c r="A9" s="28" t="s">
        <v>2134</v>
      </c>
      <c r="B9" s="21" t="s">
        <v>1827</v>
      </c>
      <c r="C9" s="21" t="s">
        <v>609</v>
      </c>
      <c r="D9" s="21" t="s">
        <v>2016</v>
      </c>
      <c r="E9" s="21" t="s">
        <v>1782</v>
      </c>
      <c r="F9" s="21" t="s">
        <v>2138</v>
      </c>
      <c r="G9" s="21" t="s">
        <v>2018</v>
      </c>
      <c r="H9" s="21" t="s">
        <v>2140</v>
      </c>
      <c r="I9" s="23" t="s">
        <v>2142</v>
      </c>
      <c r="J9" s="23" t="s">
        <v>2143</v>
      </c>
      <c r="K9" s="23" t="s">
        <v>2145</v>
      </c>
      <c r="L9" s="21" t="s">
        <v>2147</v>
      </c>
      <c r="M9" s="21" t="s">
        <v>1791</v>
      </c>
      <c r="N9" s="21" t="s">
        <v>2150</v>
      </c>
      <c r="O9" s="23" t="s">
        <v>2153</v>
      </c>
      <c r="P9" s="23" t="s">
        <v>2156</v>
      </c>
      <c r="Q9" s="23" t="s">
        <v>2157</v>
      </c>
      <c r="R9" s="37" t="str">
        <f>IF(COUNTIF(Catalogue!$A$4:$A$181,"F018")=1,HYPERLINK("https://docs.google.com/spreadsheets/d/1BHaGJHkXxf_UfZdyTKF2zrWNFzIP4IvhaqFMj-83BjU/edit#gid=214001001&amp;range=A"&amp;(MATCH("F018",Catalogue!$A$4:$A$181,0)+3),"F018"),IF(COUNTIF(Catalogue!$A$4:$A$181,"F018")=0,"MISSING CATALOGUE ID: F018","DUPLICATE CATALOGUE ID: F018"))</f>
        <v>F018</v>
      </c>
      <c r="S9" s="21" t="s">
        <v>1795</v>
      </c>
      <c r="T9" s="23" t="s">
        <v>2168</v>
      </c>
      <c r="U9" s="36">
        <v>15.0</v>
      </c>
      <c r="V9" s="23" t="s">
        <v>1888</v>
      </c>
      <c r="W9" s="23" t="s">
        <v>1892</v>
      </c>
      <c r="X9" s="23" t="s">
        <v>1895</v>
      </c>
      <c r="Y9" s="23" t="s">
        <v>1898</v>
      </c>
      <c r="Z9" s="23" t="s">
        <v>1899</v>
      </c>
    </row>
    <row r="10">
      <c r="A10" s="28" t="s">
        <v>2134</v>
      </c>
      <c r="B10" s="21" t="s">
        <v>2077</v>
      </c>
      <c r="C10" s="21" t="s">
        <v>1988</v>
      </c>
      <c r="D10" s="21" t="s">
        <v>2016</v>
      </c>
      <c r="E10" s="21" t="s">
        <v>1990</v>
      </c>
      <c r="F10" s="21" t="s">
        <v>2138</v>
      </c>
      <c r="G10" s="21" t="s">
        <v>2079</v>
      </c>
      <c r="H10" s="21" t="s">
        <v>2140</v>
      </c>
      <c r="I10" s="23" t="s">
        <v>2179</v>
      </c>
      <c r="J10" s="23" t="s">
        <v>2181</v>
      </c>
      <c r="K10" s="23" t="s">
        <v>2183</v>
      </c>
      <c r="L10" s="23" t="s">
        <v>2185</v>
      </c>
      <c r="M10" s="23" t="s">
        <v>2187</v>
      </c>
      <c r="N10" s="23" t="s">
        <v>2189</v>
      </c>
      <c r="O10" s="23" t="s">
        <v>2194</v>
      </c>
      <c r="P10" s="23" t="s">
        <v>2197</v>
      </c>
      <c r="Q10" s="23" t="s">
        <v>2202</v>
      </c>
      <c r="R10" s="37" t="str">
        <f>IF(COUNTIF(Catalogue!$A$4:$A$181,"C05")=1,HYPERLINK("https://docs.google.com/spreadsheets/d/1BHaGJHkXxf_UfZdyTKF2zrWNFzIP4IvhaqFMj-83BjU/edit#gid=214001001&amp;range=A"&amp;(MATCH("C05",Catalogue!$A$4:$A$181,0)+3),"C05"),IF(COUNTIF(Catalogue!$A$4:$A$181,"C05")=0,"MISSING CATALOGUE ID: C05","DUPLICATE CATALOGUE ID: C05"))</f>
        <v>C05</v>
      </c>
      <c r="S10" s="21" t="s">
        <v>1795</v>
      </c>
      <c r="T10" s="23" t="s">
        <v>2216</v>
      </c>
      <c r="U10" s="36">
        <v>15.0</v>
      </c>
      <c r="V10" s="23" t="s">
        <v>1888</v>
      </c>
      <c r="W10" s="23" t="s">
        <v>1892</v>
      </c>
      <c r="X10" s="23" t="s">
        <v>2014</v>
      </c>
      <c r="Y10" s="23" t="s">
        <v>1898</v>
      </c>
      <c r="Z10" s="23" t="s">
        <v>1899</v>
      </c>
    </row>
    <row r="11">
      <c r="A11" s="28" t="s">
        <v>2134</v>
      </c>
      <c r="B11" s="23" t="s">
        <v>2222</v>
      </c>
      <c r="C11" s="21" t="s">
        <v>1901</v>
      </c>
      <c r="D11" s="21" t="s">
        <v>2016</v>
      </c>
      <c r="E11" s="21" t="s">
        <v>1904</v>
      </c>
      <c r="F11" s="21" t="s">
        <v>2138</v>
      </c>
      <c r="G11" s="21" t="s">
        <v>2079</v>
      </c>
      <c r="H11" s="21" t="s">
        <v>2140</v>
      </c>
      <c r="I11" s="23" t="s">
        <v>2224</v>
      </c>
      <c r="J11" s="23" t="s">
        <v>2225</v>
      </c>
      <c r="K11" s="23" t="s">
        <v>2226</v>
      </c>
      <c r="L11" s="21" t="s">
        <v>1908</v>
      </c>
      <c r="M11" s="21" t="s">
        <v>1909</v>
      </c>
      <c r="N11" s="21" t="s">
        <v>2230</v>
      </c>
      <c r="O11" s="23" t="s">
        <v>2232</v>
      </c>
      <c r="P11" s="23" t="s">
        <v>2233</v>
      </c>
      <c r="Q11" s="23" t="s">
        <v>2234</v>
      </c>
      <c r="R11" s="37" t="str">
        <f>IF(COUNTIF(Catalogue!$A$4:$A$181,"M-ROUTED-FIELD")=1,HYPERLINK("https://docs.google.com/spreadsheets/d/1BHaGJHkXxf_UfZdyTKF2zrWNFzIP4IvhaqFMj-83BjU/edit#gid=214001001&amp;range=A"&amp;(MATCH("M-ROUTED-FIELD",Catalogue!$A$4:$A$181,0)+3),"M-ROUTED-FIELD"),IF(COUNTIF(Catalogue!$A$4:$A$181,"M-ROUTED-FIELD")=0,"MISSING CATALOGUE ID: M-ROUTED-FIELD","DUPLICATE CATALOGUE ID: M-ROUTED-FIELD"))</f>
        <v>M-ROUTED-FIELD</v>
      </c>
      <c r="S11" s="21" t="s">
        <v>1795</v>
      </c>
      <c r="T11" s="23" t="s">
        <v>2242</v>
      </c>
      <c r="U11" s="36">
        <v>15.0</v>
      </c>
      <c r="V11" s="23" t="s">
        <v>1921</v>
      </c>
      <c r="W11" s="23" t="s">
        <v>1922</v>
      </c>
      <c r="X11" s="23" t="s">
        <v>1923</v>
      </c>
      <c r="Y11" s="23" t="s">
        <v>1926</v>
      </c>
      <c r="Z11" s="23" t="s">
        <v>1928</v>
      </c>
    </row>
    <row r="12">
      <c r="A12" s="28" t="s">
        <v>2134</v>
      </c>
      <c r="B12" s="21" t="s">
        <v>2077</v>
      </c>
      <c r="C12" s="21" t="s">
        <v>1933</v>
      </c>
      <c r="D12" s="21" t="s">
        <v>2016</v>
      </c>
      <c r="E12" s="21" t="s">
        <v>1936</v>
      </c>
      <c r="F12" s="21" t="s">
        <v>2138</v>
      </c>
      <c r="G12" s="21" t="s">
        <v>2079</v>
      </c>
      <c r="H12" s="21" t="s">
        <v>2140</v>
      </c>
      <c r="I12" s="21" t="s">
        <v>2253</v>
      </c>
      <c r="J12" s="23" t="s">
        <v>2255</v>
      </c>
      <c r="K12" s="21" t="s">
        <v>2256</v>
      </c>
      <c r="L12" s="21" t="s">
        <v>1942</v>
      </c>
      <c r="M12" s="21" t="s">
        <v>1944</v>
      </c>
      <c r="N12" s="21" t="s">
        <v>2259</v>
      </c>
      <c r="O12" s="23" t="s">
        <v>2260</v>
      </c>
      <c r="P12" s="21" t="s">
        <v>2262</v>
      </c>
      <c r="Q12" s="21" t="s">
        <v>2264</v>
      </c>
      <c r="R12" s="37" t="str">
        <f>IF(COUNTIF(Catalogue!$A$4:$A$181,"M-SEPARATION")=1,HYPERLINK("https://docs.google.com/spreadsheets/d/1BHaGJHkXxf_UfZdyTKF2zrWNFzIP4IvhaqFMj-83BjU/edit#gid=214001001&amp;range=A"&amp;(MATCH("M-SEPARATION",Catalogue!$A$4:$A$181,0)+3),"M-SEPARATION"),IF(COUNTIF(Catalogue!$A$4:$A$181,"M-SEPARATION")=0,"MISSING CATALOGUE ID: M-SEPARATION","DUPLICATE CATALOGUE ID: M-SEPARATION"))</f>
        <v>M-SEPARATION</v>
      </c>
      <c r="S12" s="21" t="s">
        <v>1795</v>
      </c>
      <c r="T12" s="21" t="s">
        <v>2120</v>
      </c>
      <c r="U12" s="36">
        <v>15.0</v>
      </c>
      <c r="V12" s="23" t="s">
        <v>1977</v>
      </c>
      <c r="W12" s="23" t="s">
        <v>1978</v>
      </c>
      <c r="X12" s="23" t="s">
        <v>1980</v>
      </c>
      <c r="Y12" s="23" t="s">
        <v>1983</v>
      </c>
      <c r="Z12" s="23" t="s">
        <v>1984</v>
      </c>
    </row>
    <row r="13">
      <c r="A13" s="28" t="s">
        <v>2134</v>
      </c>
      <c r="B13" s="21" t="s">
        <v>2077</v>
      </c>
      <c r="C13" s="21" t="s">
        <v>879</v>
      </c>
      <c r="D13" s="21" t="s">
        <v>2281</v>
      </c>
      <c r="E13" s="21" t="s">
        <v>880</v>
      </c>
      <c r="F13" s="21" t="s">
        <v>2138</v>
      </c>
      <c r="G13" s="21" t="s">
        <v>2283</v>
      </c>
      <c r="H13" s="21" t="s">
        <v>2140</v>
      </c>
      <c r="I13" s="21" t="s">
        <v>885</v>
      </c>
      <c r="J13" s="23" t="s">
        <v>2284</v>
      </c>
      <c r="K13" s="23" t="s">
        <v>2286</v>
      </c>
      <c r="L13" s="23" t="s">
        <v>2288</v>
      </c>
      <c r="M13" s="21" t="s">
        <v>1957</v>
      </c>
      <c r="N13" s="23" t="s">
        <v>2290</v>
      </c>
      <c r="O13" s="23" t="s">
        <v>2292</v>
      </c>
      <c r="P13" s="21" t="s">
        <v>2262</v>
      </c>
      <c r="Q13" s="23" t="s">
        <v>2294</v>
      </c>
      <c r="R13" s="21" t="s">
        <v>2295</v>
      </c>
      <c r="S13" s="21" t="s">
        <v>885</v>
      </c>
      <c r="T13" s="21" t="s">
        <v>2296</v>
      </c>
      <c r="U13" s="36">
        <v>22.0</v>
      </c>
      <c r="V13" s="23" t="s">
        <v>2297</v>
      </c>
      <c r="W13" s="23" t="s">
        <v>2284</v>
      </c>
      <c r="X13" s="23" t="s">
        <v>2298</v>
      </c>
      <c r="Y13" s="23" t="s">
        <v>2299</v>
      </c>
      <c r="Z13" s="23" t="s">
        <v>2300</v>
      </c>
    </row>
    <row r="14" ht="150.0" customHeight="1">
      <c r="A14" s="28" t="s">
        <v>2301</v>
      </c>
      <c r="B14" s="21" t="s">
        <v>1827</v>
      </c>
      <c r="C14" s="21" t="s">
        <v>709</v>
      </c>
      <c r="D14" s="21" t="s">
        <v>1828</v>
      </c>
      <c r="E14" s="21" t="s">
        <v>710</v>
      </c>
      <c r="F14" s="21" t="s">
        <v>2302</v>
      </c>
      <c r="G14" s="21" t="s">
        <v>1831</v>
      </c>
      <c r="H14" s="21" t="s">
        <v>2303</v>
      </c>
      <c r="I14" s="23" t="s">
        <v>2304</v>
      </c>
      <c r="J14" s="23" t="s">
        <v>2306</v>
      </c>
      <c r="K14" s="23" t="s">
        <v>2307</v>
      </c>
      <c r="L14" s="21" t="s">
        <v>2309</v>
      </c>
      <c r="M14" s="21" t="s">
        <v>1957</v>
      </c>
      <c r="N14" s="21" t="s">
        <v>2310</v>
      </c>
      <c r="O14" s="23" t="s">
        <v>2312</v>
      </c>
      <c r="P14" s="23" t="s">
        <v>2314</v>
      </c>
      <c r="Q14" s="23" t="s">
        <v>2315</v>
      </c>
      <c r="R14" s="21" t="s">
        <v>2316</v>
      </c>
      <c r="S14" s="21" t="s">
        <v>729</v>
      </c>
      <c r="T14" s="23" t="s">
        <v>2318</v>
      </c>
      <c r="U14" s="36">
        <v>56.0</v>
      </c>
      <c r="V14" s="23" t="s">
        <v>1515</v>
      </c>
      <c r="W14" s="23" t="s">
        <v>2306</v>
      </c>
      <c r="X14" s="23" t="s">
        <v>2323</v>
      </c>
      <c r="Y14" s="23" t="s">
        <v>1523</v>
      </c>
      <c r="Z14" s="23" t="s">
        <v>1525</v>
      </c>
    </row>
    <row r="15" ht="150.0" customHeight="1">
      <c r="A15" s="28" t="s">
        <v>2301</v>
      </c>
      <c r="B15" s="21" t="s">
        <v>2077</v>
      </c>
      <c r="C15" s="21" t="s">
        <v>2020</v>
      </c>
      <c r="D15" s="21" t="s">
        <v>2016</v>
      </c>
      <c r="E15" s="21" t="s">
        <v>2023</v>
      </c>
      <c r="F15" s="21" t="s">
        <v>2302</v>
      </c>
      <c r="G15" s="21" t="s">
        <v>2079</v>
      </c>
      <c r="H15" s="21" t="s">
        <v>2303</v>
      </c>
      <c r="I15" s="21" t="s">
        <v>2253</v>
      </c>
      <c r="J15" s="23" t="s">
        <v>2332</v>
      </c>
      <c r="K15" s="21" t="s">
        <v>2256</v>
      </c>
      <c r="L15" s="21" t="s">
        <v>2024</v>
      </c>
      <c r="M15" s="21" t="s">
        <v>2025</v>
      </c>
      <c r="N15" s="21" t="s">
        <v>2334</v>
      </c>
      <c r="O15" s="23" t="s">
        <v>2335</v>
      </c>
      <c r="P15" s="21" t="s">
        <v>2336</v>
      </c>
      <c r="Q15" s="21" t="s">
        <v>2338</v>
      </c>
      <c r="R15" s="37" t="str">
        <f>IF(COUNTIF(Catalogue!$A$4:$A$181,"M-MAGNETIC-SPAN")=1,HYPERLINK("https://docs.google.com/spreadsheets/d/1BHaGJHkXxf_UfZdyTKF2zrWNFzIP4IvhaqFMj-83BjU/edit#gid=214001001&amp;range=A"&amp;(MATCH("M-MAGNETIC-SPAN",Catalogue!$A$4:$A$181,0)+3),"M-MAGNETIC-SPAN"),IF(COUNTIF(Catalogue!$A$4:$A$181,"M-MAGNETIC-SPAN")=0,"MISSING CATALOGUE ID: M-MAGNETIC-SPAN","DUPLICATE CATALOGUE ID: M-MAGNETIC-SPAN"))</f>
        <v>M-MAGNETIC-SPAN</v>
      </c>
      <c r="S15" s="21" t="s">
        <v>1795</v>
      </c>
      <c r="T15" s="21" t="s">
        <v>2120</v>
      </c>
      <c r="U15" s="36">
        <v>56.0</v>
      </c>
      <c r="V15" s="23" t="s">
        <v>1515</v>
      </c>
      <c r="W15" s="23" t="s">
        <v>2036</v>
      </c>
      <c r="X15" s="23" t="s">
        <v>2037</v>
      </c>
      <c r="Y15" s="23" t="s">
        <v>1523</v>
      </c>
      <c r="Z15" s="23" t="s">
        <v>1525</v>
      </c>
    </row>
    <row r="16" ht="150.0" customHeight="1">
      <c r="A16" s="28" t="s">
        <v>2301</v>
      </c>
      <c r="B16" s="21" t="s">
        <v>2077</v>
      </c>
      <c r="C16" s="21" t="s">
        <v>462</v>
      </c>
      <c r="D16" s="21" t="s">
        <v>2281</v>
      </c>
      <c r="E16" s="21" t="s">
        <v>889</v>
      </c>
      <c r="F16" s="21" t="s">
        <v>2302</v>
      </c>
      <c r="G16" s="21" t="s">
        <v>2283</v>
      </c>
      <c r="H16" s="21" t="s">
        <v>2303</v>
      </c>
      <c r="I16" s="21" t="s">
        <v>894</v>
      </c>
      <c r="J16" s="23" t="s">
        <v>2363</v>
      </c>
      <c r="K16" s="21" t="s">
        <v>2364</v>
      </c>
      <c r="L16" s="21" t="s">
        <v>2370</v>
      </c>
      <c r="M16" s="21" t="s">
        <v>1957</v>
      </c>
      <c r="N16" s="21" t="s">
        <v>2371</v>
      </c>
      <c r="O16" s="23" t="s">
        <v>2335</v>
      </c>
      <c r="P16" s="21" t="s">
        <v>2336</v>
      </c>
      <c r="Q16" s="21" t="s">
        <v>2372</v>
      </c>
      <c r="R16" s="21" t="s">
        <v>2373</v>
      </c>
      <c r="S16" s="21" t="s">
        <v>894</v>
      </c>
      <c r="T16" s="21" t="s">
        <v>2296</v>
      </c>
      <c r="U16" s="36">
        <v>56.0</v>
      </c>
      <c r="V16" s="23" t="s">
        <v>1515</v>
      </c>
      <c r="W16" s="23" t="s">
        <v>2363</v>
      </c>
      <c r="X16" s="23" t="s">
        <v>2037</v>
      </c>
      <c r="Y16" s="23" t="s">
        <v>1523</v>
      </c>
      <c r="Z16" s="23" t="s">
        <v>1525</v>
      </c>
    </row>
    <row r="17">
      <c r="A17" s="28" t="s">
        <v>2376</v>
      </c>
      <c r="B17" s="21" t="s">
        <v>1827</v>
      </c>
      <c r="C17" s="21" t="s">
        <v>2040</v>
      </c>
      <c r="D17" s="21" t="s">
        <v>2016</v>
      </c>
      <c r="E17" s="21" t="s">
        <v>2042</v>
      </c>
      <c r="F17" s="21" t="s">
        <v>2378</v>
      </c>
      <c r="G17" s="21" t="s">
        <v>2018</v>
      </c>
      <c r="H17" s="21" t="s">
        <v>2379</v>
      </c>
      <c r="I17" s="23" t="s">
        <v>2380</v>
      </c>
      <c r="J17" s="23" t="s">
        <v>2382</v>
      </c>
      <c r="K17" s="23" t="s">
        <v>2384</v>
      </c>
      <c r="L17" s="23" t="s">
        <v>2388</v>
      </c>
      <c r="M17" s="23" t="s">
        <v>2391</v>
      </c>
      <c r="N17" s="23" t="s">
        <v>2395</v>
      </c>
      <c r="O17" s="23" t="s">
        <v>2397</v>
      </c>
      <c r="P17" s="23" t="s">
        <v>2401</v>
      </c>
      <c r="Q17" s="23" t="s">
        <v>2406</v>
      </c>
      <c r="R17" s="37" t="str">
        <f>IF(COUNTIF(Catalogue!$A$4:$A$181,"ALG-CHIRP-ELIM")=1,HYPERLINK("https://docs.google.com/spreadsheets/d/1BHaGJHkXxf_UfZdyTKF2zrWNFzIP4IvhaqFMj-83BjU/edit#gid=214001001&amp;range=A"&amp;(MATCH("ALG-CHIRP-ELIM",Catalogue!$A$4:$A$181,0)+3),"ALG-CHIRP-ELIM"),IF(COUNTIF(Catalogue!$A$4:$A$181,"ALG-CHIRP-ELIM")=0,"MISSING CATALOGUE ID: ALG-CHIRP-ELIM","DUPLICATE CATALOGUE ID: ALG-CHIRP-ELIM"))</f>
        <v>ALG-CHIRP-ELIM</v>
      </c>
      <c r="S17" s="21" t="s">
        <v>2049</v>
      </c>
      <c r="T17" s="23" t="s">
        <v>2421</v>
      </c>
      <c r="U17" s="36">
        <v>15.0</v>
      </c>
      <c r="V17" s="23" t="s">
        <v>1369</v>
      </c>
      <c r="W17" s="23" t="s">
        <v>1371</v>
      </c>
      <c r="X17" s="23" t="s">
        <v>2064</v>
      </c>
      <c r="Y17" s="23" t="s">
        <v>1374</v>
      </c>
      <c r="Z17" s="23" t="s">
        <v>1377</v>
      </c>
    </row>
    <row r="18">
      <c r="A18" s="28" t="s">
        <v>2376</v>
      </c>
      <c r="B18" s="23" t="s">
        <v>2222</v>
      </c>
      <c r="C18" s="21" t="s">
        <v>632</v>
      </c>
      <c r="D18" s="21" t="s">
        <v>2016</v>
      </c>
      <c r="E18" s="21" t="s">
        <v>2068</v>
      </c>
      <c r="F18" s="21" t="s">
        <v>2378</v>
      </c>
      <c r="G18" s="21" t="s">
        <v>2079</v>
      </c>
      <c r="H18" s="21" t="s">
        <v>2379</v>
      </c>
      <c r="I18" s="23" t="s">
        <v>2422</v>
      </c>
      <c r="J18" s="23" t="s">
        <v>2425</v>
      </c>
      <c r="K18" s="23" t="s">
        <v>2427</v>
      </c>
      <c r="L18" s="23" t="s">
        <v>2429</v>
      </c>
      <c r="M18" s="21" t="s">
        <v>2072</v>
      </c>
      <c r="N18" s="23" t="s">
        <v>2431</v>
      </c>
      <c r="O18" s="23" t="s">
        <v>2397</v>
      </c>
      <c r="P18" s="23" t="s">
        <v>2433</v>
      </c>
      <c r="Q18" s="23" t="s">
        <v>2436</v>
      </c>
      <c r="R18" s="37" t="str">
        <f>IF(COUNTIF(Catalogue!$A$4:$A$181,"C06")=1,HYPERLINK("https://docs.google.com/spreadsheets/d/1BHaGJHkXxf_UfZdyTKF2zrWNFzIP4IvhaqFMj-83BjU/edit#gid=214001001&amp;range=A"&amp;(MATCH("C06",Catalogue!$A$4:$A$181,0)+3),"C06"),IF(COUNTIF(Catalogue!$A$4:$A$181,"C06")=0,"MISSING CATALOGUE ID: C06","DUPLICATE CATALOGUE ID: C06"))</f>
        <v>C06</v>
      </c>
      <c r="S18" s="21" t="s">
        <v>2074</v>
      </c>
      <c r="T18" s="23" t="s">
        <v>2439</v>
      </c>
      <c r="U18" s="36">
        <v>15.0</v>
      </c>
      <c r="V18" s="23" t="s">
        <v>1369</v>
      </c>
      <c r="W18" s="23" t="s">
        <v>1371</v>
      </c>
      <c r="X18" s="23" t="s">
        <v>2098</v>
      </c>
      <c r="Y18" s="23" t="s">
        <v>1374</v>
      </c>
      <c r="Z18" s="23" t="s">
        <v>1377</v>
      </c>
    </row>
    <row r="19" ht="180.0" customHeight="1">
      <c r="A19" s="28" t="s">
        <v>2015</v>
      </c>
      <c r="B19" s="21" t="s">
        <v>2077</v>
      </c>
      <c r="C19" s="21" t="s">
        <v>726</v>
      </c>
      <c r="D19" s="21" t="s">
        <v>2281</v>
      </c>
      <c r="E19" s="21" t="s">
        <v>727</v>
      </c>
      <c r="F19" s="21" t="s">
        <v>2017</v>
      </c>
      <c r="G19" s="21" t="s">
        <v>2283</v>
      </c>
      <c r="H19" s="21" t="s">
        <v>2019</v>
      </c>
      <c r="I19" s="21" t="s">
        <v>740</v>
      </c>
      <c r="J19" s="23" t="s">
        <v>2444</v>
      </c>
      <c r="K19" s="23" t="s">
        <v>2445</v>
      </c>
      <c r="L19" s="23" t="s">
        <v>2447</v>
      </c>
      <c r="M19" s="21" t="s">
        <v>1957</v>
      </c>
      <c r="N19" s="23" t="s">
        <v>2448</v>
      </c>
      <c r="O19" s="23" t="s">
        <v>2450</v>
      </c>
      <c r="P19" s="21" t="s">
        <v>2451</v>
      </c>
      <c r="Q19" s="23" t="s">
        <v>2452</v>
      </c>
      <c r="R19" s="21" t="s">
        <v>2453</v>
      </c>
      <c r="S19" s="21" t="s">
        <v>740</v>
      </c>
      <c r="T19" s="21" t="s">
        <v>2296</v>
      </c>
      <c r="U19" s="36">
        <v>54.0</v>
      </c>
      <c r="V19" s="23" t="s">
        <v>2455</v>
      </c>
      <c r="W19" s="23" t="s">
        <v>2457</v>
      </c>
      <c r="X19" s="23" t="s">
        <v>2459</v>
      </c>
      <c r="Y19" s="23" t="s">
        <v>2460</v>
      </c>
      <c r="Z19" s="23" t="s">
        <v>2461</v>
      </c>
    </row>
    <row r="20" ht="180.0" customHeight="1">
      <c r="A20" s="28" t="s">
        <v>2015</v>
      </c>
      <c r="B20" s="21" t="s">
        <v>2463</v>
      </c>
      <c r="C20" s="21" t="s">
        <v>2102</v>
      </c>
      <c r="D20" s="21" t="s">
        <v>2016</v>
      </c>
      <c r="E20" s="21" t="s">
        <v>2104</v>
      </c>
      <c r="F20" s="21" t="s">
        <v>2017</v>
      </c>
      <c r="G20" s="21" t="s">
        <v>2079</v>
      </c>
      <c r="H20" s="21" t="s">
        <v>2465</v>
      </c>
      <c r="I20" s="21" t="s">
        <v>2466</v>
      </c>
      <c r="J20" s="23" t="s">
        <v>2467</v>
      </c>
      <c r="K20" s="21" t="s">
        <v>2256</v>
      </c>
      <c r="L20" s="23" t="s">
        <v>2468</v>
      </c>
      <c r="M20" s="21" t="s">
        <v>2108</v>
      </c>
      <c r="N20" s="23" t="s">
        <v>2469</v>
      </c>
      <c r="O20" s="23" t="s">
        <v>2470</v>
      </c>
      <c r="P20" s="21" t="s">
        <v>2451</v>
      </c>
      <c r="Q20" s="23" t="s">
        <v>2472</v>
      </c>
      <c r="R20" s="37" t="str">
        <f>IF(COUNTIF(Catalogue!$A$4:$A$181,"ALG-OPEN-UNIFORM-SQUAREFREE")=1,HYPERLINK("https://docs.google.com/spreadsheets/d/1BHaGJHkXxf_UfZdyTKF2zrWNFzIP4IvhaqFMj-83BjU/edit#gid=214001001&amp;range=A"&amp;(MATCH("ALG-OPEN-UNIFORM-SQUAREFREE",Catalogue!$A$4:$A$181,0)+3),"ALG-OPEN-UNIFORM-SQUAREFREE"),IF(COUNTIF(Catalogue!$A$4:$A$181,"ALG-OPEN-UNIFORM-SQUAREFREE")=0,"MISSING CATALOGUE ID: ALG-OPEN-UNIFORM-SQUAREFREE","DUPLICATE CATALOGUE ID: ALG-OPEN-UNIFORM-SQUAREFREE"))</f>
        <v>ALG-OPEN-UNIFORM-SQUAREFREE</v>
      </c>
      <c r="S20" s="21" t="s">
        <v>2112</v>
      </c>
      <c r="T20" s="21" t="s">
        <v>2120</v>
      </c>
      <c r="U20" s="36">
        <v>54.0</v>
      </c>
      <c r="V20" s="23" t="s">
        <v>1545</v>
      </c>
      <c r="W20" s="23" t="s">
        <v>2146</v>
      </c>
      <c r="X20" s="23" t="s">
        <v>2151</v>
      </c>
      <c r="Y20" s="23" t="s">
        <v>1554</v>
      </c>
      <c r="Z20" s="23" t="s">
        <v>1557</v>
      </c>
    </row>
    <row r="21">
      <c r="A21" s="28" t="s">
        <v>2483</v>
      </c>
      <c r="B21" s="21" t="s">
        <v>1827</v>
      </c>
      <c r="C21" s="21" t="s">
        <v>782</v>
      </c>
      <c r="D21" s="21" t="s">
        <v>2281</v>
      </c>
      <c r="E21" s="21" t="s">
        <v>783</v>
      </c>
      <c r="F21" s="21" t="s">
        <v>2485</v>
      </c>
      <c r="G21" s="21" t="s">
        <v>1831</v>
      </c>
      <c r="H21" s="21" t="s">
        <v>2486</v>
      </c>
      <c r="I21" s="21" t="s">
        <v>2487</v>
      </c>
      <c r="J21" s="23" t="s">
        <v>2489</v>
      </c>
      <c r="K21" s="23" t="s">
        <v>2491</v>
      </c>
      <c r="L21" s="23" t="s">
        <v>2492</v>
      </c>
      <c r="M21" s="21" t="s">
        <v>1957</v>
      </c>
      <c r="N21" s="23" t="s">
        <v>2493</v>
      </c>
      <c r="O21" s="21" t="s">
        <v>2494</v>
      </c>
      <c r="P21" s="21" t="s">
        <v>2495</v>
      </c>
      <c r="Q21" s="23" t="s">
        <v>2496</v>
      </c>
      <c r="R21" s="21" t="s">
        <v>2497</v>
      </c>
      <c r="S21" s="21" t="s">
        <v>788</v>
      </c>
      <c r="T21" s="21" t="s">
        <v>2120</v>
      </c>
      <c r="U21" s="36">
        <v>53.0</v>
      </c>
      <c r="V21" s="23" t="s">
        <v>1326</v>
      </c>
      <c r="W21" s="23" t="s">
        <v>1328</v>
      </c>
      <c r="X21" s="23" t="s">
        <v>1329</v>
      </c>
      <c r="Y21" s="23" t="s">
        <v>1330</v>
      </c>
      <c r="Z21" s="23" t="s">
        <v>1331</v>
      </c>
    </row>
    <row r="22" ht="165.0" customHeight="1">
      <c r="A22" s="28" t="s">
        <v>2500</v>
      </c>
      <c r="B22" s="21" t="s">
        <v>1827</v>
      </c>
      <c r="C22" s="21" t="s">
        <v>680</v>
      </c>
      <c r="D22" s="21" t="s">
        <v>2016</v>
      </c>
      <c r="E22" s="21" t="s">
        <v>2240</v>
      </c>
      <c r="F22" s="21" t="s">
        <v>2502</v>
      </c>
      <c r="G22" s="21" t="s">
        <v>2018</v>
      </c>
      <c r="H22" s="21" t="s">
        <v>2503</v>
      </c>
      <c r="I22" s="23" t="s">
        <v>2506</v>
      </c>
      <c r="J22" s="23" t="s">
        <v>2507</v>
      </c>
      <c r="K22" s="23" t="s">
        <v>2508</v>
      </c>
      <c r="L22" s="23" t="s">
        <v>2511</v>
      </c>
      <c r="M22" s="23" t="s">
        <v>2512</v>
      </c>
      <c r="N22" s="21" t="s">
        <v>2514</v>
      </c>
      <c r="O22" s="23" t="s">
        <v>2518</v>
      </c>
      <c r="P22" s="23" t="s">
        <v>2519</v>
      </c>
      <c r="Q22" s="23" t="s">
        <v>2520</v>
      </c>
      <c r="R22" s="37" t="str">
        <f>IF(COUNTIF(Catalogue!$A$4:$A$181,"F014")=1,HYPERLINK("https://docs.google.com/spreadsheets/d/1BHaGJHkXxf_UfZdyTKF2zrWNFzIP4IvhaqFMj-83BjU/edit#gid=214001001&amp;range=A"&amp;(MATCH("F014",Catalogue!$A$4:$A$181,0)+3),"F014"),IF(COUNTIF(Catalogue!$A$4:$A$181,"F014")=0,"MISSING CATALOGUE ID: F014","DUPLICATE CATALOGUE ID: F014"))</f>
        <v>F014</v>
      </c>
      <c r="S22" s="21" t="s">
        <v>1795</v>
      </c>
      <c r="T22" s="23" t="s">
        <v>2526</v>
      </c>
      <c r="U22" s="36">
        <v>15.0</v>
      </c>
      <c r="V22" s="23" t="s">
        <v>2285</v>
      </c>
      <c r="W22" s="23" t="s">
        <v>2287</v>
      </c>
      <c r="X22" s="23" t="s">
        <v>2289</v>
      </c>
      <c r="Y22" s="23" t="s">
        <v>2291</v>
      </c>
      <c r="Z22" s="23" t="s">
        <v>2293</v>
      </c>
    </row>
    <row r="23" ht="180.0" customHeight="1">
      <c r="A23" s="28" t="s">
        <v>2530</v>
      </c>
      <c r="B23" s="21" t="s">
        <v>1827</v>
      </c>
      <c r="C23" s="21" t="s">
        <v>656</v>
      </c>
      <c r="D23" s="21" t="s">
        <v>2016</v>
      </c>
      <c r="E23" s="21" t="s">
        <v>2308</v>
      </c>
      <c r="F23" s="21" t="s">
        <v>2532</v>
      </c>
      <c r="G23" s="21" t="s">
        <v>2018</v>
      </c>
      <c r="H23" s="21" t="s">
        <v>2533</v>
      </c>
      <c r="I23" s="23" t="s">
        <v>2340</v>
      </c>
      <c r="J23" s="23" t="s">
        <v>2538</v>
      </c>
      <c r="K23" s="23" t="s">
        <v>2539</v>
      </c>
      <c r="L23" s="21" t="s">
        <v>2317</v>
      </c>
      <c r="M23" s="21" t="s">
        <v>2072</v>
      </c>
      <c r="N23" s="23" t="s">
        <v>2540</v>
      </c>
      <c r="O23" s="23" t="s">
        <v>2541</v>
      </c>
      <c r="P23" s="21" t="s">
        <v>2542</v>
      </c>
      <c r="Q23" s="23" t="s">
        <v>2546</v>
      </c>
      <c r="R23" s="37" t="str">
        <f>IF(COUNTIF(Catalogue!$A$4:$A$181,"F015")=1,HYPERLINK("https://docs.google.com/spreadsheets/d/1BHaGJHkXxf_UfZdyTKF2zrWNFzIP4IvhaqFMj-83BjU/edit#gid=214001001&amp;range=A"&amp;(MATCH("F015",Catalogue!$A$4:$A$181,0)+3),"F015"),IF(COUNTIF(Catalogue!$A$4:$A$181,"F015")=0,"MISSING CATALOGUE ID: F015","DUPLICATE CATALOGUE ID: F015"))</f>
        <v>F015</v>
      </c>
      <c r="S23" s="21" t="s">
        <v>2322</v>
      </c>
      <c r="T23" s="23" t="s">
        <v>2561</v>
      </c>
      <c r="U23" s="36">
        <v>15.0</v>
      </c>
      <c r="V23" s="23" t="s">
        <v>2365</v>
      </c>
      <c r="W23" s="23" t="s">
        <v>2366</v>
      </c>
      <c r="X23" s="23" t="s">
        <v>2367</v>
      </c>
      <c r="Y23" s="23" t="s">
        <v>2368</v>
      </c>
      <c r="Z23" s="23" t="s">
        <v>2369</v>
      </c>
    </row>
    <row r="24">
      <c r="A24" s="28" t="s">
        <v>2564</v>
      </c>
      <c r="B24" s="21" t="s">
        <v>1827</v>
      </c>
      <c r="C24" s="21" t="s">
        <v>751</v>
      </c>
      <c r="D24" s="21" t="s">
        <v>2016</v>
      </c>
      <c r="E24" s="21" t="s">
        <v>2172</v>
      </c>
      <c r="F24" s="21" t="s">
        <v>2568</v>
      </c>
      <c r="G24" s="21" t="s">
        <v>2018</v>
      </c>
      <c r="H24" s="21" t="s">
        <v>2569</v>
      </c>
      <c r="I24" s="23" t="s">
        <v>2571</v>
      </c>
      <c r="J24" s="21" t="s">
        <v>2572</v>
      </c>
      <c r="K24" s="23" t="s">
        <v>2573</v>
      </c>
      <c r="L24" s="21" t="s">
        <v>2182</v>
      </c>
      <c r="M24" s="21" t="s">
        <v>2184</v>
      </c>
      <c r="N24" s="21" t="s">
        <v>2575</v>
      </c>
      <c r="O24" s="23" t="s">
        <v>2576</v>
      </c>
      <c r="P24" s="23" t="s">
        <v>2577</v>
      </c>
      <c r="Q24" s="23" t="s">
        <v>2578</v>
      </c>
      <c r="R24" s="37" t="str">
        <f>IF(COUNTIF(Catalogue!$A$4:$A$181,"F021")=1,HYPERLINK("https://docs.google.com/spreadsheets/d/1BHaGJHkXxf_UfZdyTKF2zrWNFzIP4IvhaqFMj-83BjU/edit#gid=214001001&amp;range=A"&amp;(MATCH("F021",Catalogue!$A$4:$A$181,0)+3),"F021"),IF(COUNTIF(Catalogue!$A$4:$A$181,"F021")=0,"MISSING CATALOGUE ID: F021","DUPLICATE CATALOGUE ID: F021"))</f>
        <v>F021</v>
      </c>
      <c r="S24" s="21" t="s">
        <v>2190</v>
      </c>
      <c r="T24" s="23" t="s">
        <v>2590</v>
      </c>
      <c r="U24" s="36">
        <v>53.0</v>
      </c>
      <c r="V24" s="23" t="s">
        <v>1326</v>
      </c>
      <c r="W24" s="23" t="s">
        <v>2223</v>
      </c>
      <c r="X24" s="23" t="s">
        <v>1329</v>
      </c>
      <c r="Y24" s="23" t="s">
        <v>2228</v>
      </c>
      <c r="Z24" s="23" t="s">
        <v>2231</v>
      </c>
    </row>
    <row r="25">
      <c r="A25" s="28" t="s">
        <v>2591</v>
      </c>
      <c r="B25" s="21" t="s">
        <v>1827</v>
      </c>
      <c r="C25" s="21" t="s">
        <v>793</v>
      </c>
      <c r="D25" s="21" t="s">
        <v>2281</v>
      </c>
      <c r="E25" s="21" t="s">
        <v>794</v>
      </c>
      <c r="F25" s="21" t="s">
        <v>2594</v>
      </c>
      <c r="G25" s="21" t="s">
        <v>1831</v>
      </c>
      <c r="H25" s="21" t="s">
        <v>2595</v>
      </c>
      <c r="I25" s="21" t="s">
        <v>2596</v>
      </c>
      <c r="J25" s="23" t="s">
        <v>1336</v>
      </c>
      <c r="K25" s="21" t="s">
        <v>2598</v>
      </c>
      <c r="L25" s="21" t="s">
        <v>797</v>
      </c>
      <c r="M25" s="21" t="s">
        <v>1957</v>
      </c>
      <c r="N25" s="21" t="s">
        <v>2601</v>
      </c>
      <c r="O25" s="23" t="s">
        <v>2602</v>
      </c>
      <c r="P25" s="21" t="s">
        <v>2603</v>
      </c>
      <c r="Q25" s="21" t="s">
        <v>2604</v>
      </c>
      <c r="R25" s="21" t="s">
        <v>2605</v>
      </c>
      <c r="S25" s="21" t="s">
        <v>930</v>
      </c>
      <c r="T25" s="21" t="s">
        <v>2120</v>
      </c>
      <c r="U25" s="36">
        <v>15.0</v>
      </c>
      <c r="V25" s="23" t="s">
        <v>1335</v>
      </c>
      <c r="W25" s="23" t="s">
        <v>1336</v>
      </c>
      <c r="X25" s="23" t="s">
        <v>1329</v>
      </c>
      <c r="Y25" s="23" t="s">
        <v>1338</v>
      </c>
      <c r="Z25" s="23" t="s">
        <v>1322</v>
      </c>
    </row>
    <row r="26">
      <c r="A26" s="28" t="s">
        <v>2608</v>
      </c>
      <c r="B26" s="21" t="s">
        <v>1827</v>
      </c>
      <c r="C26" s="21" t="s">
        <v>744</v>
      </c>
      <c r="D26" s="21" t="s">
        <v>2281</v>
      </c>
      <c r="E26" s="21" t="s">
        <v>745</v>
      </c>
      <c r="F26" s="23" t="s">
        <v>2610</v>
      </c>
      <c r="G26" s="21" t="s">
        <v>1831</v>
      </c>
      <c r="H26" s="21" t="s">
        <v>2611</v>
      </c>
      <c r="I26" s="23" t="s">
        <v>2613</v>
      </c>
      <c r="J26" s="23" t="s">
        <v>2614</v>
      </c>
      <c r="K26" s="23" t="s">
        <v>2617</v>
      </c>
      <c r="L26" s="23" t="s">
        <v>2619</v>
      </c>
      <c r="M26" s="21" t="s">
        <v>1957</v>
      </c>
      <c r="N26" s="23" t="s">
        <v>2621</v>
      </c>
      <c r="O26" s="23" t="s">
        <v>2622</v>
      </c>
      <c r="P26" s="21" t="s">
        <v>2624</v>
      </c>
      <c r="Q26" s="23" t="s">
        <v>2625</v>
      </c>
      <c r="R26" s="21" t="s">
        <v>2626</v>
      </c>
      <c r="S26" s="21" t="s">
        <v>2627</v>
      </c>
      <c r="T26" s="23" t="s">
        <v>2628</v>
      </c>
      <c r="U26" s="36">
        <v>53.0</v>
      </c>
      <c r="V26" s="23" t="s">
        <v>1326</v>
      </c>
      <c r="W26" s="23" t="s">
        <v>2629</v>
      </c>
      <c r="X26" s="23" t="s">
        <v>1329</v>
      </c>
      <c r="Y26" s="23" t="s">
        <v>2631</v>
      </c>
      <c r="Z26" s="23" t="s">
        <v>1355</v>
      </c>
    </row>
    <row r="27" ht="180.0" customHeight="1">
      <c r="A27" s="21" t="s">
        <v>1361</v>
      </c>
      <c r="B27" s="21" t="s">
        <v>2632</v>
      </c>
      <c r="C27" s="21" t="s">
        <v>2374</v>
      </c>
      <c r="D27" s="21" t="s">
        <v>2016</v>
      </c>
      <c r="E27" s="21" t="s">
        <v>2377</v>
      </c>
      <c r="F27" s="21" t="s">
        <v>2634</v>
      </c>
      <c r="G27" s="21" t="s">
        <v>2079</v>
      </c>
      <c r="H27" s="21" t="s">
        <v>2635</v>
      </c>
      <c r="I27" s="21" t="s">
        <v>2636</v>
      </c>
      <c r="J27" s="23" t="s">
        <v>2637</v>
      </c>
      <c r="K27" s="21" t="s">
        <v>2256</v>
      </c>
      <c r="L27" s="21" t="s">
        <v>2381</v>
      </c>
      <c r="M27" s="21" t="s">
        <v>2072</v>
      </c>
      <c r="N27" s="21" t="s">
        <v>2638</v>
      </c>
      <c r="O27" s="23" t="s">
        <v>2640</v>
      </c>
      <c r="P27" s="21" t="s">
        <v>2542</v>
      </c>
      <c r="Q27" s="21" t="s">
        <v>2643</v>
      </c>
      <c r="R27" s="37" t="str">
        <f>IF(COUNTIF(Catalogue!$A$4:$A$181,"ALG-022")=1,HYPERLINK("https://docs.google.com/spreadsheets/d/1BHaGJHkXxf_UfZdyTKF2zrWNFzIP4IvhaqFMj-83BjU/edit#gid=214001001&amp;range=A"&amp;(MATCH("ALG-022",Catalogue!$A$4:$A$181,0)+3),"ALG-022"),IF(COUNTIF(Catalogue!$A$4:$A$181,"ALG-022")=0,"MISSING CATALOGUE ID: ALG-022","DUPLICATE CATALOGUE ID: ALG-022"))</f>
        <v>ALG-022</v>
      </c>
      <c r="S27" s="21" t="s">
        <v>2385</v>
      </c>
      <c r="T27" s="21" t="s">
        <v>2120</v>
      </c>
      <c r="U27" s="36">
        <v>53.0</v>
      </c>
      <c r="V27" s="23" t="s">
        <v>2415</v>
      </c>
      <c r="W27" s="23" t="s">
        <v>2418</v>
      </c>
      <c r="X27" s="23" t="s">
        <v>2419</v>
      </c>
      <c r="Y27" s="23" t="s">
        <v>2420</v>
      </c>
      <c r="Z27" s="23" t="s">
        <v>1938</v>
      </c>
    </row>
    <row r="28" ht="180.0" customHeight="1">
      <c r="A28" s="28" t="s">
        <v>2655</v>
      </c>
      <c r="B28" s="21" t="s">
        <v>1827</v>
      </c>
      <c r="C28" s="21" t="s">
        <v>496</v>
      </c>
      <c r="D28" s="21" t="s">
        <v>2016</v>
      </c>
      <c r="E28" s="21" t="s">
        <v>2424</v>
      </c>
      <c r="F28" s="21" t="s">
        <v>2656</v>
      </c>
      <c r="G28" s="21" t="s">
        <v>2018</v>
      </c>
      <c r="H28" s="21" t="s">
        <v>2657</v>
      </c>
      <c r="I28" s="23" t="s">
        <v>2658</v>
      </c>
      <c r="J28" s="23" t="s">
        <v>2660</v>
      </c>
      <c r="K28" s="23" t="s">
        <v>2661</v>
      </c>
      <c r="L28" s="23" t="s">
        <v>2663</v>
      </c>
      <c r="M28" s="21" t="s">
        <v>2432</v>
      </c>
      <c r="N28" s="23" t="s">
        <v>2665</v>
      </c>
      <c r="O28" s="23" t="s">
        <v>2669</v>
      </c>
      <c r="P28" s="23" t="s">
        <v>2671</v>
      </c>
      <c r="Q28" s="23" t="s">
        <v>2673</v>
      </c>
      <c r="R28" s="37" t="str">
        <f>IF(COUNTIF(Catalogue!$A$4:$A$181,"C02")=1,HYPERLINK("https://docs.google.com/spreadsheets/d/1BHaGJHkXxf_UfZdyTKF2zrWNFzIP4IvhaqFMj-83BjU/edit#gid=214001001&amp;range=A"&amp;(MATCH("C02",Catalogue!$A$4:$A$181,0)+3),"C02"),IF(COUNTIF(Catalogue!$A$4:$A$181,"C02")=0,"MISSING CATALOGUE ID: C02","DUPLICATE CATALOGUE ID: C02"))</f>
        <v>C02</v>
      </c>
      <c r="S28" s="21" t="s">
        <v>1795</v>
      </c>
      <c r="T28" s="23" t="s">
        <v>2677</v>
      </c>
      <c r="U28" s="36">
        <v>52.0</v>
      </c>
      <c r="V28" s="23" t="s">
        <v>2454</v>
      </c>
      <c r="W28" s="23" t="s">
        <v>2456</v>
      </c>
      <c r="X28" s="23" t="s">
        <v>2458</v>
      </c>
      <c r="Y28" s="23" t="s">
        <v>2462</v>
      </c>
      <c r="Z28" s="23" t="s">
        <v>2464</v>
      </c>
    </row>
    <row r="29" ht="195.0" customHeight="1">
      <c r="A29" s="28" t="s">
        <v>2655</v>
      </c>
      <c r="B29" s="21" t="s">
        <v>2678</v>
      </c>
      <c r="C29" s="21" t="s">
        <v>516</v>
      </c>
      <c r="D29" s="21" t="s">
        <v>1828</v>
      </c>
      <c r="E29" s="21" t="s">
        <v>517</v>
      </c>
      <c r="F29" s="21" t="s">
        <v>2656</v>
      </c>
      <c r="G29" s="21" t="s">
        <v>2283</v>
      </c>
      <c r="H29" s="21" t="s">
        <v>2657</v>
      </c>
      <c r="I29" s="23" t="s">
        <v>2679</v>
      </c>
      <c r="J29" s="23" t="s">
        <v>2680</v>
      </c>
      <c r="K29" s="23" t="s">
        <v>2681</v>
      </c>
      <c r="L29" s="21" t="s">
        <v>410</v>
      </c>
      <c r="M29" s="21" t="s">
        <v>1957</v>
      </c>
      <c r="N29" s="21" t="s">
        <v>411</v>
      </c>
      <c r="O29" s="23" t="s">
        <v>2684</v>
      </c>
      <c r="P29" s="23" t="s">
        <v>2685</v>
      </c>
      <c r="Q29" s="23" t="s">
        <v>2686</v>
      </c>
      <c r="R29" s="21" t="s">
        <v>2687</v>
      </c>
      <c r="S29" s="21" t="s">
        <v>526</v>
      </c>
      <c r="T29" s="23" t="s">
        <v>2688</v>
      </c>
      <c r="U29" s="36">
        <v>52.0</v>
      </c>
      <c r="V29" s="23" t="s">
        <v>2454</v>
      </c>
      <c r="W29" s="23" t="s">
        <v>2680</v>
      </c>
      <c r="X29" s="23" t="s">
        <v>2689</v>
      </c>
      <c r="Y29" s="23" t="s">
        <v>2462</v>
      </c>
      <c r="Z29" s="23" t="s">
        <v>2464</v>
      </c>
    </row>
    <row r="30">
      <c r="A30" s="21" t="s">
        <v>1361</v>
      </c>
      <c r="B30" s="21" t="s">
        <v>2692</v>
      </c>
      <c r="C30" s="21" t="s">
        <v>776</v>
      </c>
      <c r="D30" s="21" t="s">
        <v>2281</v>
      </c>
      <c r="E30" s="21" t="s">
        <v>778</v>
      </c>
      <c r="F30" s="21" t="s">
        <v>2694</v>
      </c>
      <c r="G30" s="21" t="s">
        <v>2283</v>
      </c>
      <c r="H30" s="21" t="s">
        <v>2695</v>
      </c>
      <c r="I30" s="21" t="s">
        <v>2697</v>
      </c>
      <c r="J30" s="21" t="s">
        <v>2698</v>
      </c>
      <c r="K30" s="23" t="s">
        <v>2700</v>
      </c>
      <c r="L30" s="23" t="s">
        <v>2704</v>
      </c>
      <c r="M30" s="21" t="s">
        <v>1957</v>
      </c>
      <c r="N30" s="23" t="s">
        <v>2705</v>
      </c>
      <c r="O30" s="21" t="s">
        <v>2706</v>
      </c>
      <c r="P30" s="21" t="s">
        <v>2603</v>
      </c>
      <c r="Q30" s="23" t="s">
        <v>2707</v>
      </c>
      <c r="R30" s="21" t="s">
        <v>2708</v>
      </c>
      <c r="S30" s="21" t="s">
        <v>2697</v>
      </c>
      <c r="T30" s="21" t="s">
        <v>2120</v>
      </c>
      <c r="U30" s="36">
        <v>48.0</v>
      </c>
      <c r="V30" s="23" t="s">
        <v>2709</v>
      </c>
      <c r="W30" s="23" t="s">
        <v>2698</v>
      </c>
      <c r="X30" s="23" t="s">
        <v>2710</v>
      </c>
      <c r="Y30" s="23" t="s">
        <v>2712</v>
      </c>
      <c r="Z30" s="23" t="s">
        <v>2713</v>
      </c>
    </row>
    <row r="31">
      <c r="A31" s="21" t="s">
        <v>1361</v>
      </c>
      <c r="B31" s="21" t="s">
        <v>2463</v>
      </c>
      <c r="C31" s="21" t="s">
        <v>2471</v>
      </c>
      <c r="D31" s="21" t="s">
        <v>2016</v>
      </c>
      <c r="E31" s="21" t="s">
        <v>2474</v>
      </c>
      <c r="F31" s="21" t="s">
        <v>2078</v>
      </c>
      <c r="G31" s="21" t="s">
        <v>2079</v>
      </c>
      <c r="H31" s="21" t="s">
        <v>2465</v>
      </c>
      <c r="I31" s="21" t="s">
        <v>2715</v>
      </c>
      <c r="J31" s="21" t="s">
        <v>2479</v>
      </c>
      <c r="K31" s="21" t="s">
        <v>2256</v>
      </c>
      <c r="L31" s="21" t="s">
        <v>2477</v>
      </c>
      <c r="M31" s="21" t="s">
        <v>2478</v>
      </c>
      <c r="N31" s="21" t="s">
        <v>2717</v>
      </c>
      <c r="O31" s="21" t="s">
        <v>2719</v>
      </c>
      <c r="P31" s="21" t="s">
        <v>2100</v>
      </c>
      <c r="Q31" s="21" t="s">
        <v>2722</v>
      </c>
      <c r="R31" s="37" t="str">
        <f>IF(COUNTIF(Catalogue!$A$4:$A$181,"ALG-034")=1,HYPERLINK("https://docs.google.com/spreadsheets/d/1BHaGJHkXxf_UfZdyTKF2zrWNFzIP4IvhaqFMj-83BjU/edit#gid=214001001&amp;range=A"&amp;(MATCH("ALG-034",Catalogue!$A$4:$A$181,0)+3),"ALG-034"),IF(COUNTIF(Catalogue!$A$4:$A$181,"ALG-034")=0,"MISSING CATALOGUE ID: ALG-034","DUPLICATE CATALOGUE ID: ALG-034"))</f>
        <v>ALG-034</v>
      </c>
      <c r="S31" s="21" t="s">
        <v>2480</v>
      </c>
      <c r="T31" s="21" t="s">
        <v>2120</v>
      </c>
      <c r="U31" s="36">
        <v>48.0</v>
      </c>
      <c r="V31" s="23" t="s">
        <v>2499</v>
      </c>
      <c r="W31" s="23" t="s">
        <v>2501</v>
      </c>
      <c r="X31" s="23" t="s">
        <v>2504</v>
      </c>
      <c r="Y31" s="23" t="s">
        <v>2509</v>
      </c>
      <c r="Z31" s="23" t="s">
        <v>2515</v>
      </c>
    </row>
    <row r="32">
      <c r="A32" s="21" t="s">
        <v>1361</v>
      </c>
      <c r="B32" s="21" t="s">
        <v>2463</v>
      </c>
      <c r="C32" s="21" t="s">
        <v>2521</v>
      </c>
      <c r="D32" s="21" t="s">
        <v>2016</v>
      </c>
      <c r="E32" s="21" t="s">
        <v>2523</v>
      </c>
      <c r="F32" s="21" t="s">
        <v>2727</v>
      </c>
      <c r="G32" s="21" t="s">
        <v>2079</v>
      </c>
      <c r="H32" s="21" t="s">
        <v>2465</v>
      </c>
      <c r="I32" s="21" t="s">
        <v>2728</v>
      </c>
      <c r="J32" s="21" t="s">
        <v>2528</v>
      </c>
      <c r="K32" s="21" t="s">
        <v>2256</v>
      </c>
      <c r="L32" s="21" t="s">
        <v>2527</v>
      </c>
      <c r="M32" s="21" t="s">
        <v>2072</v>
      </c>
      <c r="N32" s="21" t="s">
        <v>2731</v>
      </c>
      <c r="O32" s="21" t="s">
        <v>2732</v>
      </c>
      <c r="P32" s="21" t="s">
        <v>2733</v>
      </c>
      <c r="Q32" s="21" t="s">
        <v>2735</v>
      </c>
      <c r="R32" s="37" t="str">
        <f>IF(COUNTIF(Catalogue!$A$4:$A$181,"ALG-068")=1,HYPERLINK("https://docs.google.com/spreadsheets/d/1BHaGJHkXxf_UfZdyTKF2zrWNFzIP4IvhaqFMj-83BjU/edit#gid=214001001&amp;range=A"&amp;(MATCH("ALG-068",Catalogue!$A$4:$A$181,0)+3),"ALG-068"),IF(COUNTIF(Catalogue!$A$4:$A$181,"ALG-068")=0,"MISSING CATALOGUE ID: ALG-068","DUPLICATE CATALOGUE ID: ALG-068"))</f>
        <v>ALG-068</v>
      </c>
      <c r="S32" s="21" t="s">
        <v>2529</v>
      </c>
      <c r="T32" s="21" t="s">
        <v>2120</v>
      </c>
      <c r="U32" s="36">
        <v>48.0</v>
      </c>
      <c r="V32" s="23" t="s">
        <v>2499</v>
      </c>
      <c r="W32" s="23" t="s">
        <v>2553</v>
      </c>
      <c r="X32" s="23" t="s">
        <v>2504</v>
      </c>
      <c r="Y32" s="23" t="s">
        <v>2557</v>
      </c>
      <c r="Z32" s="23" t="s">
        <v>2559</v>
      </c>
    </row>
    <row r="33">
      <c r="A33" s="21" t="s">
        <v>1361</v>
      </c>
      <c r="B33" s="21" t="s">
        <v>2632</v>
      </c>
      <c r="C33" s="21" t="s">
        <v>2565</v>
      </c>
      <c r="D33" s="21" t="s">
        <v>2016</v>
      </c>
      <c r="E33" s="21" t="s">
        <v>2570</v>
      </c>
      <c r="F33" s="21" t="s">
        <v>2742</v>
      </c>
      <c r="G33" s="21" t="s">
        <v>2079</v>
      </c>
      <c r="H33" s="21" t="s">
        <v>2743</v>
      </c>
      <c r="I33" s="21" t="s">
        <v>2745</v>
      </c>
      <c r="J33" s="21" t="s">
        <v>2746</v>
      </c>
      <c r="K33" s="21" t="s">
        <v>2256</v>
      </c>
      <c r="L33" s="23" t="s">
        <v>2748</v>
      </c>
      <c r="M33" s="21" t="s">
        <v>2581</v>
      </c>
      <c r="N33" s="23" t="s">
        <v>2749</v>
      </c>
      <c r="O33" s="21" t="s">
        <v>2750</v>
      </c>
      <c r="P33" s="21" t="s">
        <v>2603</v>
      </c>
      <c r="Q33" s="23" t="s">
        <v>2754</v>
      </c>
      <c r="R33" s="37" t="str">
        <f>IF(COUNTIF(Catalogue!$A$4:$A$181,"ALG-BIVARIATE-MASK-ELIMINATION")=1,HYPERLINK("https://docs.google.com/spreadsheets/d/1BHaGJHkXxf_UfZdyTKF2zrWNFzIP4IvhaqFMj-83BjU/edit#gid=214001001&amp;range=A"&amp;(MATCH("ALG-BIVARIATE-MASK-ELIMINATION",Catalogue!$A$4:$A$181,0)+3),"ALG-BIVARIATE-MASK-ELIMINATION"),IF(COUNTIF(Catalogue!$A$4:$A$181,"ALG-BIVARIATE-MASK-ELIMINATION")=0,"MISSING CATALOGUE ID: ALG-BIVARIATE-MASK-ELIMINATION","DUPLICATE CATALOGUE ID: ALG-BIVARIATE-MASK-ELIMINATION"))</f>
        <v>ALG-BIVARIATE-MASK-ELIMINATION</v>
      </c>
      <c r="S33" s="21" t="s">
        <v>2584</v>
      </c>
      <c r="T33" s="21" t="s">
        <v>2120</v>
      </c>
      <c r="U33" s="36">
        <v>45.0</v>
      </c>
      <c r="V33" s="23" t="s">
        <v>2616</v>
      </c>
      <c r="W33" s="23" t="s">
        <v>2137</v>
      </c>
      <c r="X33" s="23" t="s">
        <v>1353</v>
      </c>
      <c r="Y33" s="23" t="s">
        <v>2620</v>
      </c>
      <c r="Z33" s="23" t="s">
        <v>2623</v>
      </c>
    </row>
    <row r="34">
      <c r="A34" s="28" t="s">
        <v>2015</v>
      </c>
      <c r="B34" s="23" t="s">
        <v>2222</v>
      </c>
      <c r="C34" s="21" t="s">
        <v>2235</v>
      </c>
      <c r="D34" s="21" t="s">
        <v>2016</v>
      </c>
      <c r="E34" s="21" t="s">
        <v>2237</v>
      </c>
      <c r="F34" s="21" t="s">
        <v>2017</v>
      </c>
      <c r="G34" s="21" t="s">
        <v>2079</v>
      </c>
      <c r="H34" s="21" t="s">
        <v>2019</v>
      </c>
      <c r="I34" s="23" t="s">
        <v>2770</v>
      </c>
      <c r="J34" s="21" t="s">
        <v>2771</v>
      </c>
      <c r="K34" s="23" t="s">
        <v>2772</v>
      </c>
      <c r="L34" s="21" t="s">
        <v>2773</v>
      </c>
      <c r="M34" s="21" t="s">
        <v>2774</v>
      </c>
      <c r="N34" s="21" t="s">
        <v>2775</v>
      </c>
      <c r="O34" s="23" t="s">
        <v>2776</v>
      </c>
      <c r="P34" s="23" t="s">
        <v>2777</v>
      </c>
      <c r="Q34" s="23" t="s">
        <v>2779</v>
      </c>
      <c r="R34" s="37" t="str">
        <f>IF(COUNTIF(Catalogue!$A$4:$A$181,"ALG-RS-CONTENT-VALUATION")=1,HYPERLINK("https://docs.google.com/spreadsheets/d/1BHaGJHkXxf_UfZdyTKF2zrWNFzIP4IvhaqFMj-83BjU/edit#gid=214001001&amp;range=A"&amp;(MATCH("ALG-RS-CONTENT-VALUATION",Catalogue!$A$4:$A$181,0)+3),"ALG-RS-CONTENT-VALUATION"),IF(COUNTIF(Catalogue!$A$4:$A$181,"ALG-RS-CONTENT-VALUATION")=0,"MISSING CATALOGUE ID: ALG-RS-CONTENT-VALUATION","DUPLICATE CATALOGUE ID: ALG-RS-CONTENT-VALUATION"))</f>
        <v>ALG-RS-CONTENT-VALUATION</v>
      </c>
      <c r="S34" s="21" t="s">
        <v>2789</v>
      </c>
      <c r="T34" s="23" t="s">
        <v>2590</v>
      </c>
      <c r="U34" s="36">
        <v>42.0</v>
      </c>
      <c r="V34" s="23" t="s">
        <v>2245</v>
      </c>
      <c r="W34" s="23" t="s">
        <v>2137</v>
      </c>
      <c r="X34" s="23" t="s">
        <v>2246</v>
      </c>
      <c r="Y34" s="23" t="s">
        <v>2247</v>
      </c>
      <c r="Z34" s="23" t="s">
        <v>2248</v>
      </c>
    </row>
    <row r="35">
      <c r="A35" s="28" t="s">
        <v>2015</v>
      </c>
      <c r="B35" s="21" t="s">
        <v>2077</v>
      </c>
      <c r="C35" s="21" t="s">
        <v>2250</v>
      </c>
      <c r="D35" s="21" t="s">
        <v>2016</v>
      </c>
      <c r="E35" s="21" t="s">
        <v>2252</v>
      </c>
      <c r="F35" s="21" t="s">
        <v>2017</v>
      </c>
      <c r="G35" s="21" t="s">
        <v>2079</v>
      </c>
      <c r="H35" s="21" t="s">
        <v>2019</v>
      </c>
      <c r="I35" s="21" t="s">
        <v>2795</v>
      </c>
      <c r="J35" s="21" t="s">
        <v>2258</v>
      </c>
      <c r="K35" s="21" t="s">
        <v>2256</v>
      </c>
      <c r="L35" s="21" t="s">
        <v>2760</v>
      </c>
      <c r="M35" s="21" t="s">
        <v>2761</v>
      </c>
      <c r="N35" s="21" t="s">
        <v>2798</v>
      </c>
      <c r="O35" s="21" t="s">
        <v>2799</v>
      </c>
      <c r="P35" s="21" t="s">
        <v>2451</v>
      </c>
      <c r="Q35" s="21" t="s">
        <v>2801</v>
      </c>
      <c r="R35" s="37" t="str">
        <f>IF(COUNTIF(Catalogue!$A$4:$A$181,"ALG-RS-FAMILIES")=1,HYPERLINK("https://docs.google.com/spreadsheets/d/1BHaGJHkXxf_UfZdyTKF2zrWNFzIP4IvhaqFMj-83BjU/edit#gid=214001001&amp;range=A"&amp;(MATCH("ALG-RS-FAMILIES",Catalogue!$A$4:$A$181,0)+3),"ALG-RS-FAMILIES"),IF(COUNTIF(Catalogue!$A$4:$A$181,"ALG-RS-FAMILIES")=0,"MISSING CATALOGUE ID: ALG-RS-FAMILIES","DUPLICATE CATALOGUE ID: ALG-RS-FAMILIES"))</f>
        <v>ALG-RS-FAMILIES</v>
      </c>
      <c r="S35" s="21" t="s">
        <v>2764</v>
      </c>
      <c r="T35" s="21" t="s">
        <v>2120</v>
      </c>
      <c r="U35" s="36">
        <v>42.0</v>
      </c>
      <c r="V35" s="23" t="s">
        <v>2245</v>
      </c>
      <c r="W35" s="23" t="s">
        <v>2137</v>
      </c>
      <c r="X35" s="23" t="s">
        <v>1320</v>
      </c>
      <c r="Y35" s="23" t="s">
        <v>2268</v>
      </c>
      <c r="Z35" s="23" t="s">
        <v>2248</v>
      </c>
    </row>
    <row r="36">
      <c r="A36" s="28" t="s">
        <v>2015</v>
      </c>
      <c r="B36" s="23" t="s">
        <v>2222</v>
      </c>
      <c r="C36" s="21" t="s">
        <v>2269</v>
      </c>
      <c r="D36" s="21" t="s">
        <v>2016</v>
      </c>
      <c r="E36" s="21" t="s">
        <v>2271</v>
      </c>
      <c r="F36" s="21" t="s">
        <v>2017</v>
      </c>
      <c r="G36" s="21" t="s">
        <v>2079</v>
      </c>
      <c r="H36" s="21" t="s">
        <v>2019</v>
      </c>
      <c r="I36" s="23" t="s">
        <v>2814</v>
      </c>
      <c r="J36" s="21" t="s">
        <v>2816</v>
      </c>
      <c r="K36" s="23" t="s">
        <v>2772</v>
      </c>
      <c r="L36" s="21" t="s">
        <v>2691</v>
      </c>
      <c r="M36" s="21" t="s">
        <v>2693</v>
      </c>
      <c r="N36" s="21" t="s">
        <v>2819</v>
      </c>
      <c r="O36" s="23" t="s">
        <v>2776</v>
      </c>
      <c r="P36" s="23" t="s">
        <v>2821</v>
      </c>
      <c r="Q36" s="23" t="s">
        <v>2838</v>
      </c>
      <c r="R36" s="37" t="str">
        <f>IF(COUNTIF(Catalogue!$A$4:$A$181,"ALG-RS-PAIR")=1,HYPERLINK("https://docs.google.com/spreadsheets/d/1BHaGJHkXxf_UfZdyTKF2zrWNFzIP4IvhaqFMj-83BjU/edit#gid=214001001&amp;range=A"&amp;(MATCH("ALG-RS-PAIR",Catalogue!$A$4:$A$181,0)+3),"ALG-RS-PAIR"),IF(COUNTIF(Catalogue!$A$4:$A$181,"ALG-RS-PAIR")=0,"MISSING CATALOGUE ID: ALG-RS-PAIR","DUPLICATE CATALOGUE ID: ALG-RS-PAIR"))</f>
        <v>ALG-RS-PAIR</v>
      </c>
      <c r="S36" s="21" t="s">
        <v>2699</v>
      </c>
      <c r="T36" s="23" t="s">
        <v>2590</v>
      </c>
      <c r="U36" s="36">
        <v>42.0</v>
      </c>
      <c r="V36" s="23" t="s">
        <v>2245</v>
      </c>
      <c r="W36" s="23" t="s">
        <v>2321</v>
      </c>
      <c r="X36" s="23" t="s">
        <v>2246</v>
      </c>
      <c r="Y36" s="23" t="s">
        <v>2325</v>
      </c>
      <c r="Z36" s="23" t="s">
        <v>2326</v>
      </c>
    </row>
    <row r="37">
      <c r="A37" s="28" t="s">
        <v>2134</v>
      </c>
      <c r="B37" s="23" t="s">
        <v>2222</v>
      </c>
      <c r="C37" s="21" t="s">
        <v>2788</v>
      </c>
      <c r="D37" s="21" t="s">
        <v>2016</v>
      </c>
      <c r="E37" s="21" t="s">
        <v>2791</v>
      </c>
      <c r="F37" s="21" t="s">
        <v>2138</v>
      </c>
      <c r="G37" s="21" t="s">
        <v>2079</v>
      </c>
      <c r="H37" s="21" t="s">
        <v>2140</v>
      </c>
      <c r="I37" s="23" t="s">
        <v>2852</v>
      </c>
      <c r="J37" s="21" t="s">
        <v>2853</v>
      </c>
      <c r="K37" s="23" t="s">
        <v>2226</v>
      </c>
      <c r="L37" s="21" t="s">
        <v>2854</v>
      </c>
      <c r="M37" s="21" t="s">
        <v>2856</v>
      </c>
      <c r="N37" s="21" t="s">
        <v>2857</v>
      </c>
      <c r="O37" s="23" t="s">
        <v>2859</v>
      </c>
      <c r="P37" s="23" t="s">
        <v>2862</v>
      </c>
      <c r="Q37" s="23" t="s">
        <v>2864</v>
      </c>
      <c r="R37" s="37" t="str">
        <f>IF(COUNTIF(Catalogue!$A$4:$A$181,"M-TREE-WITNESS")=1,HYPERLINK("https://docs.google.com/spreadsheets/d/1BHaGJHkXxf_UfZdyTKF2zrWNFzIP4IvhaqFMj-83BjU/edit#gid=214001001&amp;range=A"&amp;(MATCH("M-TREE-WITNESS",Catalogue!$A$4:$A$181,0)+3),"M-TREE-WITNESS"),IF(COUNTIF(Catalogue!$A$4:$A$181,"M-TREE-WITNESS")=0,"MISSING CATALOGUE ID: M-TREE-WITNESS","DUPLICATE CATALOGUE ID: M-TREE-WITNESS"))</f>
        <v>M-TREE-WITNESS</v>
      </c>
      <c r="S37" s="21" t="s">
        <v>1795</v>
      </c>
      <c r="T37" s="23" t="s">
        <v>2242</v>
      </c>
      <c r="U37" s="36">
        <v>42.0</v>
      </c>
      <c r="V37" s="23" t="s">
        <v>2245</v>
      </c>
      <c r="W37" s="23" t="s">
        <v>2137</v>
      </c>
      <c r="X37" s="23" t="s">
        <v>2246</v>
      </c>
      <c r="Y37" s="23" t="s">
        <v>2796</v>
      </c>
      <c r="Z37" s="23" t="s">
        <v>2797</v>
      </c>
    </row>
    <row r="38">
      <c r="A38" s="28" t="s">
        <v>2655</v>
      </c>
      <c r="B38" s="21" t="s">
        <v>2077</v>
      </c>
      <c r="C38" s="21" t="s">
        <v>2860</v>
      </c>
      <c r="D38" s="21" t="s">
        <v>2016</v>
      </c>
      <c r="E38" s="21" t="s">
        <v>2865</v>
      </c>
      <c r="F38" s="21" t="s">
        <v>2656</v>
      </c>
      <c r="G38" s="21" t="s">
        <v>2079</v>
      </c>
      <c r="H38" s="21" t="s">
        <v>2657</v>
      </c>
      <c r="I38" s="21" t="s">
        <v>2253</v>
      </c>
      <c r="J38" s="21" t="s">
        <v>2879</v>
      </c>
      <c r="K38" s="21" t="s">
        <v>2256</v>
      </c>
      <c r="L38" s="21" t="s">
        <v>2881</v>
      </c>
      <c r="M38" s="21" t="s">
        <v>2882</v>
      </c>
      <c r="N38" s="21" t="s">
        <v>2883</v>
      </c>
      <c r="O38" s="21" t="s">
        <v>2884</v>
      </c>
      <c r="P38" s="21" t="s">
        <v>2733</v>
      </c>
      <c r="Q38" s="21" t="s">
        <v>2887</v>
      </c>
      <c r="R38" s="37" t="str">
        <f>IF(COUNTIF(Catalogue!$A$4:$A$181,"C07")=1,HYPERLINK("https://docs.google.com/spreadsheets/d/1BHaGJHkXxf_UfZdyTKF2zrWNFzIP4IvhaqFMj-83BjU/edit#gid=214001001&amp;range=A"&amp;(MATCH("C07",Catalogue!$A$4:$A$181,0)+3),"C07"),IF(COUNTIF(Catalogue!$A$4:$A$181,"C07")=0,"MISSING CATALOGUE ID: C07","DUPLICATE CATALOGUE ID: C07"))</f>
        <v>C07</v>
      </c>
      <c r="S38" s="21" t="s">
        <v>1795</v>
      </c>
      <c r="T38" s="21" t="s">
        <v>2120</v>
      </c>
      <c r="U38" s="36">
        <v>42.0</v>
      </c>
      <c r="V38" s="23" t="s">
        <v>2245</v>
      </c>
      <c r="W38" s="23" t="s">
        <v>2137</v>
      </c>
      <c r="X38" s="23" t="s">
        <v>1320</v>
      </c>
      <c r="Y38" s="23" t="s">
        <v>2870</v>
      </c>
      <c r="Z38" s="23" t="s">
        <v>2248</v>
      </c>
    </row>
    <row r="39">
      <c r="A39" s="28" t="s">
        <v>2301</v>
      </c>
      <c r="B39" s="21" t="s">
        <v>2077</v>
      </c>
      <c r="C39" s="21" t="s">
        <v>854</v>
      </c>
      <c r="D39" s="21" t="s">
        <v>2281</v>
      </c>
      <c r="E39" s="21" t="s">
        <v>855</v>
      </c>
      <c r="F39" s="21" t="s">
        <v>2302</v>
      </c>
      <c r="G39" s="21" t="s">
        <v>2283</v>
      </c>
      <c r="H39" s="21" t="s">
        <v>2303</v>
      </c>
      <c r="I39" s="21" t="s">
        <v>858</v>
      </c>
      <c r="J39" s="23" t="s">
        <v>1319</v>
      </c>
      <c r="K39" s="21" t="s">
        <v>2364</v>
      </c>
      <c r="L39" s="21" t="s">
        <v>856</v>
      </c>
      <c r="M39" s="21" t="s">
        <v>1957</v>
      </c>
      <c r="N39" s="21" t="s">
        <v>2904</v>
      </c>
      <c r="O39" s="23" t="s">
        <v>2906</v>
      </c>
      <c r="P39" s="21" t="s">
        <v>2336</v>
      </c>
      <c r="Q39" s="21" t="s">
        <v>2908</v>
      </c>
      <c r="R39" s="21" t="s">
        <v>2909</v>
      </c>
      <c r="S39" s="21" t="s">
        <v>858</v>
      </c>
      <c r="T39" s="21" t="s">
        <v>2296</v>
      </c>
      <c r="U39" s="36">
        <v>15.0</v>
      </c>
      <c r="V39" s="23" t="s">
        <v>1318</v>
      </c>
      <c r="W39" s="23" t="s">
        <v>1319</v>
      </c>
      <c r="X39" s="23" t="s">
        <v>1320</v>
      </c>
      <c r="Y39" s="23" t="s">
        <v>1366</v>
      </c>
      <c r="Z39" s="23" t="s">
        <v>1322</v>
      </c>
    </row>
    <row r="40">
      <c r="A40" s="28" t="s">
        <v>2301</v>
      </c>
      <c r="B40" s="21" t="s">
        <v>2077</v>
      </c>
      <c r="C40" s="21" t="s">
        <v>822</v>
      </c>
      <c r="D40" s="21" t="s">
        <v>2281</v>
      </c>
      <c r="E40" s="21" t="s">
        <v>823</v>
      </c>
      <c r="F40" s="21" t="s">
        <v>2302</v>
      </c>
      <c r="G40" s="21" t="s">
        <v>2283</v>
      </c>
      <c r="H40" s="21" t="s">
        <v>2303</v>
      </c>
      <c r="I40" s="21" t="s">
        <v>940</v>
      </c>
      <c r="J40" s="23" t="s">
        <v>1347</v>
      </c>
      <c r="K40" s="21" t="s">
        <v>2364</v>
      </c>
      <c r="L40" s="21" t="s">
        <v>937</v>
      </c>
      <c r="M40" s="21" t="s">
        <v>1957</v>
      </c>
      <c r="N40" s="21" t="s">
        <v>2920</v>
      </c>
      <c r="O40" s="23" t="s">
        <v>2906</v>
      </c>
      <c r="P40" s="21" t="s">
        <v>2336</v>
      </c>
      <c r="Q40" s="21" t="s">
        <v>2922</v>
      </c>
      <c r="R40" s="21" t="s">
        <v>2923</v>
      </c>
      <c r="S40" s="21" t="s">
        <v>940</v>
      </c>
      <c r="T40" s="21" t="s">
        <v>2296</v>
      </c>
      <c r="U40" s="36">
        <v>15.0</v>
      </c>
      <c r="V40" s="23" t="s">
        <v>1318</v>
      </c>
      <c r="W40" s="23" t="s">
        <v>1347</v>
      </c>
      <c r="X40" s="23" t="s">
        <v>1320</v>
      </c>
      <c r="Y40" s="23" t="s">
        <v>1348</v>
      </c>
      <c r="Z40" s="23" t="s">
        <v>1322</v>
      </c>
    </row>
    <row r="41">
      <c r="A41" s="28" t="s">
        <v>2301</v>
      </c>
      <c r="B41" s="21" t="s">
        <v>2077</v>
      </c>
      <c r="C41" s="21" t="s">
        <v>863</v>
      </c>
      <c r="D41" s="21" t="s">
        <v>2281</v>
      </c>
      <c r="E41" s="21" t="s">
        <v>864</v>
      </c>
      <c r="F41" s="21" t="s">
        <v>2302</v>
      </c>
      <c r="G41" s="21" t="s">
        <v>2283</v>
      </c>
      <c r="H41" s="21" t="s">
        <v>2303</v>
      </c>
      <c r="I41" s="21" t="s">
        <v>952</v>
      </c>
      <c r="J41" s="23" t="s">
        <v>1319</v>
      </c>
      <c r="K41" s="21" t="s">
        <v>2364</v>
      </c>
      <c r="L41" s="21" t="s">
        <v>865</v>
      </c>
      <c r="M41" s="21" t="s">
        <v>1957</v>
      </c>
      <c r="N41" s="21" t="s">
        <v>2932</v>
      </c>
      <c r="O41" s="23" t="s">
        <v>2933</v>
      </c>
      <c r="P41" s="21" t="s">
        <v>2336</v>
      </c>
      <c r="Q41" s="21" t="s">
        <v>2934</v>
      </c>
      <c r="R41" s="21" t="s">
        <v>2935</v>
      </c>
      <c r="S41" s="21" t="s">
        <v>952</v>
      </c>
      <c r="T41" s="21" t="s">
        <v>2296</v>
      </c>
      <c r="U41" s="36">
        <v>15.0</v>
      </c>
      <c r="V41" s="23" t="s">
        <v>1318</v>
      </c>
      <c r="W41" s="23" t="s">
        <v>1319</v>
      </c>
      <c r="X41" s="23" t="s">
        <v>1320</v>
      </c>
      <c r="Y41" s="23" t="s">
        <v>1373</v>
      </c>
      <c r="Z41" s="23" t="s">
        <v>1322</v>
      </c>
    </row>
    <row r="42">
      <c r="A42" s="28" t="s">
        <v>2301</v>
      </c>
      <c r="B42" s="21" t="s">
        <v>2077</v>
      </c>
      <c r="C42" s="21" t="s">
        <v>807</v>
      </c>
      <c r="D42" s="21" t="s">
        <v>2281</v>
      </c>
      <c r="E42" s="21" t="s">
        <v>808</v>
      </c>
      <c r="F42" s="21" t="s">
        <v>2302</v>
      </c>
      <c r="G42" s="21" t="s">
        <v>2283</v>
      </c>
      <c r="H42" s="21" t="s">
        <v>2303</v>
      </c>
      <c r="I42" s="21" t="s">
        <v>811</v>
      </c>
      <c r="J42" s="23" t="s">
        <v>1319</v>
      </c>
      <c r="K42" s="21" t="s">
        <v>2364</v>
      </c>
      <c r="L42" s="21" t="s">
        <v>932</v>
      </c>
      <c r="M42" s="21" t="s">
        <v>1957</v>
      </c>
      <c r="N42" s="21" t="s">
        <v>2943</v>
      </c>
      <c r="O42" s="23" t="s">
        <v>2933</v>
      </c>
      <c r="P42" s="21" t="s">
        <v>2336</v>
      </c>
      <c r="Q42" s="21" t="s">
        <v>2946</v>
      </c>
      <c r="R42" s="21" t="s">
        <v>2948</v>
      </c>
      <c r="S42" s="21" t="s">
        <v>811</v>
      </c>
      <c r="T42" s="21" t="s">
        <v>2296</v>
      </c>
      <c r="U42" s="36">
        <v>15.0</v>
      </c>
      <c r="V42" s="23" t="s">
        <v>1318</v>
      </c>
      <c r="W42" s="23" t="s">
        <v>1319</v>
      </c>
      <c r="X42" s="23" t="s">
        <v>1320</v>
      </c>
      <c r="Y42" s="23" t="s">
        <v>1341</v>
      </c>
      <c r="Z42" s="23" t="s">
        <v>1322</v>
      </c>
    </row>
    <row r="43">
      <c r="A43" s="28" t="s">
        <v>2301</v>
      </c>
      <c r="B43" s="21" t="s">
        <v>2077</v>
      </c>
      <c r="C43" s="21" t="s">
        <v>819</v>
      </c>
      <c r="D43" s="21" t="s">
        <v>2281</v>
      </c>
      <c r="E43" s="21" t="s">
        <v>820</v>
      </c>
      <c r="F43" s="21" t="s">
        <v>2302</v>
      </c>
      <c r="G43" s="21" t="s">
        <v>2283</v>
      </c>
      <c r="H43" s="21" t="s">
        <v>2303</v>
      </c>
      <c r="I43" s="21" t="s">
        <v>850</v>
      </c>
      <c r="J43" s="23" t="s">
        <v>2951</v>
      </c>
      <c r="K43" s="23" t="s">
        <v>2954</v>
      </c>
      <c r="L43" s="23" t="s">
        <v>2956</v>
      </c>
      <c r="M43" s="21" t="s">
        <v>1957</v>
      </c>
      <c r="N43" s="23" t="s">
        <v>2959</v>
      </c>
      <c r="O43" s="21" t="s">
        <v>2960</v>
      </c>
      <c r="P43" s="21" t="s">
        <v>2336</v>
      </c>
      <c r="Q43" s="23" t="s">
        <v>2963</v>
      </c>
      <c r="R43" s="21" t="s">
        <v>2964</v>
      </c>
      <c r="S43" s="21" t="s">
        <v>850</v>
      </c>
      <c r="T43" s="21" t="s">
        <v>2296</v>
      </c>
      <c r="U43" s="36">
        <v>42.0</v>
      </c>
      <c r="V43" s="23" t="s">
        <v>2245</v>
      </c>
      <c r="W43" s="23" t="s">
        <v>2966</v>
      </c>
      <c r="X43" s="23" t="s">
        <v>1320</v>
      </c>
      <c r="Y43" s="23" t="s">
        <v>2968</v>
      </c>
      <c r="Z43" s="23" t="s">
        <v>1355</v>
      </c>
    </row>
    <row r="44">
      <c r="A44" s="28" t="s">
        <v>2530</v>
      </c>
      <c r="B44" s="21" t="s">
        <v>2077</v>
      </c>
      <c r="C44" s="21" t="s">
        <v>2969</v>
      </c>
      <c r="D44" s="21" t="s">
        <v>2016</v>
      </c>
      <c r="E44" s="21" t="s">
        <v>2970</v>
      </c>
      <c r="F44" s="21" t="s">
        <v>2532</v>
      </c>
      <c r="G44" s="21" t="s">
        <v>2079</v>
      </c>
      <c r="H44" s="21" t="s">
        <v>2533</v>
      </c>
      <c r="I44" s="21" t="s">
        <v>2972</v>
      </c>
      <c r="J44" s="21" t="s">
        <v>2973</v>
      </c>
      <c r="K44" s="21" t="s">
        <v>2256</v>
      </c>
      <c r="L44" s="21" t="s">
        <v>2974</v>
      </c>
      <c r="M44" s="21" t="s">
        <v>2072</v>
      </c>
      <c r="N44" s="21" t="s">
        <v>2977</v>
      </c>
      <c r="O44" s="21" t="s">
        <v>2978</v>
      </c>
      <c r="P44" s="21" t="s">
        <v>2542</v>
      </c>
      <c r="Q44" s="21" t="s">
        <v>2980</v>
      </c>
      <c r="R44" s="37" t="str">
        <f>IF(COUNTIF(Catalogue!$A$4:$A$181,"ALG-002")=1,HYPERLINK("https://docs.google.com/spreadsheets/d/1BHaGJHkXxf_UfZdyTKF2zrWNFzIP4IvhaqFMj-83BjU/edit#gid=214001001&amp;range=A"&amp;(MATCH("ALG-002",Catalogue!$A$4:$A$181,0)+3),"ALG-002"),IF(COUNTIF(Catalogue!$A$4:$A$181,"ALG-002")=0,"MISSING CATALOGUE ID: ALG-002","DUPLICATE CATALOGUE ID: ALG-002"))</f>
        <v>ALG-002</v>
      </c>
      <c r="S44" s="21" t="s">
        <v>2989</v>
      </c>
      <c r="T44" s="23" t="s">
        <v>2993</v>
      </c>
      <c r="U44" s="36">
        <v>42.0</v>
      </c>
      <c r="V44" s="23" t="s">
        <v>2245</v>
      </c>
      <c r="W44" s="23" t="s">
        <v>2137</v>
      </c>
      <c r="X44" s="23" t="s">
        <v>1320</v>
      </c>
      <c r="Y44" s="23" t="s">
        <v>2996</v>
      </c>
      <c r="Z44" s="23" t="s">
        <v>2248</v>
      </c>
    </row>
    <row r="45">
      <c r="A45" s="28" t="s">
        <v>2530</v>
      </c>
      <c r="B45" s="21" t="s">
        <v>2077</v>
      </c>
      <c r="C45" s="21" t="s">
        <v>2998</v>
      </c>
      <c r="D45" s="21" t="s">
        <v>2016</v>
      </c>
      <c r="E45" s="21" t="s">
        <v>3001</v>
      </c>
      <c r="F45" s="21" t="s">
        <v>2532</v>
      </c>
      <c r="G45" s="21" t="s">
        <v>2079</v>
      </c>
      <c r="H45" s="21" t="s">
        <v>2533</v>
      </c>
      <c r="I45" s="21" t="s">
        <v>3003</v>
      </c>
      <c r="J45" s="21" t="s">
        <v>3004</v>
      </c>
      <c r="K45" s="21" t="s">
        <v>2256</v>
      </c>
      <c r="L45" s="21" t="s">
        <v>3006</v>
      </c>
      <c r="M45" s="21" t="s">
        <v>3007</v>
      </c>
      <c r="N45" s="21" t="s">
        <v>3008</v>
      </c>
      <c r="O45" s="21" t="s">
        <v>2978</v>
      </c>
      <c r="P45" s="21" t="s">
        <v>2542</v>
      </c>
      <c r="Q45" s="21" t="s">
        <v>3010</v>
      </c>
      <c r="R45" s="37" t="str">
        <f>IF(COUNTIF(Catalogue!$A$4:$A$181,"ALG-081")=1,HYPERLINK("https://docs.google.com/spreadsheets/d/1BHaGJHkXxf_UfZdyTKF2zrWNFzIP4IvhaqFMj-83BjU/edit#gid=214001001&amp;range=A"&amp;(MATCH("ALG-081",Catalogue!$A$4:$A$181,0)+3),"ALG-081"),IF(COUNTIF(Catalogue!$A$4:$A$181,"ALG-081")=0,"MISSING CATALOGUE ID: ALG-081","DUPLICATE CATALOGUE ID: ALG-081"))</f>
        <v>ALG-081</v>
      </c>
      <c r="S45" s="21" t="s">
        <v>3016</v>
      </c>
      <c r="T45" s="23" t="s">
        <v>2993</v>
      </c>
      <c r="U45" s="36">
        <v>42.0</v>
      </c>
      <c r="V45" s="23" t="s">
        <v>2245</v>
      </c>
      <c r="W45" s="23" t="s">
        <v>2137</v>
      </c>
      <c r="X45" s="23" t="s">
        <v>1320</v>
      </c>
      <c r="Y45" s="23" t="s">
        <v>3022</v>
      </c>
      <c r="Z45" s="23" t="s">
        <v>2248</v>
      </c>
    </row>
    <row r="46">
      <c r="A46" s="28" t="s">
        <v>2564</v>
      </c>
      <c r="B46" s="21" t="s">
        <v>2077</v>
      </c>
      <c r="C46" s="21" t="s">
        <v>2983</v>
      </c>
      <c r="D46" s="21" t="s">
        <v>2016</v>
      </c>
      <c r="E46" s="21" t="s">
        <v>2986</v>
      </c>
      <c r="F46" s="21" t="s">
        <v>2568</v>
      </c>
      <c r="G46" s="21" t="s">
        <v>2079</v>
      </c>
      <c r="H46" s="21" t="s">
        <v>2569</v>
      </c>
      <c r="I46" s="21" t="s">
        <v>3023</v>
      </c>
      <c r="J46" s="23" t="s">
        <v>3026</v>
      </c>
      <c r="K46" s="23" t="s">
        <v>3028</v>
      </c>
      <c r="L46" s="23" t="s">
        <v>3029</v>
      </c>
      <c r="M46" s="21" t="s">
        <v>2992</v>
      </c>
      <c r="N46" s="23" t="s">
        <v>3032</v>
      </c>
      <c r="O46" s="23" t="s">
        <v>3033</v>
      </c>
      <c r="P46" s="21" t="s">
        <v>3034</v>
      </c>
      <c r="Q46" s="23" t="s">
        <v>3035</v>
      </c>
      <c r="R46" s="37" t="str">
        <f>IF(COUNTIF(Catalogue!$A$4:$A$181,"ALG-EVEN-PRONY-EXTRA-POLE")=1,HYPERLINK("https://docs.google.com/spreadsheets/d/1BHaGJHkXxf_UfZdyTKF2zrWNFzIP4IvhaqFMj-83BjU/edit#gid=214001001&amp;range=A"&amp;(MATCH("ALG-EVEN-PRONY-EXTRA-POLE",Catalogue!$A$4:$A$181,0)+3),"ALG-EVEN-PRONY-EXTRA-POLE"),IF(COUNTIF(Catalogue!$A$4:$A$181,"ALG-EVEN-PRONY-EXTRA-POLE")=0,"MISSING CATALOGUE ID: ALG-EVEN-PRONY-EXTRA-POLE","DUPLICATE CATALOGUE ID: ALG-EVEN-PRONY-EXTRA-POLE"))</f>
        <v>ALG-EVEN-PRONY-EXTRA-POLE</v>
      </c>
      <c r="S46" s="21" t="s">
        <v>2995</v>
      </c>
      <c r="T46" s="23" t="s">
        <v>3050</v>
      </c>
      <c r="U46" s="36">
        <v>42.0</v>
      </c>
      <c r="V46" s="23" t="s">
        <v>2245</v>
      </c>
      <c r="W46" s="23" t="s">
        <v>2137</v>
      </c>
      <c r="X46" s="23" t="s">
        <v>1320</v>
      </c>
      <c r="Y46" s="23" t="s">
        <v>3027</v>
      </c>
      <c r="Z46" s="23" t="s">
        <v>1355</v>
      </c>
    </row>
    <row r="47">
      <c r="A47" s="28" t="s">
        <v>2591</v>
      </c>
      <c r="B47" s="21" t="s">
        <v>2077</v>
      </c>
      <c r="C47" s="21" t="s">
        <v>802</v>
      </c>
      <c r="D47" s="21" t="s">
        <v>2281</v>
      </c>
      <c r="E47" s="21" t="s">
        <v>906</v>
      </c>
      <c r="F47" s="21" t="s">
        <v>2594</v>
      </c>
      <c r="G47" s="21" t="s">
        <v>2283</v>
      </c>
      <c r="H47" s="21" t="s">
        <v>2595</v>
      </c>
      <c r="I47" s="21" t="s">
        <v>911</v>
      </c>
      <c r="J47" s="23" t="s">
        <v>3058</v>
      </c>
      <c r="K47" s="21" t="s">
        <v>2598</v>
      </c>
      <c r="L47" s="21" t="s">
        <v>908</v>
      </c>
      <c r="M47" s="21" t="s">
        <v>1957</v>
      </c>
      <c r="N47" s="21" t="s">
        <v>3061</v>
      </c>
      <c r="O47" s="23" t="s">
        <v>2602</v>
      </c>
      <c r="P47" s="21" t="s">
        <v>2603</v>
      </c>
      <c r="Q47" s="21" t="s">
        <v>3064</v>
      </c>
      <c r="R47" s="21" t="s">
        <v>3067</v>
      </c>
      <c r="S47" s="21" t="s">
        <v>911</v>
      </c>
      <c r="T47" s="21" t="s">
        <v>2120</v>
      </c>
      <c r="U47" s="36">
        <v>15.0</v>
      </c>
      <c r="V47" s="23" t="s">
        <v>1318</v>
      </c>
      <c r="W47" s="23" t="s">
        <v>3058</v>
      </c>
      <c r="X47" s="23" t="s">
        <v>1320</v>
      </c>
      <c r="Y47" s="23" t="s">
        <v>909</v>
      </c>
      <c r="Z47" s="23" t="s">
        <v>1322</v>
      </c>
    </row>
    <row r="48">
      <c r="A48" s="21" t="s">
        <v>1361</v>
      </c>
      <c r="B48" s="21" t="s">
        <v>2077</v>
      </c>
      <c r="C48" s="21" t="s">
        <v>3071</v>
      </c>
      <c r="D48" s="21" t="s">
        <v>2016</v>
      </c>
      <c r="E48" s="21" t="s">
        <v>3075</v>
      </c>
      <c r="F48" s="21" t="s">
        <v>2634</v>
      </c>
      <c r="G48" s="21" t="s">
        <v>2079</v>
      </c>
      <c r="H48" s="21" t="s">
        <v>3076</v>
      </c>
      <c r="I48" s="21" t="s">
        <v>3077</v>
      </c>
      <c r="J48" s="21" t="s">
        <v>3078</v>
      </c>
      <c r="K48" s="21" t="s">
        <v>2256</v>
      </c>
      <c r="L48" s="21" t="s">
        <v>3080</v>
      </c>
      <c r="M48" s="21" t="s">
        <v>2072</v>
      </c>
      <c r="N48" s="21" t="s">
        <v>3083</v>
      </c>
      <c r="O48" s="21" t="s">
        <v>3085</v>
      </c>
      <c r="P48" s="21" t="s">
        <v>2542</v>
      </c>
      <c r="Q48" s="21" t="s">
        <v>3086</v>
      </c>
      <c r="R48" s="37" t="str">
        <f>IF(COUNTIF(Catalogue!$A$4:$A$181,"ALG-006")=1,HYPERLINK("https://docs.google.com/spreadsheets/d/1BHaGJHkXxf_UfZdyTKF2zrWNFzIP4IvhaqFMj-83BjU/edit#gid=214001001&amp;range=A"&amp;(MATCH("ALG-006",Catalogue!$A$4:$A$181,0)+3),"ALG-006"),IF(COUNTIF(Catalogue!$A$4:$A$181,"ALG-006")=0,"MISSING CATALOGUE ID: ALG-006","DUPLICATE CATALOGUE ID: ALG-006"))</f>
        <v>ALG-006</v>
      </c>
      <c r="S48" s="21" t="s">
        <v>3095</v>
      </c>
      <c r="T48" s="21" t="s">
        <v>2120</v>
      </c>
      <c r="U48" s="36">
        <v>42.0</v>
      </c>
      <c r="V48" s="23" t="s">
        <v>2245</v>
      </c>
      <c r="W48" s="23" t="s">
        <v>2137</v>
      </c>
      <c r="X48" s="23" t="s">
        <v>1320</v>
      </c>
      <c r="Y48" s="23" t="s">
        <v>3097</v>
      </c>
      <c r="Z48" s="23" t="s">
        <v>2248</v>
      </c>
    </row>
    <row r="49">
      <c r="A49" s="21" t="s">
        <v>1361</v>
      </c>
      <c r="B49" s="21" t="s">
        <v>2077</v>
      </c>
      <c r="C49" s="21" t="s">
        <v>3098</v>
      </c>
      <c r="D49" s="21" t="s">
        <v>2016</v>
      </c>
      <c r="E49" s="21" t="s">
        <v>3099</v>
      </c>
      <c r="F49" s="21" t="s">
        <v>2634</v>
      </c>
      <c r="G49" s="21" t="s">
        <v>2079</v>
      </c>
      <c r="H49" s="21" t="s">
        <v>3076</v>
      </c>
      <c r="I49" s="21" t="s">
        <v>3101</v>
      </c>
      <c r="J49" s="21" t="s">
        <v>3102</v>
      </c>
      <c r="K49" s="21" t="s">
        <v>2256</v>
      </c>
      <c r="L49" s="21" t="s">
        <v>3103</v>
      </c>
      <c r="M49" s="21" t="s">
        <v>2072</v>
      </c>
      <c r="N49" s="21" t="s">
        <v>3105</v>
      </c>
      <c r="O49" s="21" t="s">
        <v>3085</v>
      </c>
      <c r="P49" s="21" t="s">
        <v>2542</v>
      </c>
      <c r="Q49" s="21" t="s">
        <v>3106</v>
      </c>
      <c r="R49" s="37" t="str">
        <f>IF(COUNTIF(Catalogue!$A$4:$A$181,"ALG-007")=1,HYPERLINK("https://docs.google.com/spreadsheets/d/1BHaGJHkXxf_UfZdyTKF2zrWNFzIP4IvhaqFMj-83BjU/edit#gid=214001001&amp;range=A"&amp;(MATCH("ALG-007",Catalogue!$A$4:$A$181,0)+3),"ALG-007"),IF(COUNTIF(Catalogue!$A$4:$A$181,"ALG-007")=0,"MISSING CATALOGUE ID: ALG-007","DUPLICATE CATALOGUE ID: ALG-007"))</f>
        <v>ALG-007</v>
      </c>
      <c r="S49" s="21" t="s">
        <v>3115</v>
      </c>
      <c r="T49" s="21" t="s">
        <v>2120</v>
      </c>
      <c r="U49" s="36">
        <v>42.0</v>
      </c>
      <c r="V49" s="23" t="s">
        <v>2245</v>
      </c>
      <c r="W49" s="23" t="s">
        <v>2137</v>
      </c>
      <c r="X49" s="23" t="s">
        <v>1320</v>
      </c>
      <c r="Y49" s="23" t="s">
        <v>3116</v>
      </c>
      <c r="Z49" s="23" t="s">
        <v>2248</v>
      </c>
    </row>
    <row r="50">
      <c r="A50" s="21" t="s">
        <v>1361</v>
      </c>
      <c r="B50" s="21" t="s">
        <v>2077</v>
      </c>
      <c r="C50" s="21" t="s">
        <v>3118</v>
      </c>
      <c r="D50" s="21" t="s">
        <v>2016</v>
      </c>
      <c r="E50" s="21" t="s">
        <v>3121</v>
      </c>
      <c r="F50" s="21" t="s">
        <v>2634</v>
      </c>
      <c r="G50" s="21" t="s">
        <v>2079</v>
      </c>
      <c r="H50" s="21" t="s">
        <v>3076</v>
      </c>
      <c r="I50" s="21" t="s">
        <v>3122</v>
      </c>
      <c r="J50" s="21" t="s">
        <v>3124</v>
      </c>
      <c r="K50" s="21" t="s">
        <v>2256</v>
      </c>
      <c r="L50" s="21" t="s">
        <v>3125</v>
      </c>
      <c r="M50" s="21" t="s">
        <v>2072</v>
      </c>
      <c r="N50" s="21" t="s">
        <v>3128</v>
      </c>
      <c r="O50" s="21" t="s">
        <v>3085</v>
      </c>
      <c r="P50" s="21" t="s">
        <v>2542</v>
      </c>
      <c r="Q50" s="21" t="s">
        <v>3129</v>
      </c>
      <c r="R50" s="37" t="str">
        <f>IF(COUNTIF(Catalogue!$A$4:$A$181,"ALG-008")=1,HYPERLINK("https://docs.google.com/spreadsheets/d/1BHaGJHkXxf_UfZdyTKF2zrWNFzIP4IvhaqFMj-83BjU/edit#gid=214001001&amp;range=A"&amp;(MATCH("ALG-008",Catalogue!$A$4:$A$181,0)+3),"ALG-008"),IF(COUNTIF(Catalogue!$A$4:$A$181,"ALG-008")=0,"MISSING CATALOGUE ID: ALG-008","DUPLICATE CATALOGUE ID: ALG-008"))</f>
        <v>ALG-008</v>
      </c>
      <c r="S50" s="21" t="s">
        <v>3134</v>
      </c>
      <c r="T50" s="21" t="s">
        <v>2120</v>
      </c>
      <c r="U50" s="36">
        <v>42.0</v>
      </c>
      <c r="V50" s="23" t="s">
        <v>2245</v>
      </c>
      <c r="W50" s="23" t="s">
        <v>2137</v>
      </c>
      <c r="X50" s="23" t="s">
        <v>1320</v>
      </c>
      <c r="Y50" s="23" t="s">
        <v>3135</v>
      </c>
      <c r="Z50" s="23" t="s">
        <v>2248</v>
      </c>
    </row>
    <row r="51">
      <c r="A51" s="21" t="s">
        <v>1361</v>
      </c>
      <c r="B51" s="21" t="s">
        <v>2077</v>
      </c>
      <c r="C51" s="21" t="s">
        <v>3137</v>
      </c>
      <c r="D51" s="21" t="s">
        <v>2016</v>
      </c>
      <c r="E51" s="21" t="s">
        <v>3139</v>
      </c>
      <c r="F51" s="21" t="s">
        <v>2634</v>
      </c>
      <c r="G51" s="21" t="s">
        <v>2079</v>
      </c>
      <c r="H51" s="21" t="s">
        <v>3076</v>
      </c>
      <c r="I51" s="21" t="s">
        <v>3140</v>
      </c>
      <c r="J51" s="23" t="s">
        <v>3142</v>
      </c>
      <c r="K51" s="23" t="s">
        <v>3144</v>
      </c>
      <c r="L51" s="21" t="s">
        <v>3146</v>
      </c>
      <c r="M51" s="21" t="s">
        <v>2072</v>
      </c>
      <c r="N51" s="23" t="s">
        <v>3147</v>
      </c>
      <c r="O51" s="21" t="s">
        <v>3085</v>
      </c>
      <c r="P51" s="21" t="s">
        <v>2542</v>
      </c>
      <c r="Q51" s="23" t="s">
        <v>3148</v>
      </c>
      <c r="R51" s="37" t="str">
        <f>IF(COUNTIF(Catalogue!$A$4:$A$181,"ALG-009")=1,HYPERLINK("https://docs.google.com/spreadsheets/d/1BHaGJHkXxf_UfZdyTKF2zrWNFzIP4IvhaqFMj-83BjU/edit#gid=214001001&amp;range=A"&amp;(MATCH("ALG-009",Catalogue!$A$4:$A$181,0)+3),"ALG-009"),IF(COUNTIF(Catalogue!$A$4:$A$181,"ALG-009")=0,"MISSING CATALOGUE ID: ALG-009","DUPLICATE CATALOGUE ID: ALG-009"))</f>
        <v>ALG-009</v>
      </c>
      <c r="S51" s="21" t="s">
        <v>3159</v>
      </c>
      <c r="T51" s="21" t="s">
        <v>2120</v>
      </c>
      <c r="U51" s="36">
        <v>42.0</v>
      </c>
      <c r="V51" s="23" t="s">
        <v>2245</v>
      </c>
      <c r="W51" s="23" t="s">
        <v>2137</v>
      </c>
      <c r="X51" s="23" t="s">
        <v>1320</v>
      </c>
      <c r="Y51" s="23" t="s">
        <v>3161</v>
      </c>
      <c r="Z51" s="23" t="s">
        <v>3163</v>
      </c>
    </row>
    <row r="52">
      <c r="A52" s="21" t="s">
        <v>1361</v>
      </c>
      <c r="B52" s="21" t="s">
        <v>2077</v>
      </c>
      <c r="C52" s="21" t="s">
        <v>3164</v>
      </c>
      <c r="D52" s="21" t="s">
        <v>2016</v>
      </c>
      <c r="E52" s="21" t="s">
        <v>3165</v>
      </c>
      <c r="F52" s="21" t="s">
        <v>2634</v>
      </c>
      <c r="G52" s="21" t="s">
        <v>2079</v>
      </c>
      <c r="H52" s="21" t="s">
        <v>3076</v>
      </c>
      <c r="I52" s="21" t="s">
        <v>3167</v>
      </c>
      <c r="J52" s="21" t="s">
        <v>3169</v>
      </c>
      <c r="K52" s="21" t="s">
        <v>2256</v>
      </c>
      <c r="L52" s="21" t="s">
        <v>3170</v>
      </c>
      <c r="M52" s="21" t="s">
        <v>2072</v>
      </c>
      <c r="N52" s="21" t="s">
        <v>3172</v>
      </c>
      <c r="O52" s="21" t="s">
        <v>3085</v>
      </c>
      <c r="P52" s="21" t="s">
        <v>2542</v>
      </c>
      <c r="Q52" s="21" t="s">
        <v>3174</v>
      </c>
      <c r="R52" s="37" t="str">
        <f>IF(COUNTIF(Catalogue!$A$4:$A$181,"ALG-010")=1,HYPERLINK("https://docs.google.com/spreadsheets/d/1BHaGJHkXxf_UfZdyTKF2zrWNFzIP4IvhaqFMj-83BjU/edit#gid=214001001&amp;range=A"&amp;(MATCH("ALG-010",Catalogue!$A$4:$A$181,0)+3),"ALG-010"),IF(COUNTIF(Catalogue!$A$4:$A$181,"ALG-010")=0,"MISSING CATALOGUE ID: ALG-010","DUPLICATE CATALOGUE ID: ALG-010"))</f>
        <v>ALG-010</v>
      </c>
      <c r="S52" s="21" t="s">
        <v>3186</v>
      </c>
      <c r="T52" s="21" t="s">
        <v>2120</v>
      </c>
      <c r="U52" s="36">
        <v>42.0</v>
      </c>
      <c r="V52" s="23" t="s">
        <v>2245</v>
      </c>
      <c r="W52" s="23" t="s">
        <v>2137</v>
      </c>
      <c r="X52" s="23" t="s">
        <v>1320</v>
      </c>
      <c r="Y52" s="23" t="s">
        <v>3189</v>
      </c>
      <c r="Z52" s="23" t="s">
        <v>2248</v>
      </c>
    </row>
    <row r="53">
      <c r="A53" s="21" t="s">
        <v>1361</v>
      </c>
      <c r="B53" s="21" t="s">
        <v>2077</v>
      </c>
      <c r="C53" s="21" t="s">
        <v>3190</v>
      </c>
      <c r="D53" s="21" t="s">
        <v>2016</v>
      </c>
      <c r="E53" s="21" t="s">
        <v>3191</v>
      </c>
      <c r="F53" s="21" t="s">
        <v>2634</v>
      </c>
      <c r="G53" s="21" t="s">
        <v>2079</v>
      </c>
      <c r="H53" s="21" t="s">
        <v>3076</v>
      </c>
      <c r="I53" s="21" t="s">
        <v>3193</v>
      </c>
      <c r="J53" s="21" t="s">
        <v>3194</v>
      </c>
      <c r="K53" s="21" t="s">
        <v>2256</v>
      </c>
      <c r="L53" s="21" t="s">
        <v>3195</v>
      </c>
      <c r="M53" s="21" t="s">
        <v>2072</v>
      </c>
      <c r="N53" s="21" t="s">
        <v>3196</v>
      </c>
      <c r="O53" s="21" t="s">
        <v>3085</v>
      </c>
      <c r="P53" s="21" t="s">
        <v>2542</v>
      </c>
      <c r="Q53" s="21" t="s">
        <v>3199</v>
      </c>
      <c r="R53" s="37" t="str">
        <f>IF(COUNTIF(Catalogue!$A$4:$A$181,"ALG-011")=1,HYPERLINK("https://docs.google.com/spreadsheets/d/1BHaGJHkXxf_UfZdyTKF2zrWNFzIP4IvhaqFMj-83BjU/edit#gid=214001001&amp;range=A"&amp;(MATCH("ALG-011",Catalogue!$A$4:$A$181,0)+3),"ALG-011"),IF(COUNTIF(Catalogue!$A$4:$A$181,"ALG-011")=0,"MISSING CATALOGUE ID: ALG-011","DUPLICATE CATALOGUE ID: ALG-011"))</f>
        <v>ALG-011</v>
      </c>
      <c r="S53" s="21" t="s">
        <v>3210</v>
      </c>
      <c r="T53" s="21" t="s">
        <v>2120</v>
      </c>
      <c r="U53" s="36">
        <v>42.0</v>
      </c>
      <c r="V53" s="23" t="s">
        <v>2245</v>
      </c>
      <c r="W53" s="23" t="s">
        <v>2137</v>
      </c>
      <c r="X53" s="23" t="s">
        <v>1320</v>
      </c>
      <c r="Y53" s="23" t="s">
        <v>3213</v>
      </c>
      <c r="Z53" s="23" t="s">
        <v>2248</v>
      </c>
    </row>
    <row r="54">
      <c r="A54" s="21" t="s">
        <v>1361</v>
      </c>
      <c r="B54" s="21" t="s">
        <v>2077</v>
      </c>
      <c r="C54" s="21" t="s">
        <v>3215</v>
      </c>
      <c r="D54" s="21" t="s">
        <v>2016</v>
      </c>
      <c r="E54" s="21" t="s">
        <v>3217</v>
      </c>
      <c r="F54" s="21" t="s">
        <v>2634</v>
      </c>
      <c r="G54" s="21" t="s">
        <v>2079</v>
      </c>
      <c r="H54" s="21" t="s">
        <v>3076</v>
      </c>
      <c r="I54" s="21" t="s">
        <v>3218</v>
      </c>
      <c r="J54" s="21" t="s">
        <v>3219</v>
      </c>
      <c r="K54" s="21" t="s">
        <v>2256</v>
      </c>
      <c r="L54" s="21" t="s">
        <v>3220</v>
      </c>
      <c r="M54" s="21" t="s">
        <v>2072</v>
      </c>
      <c r="N54" s="21" t="s">
        <v>3223</v>
      </c>
      <c r="O54" s="21" t="s">
        <v>3085</v>
      </c>
      <c r="P54" s="21" t="s">
        <v>2542</v>
      </c>
      <c r="Q54" s="21" t="s">
        <v>3224</v>
      </c>
      <c r="R54" s="37" t="str">
        <f>IF(COUNTIF(Catalogue!$A$4:$A$181,"ALG-013")=1,HYPERLINK("https://docs.google.com/spreadsheets/d/1BHaGJHkXxf_UfZdyTKF2zrWNFzIP4IvhaqFMj-83BjU/edit#gid=214001001&amp;range=A"&amp;(MATCH("ALG-013",Catalogue!$A$4:$A$181,0)+3),"ALG-013"),IF(COUNTIF(Catalogue!$A$4:$A$181,"ALG-013")=0,"MISSING CATALOGUE ID: ALG-013","DUPLICATE CATALOGUE ID: ALG-013"))</f>
        <v>ALG-013</v>
      </c>
      <c r="S54" s="21" t="s">
        <v>3233</v>
      </c>
      <c r="T54" s="21" t="s">
        <v>2120</v>
      </c>
      <c r="U54" s="36">
        <v>42.0</v>
      </c>
      <c r="V54" s="23" t="s">
        <v>2245</v>
      </c>
      <c r="W54" s="23" t="s">
        <v>2137</v>
      </c>
      <c r="X54" s="23" t="s">
        <v>1320</v>
      </c>
      <c r="Y54" s="23" t="s">
        <v>3235</v>
      </c>
      <c r="Z54" s="23" t="s">
        <v>2248</v>
      </c>
    </row>
    <row r="55">
      <c r="A55" s="21" t="s">
        <v>1361</v>
      </c>
      <c r="B55" s="21" t="s">
        <v>2077</v>
      </c>
      <c r="C55" s="21" t="s">
        <v>3237</v>
      </c>
      <c r="D55" s="21" t="s">
        <v>2016</v>
      </c>
      <c r="E55" s="21" t="s">
        <v>3238</v>
      </c>
      <c r="F55" s="21" t="s">
        <v>2634</v>
      </c>
      <c r="G55" s="21" t="s">
        <v>2079</v>
      </c>
      <c r="H55" s="21" t="s">
        <v>3076</v>
      </c>
      <c r="I55" s="21" t="s">
        <v>3241</v>
      </c>
      <c r="J55" s="21" t="s">
        <v>3242</v>
      </c>
      <c r="K55" s="21" t="s">
        <v>2256</v>
      </c>
      <c r="L55" s="21" t="s">
        <v>3243</v>
      </c>
      <c r="M55" s="21" t="s">
        <v>2072</v>
      </c>
      <c r="N55" s="21" t="s">
        <v>3245</v>
      </c>
      <c r="O55" s="21" t="s">
        <v>3085</v>
      </c>
      <c r="P55" s="21" t="s">
        <v>2542</v>
      </c>
      <c r="Q55" s="21" t="s">
        <v>3249</v>
      </c>
      <c r="R55" s="37" t="str">
        <f>IF(COUNTIF(Catalogue!$A$4:$A$181,"ALG-015")=1,HYPERLINK("https://docs.google.com/spreadsheets/d/1BHaGJHkXxf_UfZdyTKF2zrWNFzIP4IvhaqFMj-83BjU/edit#gid=214001001&amp;range=A"&amp;(MATCH("ALG-015",Catalogue!$A$4:$A$181,0)+3),"ALG-015"),IF(COUNTIF(Catalogue!$A$4:$A$181,"ALG-015")=0,"MISSING CATALOGUE ID: ALG-015","DUPLICATE CATALOGUE ID: ALG-015"))</f>
        <v>ALG-015</v>
      </c>
      <c r="S55" s="21" t="s">
        <v>3255</v>
      </c>
      <c r="T55" s="21" t="s">
        <v>2120</v>
      </c>
      <c r="U55" s="36">
        <v>42.0</v>
      </c>
      <c r="V55" s="23" t="s">
        <v>2245</v>
      </c>
      <c r="W55" s="23" t="s">
        <v>2137</v>
      </c>
      <c r="X55" s="23" t="s">
        <v>1320</v>
      </c>
      <c r="Y55" s="23" t="s">
        <v>3256</v>
      </c>
      <c r="Z55" s="23" t="s">
        <v>2248</v>
      </c>
    </row>
    <row r="56">
      <c r="A56" s="21" t="s">
        <v>1361</v>
      </c>
      <c r="B56" s="21" t="s">
        <v>2077</v>
      </c>
      <c r="C56" s="21" t="s">
        <v>3257</v>
      </c>
      <c r="D56" s="21" t="s">
        <v>2016</v>
      </c>
      <c r="E56" s="21" t="s">
        <v>3258</v>
      </c>
      <c r="F56" s="21" t="s">
        <v>2078</v>
      </c>
      <c r="G56" s="21" t="s">
        <v>2079</v>
      </c>
      <c r="H56" s="21" t="s">
        <v>2080</v>
      </c>
      <c r="I56" s="21" t="s">
        <v>3259</v>
      </c>
      <c r="J56" s="21" t="s">
        <v>3260</v>
      </c>
      <c r="K56" s="21" t="s">
        <v>2256</v>
      </c>
      <c r="L56" s="21" t="s">
        <v>3262</v>
      </c>
      <c r="M56" s="21" t="s">
        <v>3263</v>
      </c>
      <c r="N56" s="21" t="s">
        <v>3265</v>
      </c>
      <c r="O56" s="21" t="s">
        <v>2719</v>
      </c>
      <c r="P56" s="21" t="s">
        <v>2100</v>
      </c>
      <c r="Q56" s="21" t="s">
        <v>3267</v>
      </c>
      <c r="R56" s="37" t="str">
        <f>IF(COUNTIF(Catalogue!$A$4:$A$181,"ALG-025")=1,HYPERLINK("https://docs.google.com/spreadsheets/d/1BHaGJHkXxf_UfZdyTKF2zrWNFzIP4IvhaqFMj-83BjU/edit#gid=214001001&amp;range=A"&amp;(MATCH("ALG-025",Catalogue!$A$4:$A$181,0)+3),"ALG-025"),IF(COUNTIF(Catalogue!$A$4:$A$181,"ALG-025")=0,"MISSING CATALOGUE ID: ALG-025","DUPLICATE CATALOGUE ID: ALG-025"))</f>
        <v>ALG-025</v>
      </c>
      <c r="S56" s="21" t="s">
        <v>3274</v>
      </c>
      <c r="T56" s="21" t="s">
        <v>2120</v>
      </c>
      <c r="U56" s="36">
        <v>42.0</v>
      </c>
      <c r="V56" s="23" t="s">
        <v>2245</v>
      </c>
      <c r="W56" s="23" t="s">
        <v>2137</v>
      </c>
      <c r="X56" s="23" t="s">
        <v>1320</v>
      </c>
      <c r="Y56" s="23" t="s">
        <v>3277</v>
      </c>
      <c r="Z56" s="23" t="s">
        <v>2248</v>
      </c>
    </row>
    <row r="57">
      <c r="A57" s="21" t="s">
        <v>1361</v>
      </c>
      <c r="B57" s="21" t="s">
        <v>2077</v>
      </c>
      <c r="C57" s="21" t="s">
        <v>3280</v>
      </c>
      <c r="D57" s="21" t="s">
        <v>2016</v>
      </c>
      <c r="E57" s="21" t="s">
        <v>3281</v>
      </c>
      <c r="F57" s="21" t="s">
        <v>2078</v>
      </c>
      <c r="G57" s="21" t="s">
        <v>2079</v>
      </c>
      <c r="H57" s="21" t="s">
        <v>2080</v>
      </c>
      <c r="I57" s="21" t="s">
        <v>3282</v>
      </c>
      <c r="J57" s="21" t="s">
        <v>3283</v>
      </c>
      <c r="K57" s="21" t="s">
        <v>2256</v>
      </c>
      <c r="L57" s="21" t="s">
        <v>3284</v>
      </c>
      <c r="M57" s="21" t="s">
        <v>3285</v>
      </c>
      <c r="N57" s="21" t="s">
        <v>3286</v>
      </c>
      <c r="O57" s="21" t="s">
        <v>2719</v>
      </c>
      <c r="P57" s="21" t="s">
        <v>2100</v>
      </c>
      <c r="Q57" s="21" t="s">
        <v>3287</v>
      </c>
      <c r="R57" s="37" t="str">
        <f>IF(COUNTIF(Catalogue!$A$4:$A$181,"ALG-026")=1,HYPERLINK("https://docs.google.com/spreadsheets/d/1BHaGJHkXxf_UfZdyTKF2zrWNFzIP4IvhaqFMj-83BjU/edit#gid=214001001&amp;range=A"&amp;(MATCH("ALG-026",Catalogue!$A$4:$A$181,0)+3),"ALG-026"),IF(COUNTIF(Catalogue!$A$4:$A$181,"ALG-026")=0,"MISSING CATALOGUE ID: ALG-026","DUPLICATE CATALOGUE ID: ALG-026"))</f>
        <v>ALG-026</v>
      </c>
      <c r="S57" s="21" t="s">
        <v>3293</v>
      </c>
      <c r="T57" s="21" t="s">
        <v>2120</v>
      </c>
      <c r="U57" s="36">
        <v>42.0</v>
      </c>
      <c r="V57" s="23" t="s">
        <v>2245</v>
      </c>
      <c r="W57" s="23" t="s">
        <v>2137</v>
      </c>
      <c r="X57" s="23" t="s">
        <v>1320</v>
      </c>
      <c r="Y57" s="23" t="s">
        <v>3295</v>
      </c>
      <c r="Z57" s="23" t="s">
        <v>2248</v>
      </c>
    </row>
    <row r="58">
      <c r="A58" s="21" t="s">
        <v>1361</v>
      </c>
      <c r="B58" s="21" t="s">
        <v>2077</v>
      </c>
      <c r="C58" s="21" t="s">
        <v>3297</v>
      </c>
      <c r="D58" s="21" t="s">
        <v>2016</v>
      </c>
      <c r="E58" s="21" t="s">
        <v>3298</v>
      </c>
      <c r="F58" s="21" t="s">
        <v>2078</v>
      </c>
      <c r="G58" s="21" t="s">
        <v>2079</v>
      </c>
      <c r="H58" s="21" t="s">
        <v>2080</v>
      </c>
      <c r="I58" s="21" t="s">
        <v>3301</v>
      </c>
      <c r="J58" s="21" t="s">
        <v>3302</v>
      </c>
      <c r="K58" s="21" t="s">
        <v>2256</v>
      </c>
      <c r="L58" s="21" t="s">
        <v>3303</v>
      </c>
      <c r="M58" s="21" t="s">
        <v>3304</v>
      </c>
      <c r="N58" s="21" t="s">
        <v>3305</v>
      </c>
      <c r="O58" s="21" t="s">
        <v>2719</v>
      </c>
      <c r="P58" s="21" t="s">
        <v>2100</v>
      </c>
      <c r="Q58" s="21" t="s">
        <v>3307</v>
      </c>
      <c r="R58" s="37" t="str">
        <f>IF(COUNTIF(Catalogue!$A$4:$A$181,"ALG-029")=1,HYPERLINK("https://docs.google.com/spreadsheets/d/1BHaGJHkXxf_UfZdyTKF2zrWNFzIP4IvhaqFMj-83BjU/edit#gid=214001001&amp;range=A"&amp;(MATCH("ALG-029",Catalogue!$A$4:$A$181,0)+3),"ALG-029"),IF(COUNTIF(Catalogue!$A$4:$A$181,"ALG-029")=0,"MISSING CATALOGUE ID: ALG-029","DUPLICATE CATALOGUE ID: ALG-029"))</f>
        <v>ALG-029</v>
      </c>
      <c r="S58" s="21" t="s">
        <v>3309</v>
      </c>
      <c r="T58" s="21" t="s">
        <v>2120</v>
      </c>
      <c r="U58" s="36">
        <v>42.0</v>
      </c>
      <c r="V58" s="23" t="s">
        <v>2245</v>
      </c>
      <c r="W58" s="23" t="s">
        <v>3311</v>
      </c>
      <c r="X58" s="23" t="s">
        <v>1320</v>
      </c>
      <c r="Y58" s="23" t="s">
        <v>3312</v>
      </c>
      <c r="Z58" s="23" t="s">
        <v>3313</v>
      </c>
    </row>
    <row r="59">
      <c r="A59" s="21" t="s">
        <v>1361</v>
      </c>
      <c r="B59" s="21" t="s">
        <v>2077</v>
      </c>
      <c r="C59" s="21" t="s">
        <v>3315</v>
      </c>
      <c r="D59" s="21" t="s">
        <v>2016</v>
      </c>
      <c r="E59" s="21" t="s">
        <v>3316</v>
      </c>
      <c r="F59" s="21" t="s">
        <v>3317</v>
      </c>
      <c r="G59" s="21" t="s">
        <v>2079</v>
      </c>
      <c r="H59" s="21" t="s">
        <v>3318</v>
      </c>
      <c r="I59" s="21" t="s">
        <v>3319</v>
      </c>
      <c r="J59" s="21" t="s">
        <v>3320</v>
      </c>
      <c r="K59" s="21" t="s">
        <v>2256</v>
      </c>
      <c r="L59" s="21" t="s">
        <v>3322</v>
      </c>
      <c r="M59" s="21" t="s">
        <v>3323</v>
      </c>
      <c r="N59" s="21" t="s">
        <v>3324</v>
      </c>
      <c r="O59" s="21" t="s">
        <v>3325</v>
      </c>
      <c r="P59" s="21" t="s">
        <v>2262</v>
      </c>
      <c r="Q59" s="21" t="s">
        <v>3327</v>
      </c>
      <c r="R59" s="37" t="str">
        <f>IF(COUNTIF(Catalogue!$A$4:$A$181,"ALG-048")=1,HYPERLINK("https://docs.google.com/spreadsheets/d/1BHaGJHkXxf_UfZdyTKF2zrWNFzIP4IvhaqFMj-83BjU/edit#gid=214001001&amp;range=A"&amp;(MATCH("ALG-048",Catalogue!$A$4:$A$181,0)+3),"ALG-048"),IF(COUNTIF(Catalogue!$A$4:$A$181,"ALG-048")=0,"MISSING CATALOGUE ID: ALG-048","DUPLICATE CATALOGUE ID: ALG-048"))</f>
        <v>ALG-048</v>
      </c>
      <c r="S59" s="21" t="s">
        <v>3330</v>
      </c>
      <c r="T59" s="21" t="s">
        <v>2120</v>
      </c>
      <c r="U59" s="36">
        <v>42.0</v>
      </c>
      <c r="V59" s="23" t="s">
        <v>2245</v>
      </c>
      <c r="W59" s="23" t="s">
        <v>2137</v>
      </c>
      <c r="X59" s="23" t="s">
        <v>1320</v>
      </c>
      <c r="Y59" s="23" t="s">
        <v>3331</v>
      </c>
      <c r="Z59" s="23" t="s">
        <v>2248</v>
      </c>
    </row>
    <row r="60">
      <c r="A60" s="21" t="s">
        <v>1361</v>
      </c>
      <c r="B60" s="21" t="s">
        <v>2077</v>
      </c>
      <c r="C60" s="21" t="s">
        <v>3332</v>
      </c>
      <c r="D60" s="21" t="s">
        <v>2016</v>
      </c>
      <c r="E60" s="21" t="s">
        <v>3333</v>
      </c>
      <c r="F60" s="21" t="s">
        <v>3317</v>
      </c>
      <c r="G60" s="21" t="s">
        <v>2079</v>
      </c>
      <c r="H60" s="21" t="s">
        <v>3318</v>
      </c>
      <c r="I60" s="21" t="s">
        <v>3334</v>
      </c>
      <c r="J60" s="21" t="s">
        <v>3335</v>
      </c>
      <c r="K60" s="21" t="s">
        <v>2256</v>
      </c>
      <c r="L60" s="21" t="s">
        <v>3336</v>
      </c>
      <c r="M60" s="21" t="s">
        <v>3338</v>
      </c>
      <c r="N60" s="21" t="s">
        <v>3339</v>
      </c>
      <c r="O60" s="21" t="s">
        <v>3325</v>
      </c>
      <c r="P60" s="21" t="s">
        <v>2262</v>
      </c>
      <c r="Q60" s="21" t="s">
        <v>3342</v>
      </c>
      <c r="R60" s="37" t="str">
        <f>IF(COUNTIF(Catalogue!$A$4:$A$181,"ALG-049")=1,HYPERLINK("https://docs.google.com/spreadsheets/d/1BHaGJHkXxf_UfZdyTKF2zrWNFzIP4IvhaqFMj-83BjU/edit#gid=214001001&amp;range=A"&amp;(MATCH("ALG-049",Catalogue!$A$4:$A$181,0)+3),"ALG-049"),IF(COUNTIF(Catalogue!$A$4:$A$181,"ALG-049")=0,"MISSING CATALOGUE ID: ALG-049","DUPLICATE CATALOGUE ID: ALG-049"))</f>
        <v>ALG-049</v>
      </c>
      <c r="S60" s="21" t="s">
        <v>3345</v>
      </c>
      <c r="T60" s="21" t="s">
        <v>2120</v>
      </c>
      <c r="U60" s="36">
        <v>42.0</v>
      </c>
      <c r="V60" s="23" t="s">
        <v>2245</v>
      </c>
      <c r="W60" s="23" t="s">
        <v>3346</v>
      </c>
      <c r="X60" s="23" t="s">
        <v>1320</v>
      </c>
      <c r="Y60" s="23" t="s">
        <v>3348</v>
      </c>
      <c r="Z60" s="23" t="s">
        <v>3349</v>
      </c>
    </row>
    <row r="61">
      <c r="A61" s="21" t="s">
        <v>1361</v>
      </c>
      <c r="B61" s="21" t="s">
        <v>2077</v>
      </c>
      <c r="C61" s="21" t="s">
        <v>3350</v>
      </c>
      <c r="D61" s="21" t="s">
        <v>2016</v>
      </c>
      <c r="E61" s="21" t="s">
        <v>3352</v>
      </c>
      <c r="F61" s="21" t="s">
        <v>3317</v>
      </c>
      <c r="G61" s="21" t="s">
        <v>2079</v>
      </c>
      <c r="H61" s="21" t="s">
        <v>3318</v>
      </c>
      <c r="I61" s="21" t="s">
        <v>3353</v>
      </c>
      <c r="J61" s="21" t="s">
        <v>3354</v>
      </c>
      <c r="K61" s="21" t="s">
        <v>2256</v>
      </c>
      <c r="L61" s="21" t="s">
        <v>3355</v>
      </c>
      <c r="M61" s="21" t="s">
        <v>2072</v>
      </c>
      <c r="N61" s="21" t="s">
        <v>3356</v>
      </c>
      <c r="O61" s="21" t="s">
        <v>3325</v>
      </c>
      <c r="P61" s="21" t="s">
        <v>2262</v>
      </c>
      <c r="Q61" s="21" t="s">
        <v>3358</v>
      </c>
      <c r="R61" s="37" t="str">
        <f>IF(COUNTIF(Catalogue!$A$4:$A$181,"ALG-050")=1,HYPERLINK("https://docs.google.com/spreadsheets/d/1BHaGJHkXxf_UfZdyTKF2zrWNFzIP4IvhaqFMj-83BjU/edit#gid=214001001&amp;range=A"&amp;(MATCH("ALG-050",Catalogue!$A$4:$A$181,0)+3),"ALG-050"),IF(COUNTIF(Catalogue!$A$4:$A$181,"ALG-050")=0,"MISSING CATALOGUE ID: ALG-050","DUPLICATE CATALOGUE ID: ALG-050"))</f>
        <v>ALG-050</v>
      </c>
      <c r="S61" s="21" t="s">
        <v>3363</v>
      </c>
      <c r="T61" s="21" t="s">
        <v>2120</v>
      </c>
      <c r="U61" s="36">
        <v>42.0</v>
      </c>
      <c r="V61" s="23" t="s">
        <v>2245</v>
      </c>
      <c r="W61" s="23" t="s">
        <v>2137</v>
      </c>
      <c r="X61" s="23" t="s">
        <v>1320</v>
      </c>
      <c r="Y61" s="23" t="s">
        <v>3364</v>
      </c>
      <c r="Z61" s="23" t="s">
        <v>2248</v>
      </c>
    </row>
    <row r="62">
      <c r="A62" s="21" t="s">
        <v>1361</v>
      </c>
      <c r="B62" s="21" t="s">
        <v>2077</v>
      </c>
      <c r="C62" s="21" t="s">
        <v>3365</v>
      </c>
      <c r="D62" s="21" t="s">
        <v>2016</v>
      </c>
      <c r="E62" s="21" t="s">
        <v>3366</v>
      </c>
      <c r="F62" s="21" t="s">
        <v>3317</v>
      </c>
      <c r="G62" s="21" t="s">
        <v>2079</v>
      </c>
      <c r="H62" s="21" t="s">
        <v>3318</v>
      </c>
      <c r="I62" s="21" t="s">
        <v>3367</v>
      </c>
      <c r="J62" s="21" t="s">
        <v>3368</v>
      </c>
      <c r="K62" s="21" t="s">
        <v>2256</v>
      </c>
      <c r="L62" s="21" t="s">
        <v>3370</v>
      </c>
      <c r="M62" s="21" t="s">
        <v>3371</v>
      </c>
      <c r="N62" s="21" t="s">
        <v>3372</v>
      </c>
      <c r="O62" s="21" t="s">
        <v>3325</v>
      </c>
      <c r="P62" s="21" t="s">
        <v>2262</v>
      </c>
      <c r="Q62" s="21" t="s">
        <v>3373</v>
      </c>
      <c r="R62" s="37" t="str">
        <f>IF(COUNTIF(Catalogue!$A$4:$A$181,"ALG-060")=1,HYPERLINK("https://docs.google.com/spreadsheets/d/1BHaGJHkXxf_UfZdyTKF2zrWNFzIP4IvhaqFMj-83BjU/edit#gid=214001001&amp;range=A"&amp;(MATCH("ALG-060",Catalogue!$A$4:$A$181,0)+3),"ALG-060"),IF(COUNTIF(Catalogue!$A$4:$A$181,"ALG-060")=0,"MISSING CATALOGUE ID: ALG-060","DUPLICATE CATALOGUE ID: ALG-060"))</f>
        <v>ALG-060</v>
      </c>
      <c r="S62" s="21" t="s">
        <v>3377</v>
      </c>
      <c r="T62" s="21" t="s">
        <v>2120</v>
      </c>
      <c r="U62" s="36">
        <v>42.0</v>
      </c>
      <c r="V62" s="23" t="s">
        <v>2245</v>
      </c>
      <c r="W62" s="23" t="s">
        <v>2137</v>
      </c>
      <c r="X62" s="23" t="s">
        <v>1320</v>
      </c>
      <c r="Y62" s="23" t="s">
        <v>3381</v>
      </c>
      <c r="Z62" s="23" t="s">
        <v>2248</v>
      </c>
    </row>
    <row r="63">
      <c r="A63" s="21" t="s">
        <v>1361</v>
      </c>
      <c r="B63" s="21" t="s">
        <v>2077</v>
      </c>
      <c r="C63" s="21" t="s">
        <v>3382</v>
      </c>
      <c r="D63" s="21" t="s">
        <v>2016</v>
      </c>
      <c r="E63" s="21" t="s">
        <v>3383</v>
      </c>
      <c r="F63" s="21" t="s">
        <v>2634</v>
      </c>
      <c r="G63" s="21" t="s">
        <v>2079</v>
      </c>
      <c r="H63" s="21" t="s">
        <v>3076</v>
      </c>
      <c r="I63" s="21" t="s">
        <v>3384</v>
      </c>
      <c r="J63" s="23" t="s">
        <v>3385</v>
      </c>
      <c r="K63" s="23" t="s">
        <v>3387</v>
      </c>
      <c r="L63" s="21" t="s">
        <v>3389</v>
      </c>
      <c r="M63" s="23" t="s">
        <v>3391</v>
      </c>
      <c r="N63" s="23" t="s">
        <v>3392</v>
      </c>
      <c r="O63" s="21" t="s">
        <v>3085</v>
      </c>
      <c r="P63" s="21" t="s">
        <v>2542</v>
      </c>
      <c r="Q63" s="23" t="s">
        <v>3394</v>
      </c>
      <c r="R63" s="37" t="str">
        <f>IF(COUNTIF(Catalogue!$A$4:$A$181,"ALG-062")=1,HYPERLINK("https://docs.google.com/spreadsheets/d/1BHaGJHkXxf_UfZdyTKF2zrWNFzIP4IvhaqFMj-83BjU/edit#gid=214001001&amp;range=A"&amp;(MATCH("ALG-062",Catalogue!$A$4:$A$181,0)+3),"ALG-062"),IF(COUNTIF(Catalogue!$A$4:$A$181,"ALG-062")=0,"MISSING CATALOGUE ID: ALG-062","DUPLICATE CATALOGUE ID: ALG-062"))</f>
        <v>ALG-062</v>
      </c>
      <c r="S63" s="21" t="s">
        <v>3398</v>
      </c>
      <c r="T63" s="21" t="s">
        <v>2120</v>
      </c>
      <c r="U63" s="36">
        <v>42.0</v>
      </c>
      <c r="V63" s="23" t="s">
        <v>2245</v>
      </c>
      <c r="W63" s="23" t="s">
        <v>2137</v>
      </c>
      <c r="X63" s="23" t="s">
        <v>1320</v>
      </c>
      <c r="Y63" s="23" t="s">
        <v>3400</v>
      </c>
      <c r="Z63" s="23" t="s">
        <v>1355</v>
      </c>
    </row>
    <row r="64">
      <c r="A64" s="21" t="s">
        <v>1361</v>
      </c>
      <c r="B64" s="21" t="s">
        <v>2077</v>
      </c>
      <c r="C64" s="21" t="s">
        <v>3402</v>
      </c>
      <c r="D64" s="21" t="s">
        <v>2016</v>
      </c>
      <c r="E64" s="21" t="s">
        <v>3403</v>
      </c>
      <c r="F64" s="21" t="s">
        <v>2634</v>
      </c>
      <c r="G64" s="21" t="s">
        <v>2079</v>
      </c>
      <c r="H64" s="21" t="s">
        <v>3076</v>
      </c>
      <c r="I64" s="21" t="s">
        <v>3405</v>
      </c>
      <c r="J64" s="21" t="s">
        <v>3406</v>
      </c>
      <c r="K64" s="21" t="s">
        <v>2256</v>
      </c>
      <c r="L64" s="21" t="s">
        <v>3407</v>
      </c>
      <c r="M64" s="21" t="s">
        <v>2072</v>
      </c>
      <c r="N64" s="21" t="s">
        <v>3408</v>
      </c>
      <c r="O64" s="21" t="s">
        <v>3085</v>
      </c>
      <c r="P64" s="21" t="s">
        <v>2542</v>
      </c>
      <c r="Q64" s="21" t="s">
        <v>3409</v>
      </c>
      <c r="R64" s="37" t="str">
        <f>IF(COUNTIF(Catalogue!$A$4:$A$181,"ALG-063")=1,HYPERLINK("https://docs.google.com/spreadsheets/d/1BHaGJHkXxf_UfZdyTKF2zrWNFzIP4IvhaqFMj-83BjU/edit#gid=214001001&amp;range=A"&amp;(MATCH("ALG-063",Catalogue!$A$4:$A$181,0)+3),"ALG-063"),IF(COUNTIF(Catalogue!$A$4:$A$181,"ALG-063")=0,"MISSING CATALOGUE ID: ALG-063","DUPLICATE CATALOGUE ID: ALG-063"))</f>
        <v>ALG-063</v>
      </c>
      <c r="S64" s="21" t="s">
        <v>3411</v>
      </c>
      <c r="T64" s="21" t="s">
        <v>2120</v>
      </c>
      <c r="U64" s="36">
        <v>42.0</v>
      </c>
      <c r="V64" s="23" t="s">
        <v>2245</v>
      </c>
      <c r="W64" s="23" t="s">
        <v>2137</v>
      </c>
      <c r="X64" s="23" t="s">
        <v>1320</v>
      </c>
      <c r="Y64" s="23" t="s">
        <v>3413</v>
      </c>
      <c r="Z64" s="23" t="s">
        <v>2248</v>
      </c>
    </row>
    <row r="65">
      <c r="A65" s="21" t="s">
        <v>1361</v>
      </c>
      <c r="B65" s="21" t="s">
        <v>2077</v>
      </c>
      <c r="C65" s="21" t="s">
        <v>3415</v>
      </c>
      <c r="D65" s="21" t="s">
        <v>2016</v>
      </c>
      <c r="E65" s="21" t="s">
        <v>3416</v>
      </c>
      <c r="F65" s="21" t="s">
        <v>2634</v>
      </c>
      <c r="G65" s="21" t="s">
        <v>2079</v>
      </c>
      <c r="H65" s="21" t="s">
        <v>3076</v>
      </c>
      <c r="I65" s="21" t="s">
        <v>3418</v>
      </c>
      <c r="J65" s="21" t="s">
        <v>3419</v>
      </c>
      <c r="K65" s="21" t="s">
        <v>2256</v>
      </c>
      <c r="L65" s="21" t="s">
        <v>3420</v>
      </c>
      <c r="M65" s="21" t="s">
        <v>2072</v>
      </c>
      <c r="N65" s="21" t="s">
        <v>3421</v>
      </c>
      <c r="O65" s="21" t="s">
        <v>3085</v>
      </c>
      <c r="P65" s="21" t="s">
        <v>2542</v>
      </c>
      <c r="Q65" s="21" t="s">
        <v>3422</v>
      </c>
      <c r="R65" s="37" t="str">
        <f>IF(COUNTIF(Catalogue!$A$4:$A$181,"ALG-064")=1,HYPERLINK("https://docs.google.com/spreadsheets/d/1BHaGJHkXxf_UfZdyTKF2zrWNFzIP4IvhaqFMj-83BjU/edit#gid=214001001&amp;range=A"&amp;(MATCH("ALG-064",Catalogue!$A$4:$A$181,0)+3),"ALG-064"),IF(COUNTIF(Catalogue!$A$4:$A$181,"ALG-064")=0,"MISSING CATALOGUE ID: ALG-064","DUPLICATE CATALOGUE ID: ALG-064"))</f>
        <v>ALG-064</v>
      </c>
      <c r="S65" s="21" t="s">
        <v>3428</v>
      </c>
      <c r="T65" s="21" t="s">
        <v>2120</v>
      </c>
      <c r="U65" s="36">
        <v>42.0</v>
      </c>
      <c r="V65" s="23" t="s">
        <v>2245</v>
      </c>
      <c r="W65" s="23" t="s">
        <v>2137</v>
      </c>
      <c r="X65" s="23" t="s">
        <v>1320</v>
      </c>
      <c r="Y65" s="23" t="s">
        <v>3429</v>
      </c>
      <c r="Z65" s="23" t="s">
        <v>2248</v>
      </c>
    </row>
    <row r="66">
      <c r="A66" s="21" t="s">
        <v>1361</v>
      </c>
      <c r="B66" s="21" t="s">
        <v>2077</v>
      </c>
      <c r="C66" s="21" t="s">
        <v>3430</v>
      </c>
      <c r="D66" s="21" t="s">
        <v>2016</v>
      </c>
      <c r="E66" s="21" t="s">
        <v>3431</v>
      </c>
      <c r="F66" s="21" t="s">
        <v>2078</v>
      </c>
      <c r="G66" s="21" t="s">
        <v>2079</v>
      </c>
      <c r="H66" s="21" t="s">
        <v>2080</v>
      </c>
      <c r="I66" s="21" t="s">
        <v>3432</v>
      </c>
      <c r="J66" s="21" t="s">
        <v>3433</v>
      </c>
      <c r="K66" s="21" t="s">
        <v>2256</v>
      </c>
      <c r="L66" s="21" t="s">
        <v>3434</v>
      </c>
      <c r="M66" s="21" t="s">
        <v>3435</v>
      </c>
      <c r="N66" s="21" t="s">
        <v>3436</v>
      </c>
      <c r="O66" s="21" t="s">
        <v>2719</v>
      </c>
      <c r="P66" s="21" t="s">
        <v>2100</v>
      </c>
      <c r="Q66" s="21" t="s">
        <v>3437</v>
      </c>
      <c r="R66" s="37" t="str">
        <f>IF(COUNTIF(Catalogue!$A$4:$A$181,"ALG-076")=1,HYPERLINK("https://docs.google.com/spreadsheets/d/1BHaGJHkXxf_UfZdyTKF2zrWNFzIP4IvhaqFMj-83BjU/edit#gid=214001001&amp;range=A"&amp;(MATCH("ALG-076",Catalogue!$A$4:$A$181,0)+3),"ALG-076"),IF(COUNTIF(Catalogue!$A$4:$A$181,"ALG-076")=0,"MISSING CATALOGUE ID: ALG-076","DUPLICATE CATALOGUE ID: ALG-076"))</f>
        <v>ALG-076</v>
      </c>
      <c r="S66" s="21" t="s">
        <v>3449</v>
      </c>
      <c r="T66" s="21" t="s">
        <v>2120</v>
      </c>
      <c r="U66" s="36">
        <v>42.0</v>
      </c>
      <c r="V66" s="23" t="s">
        <v>2245</v>
      </c>
      <c r="W66" s="23" t="s">
        <v>2137</v>
      </c>
      <c r="X66" s="23" t="s">
        <v>1320</v>
      </c>
      <c r="Y66" s="23" t="s">
        <v>3452</v>
      </c>
      <c r="Z66" s="23" t="s">
        <v>2248</v>
      </c>
    </row>
    <row r="67">
      <c r="A67" s="21" t="s">
        <v>1361</v>
      </c>
      <c r="B67" s="21" t="s">
        <v>2077</v>
      </c>
      <c r="C67" s="21" t="s">
        <v>2835</v>
      </c>
      <c r="D67" s="21" t="s">
        <v>2016</v>
      </c>
      <c r="E67" s="21" t="s">
        <v>2837</v>
      </c>
      <c r="F67" s="21" t="s">
        <v>3453</v>
      </c>
      <c r="G67" s="21" t="s">
        <v>2079</v>
      </c>
      <c r="H67" s="21" t="s">
        <v>3318</v>
      </c>
      <c r="I67" s="21" t="s">
        <v>3454</v>
      </c>
      <c r="J67" s="21" t="s">
        <v>2842</v>
      </c>
      <c r="K67" s="21" t="s">
        <v>2256</v>
      </c>
      <c r="L67" s="21" t="s">
        <v>2839</v>
      </c>
      <c r="M67" s="21" t="s">
        <v>2841</v>
      </c>
      <c r="N67" s="21" t="s">
        <v>3455</v>
      </c>
      <c r="O67" s="21" t="s">
        <v>3456</v>
      </c>
      <c r="P67" s="21" t="s">
        <v>2603</v>
      </c>
      <c r="Q67" s="21" t="s">
        <v>3457</v>
      </c>
      <c r="R67" s="37" t="str">
        <f>IF(COUNTIF(Catalogue!$A$4:$A$181,"ALG-MONOMIAL-CENTRALIZER")=1,HYPERLINK("https://docs.google.com/spreadsheets/d/1BHaGJHkXxf_UfZdyTKF2zrWNFzIP4IvhaqFMj-83BjU/edit#gid=214001001&amp;range=A"&amp;(MATCH("ALG-MONOMIAL-CENTRALIZER",Catalogue!$A$4:$A$181,0)+3),"ALG-MONOMIAL-CENTRALIZER"),IF(COUNTIF(Catalogue!$A$4:$A$181,"ALG-MONOMIAL-CENTRALIZER")=0,"MISSING CATALOGUE ID: ALG-MONOMIAL-CENTRALIZER","DUPLICATE CATALOGUE ID: ALG-MONOMIAL-CENTRALIZER"))</f>
        <v>ALG-MONOMIAL-CENTRALIZER</v>
      </c>
      <c r="S67" s="21" t="s">
        <v>2844</v>
      </c>
      <c r="T67" s="21" t="s">
        <v>2120</v>
      </c>
      <c r="U67" s="36">
        <v>42.0</v>
      </c>
      <c r="V67" s="23" t="s">
        <v>2245</v>
      </c>
      <c r="W67" s="23" t="s">
        <v>2137</v>
      </c>
      <c r="X67" s="23" t="s">
        <v>1320</v>
      </c>
      <c r="Y67" s="23" t="s">
        <v>2868</v>
      </c>
      <c r="Z67" s="23" t="s">
        <v>2248</v>
      </c>
    </row>
    <row r="68">
      <c r="A68" s="21" t="s">
        <v>1361</v>
      </c>
      <c r="B68" s="21" t="s">
        <v>2077</v>
      </c>
      <c r="C68" s="21" t="s">
        <v>2639</v>
      </c>
      <c r="D68" s="21" t="s">
        <v>2016</v>
      </c>
      <c r="E68" s="21" t="s">
        <v>2644</v>
      </c>
      <c r="F68" s="21" t="s">
        <v>3453</v>
      </c>
      <c r="G68" s="21" t="s">
        <v>2079</v>
      </c>
      <c r="H68" s="21" t="s">
        <v>3318</v>
      </c>
      <c r="I68" s="21" t="s">
        <v>3469</v>
      </c>
      <c r="J68" s="21" t="s">
        <v>3470</v>
      </c>
      <c r="K68" s="21" t="s">
        <v>2256</v>
      </c>
      <c r="L68" s="21" t="s">
        <v>2648</v>
      </c>
      <c r="M68" s="21" t="s">
        <v>2649</v>
      </c>
      <c r="N68" s="21" t="s">
        <v>3473</v>
      </c>
      <c r="O68" s="21" t="s">
        <v>3456</v>
      </c>
      <c r="P68" s="21" t="s">
        <v>2603</v>
      </c>
      <c r="Q68" s="21" t="s">
        <v>3478</v>
      </c>
      <c r="R68" s="37" t="str">
        <f>IF(COUNTIF(Catalogue!$A$4:$A$181,"ALG-PRIMITIVE-HOLONOMY")=1,HYPERLINK("https://docs.google.com/spreadsheets/d/1BHaGJHkXxf_UfZdyTKF2zrWNFzIP4IvhaqFMj-83BjU/edit#gid=214001001&amp;range=A"&amp;(MATCH("ALG-PRIMITIVE-HOLONOMY",Catalogue!$A$4:$A$181,0)+3),"ALG-PRIMITIVE-HOLONOMY"),IF(COUNTIF(Catalogue!$A$4:$A$181,"ALG-PRIMITIVE-HOLONOMY")=0,"MISSING CATALOGUE ID: ALG-PRIMITIVE-HOLONOMY","DUPLICATE CATALOGUE ID: ALG-PRIMITIVE-HOLONOMY"))</f>
        <v>ALG-PRIMITIVE-HOLONOMY</v>
      </c>
      <c r="S68" s="21" t="s">
        <v>2651</v>
      </c>
      <c r="T68" s="21" t="s">
        <v>2120</v>
      </c>
      <c r="U68" s="36">
        <v>42.0</v>
      </c>
      <c r="V68" s="23" t="s">
        <v>2245</v>
      </c>
      <c r="W68" s="23" t="s">
        <v>2137</v>
      </c>
      <c r="X68" s="23" t="s">
        <v>1320</v>
      </c>
      <c r="Y68" s="23" t="s">
        <v>2676</v>
      </c>
      <c r="Z68" s="23" t="s">
        <v>2248</v>
      </c>
    </row>
    <row r="69">
      <c r="A69" s="21" t="s">
        <v>1361</v>
      </c>
      <c r="B69" s="21" t="s">
        <v>2077</v>
      </c>
      <c r="C69" s="21" t="s">
        <v>2927</v>
      </c>
      <c r="D69" s="21" t="s">
        <v>2016</v>
      </c>
      <c r="E69" s="21" t="s">
        <v>2930</v>
      </c>
      <c r="F69" s="21" t="s">
        <v>3490</v>
      </c>
      <c r="G69" s="21" t="s">
        <v>2079</v>
      </c>
      <c r="H69" s="21" t="s">
        <v>3491</v>
      </c>
      <c r="I69" s="21" t="s">
        <v>3492</v>
      </c>
      <c r="J69" s="23" t="s">
        <v>3493</v>
      </c>
      <c r="K69" s="23" t="s">
        <v>3494</v>
      </c>
      <c r="L69" s="21" t="s">
        <v>2936</v>
      </c>
      <c r="M69" s="21" t="s">
        <v>2938</v>
      </c>
      <c r="N69" s="23" t="s">
        <v>3497</v>
      </c>
      <c r="O69" s="21" t="s">
        <v>3499</v>
      </c>
      <c r="P69" s="21" t="s">
        <v>2603</v>
      </c>
      <c r="Q69" s="23" t="s">
        <v>3501</v>
      </c>
      <c r="R69" s="37" t="str">
        <f>IF(COUNTIF(Catalogue!$A$4:$A$181,"ALG-WEIL-LOCAL")=1,HYPERLINK("https://docs.google.com/spreadsheets/d/1BHaGJHkXxf_UfZdyTKF2zrWNFzIP4IvhaqFMj-83BjU/edit#gid=214001001&amp;range=A"&amp;(MATCH("ALG-WEIL-LOCAL",Catalogue!$A$4:$A$181,0)+3),"ALG-WEIL-LOCAL"),IF(COUNTIF(Catalogue!$A$4:$A$181,"ALG-WEIL-LOCAL")=0,"MISSING CATALOGUE ID: ALG-WEIL-LOCAL","DUPLICATE CATALOGUE ID: ALG-WEIL-LOCAL"))</f>
        <v>ALG-WEIL-LOCAL</v>
      </c>
      <c r="S69" s="21" t="s">
        <v>2942</v>
      </c>
      <c r="T69" s="21" t="s">
        <v>2120</v>
      </c>
      <c r="U69" s="36">
        <v>42.0</v>
      </c>
      <c r="V69" s="23" t="s">
        <v>2245</v>
      </c>
      <c r="W69" s="23" t="s">
        <v>2137</v>
      </c>
      <c r="X69" s="23" t="s">
        <v>1320</v>
      </c>
      <c r="Y69" s="23" t="s">
        <v>2975</v>
      </c>
      <c r="Z69" s="23" t="s">
        <v>1355</v>
      </c>
    </row>
    <row r="70">
      <c r="A70" s="21" t="s">
        <v>1361</v>
      </c>
      <c r="B70" s="21" t="s">
        <v>2077</v>
      </c>
      <c r="C70" s="21" t="s">
        <v>2874</v>
      </c>
      <c r="D70" s="21" t="s">
        <v>2016</v>
      </c>
      <c r="E70" s="21" t="s">
        <v>2877</v>
      </c>
      <c r="F70" s="21" t="s">
        <v>3490</v>
      </c>
      <c r="G70" s="21" t="s">
        <v>2079</v>
      </c>
      <c r="H70" s="21" t="s">
        <v>3491</v>
      </c>
      <c r="I70" s="21" t="s">
        <v>3514</v>
      </c>
      <c r="J70" s="23" t="s">
        <v>3515</v>
      </c>
      <c r="K70" s="23" t="s">
        <v>3516</v>
      </c>
      <c r="L70" s="21" t="s">
        <v>2880</v>
      </c>
      <c r="M70" s="21" t="s">
        <v>2885</v>
      </c>
      <c r="N70" s="23" t="s">
        <v>3519</v>
      </c>
      <c r="O70" s="21" t="s">
        <v>3499</v>
      </c>
      <c r="P70" s="21" t="s">
        <v>2603</v>
      </c>
      <c r="Q70" s="23" t="s">
        <v>3523</v>
      </c>
      <c r="R70" s="37" t="str">
        <f>IF(COUNTIF(Catalogue!$A$4:$A$181,"ALG-WEIL-TENSOR")=1,HYPERLINK("https://docs.google.com/spreadsheets/d/1BHaGJHkXxf_UfZdyTKF2zrWNFzIP4IvhaqFMj-83BjU/edit#gid=214001001&amp;range=A"&amp;(MATCH("ALG-WEIL-TENSOR",Catalogue!$A$4:$A$181,0)+3),"ALG-WEIL-TENSOR"),IF(COUNTIF(Catalogue!$A$4:$A$181,"ALG-WEIL-TENSOR")=0,"MISSING CATALOGUE ID: ALG-WEIL-TENSOR","DUPLICATE CATALOGUE ID: ALG-WEIL-TENSOR"))</f>
        <v>ALG-WEIL-TENSOR</v>
      </c>
      <c r="S70" s="21" t="s">
        <v>2888</v>
      </c>
      <c r="T70" s="21" t="s">
        <v>2120</v>
      </c>
      <c r="U70" s="36">
        <v>42.0</v>
      </c>
      <c r="V70" s="23" t="s">
        <v>2245</v>
      </c>
      <c r="W70" s="23" t="s">
        <v>2137</v>
      </c>
      <c r="X70" s="23" t="s">
        <v>1320</v>
      </c>
      <c r="Y70" s="23" t="s">
        <v>2913</v>
      </c>
      <c r="Z70" s="23" t="s">
        <v>1355</v>
      </c>
    </row>
    <row r="71">
      <c r="A71" s="21" t="s">
        <v>1361</v>
      </c>
      <c r="B71" s="21" t="s">
        <v>2077</v>
      </c>
      <c r="C71" s="21" t="s">
        <v>628</v>
      </c>
      <c r="D71" s="21" t="s">
        <v>2016</v>
      </c>
      <c r="E71" s="21" t="s">
        <v>629</v>
      </c>
      <c r="F71" s="21" t="s">
        <v>3317</v>
      </c>
      <c r="G71" s="21" t="s">
        <v>2079</v>
      </c>
      <c r="H71" s="21" t="s">
        <v>3318</v>
      </c>
      <c r="I71" s="21" t="s">
        <v>2253</v>
      </c>
      <c r="J71" s="21" t="s">
        <v>3533</v>
      </c>
      <c r="K71" s="21" t="s">
        <v>2256</v>
      </c>
      <c r="L71" s="21" t="s">
        <v>3041</v>
      </c>
      <c r="M71" s="21" t="s">
        <v>3043</v>
      </c>
      <c r="N71" s="21" t="s">
        <v>3535</v>
      </c>
      <c r="O71" s="21" t="s">
        <v>3325</v>
      </c>
      <c r="P71" s="21" t="s">
        <v>2262</v>
      </c>
      <c r="Q71" s="21" t="s">
        <v>3538</v>
      </c>
      <c r="R71" s="37" t="str">
        <f>IF(COUNTIF(Catalogue!$A$4:$A$181,"C04")=1,HYPERLINK("https://docs.google.com/spreadsheets/d/1BHaGJHkXxf_UfZdyTKF2zrWNFzIP4IvhaqFMj-83BjU/edit#gid=214001001&amp;range=A"&amp;(MATCH("C04",Catalogue!$A$4:$A$181,0)+3),"C04"),IF(COUNTIF(Catalogue!$A$4:$A$181,"C04")=0,"MISSING CATALOGUE ID: C04","DUPLICATE CATALOGUE ID: C04"))</f>
        <v>C04</v>
      </c>
      <c r="S71" s="21" t="s">
        <v>1795</v>
      </c>
      <c r="T71" s="21" t="s">
        <v>2120</v>
      </c>
      <c r="U71" s="36">
        <v>42.0</v>
      </c>
      <c r="V71" s="23" t="s">
        <v>2245</v>
      </c>
      <c r="W71" s="23" t="s">
        <v>2137</v>
      </c>
      <c r="X71" s="23" t="s">
        <v>1320</v>
      </c>
      <c r="Y71" s="23" t="s">
        <v>3081</v>
      </c>
      <c r="Z71" s="23" t="s">
        <v>2248</v>
      </c>
    </row>
    <row r="72">
      <c r="A72" s="21" t="s">
        <v>1361</v>
      </c>
      <c r="B72" s="21" t="s">
        <v>2077</v>
      </c>
      <c r="C72" s="21" t="s">
        <v>3202</v>
      </c>
      <c r="D72" s="21" t="s">
        <v>2016</v>
      </c>
      <c r="E72" s="21" t="s">
        <v>3204</v>
      </c>
      <c r="F72" s="21" t="s">
        <v>3317</v>
      </c>
      <c r="G72" s="21" t="s">
        <v>2079</v>
      </c>
      <c r="H72" s="21" t="s">
        <v>3318</v>
      </c>
      <c r="I72" s="21" t="s">
        <v>2253</v>
      </c>
      <c r="J72" s="21" t="s">
        <v>1793</v>
      </c>
      <c r="K72" s="21" t="s">
        <v>2256</v>
      </c>
      <c r="L72" s="21" t="s">
        <v>3209</v>
      </c>
      <c r="M72" s="21" t="s">
        <v>3211</v>
      </c>
      <c r="N72" s="21" t="s">
        <v>3549</v>
      </c>
      <c r="O72" s="21" t="s">
        <v>3325</v>
      </c>
      <c r="P72" s="21" t="s">
        <v>2262</v>
      </c>
      <c r="Q72" s="21" t="s">
        <v>3551</v>
      </c>
      <c r="R72" s="37" t="str">
        <f>IF(COUNTIF(Catalogue!$A$4:$A$181,"C11")=1,HYPERLINK("https://docs.google.com/spreadsheets/d/1BHaGJHkXxf_UfZdyTKF2zrWNFzIP4IvhaqFMj-83BjU/edit#gid=214001001&amp;range=A"&amp;(MATCH("C11",Catalogue!$A$4:$A$181,0)+3),"C11"),IF(COUNTIF(Catalogue!$A$4:$A$181,"C11")=0,"MISSING CATALOGUE ID: C11","DUPLICATE CATALOGUE ID: C11"))</f>
        <v>C11</v>
      </c>
      <c r="S72" s="21" t="s">
        <v>1795</v>
      </c>
      <c r="T72" s="21" t="s">
        <v>2120</v>
      </c>
      <c r="U72" s="36">
        <v>42.0</v>
      </c>
      <c r="V72" s="23" t="s">
        <v>2245</v>
      </c>
      <c r="W72" s="23" t="s">
        <v>2137</v>
      </c>
      <c r="X72" s="23" t="s">
        <v>1320</v>
      </c>
      <c r="Y72" s="23" t="s">
        <v>3231</v>
      </c>
      <c r="Z72" s="23" t="s">
        <v>2248</v>
      </c>
    </row>
    <row r="73">
      <c r="A73" s="21" t="s">
        <v>1361</v>
      </c>
      <c r="B73" s="21" t="s">
        <v>2077</v>
      </c>
      <c r="C73" s="21" t="s">
        <v>3288</v>
      </c>
      <c r="D73" s="21" t="s">
        <v>2016</v>
      </c>
      <c r="E73" s="21" t="s">
        <v>3291</v>
      </c>
      <c r="F73" s="21" t="s">
        <v>3317</v>
      </c>
      <c r="G73" s="21" t="s">
        <v>2079</v>
      </c>
      <c r="H73" s="21" t="s">
        <v>3318</v>
      </c>
      <c r="I73" s="21" t="s">
        <v>2253</v>
      </c>
      <c r="J73" s="21" t="s">
        <v>1793</v>
      </c>
      <c r="K73" s="21" t="s">
        <v>2256</v>
      </c>
      <c r="L73" s="21" t="s">
        <v>3296</v>
      </c>
      <c r="M73" s="21" t="s">
        <v>3299</v>
      </c>
      <c r="N73" s="21" t="s">
        <v>3558</v>
      </c>
      <c r="O73" s="21" t="s">
        <v>3325</v>
      </c>
      <c r="P73" s="21" t="s">
        <v>2262</v>
      </c>
      <c r="Q73" s="21" t="s">
        <v>3559</v>
      </c>
      <c r="R73" s="37" t="str">
        <f>IF(COUNTIF(Catalogue!$A$4:$A$181,"M-AFFINE-STEP")=1,HYPERLINK("https://docs.google.com/spreadsheets/d/1BHaGJHkXxf_UfZdyTKF2zrWNFzIP4IvhaqFMj-83BjU/edit#gid=214001001&amp;range=A"&amp;(MATCH("M-AFFINE-STEP",Catalogue!$A$4:$A$181,0)+3),"M-AFFINE-STEP"),IF(COUNTIF(Catalogue!$A$4:$A$181,"M-AFFINE-STEP")=0,"MISSING CATALOGUE ID: M-AFFINE-STEP","DUPLICATE CATALOGUE ID: M-AFFINE-STEP"))</f>
        <v>M-AFFINE-STEP</v>
      </c>
      <c r="S73" s="21" t="s">
        <v>1795</v>
      </c>
      <c r="T73" s="21" t="s">
        <v>2120</v>
      </c>
      <c r="U73" s="36">
        <v>42.0</v>
      </c>
      <c r="V73" s="23" t="s">
        <v>2245</v>
      </c>
      <c r="W73" s="23" t="s">
        <v>2137</v>
      </c>
      <c r="X73" s="23" t="s">
        <v>1320</v>
      </c>
      <c r="Y73" s="23" t="s">
        <v>3328</v>
      </c>
      <c r="Z73" s="23" t="s">
        <v>2248</v>
      </c>
    </row>
    <row r="74">
      <c r="A74" s="21" t="s">
        <v>1361</v>
      </c>
      <c r="B74" s="21" t="s">
        <v>2077</v>
      </c>
      <c r="C74" s="21" t="s">
        <v>3569</v>
      </c>
      <c r="D74" s="21" t="s">
        <v>2016</v>
      </c>
      <c r="E74" s="21" t="s">
        <v>3571</v>
      </c>
      <c r="F74" s="21" t="s">
        <v>3317</v>
      </c>
      <c r="G74" s="21" t="s">
        <v>2079</v>
      </c>
      <c r="H74" s="21" t="s">
        <v>3318</v>
      </c>
      <c r="I74" s="21" t="s">
        <v>2253</v>
      </c>
      <c r="J74" s="21" t="s">
        <v>1793</v>
      </c>
      <c r="K74" s="21" t="s">
        <v>2256</v>
      </c>
      <c r="L74" s="21" t="s">
        <v>3573</v>
      </c>
      <c r="M74" s="21" t="s">
        <v>3574</v>
      </c>
      <c r="N74" s="21" t="s">
        <v>3575</v>
      </c>
      <c r="O74" s="21" t="s">
        <v>3325</v>
      </c>
      <c r="P74" s="21" t="s">
        <v>2262</v>
      </c>
      <c r="Q74" s="21" t="s">
        <v>3577</v>
      </c>
      <c r="R74" s="37" t="str">
        <f>IF(COUNTIF(Catalogue!$A$4:$A$181,"M-CHIRP-NECESSARY")=1,HYPERLINK("https://docs.google.com/spreadsheets/d/1BHaGJHkXxf_UfZdyTKF2zrWNFzIP4IvhaqFMj-83BjU/edit#gid=214001001&amp;range=A"&amp;(MATCH("M-CHIRP-NECESSARY",Catalogue!$A$4:$A$181,0)+3),"M-CHIRP-NECESSARY"),IF(COUNTIF(Catalogue!$A$4:$A$181,"M-CHIRP-NECESSARY")=0,"MISSING CATALOGUE ID: M-CHIRP-NECESSARY","DUPLICATE CATALOGUE ID: M-CHIRP-NECESSARY"))</f>
        <v>M-CHIRP-NECESSARY</v>
      </c>
      <c r="S74" s="21" t="s">
        <v>1795</v>
      </c>
      <c r="T74" s="21" t="s">
        <v>2120</v>
      </c>
      <c r="U74" s="36">
        <v>42.0</v>
      </c>
      <c r="V74" s="23" t="s">
        <v>2245</v>
      </c>
      <c r="W74" s="23" t="s">
        <v>2137</v>
      </c>
      <c r="X74" s="23" t="s">
        <v>1320</v>
      </c>
      <c r="Y74" s="23" t="s">
        <v>3584</v>
      </c>
      <c r="Z74" s="23" t="s">
        <v>2248</v>
      </c>
    </row>
    <row r="75">
      <c r="A75" s="21" t="s">
        <v>1361</v>
      </c>
      <c r="B75" s="21" t="s">
        <v>2077</v>
      </c>
      <c r="C75" s="21" t="s">
        <v>3374</v>
      </c>
      <c r="D75" s="21" t="s">
        <v>2016</v>
      </c>
      <c r="E75" s="21" t="s">
        <v>3380</v>
      </c>
      <c r="F75" s="21" t="s">
        <v>3317</v>
      </c>
      <c r="G75" s="21" t="s">
        <v>2079</v>
      </c>
      <c r="H75" s="21" t="s">
        <v>3318</v>
      </c>
      <c r="I75" s="21" t="s">
        <v>2253</v>
      </c>
      <c r="J75" s="23" t="s">
        <v>3588</v>
      </c>
      <c r="K75" s="21" t="s">
        <v>2256</v>
      </c>
      <c r="L75" s="21" t="s">
        <v>3386</v>
      </c>
      <c r="M75" s="21" t="s">
        <v>3388</v>
      </c>
      <c r="N75" s="23" t="s">
        <v>3590</v>
      </c>
      <c r="O75" s="21" t="s">
        <v>3325</v>
      </c>
      <c r="P75" s="21" t="s">
        <v>2262</v>
      </c>
      <c r="Q75" s="23" t="s">
        <v>3591</v>
      </c>
      <c r="R75" s="37" t="str">
        <f>IF(COUNTIF(Catalogue!$A$4:$A$181,"M-CHORD")=1,HYPERLINK("https://docs.google.com/spreadsheets/d/1BHaGJHkXxf_UfZdyTKF2zrWNFzIP4IvhaqFMj-83BjU/edit#gid=214001001&amp;range=A"&amp;(MATCH("M-CHORD",Catalogue!$A$4:$A$181,0)+3),"M-CHORD"),IF(COUNTIF(Catalogue!$A$4:$A$181,"M-CHORD")=0,"MISSING CATALOGUE ID: M-CHORD","DUPLICATE CATALOGUE ID: M-CHORD"))</f>
        <v>M-CHORD</v>
      </c>
      <c r="S75" s="21" t="s">
        <v>1795</v>
      </c>
      <c r="T75" s="23" t="s">
        <v>3606</v>
      </c>
      <c r="U75" s="36">
        <v>42.0</v>
      </c>
      <c r="V75" s="23" t="s">
        <v>2245</v>
      </c>
      <c r="W75" s="23" t="s">
        <v>2137</v>
      </c>
      <c r="X75" s="23" t="s">
        <v>1320</v>
      </c>
      <c r="Y75" s="23" t="s">
        <v>3410</v>
      </c>
      <c r="Z75" s="23" t="s">
        <v>1355</v>
      </c>
    </row>
    <row r="76">
      <c r="A76" s="21" t="s">
        <v>1361</v>
      </c>
      <c r="B76" s="21" t="s">
        <v>2077</v>
      </c>
      <c r="C76" s="21" t="s">
        <v>3609</v>
      </c>
      <c r="D76" s="21" t="s">
        <v>2016</v>
      </c>
      <c r="E76" s="21" t="s">
        <v>3610</v>
      </c>
      <c r="F76" s="21" t="s">
        <v>3317</v>
      </c>
      <c r="G76" s="21" t="s">
        <v>2079</v>
      </c>
      <c r="H76" s="21" t="s">
        <v>3318</v>
      </c>
      <c r="I76" s="21" t="s">
        <v>2253</v>
      </c>
      <c r="J76" s="21" t="s">
        <v>1793</v>
      </c>
      <c r="K76" s="21" t="s">
        <v>2256</v>
      </c>
      <c r="L76" s="21" t="s">
        <v>3613</v>
      </c>
      <c r="M76" s="21" t="s">
        <v>3614</v>
      </c>
      <c r="N76" s="21" t="s">
        <v>3616</v>
      </c>
      <c r="O76" s="21" t="s">
        <v>3325</v>
      </c>
      <c r="P76" s="21" t="s">
        <v>2262</v>
      </c>
      <c r="Q76" s="21" t="s">
        <v>3617</v>
      </c>
      <c r="R76" s="37" t="str">
        <f>IF(COUNTIF(Catalogue!$A$4:$A$181,"M-CRT-TRANSFER")=1,HYPERLINK("https://docs.google.com/spreadsheets/d/1BHaGJHkXxf_UfZdyTKF2zrWNFzIP4IvhaqFMj-83BjU/edit#gid=214001001&amp;range=A"&amp;(MATCH("M-CRT-TRANSFER",Catalogue!$A$4:$A$181,0)+3),"M-CRT-TRANSFER"),IF(COUNTIF(Catalogue!$A$4:$A$181,"M-CRT-TRANSFER")=0,"MISSING CATALOGUE ID: M-CRT-TRANSFER","DUPLICATE CATALOGUE ID: M-CRT-TRANSFER"))</f>
        <v>M-CRT-TRANSFER</v>
      </c>
      <c r="S76" s="21" t="s">
        <v>1795</v>
      </c>
      <c r="T76" s="21" t="s">
        <v>2120</v>
      </c>
      <c r="U76" s="36">
        <v>42.0</v>
      </c>
      <c r="V76" s="23" t="s">
        <v>2245</v>
      </c>
      <c r="W76" s="23" t="s">
        <v>3624</v>
      </c>
      <c r="X76" s="23" t="s">
        <v>1320</v>
      </c>
      <c r="Y76" s="23" t="s">
        <v>3625</v>
      </c>
      <c r="Z76" s="23" t="s">
        <v>3626</v>
      </c>
    </row>
    <row r="77">
      <c r="A77" s="21" t="s">
        <v>1361</v>
      </c>
      <c r="B77" s="21" t="s">
        <v>2077</v>
      </c>
      <c r="C77" s="21" t="s">
        <v>3594</v>
      </c>
      <c r="D77" s="21" t="s">
        <v>2016</v>
      </c>
      <c r="E77" s="21" t="s">
        <v>3599</v>
      </c>
      <c r="F77" s="21" t="s">
        <v>3317</v>
      </c>
      <c r="G77" s="21" t="s">
        <v>2079</v>
      </c>
      <c r="H77" s="21" t="s">
        <v>3318</v>
      </c>
      <c r="I77" s="21" t="s">
        <v>2253</v>
      </c>
      <c r="J77" s="21" t="s">
        <v>1793</v>
      </c>
      <c r="K77" s="21" t="s">
        <v>2256</v>
      </c>
      <c r="L77" s="21" t="s">
        <v>3604</v>
      </c>
      <c r="M77" s="21" t="s">
        <v>3605</v>
      </c>
      <c r="N77" s="21" t="s">
        <v>3629</v>
      </c>
      <c r="O77" s="21" t="s">
        <v>3325</v>
      </c>
      <c r="P77" s="21" t="s">
        <v>2262</v>
      </c>
      <c r="Q77" s="21" t="s">
        <v>3630</v>
      </c>
      <c r="R77" s="37" t="str">
        <f>IF(COUNTIF(Catalogue!$A$4:$A$181,"M-CUT-EXPANDER")=1,HYPERLINK("https://docs.google.com/spreadsheets/d/1BHaGJHkXxf_UfZdyTKF2zrWNFzIP4IvhaqFMj-83BjU/edit#gid=214001001&amp;range=A"&amp;(MATCH("M-CUT-EXPANDER",Catalogue!$A$4:$A$181,0)+3),"M-CUT-EXPANDER"),IF(COUNTIF(Catalogue!$A$4:$A$181,"M-CUT-EXPANDER")=0,"MISSING CATALOGUE ID: M-CUT-EXPANDER","DUPLICATE CATALOGUE ID: M-CUT-EXPANDER"))</f>
        <v>M-CUT-EXPANDER</v>
      </c>
      <c r="S77" s="21" t="s">
        <v>1795</v>
      </c>
      <c r="T77" s="21" t="s">
        <v>2120</v>
      </c>
      <c r="U77" s="36">
        <v>42.0</v>
      </c>
      <c r="V77" s="23" t="s">
        <v>2245</v>
      </c>
      <c r="W77" s="23" t="s">
        <v>2137</v>
      </c>
      <c r="X77" s="23" t="s">
        <v>1320</v>
      </c>
      <c r="Y77" s="23" t="s">
        <v>3628</v>
      </c>
      <c r="Z77" s="23" t="s">
        <v>2248</v>
      </c>
    </row>
    <row r="78">
      <c r="A78" s="21" t="s">
        <v>1361</v>
      </c>
      <c r="B78" s="21" t="s">
        <v>2077</v>
      </c>
      <c r="C78" s="21" t="s">
        <v>3412</v>
      </c>
      <c r="D78" s="21" t="s">
        <v>2016</v>
      </c>
      <c r="E78" s="21" t="s">
        <v>3417</v>
      </c>
      <c r="F78" s="21" t="s">
        <v>3317</v>
      </c>
      <c r="G78" s="21" t="s">
        <v>2079</v>
      </c>
      <c r="H78" s="21" t="s">
        <v>3318</v>
      </c>
      <c r="I78" s="21" t="s">
        <v>2253</v>
      </c>
      <c r="J78" s="21" t="s">
        <v>1793</v>
      </c>
      <c r="K78" s="21" t="s">
        <v>2256</v>
      </c>
      <c r="L78" s="21" t="s">
        <v>3423</v>
      </c>
      <c r="M78" s="21" t="s">
        <v>3424</v>
      </c>
      <c r="N78" s="21" t="s">
        <v>3641</v>
      </c>
      <c r="O78" s="21" t="s">
        <v>3325</v>
      </c>
      <c r="P78" s="21" t="s">
        <v>2262</v>
      </c>
      <c r="Q78" s="21" t="s">
        <v>3643</v>
      </c>
      <c r="R78" s="37" t="str">
        <f>IF(COUNTIF(Catalogue!$A$4:$A$181,"M-FCUT")=1,HYPERLINK("https://docs.google.com/spreadsheets/d/1BHaGJHkXxf_UfZdyTKF2zrWNFzIP4IvhaqFMj-83BjU/edit#gid=214001001&amp;range=A"&amp;(MATCH("M-FCUT",Catalogue!$A$4:$A$181,0)+3),"M-FCUT"),IF(COUNTIF(Catalogue!$A$4:$A$181,"M-FCUT")=0,"MISSING CATALOGUE ID: M-FCUT","DUPLICATE CATALOGUE ID: M-FCUT"))</f>
        <v>M-FCUT</v>
      </c>
      <c r="S78" s="21" t="s">
        <v>1795</v>
      </c>
      <c r="T78" s="21" t="s">
        <v>2120</v>
      </c>
      <c r="U78" s="36">
        <v>42.0</v>
      </c>
      <c r="V78" s="23" t="s">
        <v>2245</v>
      </c>
      <c r="W78" s="23" t="s">
        <v>2137</v>
      </c>
      <c r="X78" s="23" t="s">
        <v>1320</v>
      </c>
      <c r="Y78" s="23" t="s">
        <v>3450</v>
      </c>
      <c r="Z78" s="23" t="s">
        <v>2248</v>
      </c>
    </row>
    <row r="79">
      <c r="A79" s="21" t="s">
        <v>1361</v>
      </c>
      <c r="B79" s="21" t="s">
        <v>2077</v>
      </c>
      <c r="C79" s="21" t="s">
        <v>3496</v>
      </c>
      <c r="D79" s="21" t="s">
        <v>2016</v>
      </c>
      <c r="E79" s="21" t="s">
        <v>3500</v>
      </c>
      <c r="F79" s="21" t="s">
        <v>3317</v>
      </c>
      <c r="G79" s="21" t="s">
        <v>2079</v>
      </c>
      <c r="H79" s="21" t="s">
        <v>3318</v>
      </c>
      <c r="I79" s="21" t="s">
        <v>2253</v>
      </c>
      <c r="J79" s="21" t="s">
        <v>1793</v>
      </c>
      <c r="K79" s="21" t="s">
        <v>2256</v>
      </c>
      <c r="L79" s="21" t="s">
        <v>3504</v>
      </c>
      <c r="M79" s="21" t="s">
        <v>3505</v>
      </c>
      <c r="N79" s="21" t="s">
        <v>3648</v>
      </c>
      <c r="O79" s="21" t="s">
        <v>3325</v>
      </c>
      <c r="P79" s="21" t="s">
        <v>2262</v>
      </c>
      <c r="Q79" s="21" t="s">
        <v>3651</v>
      </c>
      <c r="R79" s="37" t="str">
        <f>IF(COUNTIF(Catalogue!$A$4:$A$181,"M-FIXED-BITREV")=1,HYPERLINK("https://docs.google.com/spreadsheets/d/1BHaGJHkXxf_UfZdyTKF2zrWNFzIP4IvhaqFMj-83BjU/edit#gid=214001001&amp;range=A"&amp;(MATCH("M-FIXED-BITREV",Catalogue!$A$4:$A$181,0)+3),"M-FIXED-BITREV"),IF(COUNTIF(Catalogue!$A$4:$A$181,"M-FIXED-BITREV")=0,"MISSING CATALOGUE ID: M-FIXED-BITREV","DUPLICATE CATALOGUE ID: M-FIXED-BITREV"))</f>
        <v>M-FIXED-BITREV</v>
      </c>
      <c r="S79" s="21" t="s">
        <v>1795</v>
      </c>
      <c r="T79" s="21" t="s">
        <v>2120</v>
      </c>
      <c r="U79" s="36">
        <v>42.0</v>
      </c>
      <c r="V79" s="23" t="s">
        <v>2245</v>
      </c>
      <c r="W79" s="23" t="s">
        <v>2137</v>
      </c>
      <c r="X79" s="23" t="s">
        <v>1320</v>
      </c>
      <c r="Y79" s="23" t="s">
        <v>3532</v>
      </c>
      <c r="Z79" s="23" t="s">
        <v>2248</v>
      </c>
    </row>
    <row r="80">
      <c r="A80" s="21" t="s">
        <v>1361</v>
      </c>
      <c r="B80" s="21" t="s">
        <v>2077</v>
      </c>
      <c r="C80" s="21" t="s">
        <v>3662</v>
      </c>
      <c r="D80" s="21" t="s">
        <v>2016</v>
      </c>
      <c r="E80" s="21" t="s">
        <v>3664</v>
      </c>
      <c r="F80" s="21" t="s">
        <v>3317</v>
      </c>
      <c r="G80" s="21" t="s">
        <v>2079</v>
      </c>
      <c r="H80" s="21" t="s">
        <v>3318</v>
      </c>
      <c r="I80" s="21" t="s">
        <v>2253</v>
      </c>
      <c r="J80" s="21" t="s">
        <v>1793</v>
      </c>
      <c r="K80" s="21" t="s">
        <v>2256</v>
      </c>
      <c r="L80" s="21" t="s">
        <v>3667</v>
      </c>
      <c r="M80" s="21" t="s">
        <v>3668</v>
      </c>
      <c r="N80" s="21" t="s">
        <v>3670</v>
      </c>
      <c r="O80" s="21" t="s">
        <v>3325</v>
      </c>
      <c r="P80" s="21" t="s">
        <v>2262</v>
      </c>
      <c r="Q80" s="21" t="s">
        <v>3673</v>
      </c>
      <c r="R80" s="37" t="str">
        <f>IF(COUNTIF(Catalogue!$A$4:$A$181,"M-FOUR-STAGE-COLLAPSE")=1,HYPERLINK("https://docs.google.com/spreadsheets/d/1BHaGJHkXxf_UfZdyTKF2zrWNFzIP4IvhaqFMj-83BjU/edit#gid=214001001&amp;range=A"&amp;(MATCH("M-FOUR-STAGE-COLLAPSE",Catalogue!$A$4:$A$181,0)+3),"M-FOUR-STAGE-COLLAPSE"),IF(COUNTIF(Catalogue!$A$4:$A$181,"M-FOUR-STAGE-COLLAPSE")=0,"MISSING CATALOGUE ID: M-FOUR-STAGE-COLLAPSE","DUPLICATE CATALOGUE ID: M-FOUR-STAGE-COLLAPSE"))</f>
        <v>M-FOUR-STAGE-COLLAPSE</v>
      </c>
      <c r="S80" s="21" t="s">
        <v>1795</v>
      </c>
      <c r="T80" s="21" t="s">
        <v>2120</v>
      </c>
      <c r="U80" s="36">
        <v>42.0</v>
      </c>
      <c r="V80" s="23" t="s">
        <v>2245</v>
      </c>
      <c r="W80" s="23" t="s">
        <v>2137</v>
      </c>
      <c r="X80" s="23" t="s">
        <v>1320</v>
      </c>
      <c r="Y80" s="23" t="s">
        <v>3680</v>
      </c>
      <c r="Z80" s="23" t="s">
        <v>2248</v>
      </c>
    </row>
    <row r="81">
      <c r="A81" s="21" t="s">
        <v>1361</v>
      </c>
      <c r="B81" s="21" t="s">
        <v>2077</v>
      </c>
      <c r="C81" s="21" t="s">
        <v>3682</v>
      </c>
      <c r="D81" s="21" t="s">
        <v>2016</v>
      </c>
      <c r="E81" s="21" t="s">
        <v>3683</v>
      </c>
      <c r="F81" s="21" t="s">
        <v>3317</v>
      </c>
      <c r="G81" s="21" t="s">
        <v>2079</v>
      </c>
      <c r="H81" s="21" t="s">
        <v>3318</v>
      </c>
      <c r="I81" s="21" t="s">
        <v>2253</v>
      </c>
      <c r="J81" s="23" t="s">
        <v>3684</v>
      </c>
      <c r="K81" s="23" t="s">
        <v>3686</v>
      </c>
      <c r="L81" s="23" t="s">
        <v>3688</v>
      </c>
      <c r="M81" s="23" t="s">
        <v>3689</v>
      </c>
      <c r="N81" s="23" t="s">
        <v>3691</v>
      </c>
      <c r="O81" s="21" t="s">
        <v>3325</v>
      </c>
      <c r="P81" s="21" t="s">
        <v>2262</v>
      </c>
      <c r="Q81" s="23" t="s">
        <v>3693</v>
      </c>
      <c r="R81" s="37" t="str">
        <f>IF(COUNTIF(Catalogue!$A$4:$A$181,"M-GLOBAL-STAGES")=1,HYPERLINK("https://docs.google.com/spreadsheets/d/1BHaGJHkXxf_UfZdyTKF2zrWNFzIP4IvhaqFMj-83BjU/edit#gid=214001001&amp;range=A"&amp;(MATCH("M-GLOBAL-STAGES",Catalogue!$A$4:$A$181,0)+3),"M-GLOBAL-STAGES"),IF(COUNTIF(Catalogue!$A$4:$A$181,"M-GLOBAL-STAGES")=0,"MISSING CATALOGUE ID: M-GLOBAL-STAGES","DUPLICATE CATALOGUE ID: M-GLOBAL-STAGES"))</f>
        <v>M-GLOBAL-STAGES</v>
      </c>
      <c r="S81" s="21" t="s">
        <v>1795</v>
      </c>
      <c r="T81" s="21" t="s">
        <v>2120</v>
      </c>
      <c r="U81" s="36">
        <v>42.0</v>
      </c>
      <c r="V81" s="23" t="s">
        <v>2245</v>
      </c>
      <c r="W81" s="23" t="s">
        <v>2137</v>
      </c>
      <c r="X81" s="23" t="s">
        <v>1320</v>
      </c>
      <c r="Y81" s="23" t="s">
        <v>3700</v>
      </c>
      <c r="Z81" s="23" t="s">
        <v>2248</v>
      </c>
    </row>
    <row r="82">
      <c r="A82" s="21" t="s">
        <v>1361</v>
      </c>
      <c r="B82" s="21" t="s">
        <v>2077</v>
      </c>
      <c r="C82" s="21" t="s">
        <v>3701</v>
      </c>
      <c r="D82" s="21" t="s">
        <v>2016</v>
      </c>
      <c r="E82" s="21" t="s">
        <v>3702</v>
      </c>
      <c r="F82" s="21" t="s">
        <v>3317</v>
      </c>
      <c r="G82" s="21" t="s">
        <v>2079</v>
      </c>
      <c r="H82" s="21" t="s">
        <v>3318</v>
      </c>
      <c r="I82" s="23" t="s">
        <v>3703</v>
      </c>
      <c r="J82" s="23" t="s">
        <v>3704</v>
      </c>
      <c r="K82" s="23" t="s">
        <v>3705</v>
      </c>
      <c r="L82" s="21" t="s">
        <v>3706</v>
      </c>
      <c r="M82" s="21" t="s">
        <v>3707</v>
      </c>
      <c r="N82" s="23" t="s">
        <v>3708</v>
      </c>
      <c r="O82" s="23" t="s">
        <v>3710</v>
      </c>
      <c r="P82" s="23" t="s">
        <v>3713</v>
      </c>
      <c r="Q82" s="23" t="s">
        <v>3715</v>
      </c>
      <c r="R82" s="37" t="str">
        <f>IF(COUNTIF(Catalogue!$A$4:$A$181,"M-HARPER")=1,HYPERLINK("https://docs.google.com/spreadsheets/d/1BHaGJHkXxf_UfZdyTKF2zrWNFzIP4IvhaqFMj-83BjU/edit#gid=214001001&amp;range=A"&amp;(MATCH("M-HARPER",Catalogue!$A$4:$A$181,0)+3),"M-HARPER"),IF(COUNTIF(Catalogue!$A$4:$A$181,"M-HARPER")=0,"MISSING CATALOGUE ID: M-HARPER","DUPLICATE CATALOGUE ID: M-HARPER"))</f>
        <v>M-HARPER</v>
      </c>
      <c r="S82" s="21" t="s">
        <v>1795</v>
      </c>
      <c r="T82" s="23" t="s">
        <v>3722</v>
      </c>
      <c r="U82" s="36">
        <v>42.0</v>
      </c>
      <c r="V82" s="23" t="s">
        <v>2245</v>
      </c>
      <c r="W82" s="23" t="s">
        <v>2137</v>
      </c>
      <c r="X82" s="23" t="s">
        <v>1320</v>
      </c>
      <c r="Y82" s="23" t="s">
        <v>3725</v>
      </c>
      <c r="Z82" s="23" t="s">
        <v>1355</v>
      </c>
    </row>
    <row r="83">
      <c r="A83" s="21" t="s">
        <v>1361</v>
      </c>
      <c r="B83" s="21" t="s">
        <v>2077</v>
      </c>
      <c r="C83" s="21" t="s">
        <v>3726</v>
      </c>
      <c r="D83" s="21" t="s">
        <v>2016</v>
      </c>
      <c r="E83" s="21" t="s">
        <v>3727</v>
      </c>
      <c r="F83" s="21" t="s">
        <v>3317</v>
      </c>
      <c r="G83" s="21" t="s">
        <v>2079</v>
      </c>
      <c r="H83" s="21" t="s">
        <v>3318</v>
      </c>
      <c r="I83" s="21" t="s">
        <v>2253</v>
      </c>
      <c r="J83" s="21" t="s">
        <v>1793</v>
      </c>
      <c r="K83" s="21" t="s">
        <v>2256</v>
      </c>
      <c r="L83" s="21" t="s">
        <v>3729</v>
      </c>
      <c r="M83" s="21" t="s">
        <v>3730</v>
      </c>
      <c r="N83" s="21" t="s">
        <v>3731</v>
      </c>
      <c r="O83" s="21" t="s">
        <v>3325</v>
      </c>
      <c r="P83" s="21" t="s">
        <v>2262</v>
      </c>
      <c r="Q83" s="21" t="s">
        <v>3732</v>
      </c>
      <c r="R83" s="37" t="str">
        <f>IF(COUNTIF(Catalogue!$A$4:$A$181,"M-LOCAL-ANNIHILATOR")=1,HYPERLINK("https://docs.google.com/spreadsheets/d/1BHaGJHkXxf_UfZdyTKF2zrWNFzIP4IvhaqFMj-83BjU/edit#gid=214001001&amp;range=A"&amp;(MATCH("M-LOCAL-ANNIHILATOR",Catalogue!$A$4:$A$181,0)+3),"M-LOCAL-ANNIHILATOR"),IF(COUNTIF(Catalogue!$A$4:$A$181,"M-LOCAL-ANNIHILATOR")=0,"MISSING CATALOGUE ID: M-LOCAL-ANNIHILATOR","DUPLICATE CATALOGUE ID: M-LOCAL-ANNIHILATOR"))</f>
        <v>M-LOCAL-ANNIHILATOR</v>
      </c>
      <c r="S83" s="21" t="s">
        <v>1795</v>
      </c>
      <c r="T83" s="21" t="s">
        <v>2120</v>
      </c>
      <c r="U83" s="36">
        <v>42.0</v>
      </c>
      <c r="V83" s="23" t="s">
        <v>2245</v>
      </c>
      <c r="W83" s="23" t="s">
        <v>2137</v>
      </c>
      <c r="X83" s="23" t="s">
        <v>1320</v>
      </c>
      <c r="Y83" s="23" t="s">
        <v>3745</v>
      </c>
      <c r="Z83" s="23" t="s">
        <v>2248</v>
      </c>
    </row>
    <row r="84">
      <c r="A84" s="21" t="s">
        <v>1361</v>
      </c>
      <c r="B84" s="21" t="s">
        <v>2077</v>
      </c>
      <c r="C84" s="21" t="s">
        <v>3560</v>
      </c>
      <c r="D84" s="21" t="s">
        <v>2016</v>
      </c>
      <c r="E84" s="21" t="s">
        <v>3564</v>
      </c>
      <c r="F84" s="21" t="s">
        <v>3317</v>
      </c>
      <c r="G84" s="21" t="s">
        <v>2079</v>
      </c>
      <c r="H84" s="21" t="s">
        <v>3318</v>
      </c>
      <c r="I84" s="21" t="s">
        <v>2253</v>
      </c>
      <c r="J84" s="21" t="s">
        <v>1793</v>
      </c>
      <c r="K84" s="21" t="s">
        <v>2256</v>
      </c>
      <c r="L84" s="21" t="s">
        <v>3568</v>
      </c>
      <c r="M84" s="21" t="s">
        <v>3572</v>
      </c>
      <c r="N84" s="21" t="s">
        <v>3748</v>
      </c>
      <c r="O84" s="21" t="s">
        <v>3325</v>
      </c>
      <c r="P84" s="21" t="s">
        <v>2262</v>
      </c>
      <c r="Q84" s="21" t="s">
        <v>3750</v>
      </c>
      <c r="R84" s="37" t="str">
        <f>IF(COUNTIF(Catalogue!$A$4:$A$181,"M-MGG-CAPACITY")=1,HYPERLINK("https://docs.google.com/spreadsheets/d/1BHaGJHkXxf_UfZdyTKF2zrWNFzIP4IvhaqFMj-83BjU/edit#gid=214001001&amp;range=A"&amp;(MATCH("M-MGG-CAPACITY",Catalogue!$A$4:$A$181,0)+3),"M-MGG-CAPACITY"),IF(COUNTIF(Catalogue!$A$4:$A$181,"M-MGG-CAPACITY")=0,"MISSING CATALOGUE ID: M-MGG-CAPACITY","DUPLICATE CATALOGUE ID: M-MGG-CAPACITY"))</f>
        <v>M-MGG-CAPACITY</v>
      </c>
      <c r="S84" s="21" t="s">
        <v>1795</v>
      </c>
      <c r="T84" s="21" t="s">
        <v>2120</v>
      </c>
      <c r="U84" s="36">
        <v>42.0</v>
      </c>
      <c r="V84" s="23" t="s">
        <v>2245</v>
      </c>
      <c r="W84" s="23" t="s">
        <v>2137</v>
      </c>
      <c r="X84" s="23" t="s">
        <v>1320</v>
      </c>
      <c r="Y84" s="23" t="s">
        <v>3587</v>
      </c>
      <c r="Z84" s="23" t="s">
        <v>2248</v>
      </c>
    </row>
    <row r="85">
      <c r="A85" s="21" t="s">
        <v>1361</v>
      </c>
      <c r="B85" s="21" t="s">
        <v>2077</v>
      </c>
      <c r="C85" s="21" t="s">
        <v>3758</v>
      </c>
      <c r="D85" s="21" t="s">
        <v>2016</v>
      </c>
      <c r="E85" s="21" t="s">
        <v>3760</v>
      </c>
      <c r="F85" s="21" t="s">
        <v>3317</v>
      </c>
      <c r="G85" s="21" t="s">
        <v>2079</v>
      </c>
      <c r="H85" s="21" t="s">
        <v>3318</v>
      </c>
      <c r="I85" s="21" t="s">
        <v>2253</v>
      </c>
      <c r="J85" s="21" t="s">
        <v>1793</v>
      </c>
      <c r="K85" s="21" t="s">
        <v>2256</v>
      </c>
      <c r="L85" s="21" t="s">
        <v>3762</v>
      </c>
      <c r="M85" s="21" t="s">
        <v>3764</v>
      </c>
      <c r="N85" s="21" t="s">
        <v>3765</v>
      </c>
      <c r="O85" s="21" t="s">
        <v>3325</v>
      </c>
      <c r="P85" s="21" t="s">
        <v>2262</v>
      </c>
      <c r="Q85" s="21" t="s">
        <v>3767</v>
      </c>
      <c r="R85" s="37" t="str">
        <f>IF(COUNTIF(Catalogue!$A$4:$A$181,"M-MOVING-SPARSE")=1,HYPERLINK("https://docs.google.com/spreadsheets/d/1BHaGJHkXxf_UfZdyTKF2zrWNFzIP4IvhaqFMj-83BjU/edit#gid=214001001&amp;range=A"&amp;(MATCH("M-MOVING-SPARSE",Catalogue!$A$4:$A$181,0)+3),"M-MOVING-SPARSE"),IF(COUNTIF(Catalogue!$A$4:$A$181,"M-MOVING-SPARSE")=0,"MISSING CATALOGUE ID: M-MOVING-SPARSE","DUPLICATE CATALOGUE ID: M-MOVING-SPARSE"))</f>
        <v>M-MOVING-SPARSE</v>
      </c>
      <c r="S85" s="21" t="s">
        <v>1795</v>
      </c>
      <c r="T85" s="21" t="s">
        <v>2120</v>
      </c>
      <c r="U85" s="36">
        <v>42.0</v>
      </c>
      <c r="V85" s="23" t="s">
        <v>2245</v>
      </c>
      <c r="W85" s="23" t="s">
        <v>2137</v>
      </c>
      <c r="X85" s="23" t="s">
        <v>1320</v>
      </c>
      <c r="Y85" s="23" t="s">
        <v>3774</v>
      </c>
      <c r="Z85" s="23" t="s">
        <v>2248</v>
      </c>
    </row>
    <row r="86">
      <c r="A86" s="21" t="s">
        <v>1361</v>
      </c>
      <c r="B86" s="21" t="s">
        <v>2077</v>
      </c>
      <c r="C86" s="21" t="s">
        <v>3777</v>
      </c>
      <c r="D86" s="21" t="s">
        <v>2016</v>
      </c>
      <c r="E86" s="21" t="s">
        <v>3778</v>
      </c>
      <c r="F86" s="21" t="s">
        <v>3317</v>
      </c>
      <c r="G86" s="21" t="s">
        <v>2079</v>
      </c>
      <c r="H86" s="21" t="s">
        <v>3318</v>
      </c>
      <c r="I86" s="21" t="s">
        <v>2253</v>
      </c>
      <c r="J86" s="21" t="s">
        <v>3779</v>
      </c>
      <c r="K86" s="23" t="s">
        <v>3781</v>
      </c>
      <c r="L86" s="23" t="s">
        <v>3782</v>
      </c>
      <c r="M86" s="21" t="s">
        <v>3783</v>
      </c>
      <c r="N86" s="23" t="s">
        <v>3785</v>
      </c>
      <c r="O86" s="21" t="s">
        <v>3325</v>
      </c>
      <c r="P86" s="21" t="s">
        <v>2262</v>
      </c>
      <c r="Q86" s="23" t="s">
        <v>3787</v>
      </c>
      <c r="R86" s="37" t="str">
        <f>IF(COUNTIF(Catalogue!$A$4:$A$181,"M-MULTISCALE-CHIRP")=1,HYPERLINK("https://docs.google.com/spreadsheets/d/1BHaGJHkXxf_UfZdyTKF2zrWNFzIP4IvhaqFMj-83BjU/edit#gid=214001001&amp;range=A"&amp;(MATCH("M-MULTISCALE-CHIRP",Catalogue!$A$4:$A$181,0)+3),"M-MULTISCALE-CHIRP"),IF(COUNTIF(Catalogue!$A$4:$A$181,"M-MULTISCALE-CHIRP")=0,"MISSING CATALOGUE ID: M-MULTISCALE-CHIRP","DUPLICATE CATALOGUE ID: M-MULTISCALE-CHIRP"))</f>
        <v>M-MULTISCALE-CHIRP</v>
      </c>
      <c r="S86" s="21" t="s">
        <v>1795</v>
      </c>
      <c r="T86" s="21" t="s">
        <v>2120</v>
      </c>
      <c r="U86" s="36">
        <v>42.0</v>
      </c>
      <c r="V86" s="23" t="s">
        <v>2245</v>
      </c>
      <c r="W86" s="23" t="s">
        <v>2137</v>
      </c>
      <c r="X86" s="23" t="s">
        <v>1320</v>
      </c>
      <c r="Y86" s="23" t="s">
        <v>3797</v>
      </c>
      <c r="Z86" s="23" t="s">
        <v>1355</v>
      </c>
    </row>
    <row r="87">
      <c r="A87" s="21" t="s">
        <v>1361</v>
      </c>
      <c r="B87" s="21" t="s">
        <v>2077</v>
      </c>
      <c r="C87" s="21" t="s">
        <v>3536</v>
      </c>
      <c r="D87" s="21" t="s">
        <v>2016</v>
      </c>
      <c r="E87" s="21" t="s">
        <v>3540</v>
      </c>
      <c r="F87" s="21" t="s">
        <v>3317</v>
      </c>
      <c r="G87" s="21" t="s">
        <v>2079</v>
      </c>
      <c r="H87" s="21" t="s">
        <v>3318</v>
      </c>
      <c r="I87" s="21" t="s">
        <v>2253</v>
      </c>
      <c r="J87" s="21" t="s">
        <v>1793</v>
      </c>
      <c r="K87" s="21" t="s">
        <v>2256</v>
      </c>
      <c r="L87" s="21" t="s">
        <v>3543</v>
      </c>
      <c r="M87" s="21" t="s">
        <v>3544</v>
      </c>
      <c r="N87" s="21" t="s">
        <v>3800</v>
      </c>
      <c r="O87" s="21" t="s">
        <v>3325</v>
      </c>
      <c r="P87" s="21" t="s">
        <v>2262</v>
      </c>
      <c r="Q87" s="21" t="s">
        <v>3802</v>
      </c>
      <c r="R87" s="37" t="str">
        <f>IF(COUNTIF(Catalogue!$A$4:$A$181,"M-NILPOTENT-FOLD")=1,HYPERLINK("https://docs.google.com/spreadsheets/d/1BHaGJHkXxf_UfZdyTKF2zrWNFzIP4IvhaqFMj-83BjU/edit#gid=214001001&amp;range=A"&amp;(MATCH("M-NILPOTENT-FOLD",Catalogue!$A$4:$A$181,0)+3),"M-NILPOTENT-FOLD"),IF(COUNTIF(Catalogue!$A$4:$A$181,"M-NILPOTENT-FOLD")=0,"MISSING CATALOGUE ID: M-NILPOTENT-FOLD","DUPLICATE CATALOGUE ID: M-NILPOTENT-FOLD"))</f>
        <v>M-NILPOTENT-FOLD</v>
      </c>
      <c r="S87" s="21" t="s">
        <v>1795</v>
      </c>
      <c r="T87" s="21" t="s">
        <v>2120</v>
      </c>
      <c r="U87" s="36">
        <v>42.0</v>
      </c>
      <c r="V87" s="23" t="s">
        <v>2245</v>
      </c>
      <c r="W87" s="23" t="s">
        <v>2137</v>
      </c>
      <c r="X87" s="23" t="s">
        <v>1320</v>
      </c>
      <c r="Y87" s="23" t="s">
        <v>3557</v>
      </c>
      <c r="Z87" s="23" t="s">
        <v>2248</v>
      </c>
    </row>
    <row r="88">
      <c r="A88" s="21" t="s">
        <v>1361</v>
      </c>
      <c r="B88" s="21" t="s">
        <v>2077</v>
      </c>
      <c r="C88" s="21" t="s">
        <v>3459</v>
      </c>
      <c r="D88" s="21" t="s">
        <v>2016</v>
      </c>
      <c r="E88" s="21" t="s">
        <v>3463</v>
      </c>
      <c r="F88" s="21" t="s">
        <v>3317</v>
      </c>
      <c r="G88" s="21" t="s">
        <v>2079</v>
      </c>
      <c r="H88" s="21" t="s">
        <v>3318</v>
      </c>
      <c r="I88" s="21" t="s">
        <v>2253</v>
      </c>
      <c r="J88" s="21" t="s">
        <v>1793</v>
      </c>
      <c r="K88" s="21" t="s">
        <v>2256</v>
      </c>
      <c r="L88" s="21" t="s">
        <v>3466</v>
      </c>
      <c r="M88" s="21" t="s">
        <v>3467</v>
      </c>
      <c r="N88" s="21" t="s">
        <v>3815</v>
      </c>
      <c r="O88" s="21" t="s">
        <v>3325</v>
      </c>
      <c r="P88" s="21" t="s">
        <v>2262</v>
      </c>
      <c r="Q88" s="21" t="s">
        <v>3818</v>
      </c>
      <c r="R88" s="37" t="str">
        <f>IF(COUNTIF(Catalogue!$A$4:$A$181,"M-NONLINEAR-ROUTING")=1,HYPERLINK("https://docs.google.com/spreadsheets/d/1BHaGJHkXxf_UfZdyTKF2zrWNFzIP4IvhaqFMj-83BjU/edit#gid=214001001&amp;range=A"&amp;(MATCH("M-NONLINEAR-ROUTING",Catalogue!$A$4:$A$181,0)+3),"M-NONLINEAR-ROUTING"),IF(COUNTIF(Catalogue!$A$4:$A$181,"M-NONLINEAR-ROUTING")=0,"MISSING CATALOGUE ID: M-NONLINEAR-ROUTING","DUPLICATE CATALOGUE ID: M-NONLINEAR-ROUTING"))</f>
        <v>M-NONLINEAR-ROUTING</v>
      </c>
      <c r="S88" s="21" t="s">
        <v>1795</v>
      </c>
      <c r="T88" s="21" t="s">
        <v>2120</v>
      </c>
      <c r="U88" s="36">
        <v>42.0</v>
      </c>
      <c r="V88" s="23" t="s">
        <v>2245</v>
      </c>
      <c r="W88" s="23" t="s">
        <v>2137</v>
      </c>
      <c r="X88" s="23" t="s">
        <v>1320</v>
      </c>
      <c r="Y88" s="23" t="s">
        <v>3486</v>
      </c>
      <c r="Z88" s="23" t="s">
        <v>2248</v>
      </c>
    </row>
    <row r="89">
      <c r="A89" s="21" t="s">
        <v>1361</v>
      </c>
      <c r="B89" s="21" t="s">
        <v>2077</v>
      </c>
      <c r="C89" s="21" t="s">
        <v>3337</v>
      </c>
      <c r="D89" s="21" t="s">
        <v>2016</v>
      </c>
      <c r="E89" s="21" t="s">
        <v>3341</v>
      </c>
      <c r="F89" s="21" t="s">
        <v>3317</v>
      </c>
      <c r="G89" s="21" t="s">
        <v>2079</v>
      </c>
      <c r="H89" s="21" t="s">
        <v>3318</v>
      </c>
      <c r="I89" s="21" t="s">
        <v>2253</v>
      </c>
      <c r="J89" s="21" t="s">
        <v>1793</v>
      </c>
      <c r="K89" s="21" t="s">
        <v>2256</v>
      </c>
      <c r="L89" s="21" t="s">
        <v>3343</v>
      </c>
      <c r="M89" s="21" t="s">
        <v>3344</v>
      </c>
      <c r="N89" s="21" t="s">
        <v>3831</v>
      </c>
      <c r="O89" s="21" t="s">
        <v>3325</v>
      </c>
      <c r="P89" s="21" t="s">
        <v>2262</v>
      </c>
      <c r="Q89" s="21" t="s">
        <v>3834</v>
      </c>
      <c r="R89" s="37" t="str">
        <f>IF(COUNTIF(Catalogue!$A$4:$A$181,"M-PARITY-DEPTH")=1,HYPERLINK("https://docs.google.com/spreadsheets/d/1BHaGJHkXxf_UfZdyTKF2zrWNFzIP4IvhaqFMj-83BjU/edit#gid=214001001&amp;range=A"&amp;(MATCH("M-PARITY-DEPTH",Catalogue!$A$4:$A$181,0)+3),"M-PARITY-DEPTH"),IF(COUNTIF(Catalogue!$A$4:$A$181,"M-PARITY-DEPTH")=0,"MISSING CATALOGUE ID: M-PARITY-DEPTH","DUPLICATE CATALOGUE ID: M-PARITY-DEPTH"))</f>
        <v>M-PARITY-DEPTH</v>
      </c>
      <c r="S89" s="21" t="s">
        <v>1795</v>
      </c>
      <c r="T89" s="21" t="s">
        <v>2120</v>
      </c>
      <c r="U89" s="36">
        <v>42.0</v>
      </c>
      <c r="V89" s="23" t="s">
        <v>2245</v>
      </c>
      <c r="W89" s="23" t="s">
        <v>2137</v>
      </c>
      <c r="X89" s="23" t="s">
        <v>1320</v>
      </c>
      <c r="Y89" s="23" t="s">
        <v>3369</v>
      </c>
      <c r="Z89" s="23" t="s">
        <v>2248</v>
      </c>
    </row>
    <row r="90">
      <c r="A90" s="21" t="s">
        <v>1361</v>
      </c>
      <c r="B90" s="21" t="s">
        <v>2077</v>
      </c>
      <c r="C90" s="21" t="s">
        <v>3840</v>
      </c>
      <c r="D90" s="21" t="s">
        <v>2016</v>
      </c>
      <c r="E90" s="21" t="s">
        <v>3842</v>
      </c>
      <c r="F90" s="21" t="s">
        <v>3317</v>
      </c>
      <c r="G90" s="21" t="s">
        <v>2079</v>
      </c>
      <c r="H90" s="21" t="s">
        <v>3318</v>
      </c>
      <c r="I90" s="21" t="s">
        <v>2253</v>
      </c>
      <c r="J90" s="21" t="s">
        <v>3844</v>
      </c>
      <c r="K90" s="21" t="s">
        <v>2256</v>
      </c>
      <c r="L90" s="21" t="s">
        <v>3845</v>
      </c>
      <c r="M90" s="21" t="s">
        <v>3846</v>
      </c>
      <c r="N90" s="21" t="s">
        <v>3847</v>
      </c>
      <c r="O90" s="21" t="s">
        <v>3325</v>
      </c>
      <c r="P90" s="21" t="s">
        <v>2262</v>
      </c>
      <c r="Q90" s="21" t="s">
        <v>3850</v>
      </c>
      <c r="R90" s="37" t="str">
        <f>IF(COUNTIF(Catalogue!$A$4:$A$181,"M-PERMUTATION-DISPLACEMENT")=1,HYPERLINK("https://docs.google.com/spreadsheets/d/1BHaGJHkXxf_UfZdyTKF2zrWNFzIP4IvhaqFMj-83BjU/edit#gid=214001001&amp;range=A"&amp;(MATCH("M-PERMUTATION-DISPLACEMENT",Catalogue!$A$4:$A$181,0)+3),"M-PERMUTATION-DISPLACEMENT"),IF(COUNTIF(Catalogue!$A$4:$A$181,"M-PERMUTATION-DISPLACEMENT")=0,"MISSING CATALOGUE ID: M-PERMUTATION-DISPLACEMENT","DUPLICATE CATALOGUE ID: M-PERMUTATION-DISPLACEMENT"))</f>
        <v>M-PERMUTATION-DISPLACEMENT</v>
      </c>
      <c r="S90" s="21" t="s">
        <v>1795</v>
      </c>
      <c r="T90" s="21" t="s">
        <v>2120</v>
      </c>
      <c r="U90" s="36">
        <v>42.0</v>
      </c>
      <c r="V90" s="23" t="s">
        <v>2245</v>
      </c>
      <c r="W90" s="23" t="s">
        <v>2137</v>
      </c>
      <c r="X90" s="23" t="s">
        <v>1320</v>
      </c>
      <c r="Y90" s="23" t="s">
        <v>3869</v>
      </c>
      <c r="Z90" s="23" t="s">
        <v>1355</v>
      </c>
    </row>
    <row r="91">
      <c r="A91" s="21" t="s">
        <v>1361</v>
      </c>
      <c r="B91" s="21" t="s">
        <v>2077</v>
      </c>
      <c r="C91" s="21" t="s">
        <v>3870</v>
      </c>
      <c r="D91" s="21" t="s">
        <v>2016</v>
      </c>
      <c r="E91" s="21" t="s">
        <v>3872</v>
      </c>
      <c r="F91" s="21" t="s">
        <v>3453</v>
      </c>
      <c r="G91" s="21" t="s">
        <v>2079</v>
      </c>
      <c r="H91" s="21" t="s">
        <v>3318</v>
      </c>
      <c r="I91" s="21" t="s">
        <v>2253</v>
      </c>
      <c r="J91" s="21" t="s">
        <v>1793</v>
      </c>
      <c r="K91" s="21" t="s">
        <v>2256</v>
      </c>
      <c r="L91" s="21" t="s">
        <v>3875</v>
      </c>
      <c r="M91" s="21" t="s">
        <v>3876</v>
      </c>
      <c r="N91" s="21" t="s">
        <v>3877</v>
      </c>
      <c r="O91" s="21" t="s">
        <v>3456</v>
      </c>
      <c r="P91" s="21" t="s">
        <v>2603</v>
      </c>
      <c r="Q91" s="21" t="s">
        <v>3878</v>
      </c>
      <c r="R91" s="37" t="str">
        <f>IF(COUNTIF(Catalogue!$A$4:$A$181,"M-POSITIVE-PHASE")=1,HYPERLINK("https://docs.google.com/spreadsheets/d/1BHaGJHkXxf_UfZdyTKF2zrWNFzIP4IvhaqFMj-83BjU/edit#gid=214001001&amp;range=A"&amp;(MATCH("M-POSITIVE-PHASE",Catalogue!$A$4:$A$181,0)+3),"M-POSITIVE-PHASE"),IF(COUNTIF(Catalogue!$A$4:$A$181,"M-POSITIVE-PHASE")=0,"MISSING CATALOGUE ID: M-POSITIVE-PHASE","DUPLICATE CATALOGUE ID: M-POSITIVE-PHASE"))</f>
        <v>M-POSITIVE-PHASE</v>
      </c>
      <c r="S91" s="21" t="s">
        <v>1795</v>
      </c>
      <c r="T91" s="21" t="s">
        <v>2120</v>
      </c>
      <c r="U91" s="36">
        <v>42.0</v>
      </c>
      <c r="V91" s="23" t="s">
        <v>2245</v>
      </c>
      <c r="W91" s="23" t="s">
        <v>2137</v>
      </c>
      <c r="X91" s="23" t="s">
        <v>1320</v>
      </c>
      <c r="Y91" s="23" t="s">
        <v>3889</v>
      </c>
      <c r="Z91" s="23" t="s">
        <v>2248</v>
      </c>
    </row>
    <row r="92">
      <c r="A92" s="21" t="s">
        <v>1361</v>
      </c>
      <c r="B92" s="21" t="s">
        <v>2077</v>
      </c>
      <c r="C92" s="21" t="s">
        <v>3892</v>
      </c>
      <c r="D92" s="21" t="s">
        <v>2016</v>
      </c>
      <c r="E92" s="21" t="s">
        <v>3894</v>
      </c>
      <c r="F92" s="21" t="s">
        <v>3317</v>
      </c>
      <c r="G92" s="21" t="s">
        <v>2079</v>
      </c>
      <c r="H92" s="21" t="s">
        <v>3318</v>
      </c>
      <c r="I92" s="21" t="s">
        <v>2253</v>
      </c>
      <c r="J92" s="21" t="s">
        <v>1793</v>
      </c>
      <c r="K92" s="21" t="s">
        <v>2256</v>
      </c>
      <c r="L92" s="21" t="s">
        <v>3897</v>
      </c>
      <c r="M92" s="21" t="s">
        <v>3898</v>
      </c>
      <c r="N92" s="21" t="s">
        <v>3899</v>
      </c>
      <c r="O92" s="21" t="s">
        <v>3325</v>
      </c>
      <c r="P92" s="21" t="s">
        <v>2262</v>
      </c>
      <c r="Q92" s="21" t="s">
        <v>3900</v>
      </c>
      <c r="R92" s="37" t="str">
        <f>IF(COUNTIF(Catalogue!$A$4:$A$181,"M-RECTANGLE-TILING")=1,HYPERLINK("https://docs.google.com/spreadsheets/d/1BHaGJHkXxf_UfZdyTKF2zrWNFzIP4IvhaqFMj-83BjU/edit#gid=214001001&amp;range=A"&amp;(MATCH("M-RECTANGLE-TILING",Catalogue!$A$4:$A$181,0)+3),"M-RECTANGLE-TILING"),IF(COUNTIF(Catalogue!$A$4:$A$181,"M-RECTANGLE-TILING")=0,"MISSING CATALOGUE ID: M-RECTANGLE-TILING","DUPLICATE CATALOGUE ID: M-RECTANGLE-TILING"))</f>
        <v>M-RECTANGLE-TILING</v>
      </c>
      <c r="S92" s="21" t="s">
        <v>1795</v>
      </c>
      <c r="T92" s="21" t="s">
        <v>2120</v>
      </c>
      <c r="U92" s="36">
        <v>42.0</v>
      </c>
      <c r="V92" s="23" t="s">
        <v>2245</v>
      </c>
      <c r="W92" s="23" t="s">
        <v>2137</v>
      </c>
      <c r="X92" s="23" t="s">
        <v>1320</v>
      </c>
      <c r="Y92" s="23" t="s">
        <v>3902</v>
      </c>
      <c r="Z92" s="23" t="s">
        <v>2248</v>
      </c>
    </row>
    <row r="93">
      <c r="A93" s="21" t="s">
        <v>1361</v>
      </c>
      <c r="B93" s="21" t="s">
        <v>2077</v>
      </c>
      <c r="C93" s="21" t="s">
        <v>3903</v>
      </c>
      <c r="D93" s="21" t="s">
        <v>2016</v>
      </c>
      <c r="E93" s="21" t="s">
        <v>3904</v>
      </c>
      <c r="F93" s="21" t="s">
        <v>3317</v>
      </c>
      <c r="G93" s="21" t="s">
        <v>2079</v>
      </c>
      <c r="H93" s="21" t="s">
        <v>3318</v>
      </c>
      <c r="I93" s="21" t="s">
        <v>2253</v>
      </c>
      <c r="J93" s="21" t="s">
        <v>1793</v>
      </c>
      <c r="K93" s="21" t="s">
        <v>2256</v>
      </c>
      <c r="L93" s="21" t="s">
        <v>3905</v>
      </c>
      <c r="M93" s="21" t="s">
        <v>3906</v>
      </c>
      <c r="N93" s="21" t="s">
        <v>3907</v>
      </c>
      <c r="O93" s="21" t="s">
        <v>3325</v>
      </c>
      <c r="P93" s="21" t="s">
        <v>2262</v>
      </c>
      <c r="Q93" s="21" t="s">
        <v>3909</v>
      </c>
      <c r="R93" s="37" t="str">
        <f>IF(COUNTIF(Catalogue!$A$4:$A$181,"M-REPEATED-BITREV")=1,HYPERLINK("https://docs.google.com/spreadsheets/d/1BHaGJHkXxf_UfZdyTKF2zrWNFzIP4IvhaqFMj-83BjU/edit#gid=214001001&amp;range=A"&amp;(MATCH("M-REPEATED-BITREV",Catalogue!$A$4:$A$181,0)+3),"M-REPEATED-BITREV"),IF(COUNTIF(Catalogue!$A$4:$A$181,"M-REPEATED-BITREV")=0,"MISSING CATALOGUE ID: M-REPEATED-BITREV","DUPLICATE CATALOGUE ID: M-REPEATED-BITREV"))</f>
        <v>M-REPEATED-BITREV</v>
      </c>
      <c r="S93" s="21" t="s">
        <v>1795</v>
      </c>
      <c r="T93" s="21" t="s">
        <v>2120</v>
      </c>
      <c r="U93" s="36">
        <v>42.0</v>
      </c>
      <c r="V93" s="23" t="s">
        <v>2245</v>
      </c>
      <c r="W93" s="23" t="s">
        <v>2137</v>
      </c>
      <c r="X93" s="23" t="s">
        <v>1320</v>
      </c>
      <c r="Y93" s="23" t="s">
        <v>3920</v>
      </c>
      <c r="Z93" s="23" t="s">
        <v>2248</v>
      </c>
    </row>
    <row r="94">
      <c r="A94" s="21" t="s">
        <v>1361</v>
      </c>
      <c r="B94" s="21" t="s">
        <v>2077</v>
      </c>
      <c r="C94" s="21" t="s">
        <v>3921</v>
      </c>
      <c r="D94" s="21" t="s">
        <v>2016</v>
      </c>
      <c r="E94" s="21" t="s">
        <v>3922</v>
      </c>
      <c r="F94" s="21" t="s">
        <v>3453</v>
      </c>
      <c r="G94" s="21" t="s">
        <v>2079</v>
      </c>
      <c r="H94" s="21" t="s">
        <v>3318</v>
      </c>
      <c r="I94" s="21" t="s">
        <v>2253</v>
      </c>
      <c r="J94" s="21" t="s">
        <v>1793</v>
      </c>
      <c r="K94" s="21" t="s">
        <v>2256</v>
      </c>
      <c r="L94" s="21" t="s">
        <v>3924</v>
      </c>
      <c r="M94" s="21" t="s">
        <v>3925</v>
      </c>
      <c r="N94" s="21" t="s">
        <v>3926</v>
      </c>
      <c r="O94" s="21" t="s">
        <v>3456</v>
      </c>
      <c r="P94" s="21" t="s">
        <v>2603</v>
      </c>
      <c r="Q94" s="21" t="s">
        <v>3927</v>
      </c>
      <c r="R94" s="37" t="str">
        <f>IF(COUNTIF(Catalogue!$A$4:$A$181,"M-SEED-BALANCE")=1,HYPERLINK("https://docs.google.com/spreadsheets/d/1BHaGJHkXxf_UfZdyTKF2zrWNFzIP4IvhaqFMj-83BjU/edit#gid=214001001&amp;range=A"&amp;(MATCH("M-SEED-BALANCE",Catalogue!$A$4:$A$181,0)+3),"M-SEED-BALANCE"),IF(COUNTIF(Catalogue!$A$4:$A$181,"M-SEED-BALANCE")=0,"MISSING CATALOGUE ID: M-SEED-BALANCE","DUPLICATE CATALOGUE ID: M-SEED-BALANCE"))</f>
        <v>M-SEED-BALANCE</v>
      </c>
      <c r="S94" s="21" t="s">
        <v>1795</v>
      </c>
      <c r="T94" s="21" t="s">
        <v>2120</v>
      </c>
      <c r="U94" s="36">
        <v>42.0</v>
      </c>
      <c r="V94" s="23" t="s">
        <v>2245</v>
      </c>
      <c r="W94" s="23" t="s">
        <v>2137</v>
      </c>
      <c r="X94" s="23" t="s">
        <v>1320</v>
      </c>
      <c r="Y94" s="23" t="s">
        <v>3939</v>
      </c>
      <c r="Z94" s="23" t="s">
        <v>2248</v>
      </c>
    </row>
    <row r="95">
      <c r="A95" s="21" t="s">
        <v>1361</v>
      </c>
      <c r="B95" s="21" t="s">
        <v>2077</v>
      </c>
      <c r="C95" s="21" t="s">
        <v>3940</v>
      </c>
      <c r="D95" s="21" t="s">
        <v>2016</v>
      </c>
      <c r="E95" s="21" t="s">
        <v>3941</v>
      </c>
      <c r="F95" s="21" t="s">
        <v>3317</v>
      </c>
      <c r="G95" s="21" t="s">
        <v>2079</v>
      </c>
      <c r="H95" s="21" t="s">
        <v>3318</v>
      </c>
      <c r="I95" s="21" t="s">
        <v>2253</v>
      </c>
      <c r="J95" s="21" t="s">
        <v>1793</v>
      </c>
      <c r="K95" s="21" t="s">
        <v>2256</v>
      </c>
      <c r="L95" s="21" t="s">
        <v>3944</v>
      </c>
      <c r="M95" s="21" t="s">
        <v>3945</v>
      </c>
      <c r="N95" s="21" t="s">
        <v>3947</v>
      </c>
      <c r="O95" s="21" t="s">
        <v>3325</v>
      </c>
      <c r="P95" s="21" t="s">
        <v>2262</v>
      </c>
      <c r="Q95" s="21" t="s">
        <v>3948</v>
      </c>
      <c r="R95" s="37" t="str">
        <f>IF(COUNTIF(Catalogue!$A$4:$A$181,"M-SORTING-RANK")=1,HYPERLINK("https://docs.google.com/spreadsheets/d/1BHaGJHkXxf_UfZdyTKF2zrWNFzIP4IvhaqFMj-83BjU/edit#gid=214001001&amp;range=A"&amp;(MATCH("M-SORTING-RANK",Catalogue!$A$4:$A$181,0)+3),"M-SORTING-RANK"),IF(COUNTIF(Catalogue!$A$4:$A$181,"M-SORTING-RANK")=0,"MISSING CATALOGUE ID: M-SORTING-RANK","DUPLICATE CATALOGUE ID: M-SORTING-RANK"))</f>
        <v>M-SORTING-RANK</v>
      </c>
      <c r="S95" s="21" t="s">
        <v>1795</v>
      </c>
      <c r="T95" s="21" t="s">
        <v>2120</v>
      </c>
      <c r="U95" s="36">
        <v>42.0</v>
      </c>
      <c r="V95" s="23" t="s">
        <v>2245</v>
      </c>
      <c r="W95" s="23" t="s">
        <v>2137</v>
      </c>
      <c r="X95" s="23" t="s">
        <v>1320</v>
      </c>
      <c r="Y95" s="23" t="s">
        <v>3972</v>
      </c>
      <c r="Z95" s="23" t="s">
        <v>2248</v>
      </c>
    </row>
    <row r="96">
      <c r="A96" s="21" t="s">
        <v>1361</v>
      </c>
      <c r="B96" s="21" t="s">
        <v>2077</v>
      </c>
      <c r="C96" s="21" t="s">
        <v>3974</v>
      </c>
      <c r="D96" s="21" t="s">
        <v>2016</v>
      </c>
      <c r="E96" s="21" t="s">
        <v>3975</v>
      </c>
      <c r="F96" s="21" t="s">
        <v>3317</v>
      </c>
      <c r="G96" s="21" t="s">
        <v>2079</v>
      </c>
      <c r="H96" s="21" t="s">
        <v>3318</v>
      </c>
      <c r="I96" s="21" t="s">
        <v>2253</v>
      </c>
      <c r="J96" s="21" t="s">
        <v>1793</v>
      </c>
      <c r="K96" s="21" t="s">
        <v>2256</v>
      </c>
      <c r="L96" s="21" t="s">
        <v>3980</v>
      </c>
      <c r="M96" s="21" t="s">
        <v>3981</v>
      </c>
      <c r="N96" s="21" t="s">
        <v>3982</v>
      </c>
      <c r="O96" s="21" t="s">
        <v>3325</v>
      </c>
      <c r="P96" s="21" t="s">
        <v>2262</v>
      </c>
      <c r="Q96" s="21" t="s">
        <v>3985</v>
      </c>
      <c r="R96" s="37" t="str">
        <f>IF(COUNTIF(Catalogue!$A$4:$A$181,"M-SPARSE-BRIDGE")=1,HYPERLINK("https://docs.google.com/spreadsheets/d/1BHaGJHkXxf_UfZdyTKF2zrWNFzIP4IvhaqFMj-83BjU/edit#gid=214001001&amp;range=A"&amp;(MATCH("M-SPARSE-BRIDGE",Catalogue!$A$4:$A$181,0)+3),"M-SPARSE-BRIDGE"),IF(COUNTIF(Catalogue!$A$4:$A$181,"M-SPARSE-BRIDGE")=0,"MISSING CATALOGUE ID: M-SPARSE-BRIDGE","DUPLICATE CATALOGUE ID: M-SPARSE-BRIDGE"))</f>
        <v>M-SPARSE-BRIDGE</v>
      </c>
      <c r="S96" s="21" t="s">
        <v>1795</v>
      </c>
      <c r="T96" s="21" t="s">
        <v>2120</v>
      </c>
      <c r="U96" s="36">
        <v>42.0</v>
      </c>
      <c r="V96" s="23" t="s">
        <v>2245</v>
      </c>
      <c r="W96" s="23" t="s">
        <v>2137</v>
      </c>
      <c r="X96" s="23" t="s">
        <v>1320</v>
      </c>
      <c r="Y96" s="23" t="s">
        <v>3994</v>
      </c>
      <c r="Z96" s="23" t="s">
        <v>2248</v>
      </c>
    </row>
    <row r="97">
      <c r="A97" s="21" t="s">
        <v>1361</v>
      </c>
      <c r="B97" s="21" t="s">
        <v>2077</v>
      </c>
      <c r="C97" s="21" t="s">
        <v>3752</v>
      </c>
      <c r="D97" s="21" t="s">
        <v>2016</v>
      </c>
      <c r="E97" s="21" t="s">
        <v>3755</v>
      </c>
      <c r="F97" s="21" t="s">
        <v>3453</v>
      </c>
      <c r="G97" s="21" t="s">
        <v>2079</v>
      </c>
      <c r="H97" s="21" t="s">
        <v>3318</v>
      </c>
      <c r="I97" s="21" t="s">
        <v>2253</v>
      </c>
      <c r="J97" s="21" t="s">
        <v>1793</v>
      </c>
      <c r="K97" s="21" t="s">
        <v>2256</v>
      </c>
      <c r="L97" s="21" t="s">
        <v>3756</v>
      </c>
      <c r="M97" s="21" t="s">
        <v>3759</v>
      </c>
      <c r="N97" s="21" t="s">
        <v>3998</v>
      </c>
      <c r="O97" s="21" t="s">
        <v>3456</v>
      </c>
      <c r="P97" s="21" t="s">
        <v>2603</v>
      </c>
      <c r="Q97" s="21" t="s">
        <v>3999</v>
      </c>
      <c r="R97" s="37" t="str">
        <f>IF(COUNTIF(Catalogue!$A$4:$A$181,"M-SPARSE-DEFECT")=1,HYPERLINK("https://docs.google.com/spreadsheets/d/1BHaGJHkXxf_UfZdyTKF2zrWNFzIP4IvhaqFMj-83BjU/edit#gid=214001001&amp;range=A"&amp;(MATCH("M-SPARSE-DEFECT",Catalogue!$A$4:$A$181,0)+3),"M-SPARSE-DEFECT"),IF(COUNTIF(Catalogue!$A$4:$A$181,"M-SPARSE-DEFECT")=0,"MISSING CATALOGUE ID: M-SPARSE-DEFECT","DUPLICATE CATALOGUE ID: M-SPARSE-DEFECT"))</f>
        <v>M-SPARSE-DEFECT</v>
      </c>
      <c r="S97" s="21" t="s">
        <v>1795</v>
      </c>
      <c r="T97" s="21" t="s">
        <v>2120</v>
      </c>
      <c r="U97" s="36">
        <v>42.0</v>
      </c>
      <c r="V97" s="23" t="s">
        <v>2245</v>
      </c>
      <c r="W97" s="23" t="s">
        <v>2137</v>
      </c>
      <c r="X97" s="23" t="s">
        <v>1320</v>
      </c>
      <c r="Y97" s="23" t="s">
        <v>3793</v>
      </c>
      <c r="Z97" s="23" t="s">
        <v>2248</v>
      </c>
    </row>
    <row r="98">
      <c r="A98" s="21" t="s">
        <v>1361</v>
      </c>
      <c r="B98" s="21" t="s">
        <v>2077</v>
      </c>
      <c r="C98" s="21" t="s">
        <v>4009</v>
      </c>
      <c r="D98" s="21" t="s">
        <v>2016</v>
      </c>
      <c r="E98" s="21" t="s">
        <v>4011</v>
      </c>
      <c r="F98" s="21" t="s">
        <v>3317</v>
      </c>
      <c r="G98" s="21" t="s">
        <v>2079</v>
      </c>
      <c r="H98" s="21" t="s">
        <v>3318</v>
      </c>
      <c r="I98" s="21" t="s">
        <v>2253</v>
      </c>
      <c r="J98" s="23" t="s">
        <v>4012</v>
      </c>
      <c r="K98" s="23" t="s">
        <v>4013</v>
      </c>
      <c r="L98" s="21" t="s">
        <v>4014</v>
      </c>
      <c r="M98" s="21" t="s">
        <v>4015</v>
      </c>
      <c r="N98" s="23" t="s">
        <v>4016</v>
      </c>
      <c r="O98" s="21" t="s">
        <v>3325</v>
      </c>
      <c r="P98" s="21" t="s">
        <v>2262</v>
      </c>
      <c r="Q98" s="23" t="s">
        <v>4018</v>
      </c>
      <c r="R98" s="37" t="str">
        <f>IF(COUNTIF(Catalogue!$A$4:$A$181,"M-SPARSE-PREFIX")=1,HYPERLINK("https://docs.google.com/spreadsheets/d/1BHaGJHkXxf_UfZdyTKF2zrWNFzIP4IvhaqFMj-83BjU/edit#gid=214001001&amp;range=A"&amp;(MATCH("M-SPARSE-PREFIX",Catalogue!$A$4:$A$181,0)+3),"M-SPARSE-PREFIX"),IF(COUNTIF(Catalogue!$A$4:$A$181,"M-SPARSE-PREFIX")=0,"MISSING CATALOGUE ID: M-SPARSE-PREFIX","DUPLICATE CATALOGUE ID: M-SPARSE-PREFIX"))</f>
        <v>M-SPARSE-PREFIX</v>
      </c>
      <c r="S98" s="21" t="s">
        <v>1795</v>
      </c>
      <c r="T98" s="21" t="s">
        <v>2120</v>
      </c>
      <c r="U98" s="36">
        <v>42.0</v>
      </c>
      <c r="V98" s="23" t="s">
        <v>2245</v>
      </c>
      <c r="W98" s="23" t="s">
        <v>2137</v>
      </c>
      <c r="X98" s="23" t="s">
        <v>1320</v>
      </c>
      <c r="Y98" s="23" t="s">
        <v>4032</v>
      </c>
      <c r="Z98" s="23" t="s">
        <v>2248</v>
      </c>
    </row>
    <row r="99">
      <c r="A99" s="21" t="s">
        <v>1361</v>
      </c>
      <c r="B99" s="21" t="s">
        <v>2077</v>
      </c>
      <c r="C99" s="21" t="s">
        <v>4033</v>
      </c>
      <c r="D99" s="21" t="s">
        <v>2016</v>
      </c>
      <c r="E99" s="21" t="s">
        <v>4035</v>
      </c>
      <c r="F99" s="21" t="s">
        <v>3317</v>
      </c>
      <c r="G99" s="21" t="s">
        <v>2079</v>
      </c>
      <c r="H99" s="21" t="s">
        <v>3318</v>
      </c>
      <c r="I99" s="21" t="s">
        <v>2253</v>
      </c>
      <c r="J99" s="21" t="s">
        <v>1793</v>
      </c>
      <c r="K99" s="21" t="s">
        <v>2256</v>
      </c>
      <c r="L99" s="21" t="s">
        <v>4039</v>
      </c>
      <c r="M99" s="21" t="s">
        <v>4040</v>
      </c>
      <c r="N99" s="21" t="s">
        <v>4042</v>
      </c>
      <c r="O99" s="21" t="s">
        <v>3325</v>
      </c>
      <c r="P99" s="21" t="s">
        <v>2262</v>
      </c>
      <c r="Q99" s="21" t="s">
        <v>4045</v>
      </c>
      <c r="R99" s="37" t="str">
        <f>IF(COUNTIF(Catalogue!$A$4:$A$181,"M-STRIPED-BANK")=1,HYPERLINK("https://docs.google.com/spreadsheets/d/1BHaGJHkXxf_UfZdyTKF2zrWNFzIP4IvhaqFMj-83BjU/edit#gid=214001001&amp;range=A"&amp;(MATCH("M-STRIPED-BANK",Catalogue!$A$4:$A$181,0)+3),"M-STRIPED-BANK"),IF(COUNTIF(Catalogue!$A$4:$A$181,"M-STRIPED-BANK")=0,"MISSING CATALOGUE ID: M-STRIPED-BANK","DUPLICATE CATALOGUE ID: M-STRIPED-BANK"))</f>
        <v>M-STRIPED-BANK</v>
      </c>
      <c r="S99" s="21" t="s">
        <v>1795</v>
      </c>
      <c r="T99" s="21" t="s">
        <v>2120</v>
      </c>
      <c r="U99" s="36">
        <v>42.0</v>
      </c>
      <c r="V99" s="23" t="s">
        <v>2245</v>
      </c>
      <c r="W99" s="23" t="s">
        <v>2137</v>
      </c>
      <c r="X99" s="23" t="s">
        <v>1320</v>
      </c>
      <c r="Y99" s="23" t="s">
        <v>4061</v>
      </c>
      <c r="Z99" s="23" t="s">
        <v>2248</v>
      </c>
    </row>
    <row r="100">
      <c r="A100" s="21" t="s">
        <v>1361</v>
      </c>
      <c r="B100" s="21" t="s">
        <v>2077</v>
      </c>
      <c r="C100" s="21" t="s">
        <v>3666</v>
      </c>
      <c r="D100" s="21" t="s">
        <v>2016</v>
      </c>
      <c r="E100" s="21" t="s">
        <v>3672</v>
      </c>
      <c r="F100" s="21" t="s">
        <v>3453</v>
      </c>
      <c r="G100" s="21" t="s">
        <v>2079</v>
      </c>
      <c r="H100" s="21" t="s">
        <v>3318</v>
      </c>
      <c r="I100" s="21" t="s">
        <v>2253</v>
      </c>
      <c r="J100" s="21" t="s">
        <v>1793</v>
      </c>
      <c r="K100" s="21" t="s">
        <v>2256</v>
      </c>
      <c r="L100" s="21" t="s">
        <v>3675</v>
      </c>
      <c r="M100" s="21" t="s">
        <v>3677</v>
      </c>
      <c r="N100" s="21" t="s">
        <v>4067</v>
      </c>
      <c r="O100" s="21" t="s">
        <v>3456</v>
      </c>
      <c r="P100" s="21" t="s">
        <v>2603</v>
      </c>
      <c r="Q100" s="21" t="s">
        <v>4068</v>
      </c>
      <c r="R100" s="37" t="str">
        <f>IF(COUNTIF(Catalogue!$A$4:$A$181,"M-SYMMETRY")=1,HYPERLINK("https://docs.google.com/spreadsheets/d/1BHaGJHkXxf_UfZdyTKF2zrWNFzIP4IvhaqFMj-83BjU/edit#gid=214001001&amp;range=A"&amp;(MATCH("M-SYMMETRY",Catalogue!$A$4:$A$181,0)+3),"M-SYMMETRY"),IF(COUNTIF(Catalogue!$A$4:$A$181,"M-SYMMETRY")=0,"MISSING CATALOGUE ID: M-SYMMETRY","DUPLICATE CATALOGUE ID: M-SYMMETRY"))</f>
        <v>M-SYMMETRY</v>
      </c>
      <c r="S100" s="21" t="s">
        <v>1795</v>
      </c>
      <c r="T100" s="21" t="s">
        <v>2120</v>
      </c>
      <c r="U100" s="36">
        <v>42.0</v>
      </c>
      <c r="V100" s="23" t="s">
        <v>2245</v>
      </c>
      <c r="W100" s="23" t="s">
        <v>2137</v>
      </c>
      <c r="X100" s="23" t="s">
        <v>1320</v>
      </c>
      <c r="Y100" s="23" t="s">
        <v>3696</v>
      </c>
      <c r="Z100" s="23" t="s">
        <v>2248</v>
      </c>
    </row>
    <row r="101">
      <c r="A101" s="21" t="s">
        <v>1361</v>
      </c>
      <c r="B101" s="21" t="s">
        <v>2077</v>
      </c>
      <c r="C101" s="21" t="s">
        <v>3849</v>
      </c>
      <c r="D101" s="21" t="s">
        <v>2016</v>
      </c>
      <c r="E101" s="21" t="s">
        <v>3854</v>
      </c>
      <c r="F101" s="21" t="s">
        <v>3317</v>
      </c>
      <c r="G101" s="21" t="s">
        <v>2079</v>
      </c>
      <c r="H101" s="21" t="s">
        <v>3318</v>
      </c>
      <c r="I101" s="21" t="s">
        <v>2253</v>
      </c>
      <c r="J101" s="21" t="s">
        <v>1793</v>
      </c>
      <c r="K101" s="21" t="s">
        <v>2256</v>
      </c>
      <c r="L101" s="21" t="s">
        <v>3860</v>
      </c>
      <c r="M101" s="21" t="s">
        <v>3862</v>
      </c>
      <c r="N101" s="21" t="s">
        <v>4085</v>
      </c>
      <c r="O101" s="21" t="s">
        <v>3325</v>
      </c>
      <c r="P101" s="21" t="s">
        <v>2262</v>
      </c>
      <c r="Q101" s="21" t="s">
        <v>4088</v>
      </c>
      <c r="R101" s="37" t="str">
        <f>IF(COUNTIF(Catalogue!$A$4:$A$181,"M-TENSOR-CUT")=1,HYPERLINK("https://docs.google.com/spreadsheets/d/1BHaGJHkXxf_UfZdyTKF2zrWNFzIP4IvhaqFMj-83BjU/edit#gid=214001001&amp;range=A"&amp;(MATCH("M-TENSOR-CUT",Catalogue!$A$4:$A$181,0)+3),"M-TENSOR-CUT"),IF(COUNTIF(Catalogue!$A$4:$A$181,"M-TENSOR-CUT")=0,"MISSING CATALOGUE ID: M-TENSOR-CUT","DUPLICATE CATALOGUE ID: M-TENSOR-CUT"))</f>
        <v>M-TENSOR-CUT</v>
      </c>
      <c r="S101" s="21" t="s">
        <v>1795</v>
      </c>
      <c r="T101" s="21" t="s">
        <v>2120</v>
      </c>
      <c r="U101" s="36">
        <v>42.0</v>
      </c>
      <c r="V101" s="23" t="s">
        <v>2245</v>
      </c>
      <c r="W101" s="23" t="s">
        <v>2137</v>
      </c>
      <c r="X101" s="23" t="s">
        <v>1320</v>
      </c>
      <c r="Y101" s="23" t="s">
        <v>3896</v>
      </c>
      <c r="Z101" s="23" t="s">
        <v>2248</v>
      </c>
    </row>
    <row r="102">
      <c r="A102" s="21" t="s">
        <v>1361</v>
      </c>
      <c r="B102" s="21" t="s">
        <v>2077</v>
      </c>
      <c r="C102" s="21" t="s">
        <v>3632</v>
      </c>
      <c r="D102" s="21" t="s">
        <v>2016</v>
      </c>
      <c r="E102" s="21" t="s">
        <v>3635</v>
      </c>
      <c r="F102" s="21" t="s">
        <v>3317</v>
      </c>
      <c r="G102" s="21" t="s">
        <v>2079</v>
      </c>
      <c r="H102" s="21" t="s">
        <v>3318</v>
      </c>
      <c r="I102" s="21" t="s">
        <v>2253</v>
      </c>
      <c r="J102" s="21" t="s">
        <v>1793</v>
      </c>
      <c r="K102" s="21" t="s">
        <v>2256</v>
      </c>
      <c r="L102" s="21" t="s">
        <v>3640</v>
      </c>
      <c r="M102" s="21" t="s">
        <v>3642</v>
      </c>
      <c r="N102" s="21" t="s">
        <v>4111</v>
      </c>
      <c r="O102" s="21" t="s">
        <v>3325</v>
      </c>
      <c r="P102" s="21" t="s">
        <v>2262</v>
      </c>
      <c r="Q102" s="21" t="s">
        <v>4113</v>
      </c>
      <c r="R102" s="37" t="str">
        <f>IF(COUNTIF(Catalogue!$A$4:$A$181,"M-TRANSVERSE")=1,HYPERLINK("https://docs.google.com/spreadsheets/d/1BHaGJHkXxf_UfZdyTKF2zrWNFzIP4IvhaqFMj-83BjU/edit#gid=214001001&amp;range=A"&amp;(MATCH("M-TRANSVERSE",Catalogue!$A$4:$A$181,0)+3),"M-TRANSVERSE"),IF(COUNTIF(Catalogue!$A$4:$A$181,"M-TRANSVERSE")=0,"MISSING CATALOGUE ID: M-TRANSVERSE","DUPLICATE CATALOGUE ID: M-TRANSVERSE"))</f>
        <v>M-TRANSVERSE</v>
      </c>
      <c r="S102" s="21" t="s">
        <v>1795</v>
      </c>
      <c r="T102" s="21" t="s">
        <v>2120</v>
      </c>
      <c r="U102" s="36">
        <v>42.0</v>
      </c>
      <c r="V102" s="23" t="s">
        <v>2245</v>
      </c>
      <c r="W102" s="23" t="s">
        <v>2137</v>
      </c>
      <c r="X102" s="23" t="s">
        <v>1320</v>
      </c>
      <c r="Y102" s="23" t="s">
        <v>3655</v>
      </c>
      <c r="Z102" s="23" t="s">
        <v>2248</v>
      </c>
    </row>
    <row r="103">
      <c r="A103" s="21" t="s">
        <v>1361</v>
      </c>
      <c r="B103" s="21" t="s">
        <v>2077</v>
      </c>
      <c r="C103" s="21" t="s">
        <v>4131</v>
      </c>
      <c r="D103" s="21" t="s">
        <v>2016</v>
      </c>
      <c r="E103" s="21" t="s">
        <v>4132</v>
      </c>
      <c r="F103" s="21" t="s">
        <v>3317</v>
      </c>
      <c r="G103" s="21" t="s">
        <v>2079</v>
      </c>
      <c r="H103" s="21" t="s">
        <v>3318</v>
      </c>
      <c r="I103" s="21" t="s">
        <v>2253</v>
      </c>
      <c r="J103" s="21" t="s">
        <v>1793</v>
      </c>
      <c r="K103" s="21" t="s">
        <v>2256</v>
      </c>
      <c r="L103" s="21" t="s">
        <v>4135</v>
      </c>
      <c r="M103" s="21" t="s">
        <v>4137</v>
      </c>
      <c r="N103" s="21" t="s">
        <v>4138</v>
      </c>
      <c r="O103" s="21" t="s">
        <v>3325</v>
      </c>
      <c r="P103" s="21" t="s">
        <v>2262</v>
      </c>
      <c r="Q103" s="21" t="s">
        <v>4139</v>
      </c>
      <c r="R103" s="37" t="str">
        <f>IF(COUNTIF(Catalogue!$A$4:$A$181,"M-TWISTED-DISPLACEMENT")=1,HYPERLINK("https://docs.google.com/spreadsheets/d/1BHaGJHkXxf_UfZdyTKF2zrWNFzIP4IvhaqFMj-83BjU/edit#gid=214001001&amp;range=A"&amp;(MATCH("M-TWISTED-DISPLACEMENT",Catalogue!$A$4:$A$181,0)+3),"M-TWISTED-DISPLACEMENT"),IF(COUNTIF(Catalogue!$A$4:$A$181,"M-TWISTED-DISPLACEMENT")=0,"MISSING CATALOGUE ID: M-TWISTED-DISPLACEMENT","DUPLICATE CATALOGUE ID: M-TWISTED-DISPLACEMENT"))</f>
        <v>M-TWISTED-DISPLACEMENT</v>
      </c>
      <c r="S103" s="21" t="s">
        <v>1795</v>
      </c>
      <c r="T103" s="21" t="s">
        <v>2120</v>
      </c>
      <c r="U103" s="36">
        <v>42.0</v>
      </c>
      <c r="V103" s="23" t="s">
        <v>2245</v>
      </c>
      <c r="W103" s="23" t="s">
        <v>2137</v>
      </c>
      <c r="X103" s="23" t="s">
        <v>1320</v>
      </c>
      <c r="Y103" s="23" t="s">
        <v>4150</v>
      </c>
      <c r="Z103" s="23" t="s">
        <v>2248</v>
      </c>
    </row>
    <row r="104">
      <c r="A104" s="21" t="s">
        <v>1361</v>
      </c>
      <c r="B104" s="21" t="s">
        <v>2077</v>
      </c>
      <c r="C104" s="21" t="s">
        <v>4151</v>
      </c>
      <c r="D104" s="21" t="s">
        <v>2016</v>
      </c>
      <c r="E104" s="21" t="s">
        <v>4153</v>
      </c>
      <c r="F104" s="21" t="s">
        <v>3453</v>
      </c>
      <c r="G104" s="21" t="s">
        <v>2079</v>
      </c>
      <c r="H104" s="21" t="s">
        <v>3318</v>
      </c>
      <c r="I104" s="21" t="s">
        <v>2253</v>
      </c>
      <c r="J104" s="21" t="s">
        <v>4154</v>
      </c>
      <c r="K104" s="21" t="s">
        <v>2256</v>
      </c>
      <c r="L104" s="21" t="s">
        <v>4156</v>
      </c>
      <c r="M104" s="21" t="s">
        <v>4157</v>
      </c>
      <c r="N104" s="21" t="s">
        <v>4158</v>
      </c>
      <c r="O104" s="21" t="s">
        <v>3456</v>
      </c>
      <c r="P104" s="21" t="s">
        <v>2603</v>
      </c>
      <c r="Q104" s="21" t="s">
        <v>4160</v>
      </c>
      <c r="R104" s="37" t="str">
        <f>IF(COUNTIF(Catalogue!$A$4:$A$181,"M-TWO-SIDED-GAUGE")=1,HYPERLINK("https://docs.google.com/spreadsheets/d/1BHaGJHkXxf_UfZdyTKF2zrWNFzIP4IvhaqFMj-83BjU/edit#gid=214001001&amp;range=A"&amp;(MATCH("M-TWO-SIDED-GAUGE",Catalogue!$A$4:$A$181,0)+3),"M-TWO-SIDED-GAUGE"),IF(COUNTIF(Catalogue!$A$4:$A$181,"M-TWO-SIDED-GAUGE")=0,"MISSING CATALOGUE ID: M-TWO-SIDED-GAUGE","DUPLICATE CATALOGUE ID: M-TWO-SIDED-GAUGE"))</f>
        <v>M-TWO-SIDED-GAUGE</v>
      </c>
      <c r="S104" s="21" t="s">
        <v>1795</v>
      </c>
      <c r="T104" s="21" t="s">
        <v>2120</v>
      </c>
      <c r="U104" s="36">
        <v>42.0</v>
      </c>
      <c r="V104" s="23" t="s">
        <v>2245</v>
      </c>
      <c r="W104" s="23" t="s">
        <v>2137</v>
      </c>
      <c r="X104" s="23" t="s">
        <v>1320</v>
      </c>
      <c r="Y104" s="23" t="s">
        <v>4173</v>
      </c>
      <c r="Z104" s="23" t="s">
        <v>1355</v>
      </c>
    </row>
    <row r="105">
      <c r="A105" s="21" t="s">
        <v>1361</v>
      </c>
      <c r="B105" s="21" t="s">
        <v>2077</v>
      </c>
      <c r="C105" s="21" t="s">
        <v>3244</v>
      </c>
      <c r="D105" s="21" t="s">
        <v>2016</v>
      </c>
      <c r="E105" s="21" t="s">
        <v>3248</v>
      </c>
      <c r="F105" s="21" t="s">
        <v>3317</v>
      </c>
      <c r="G105" s="21" t="s">
        <v>2079</v>
      </c>
      <c r="H105" s="21" t="s">
        <v>3318</v>
      </c>
      <c r="I105" s="21" t="s">
        <v>2253</v>
      </c>
      <c r="J105" s="21" t="s">
        <v>1793</v>
      </c>
      <c r="K105" s="21" t="s">
        <v>2256</v>
      </c>
      <c r="L105" s="21" t="s">
        <v>3250</v>
      </c>
      <c r="M105" s="21" t="s">
        <v>3251</v>
      </c>
      <c r="N105" s="21" t="s">
        <v>4179</v>
      </c>
      <c r="O105" s="21" t="s">
        <v>3325</v>
      </c>
      <c r="P105" s="21" t="s">
        <v>2262</v>
      </c>
      <c r="Q105" s="21" t="s">
        <v>4180</v>
      </c>
      <c r="R105" s="37" t="str">
        <f>IF(COUNTIF(Catalogue!$A$4:$A$181,"M-TWO-STAGE")=1,HYPERLINK("https://docs.google.com/spreadsheets/d/1BHaGJHkXxf_UfZdyTKF2zrWNFzIP4IvhaqFMj-83BjU/edit#gid=214001001&amp;range=A"&amp;(MATCH("M-TWO-STAGE",Catalogue!$A$4:$A$181,0)+3),"M-TWO-STAGE"),IF(COUNTIF(Catalogue!$A$4:$A$181,"M-TWO-STAGE")=0,"MISSING CATALOGUE ID: M-TWO-STAGE","DUPLICATE CATALOGUE ID: M-TWO-STAGE"))</f>
        <v>M-TWO-STAGE</v>
      </c>
      <c r="S105" s="21" t="s">
        <v>1795</v>
      </c>
      <c r="T105" s="21" t="s">
        <v>2120</v>
      </c>
      <c r="U105" s="36">
        <v>42.0</v>
      </c>
      <c r="V105" s="23" t="s">
        <v>2245</v>
      </c>
      <c r="W105" s="23" t="s">
        <v>2137</v>
      </c>
      <c r="X105" s="23" t="s">
        <v>1320</v>
      </c>
      <c r="Y105" s="23" t="s">
        <v>3273</v>
      </c>
      <c r="Z105" s="23" t="s">
        <v>2248</v>
      </c>
    </row>
    <row r="106">
      <c r="A106" s="21" t="s">
        <v>1361</v>
      </c>
      <c r="B106" s="21" t="s">
        <v>2077</v>
      </c>
      <c r="C106" s="21" t="s">
        <v>3709</v>
      </c>
      <c r="D106" s="21" t="s">
        <v>2016</v>
      </c>
      <c r="E106" s="21" t="s">
        <v>3712</v>
      </c>
      <c r="F106" s="21" t="s">
        <v>3453</v>
      </c>
      <c r="G106" s="21" t="s">
        <v>2079</v>
      </c>
      <c r="H106" s="21" t="s">
        <v>3318</v>
      </c>
      <c r="I106" s="21" t="s">
        <v>2253</v>
      </c>
      <c r="J106" s="21" t="s">
        <v>4198</v>
      </c>
      <c r="K106" s="21" t="s">
        <v>2256</v>
      </c>
      <c r="L106" s="21" t="s">
        <v>3718</v>
      </c>
      <c r="M106" s="21" t="s">
        <v>3719</v>
      </c>
      <c r="N106" s="21" t="s">
        <v>4201</v>
      </c>
      <c r="O106" s="21" t="s">
        <v>3456</v>
      </c>
      <c r="P106" s="21" t="s">
        <v>2603</v>
      </c>
      <c r="Q106" s="21" t="s">
        <v>4203</v>
      </c>
      <c r="R106" s="37" t="str">
        <f>IF(COUNTIF(Catalogue!$A$4:$A$181,"M-WEYL-RESIDUAL")=1,HYPERLINK("https://docs.google.com/spreadsheets/d/1BHaGJHkXxf_UfZdyTKF2zrWNFzIP4IvhaqFMj-83BjU/edit#gid=214001001&amp;range=A"&amp;(MATCH("M-WEYL-RESIDUAL",Catalogue!$A$4:$A$181,0)+3),"M-WEYL-RESIDUAL"),IF(COUNTIF(Catalogue!$A$4:$A$181,"M-WEYL-RESIDUAL")=0,"MISSING CATALOGUE ID: M-WEYL-RESIDUAL","DUPLICATE CATALOGUE ID: M-WEYL-RESIDUAL"))</f>
        <v>M-WEYL-RESIDUAL</v>
      </c>
      <c r="S106" s="21" t="s">
        <v>1795</v>
      </c>
      <c r="T106" s="21" t="s">
        <v>2120</v>
      </c>
      <c r="U106" s="36">
        <v>42.0</v>
      </c>
      <c r="V106" s="23" t="s">
        <v>2245</v>
      </c>
      <c r="W106" s="23" t="s">
        <v>2137</v>
      </c>
      <c r="X106" s="23" t="s">
        <v>1320</v>
      </c>
      <c r="Y106" s="23" t="s">
        <v>3746</v>
      </c>
      <c r="Z106" s="23" t="s">
        <v>2248</v>
      </c>
    </row>
    <row r="107">
      <c r="A107" s="21" t="s">
        <v>1361</v>
      </c>
      <c r="B107" s="21" t="s">
        <v>2077</v>
      </c>
      <c r="C107" s="21" t="s">
        <v>3803</v>
      </c>
      <c r="D107" s="21" t="s">
        <v>2016</v>
      </c>
      <c r="E107" s="21" t="s">
        <v>3806</v>
      </c>
      <c r="F107" s="21" t="s">
        <v>3453</v>
      </c>
      <c r="G107" s="21" t="s">
        <v>2079</v>
      </c>
      <c r="H107" s="21" t="s">
        <v>3318</v>
      </c>
      <c r="I107" s="21" t="s">
        <v>2253</v>
      </c>
      <c r="J107" s="21" t="s">
        <v>4198</v>
      </c>
      <c r="K107" s="21" t="s">
        <v>2256</v>
      </c>
      <c r="L107" s="21" t="s">
        <v>3810</v>
      </c>
      <c r="M107" s="21" t="s">
        <v>3811</v>
      </c>
      <c r="N107" s="21" t="s">
        <v>4219</v>
      </c>
      <c r="O107" s="21" t="s">
        <v>3456</v>
      </c>
      <c r="P107" s="21" t="s">
        <v>2603</v>
      </c>
      <c r="Q107" s="21" t="s">
        <v>4221</v>
      </c>
      <c r="R107" s="37" t="str">
        <f>IF(COUNTIF(Catalogue!$A$4:$A$181,"M-WEYL-TWIRL")=1,HYPERLINK("https://docs.google.com/spreadsheets/d/1BHaGJHkXxf_UfZdyTKF2zrWNFzIP4IvhaqFMj-83BjU/edit#gid=214001001&amp;range=A"&amp;(MATCH("M-WEYL-TWIRL",Catalogue!$A$4:$A$181,0)+3),"M-WEYL-TWIRL"),IF(COUNTIF(Catalogue!$A$4:$A$181,"M-WEYL-TWIRL")=0,"MISSING CATALOGUE ID: M-WEYL-TWIRL","DUPLICATE CATALOGUE ID: M-WEYL-TWIRL"))</f>
        <v>M-WEYL-TWIRL</v>
      </c>
      <c r="S107" s="21" t="s">
        <v>1795</v>
      </c>
      <c r="T107" s="21" t="s">
        <v>2120</v>
      </c>
      <c r="U107" s="36">
        <v>42.0</v>
      </c>
      <c r="V107" s="23" t="s">
        <v>2245</v>
      </c>
      <c r="W107" s="23" t="s">
        <v>2137</v>
      </c>
      <c r="X107" s="23" t="s">
        <v>1320</v>
      </c>
      <c r="Y107" s="23" t="s">
        <v>3839</v>
      </c>
      <c r="Z107" s="23" t="s">
        <v>2248</v>
      </c>
    </row>
    <row r="108">
      <c r="A108" s="21" t="s">
        <v>1361</v>
      </c>
      <c r="B108" s="21" t="s">
        <v>2077</v>
      </c>
      <c r="C108" s="21" t="s">
        <v>4230</v>
      </c>
      <c r="D108" s="21" t="s">
        <v>2016</v>
      </c>
      <c r="E108" s="21" t="s">
        <v>4231</v>
      </c>
      <c r="F108" s="21" t="s">
        <v>3453</v>
      </c>
      <c r="G108" s="21" t="s">
        <v>2079</v>
      </c>
      <c r="H108" s="21" t="s">
        <v>3318</v>
      </c>
      <c r="I108" s="21" t="s">
        <v>2253</v>
      </c>
      <c r="J108" s="21" t="s">
        <v>1793</v>
      </c>
      <c r="K108" s="21" t="s">
        <v>2256</v>
      </c>
      <c r="L108" s="21" t="s">
        <v>4234</v>
      </c>
      <c r="M108" s="21" t="s">
        <v>4235</v>
      </c>
      <c r="N108" s="21" t="s">
        <v>4236</v>
      </c>
      <c r="O108" s="21" t="s">
        <v>3456</v>
      </c>
      <c r="P108" s="21" t="s">
        <v>2603</v>
      </c>
      <c r="Q108" s="21" t="s">
        <v>4238</v>
      </c>
      <c r="R108" s="37" t="str">
        <f>IF(COUNTIF(Catalogue!$A$4:$A$181,"M-WINDOW-GRAM")=1,HYPERLINK("https://docs.google.com/spreadsheets/d/1BHaGJHkXxf_UfZdyTKF2zrWNFzIP4IvhaqFMj-83BjU/edit#gid=214001001&amp;range=A"&amp;(MATCH("M-WINDOW-GRAM",Catalogue!$A$4:$A$181,0)+3),"M-WINDOW-GRAM"),IF(COUNTIF(Catalogue!$A$4:$A$181,"M-WINDOW-GRAM")=0,"MISSING CATALOGUE ID: M-WINDOW-GRAM","DUPLICATE CATALOGUE ID: M-WINDOW-GRAM"))</f>
        <v>M-WINDOW-GRAM</v>
      </c>
      <c r="S108" s="21" t="s">
        <v>1795</v>
      </c>
      <c r="T108" s="21" t="s">
        <v>2120</v>
      </c>
      <c r="U108" s="36">
        <v>42.0</v>
      </c>
      <c r="V108" s="23" t="s">
        <v>2245</v>
      </c>
      <c r="W108" s="23" t="s">
        <v>2137</v>
      </c>
      <c r="X108" s="23" t="s">
        <v>1320</v>
      </c>
      <c r="Y108" s="23" t="s">
        <v>4245</v>
      </c>
      <c r="Z108" s="23" t="s">
        <v>2248</v>
      </c>
    </row>
    <row r="109">
      <c r="A109" s="21" t="s">
        <v>1361</v>
      </c>
      <c r="B109" s="21" t="s">
        <v>2077</v>
      </c>
      <c r="C109" s="21" t="s">
        <v>897</v>
      </c>
      <c r="D109" s="21" t="s">
        <v>2281</v>
      </c>
      <c r="E109" s="21" t="s">
        <v>898</v>
      </c>
      <c r="F109" s="21" t="s">
        <v>3490</v>
      </c>
      <c r="G109" s="21" t="s">
        <v>2283</v>
      </c>
      <c r="H109" s="21" t="s">
        <v>3491</v>
      </c>
      <c r="I109" s="21" t="s">
        <v>902</v>
      </c>
      <c r="J109" s="21" t="s">
        <v>34</v>
      </c>
      <c r="K109" s="23" t="s">
        <v>4249</v>
      </c>
      <c r="L109" s="23" t="s">
        <v>899</v>
      </c>
      <c r="M109" s="21" t="s">
        <v>1957</v>
      </c>
      <c r="N109" s="23" t="s">
        <v>4251</v>
      </c>
      <c r="O109" s="21" t="s">
        <v>3499</v>
      </c>
      <c r="P109" s="21" t="s">
        <v>2603</v>
      </c>
      <c r="Q109" s="21" t="s">
        <v>4253</v>
      </c>
      <c r="R109" s="21" t="s">
        <v>4254</v>
      </c>
      <c r="S109" s="21" t="s">
        <v>902</v>
      </c>
      <c r="T109" s="21" t="s">
        <v>2120</v>
      </c>
      <c r="U109" s="36">
        <v>42.0</v>
      </c>
      <c r="V109" s="23" t="s">
        <v>2245</v>
      </c>
      <c r="W109" s="23" t="s">
        <v>34</v>
      </c>
      <c r="X109" s="23" t="s">
        <v>1320</v>
      </c>
      <c r="Y109" s="23" t="s">
        <v>4257</v>
      </c>
      <c r="Z109" s="23" t="s">
        <v>1355</v>
      </c>
    </row>
    <row r="110">
      <c r="A110" s="21" t="s">
        <v>1361</v>
      </c>
      <c r="B110" s="21" t="s">
        <v>2077</v>
      </c>
      <c r="C110" s="21" t="s">
        <v>748</v>
      </c>
      <c r="D110" s="21" t="s">
        <v>2281</v>
      </c>
      <c r="E110" s="21" t="s">
        <v>770</v>
      </c>
      <c r="F110" s="21" t="s">
        <v>4261</v>
      </c>
      <c r="G110" s="21" t="s">
        <v>2283</v>
      </c>
      <c r="H110" s="21" t="s">
        <v>4263</v>
      </c>
      <c r="I110" s="21" t="s">
        <v>920</v>
      </c>
      <c r="J110" s="23" t="s">
        <v>1319</v>
      </c>
      <c r="K110" s="21" t="s">
        <v>4265</v>
      </c>
      <c r="L110" s="21" t="s">
        <v>4276</v>
      </c>
      <c r="M110" s="21" t="s">
        <v>1957</v>
      </c>
      <c r="N110" s="21" t="s">
        <v>4278</v>
      </c>
      <c r="O110" s="23" t="s">
        <v>4279</v>
      </c>
      <c r="P110" s="21" t="s">
        <v>4281</v>
      </c>
      <c r="Q110" s="21" t="s">
        <v>4282</v>
      </c>
      <c r="R110" s="21" t="s">
        <v>4283</v>
      </c>
      <c r="S110" s="21" t="s">
        <v>920</v>
      </c>
      <c r="T110" s="21" t="s">
        <v>2120</v>
      </c>
      <c r="U110" s="36">
        <v>15.0</v>
      </c>
      <c r="V110" s="23" t="s">
        <v>1318</v>
      </c>
      <c r="W110" s="23" t="s">
        <v>1319</v>
      </c>
      <c r="X110" s="23" t="s">
        <v>1320</v>
      </c>
      <c r="Y110" s="23" t="s">
        <v>1321</v>
      </c>
      <c r="Z110" s="23" t="s">
        <v>1322</v>
      </c>
    </row>
    <row r="111">
      <c r="A111" s="28" t="s">
        <v>2015</v>
      </c>
      <c r="B111" s="21" t="s">
        <v>2678</v>
      </c>
      <c r="C111" s="21" t="s">
        <v>558</v>
      </c>
      <c r="D111" s="21" t="s">
        <v>1828</v>
      </c>
      <c r="E111" s="21" t="s">
        <v>559</v>
      </c>
      <c r="F111" s="21" t="s">
        <v>2017</v>
      </c>
      <c r="G111" s="21" t="s">
        <v>2283</v>
      </c>
      <c r="H111" s="21" t="s">
        <v>2019</v>
      </c>
      <c r="I111" s="21" t="s">
        <v>563</v>
      </c>
      <c r="J111" s="21" t="s">
        <v>34</v>
      </c>
      <c r="K111" s="21" t="s">
        <v>4290</v>
      </c>
      <c r="L111" s="21" t="s">
        <v>560</v>
      </c>
      <c r="M111" s="21" t="s">
        <v>1957</v>
      </c>
      <c r="N111" s="21" t="s">
        <v>562</v>
      </c>
      <c r="O111" s="21" t="s">
        <v>2799</v>
      </c>
      <c r="P111" s="21" t="s">
        <v>2451</v>
      </c>
      <c r="Q111" s="21" t="s">
        <v>4293</v>
      </c>
      <c r="R111" s="21" t="s">
        <v>4294</v>
      </c>
      <c r="S111" s="21" t="s">
        <v>563</v>
      </c>
      <c r="T111" s="21" t="s">
        <v>2296</v>
      </c>
      <c r="U111" s="36">
        <v>34.0</v>
      </c>
      <c r="V111" s="23" t="s">
        <v>1352</v>
      </c>
      <c r="W111" s="23" t="s">
        <v>34</v>
      </c>
      <c r="X111" s="23" t="s">
        <v>2398</v>
      </c>
      <c r="Y111" s="23" t="s">
        <v>2400</v>
      </c>
      <c r="Z111" s="23" t="s">
        <v>2141</v>
      </c>
    </row>
    <row r="112">
      <c r="A112" s="28" t="s">
        <v>2015</v>
      </c>
      <c r="B112" s="21" t="s">
        <v>2632</v>
      </c>
      <c r="C112" s="21" t="s">
        <v>2124</v>
      </c>
      <c r="D112" s="21" t="s">
        <v>2016</v>
      </c>
      <c r="E112" s="21" t="s">
        <v>2127</v>
      </c>
      <c r="F112" s="21" t="s">
        <v>2017</v>
      </c>
      <c r="G112" s="21" t="s">
        <v>2079</v>
      </c>
      <c r="H112" s="21" t="s">
        <v>4297</v>
      </c>
      <c r="I112" s="21" t="s">
        <v>4298</v>
      </c>
      <c r="J112" s="21" t="s">
        <v>4300</v>
      </c>
      <c r="K112" s="21" t="s">
        <v>2256</v>
      </c>
      <c r="L112" s="21" t="s">
        <v>4301</v>
      </c>
      <c r="M112" s="21" t="s">
        <v>4302</v>
      </c>
      <c r="N112" s="21" t="s">
        <v>4303</v>
      </c>
      <c r="O112" s="21" t="s">
        <v>2799</v>
      </c>
      <c r="P112" s="21" t="s">
        <v>2451</v>
      </c>
      <c r="Q112" s="21" t="s">
        <v>4312</v>
      </c>
      <c r="R112" s="37" t="str">
        <f>IF(COUNTIF(Catalogue!$A$4:$A$181,"ALG-CHAR2-CONTRACTION")=1,HYPERLINK("https://docs.google.com/spreadsheets/d/1BHaGJHkXxf_UfZdyTKF2zrWNFzIP4IvhaqFMj-83BjU/edit#gid=214001001&amp;range=A"&amp;(MATCH("ALG-CHAR2-CONTRACTION",Catalogue!$A$4:$A$181,0)+3),"ALG-CHAR2-CONTRACTION"),IF(COUNTIF(Catalogue!$A$4:$A$181,"ALG-CHAR2-CONTRACTION")=0,"MISSING CATALOGUE ID: ALG-CHAR2-CONTRACTION","DUPLICATE CATALOGUE ID: ALG-CHAR2-CONTRACTION"))</f>
        <v>ALG-CHAR2-CONTRACTION</v>
      </c>
      <c r="S112" s="21" t="s">
        <v>4325</v>
      </c>
      <c r="T112" s="21" t="s">
        <v>2120</v>
      </c>
      <c r="U112" s="36">
        <v>34.0</v>
      </c>
      <c r="V112" s="23" t="s">
        <v>1352</v>
      </c>
      <c r="W112" s="23" t="s">
        <v>2137</v>
      </c>
      <c r="X112" s="23" t="s">
        <v>1353</v>
      </c>
      <c r="Y112" s="23" t="s">
        <v>2139</v>
      </c>
      <c r="Z112" s="23" t="s">
        <v>2141</v>
      </c>
    </row>
    <row r="113">
      <c r="A113" s="28" t="s">
        <v>2015</v>
      </c>
      <c r="B113" s="21" t="s">
        <v>2632</v>
      </c>
      <c r="C113" s="21" t="s">
        <v>2162</v>
      </c>
      <c r="D113" s="21" t="s">
        <v>2016</v>
      </c>
      <c r="E113" s="21" t="s">
        <v>2164</v>
      </c>
      <c r="F113" s="21" t="s">
        <v>2017</v>
      </c>
      <c r="G113" s="21" t="s">
        <v>2079</v>
      </c>
      <c r="H113" s="21" t="s">
        <v>4297</v>
      </c>
      <c r="I113" s="21" t="s">
        <v>4329</v>
      </c>
      <c r="J113" s="21" t="s">
        <v>4331</v>
      </c>
      <c r="K113" s="21" t="s">
        <v>2256</v>
      </c>
      <c r="L113" s="21" t="s">
        <v>4333</v>
      </c>
      <c r="M113" s="21" t="s">
        <v>4335</v>
      </c>
      <c r="N113" s="21" t="s">
        <v>4336</v>
      </c>
      <c r="O113" s="21" t="s">
        <v>2799</v>
      </c>
      <c r="P113" s="21" t="s">
        <v>2451</v>
      </c>
      <c r="Q113" s="21" t="s">
        <v>4339</v>
      </c>
      <c r="R113" s="37" t="str">
        <f>IF(COUNTIF(Catalogue!$A$4:$A$181,"ALG-CONTENT-OBSTRUCTIONS")=1,HYPERLINK("https://docs.google.com/spreadsheets/d/1BHaGJHkXxf_UfZdyTKF2zrWNFzIP4IvhaqFMj-83BjU/edit#gid=214001001&amp;range=A"&amp;(MATCH("ALG-CONTENT-OBSTRUCTIONS",Catalogue!$A$4:$A$181,0)+3),"ALG-CONTENT-OBSTRUCTIONS"),IF(COUNTIF(Catalogue!$A$4:$A$181,"ALG-CONTENT-OBSTRUCTIONS")=0,"MISSING CATALOGUE ID: ALG-CONTENT-OBSTRUCTIONS","DUPLICATE CATALOGUE ID: ALG-CONTENT-OBSTRUCTIONS"))</f>
        <v>ALG-CONTENT-OBSTRUCTIONS</v>
      </c>
      <c r="S113" s="21" t="s">
        <v>4353</v>
      </c>
      <c r="T113" s="21" t="s">
        <v>2120</v>
      </c>
      <c r="U113" s="36">
        <v>34.0</v>
      </c>
      <c r="V113" s="23" t="s">
        <v>1352</v>
      </c>
      <c r="W113" s="23" t="s">
        <v>2137</v>
      </c>
      <c r="X113" s="23" t="s">
        <v>1353</v>
      </c>
      <c r="Y113" s="23" t="s">
        <v>2169</v>
      </c>
      <c r="Z113" s="23" t="s">
        <v>2141</v>
      </c>
    </row>
    <row r="114">
      <c r="A114" s="28" t="s">
        <v>2015</v>
      </c>
      <c r="B114" s="21" t="s">
        <v>2632</v>
      </c>
      <c r="C114" s="21" t="s">
        <v>2328</v>
      </c>
      <c r="D114" s="21" t="s">
        <v>2016</v>
      </c>
      <c r="E114" s="21" t="s">
        <v>2331</v>
      </c>
      <c r="F114" s="21" t="s">
        <v>2017</v>
      </c>
      <c r="G114" s="21" t="s">
        <v>2079</v>
      </c>
      <c r="H114" s="21" t="s">
        <v>4297</v>
      </c>
      <c r="I114" s="21" t="s">
        <v>4359</v>
      </c>
      <c r="J114" s="21" t="s">
        <v>4360</v>
      </c>
      <c r="K114" s="21" t="s">
        <v>2256</v>
      </c>
      <c r="L114" s="21" t="s">
        <v>4361</v>
      </c>
      <c r="M114" s="21" t="s">
        <v>4362</v>
      </c>
      <c r="N114" s="21" t="s">
        <v>4363</v>
      </c>
      <c r="O114" s="21" t="s">
        <v>2799</v>
      </c>
      <c r="P114" s="21" t="s">
        <v>2451</v>
      </c>
      <c r="Q114" s="21" t="s">
        <v>4364</v>
      </c>
      <c r="R114" s="37" t="str">
        <f>IF(COUNTIF(Catalogue!$A$4:$A$181,"ALG-RS-RECIPROCAL-CONTENT")=1,HYPERLINK("https://docs.google.com/spreadsheets/d/1BHaGJHkXxf_UfZdyTKF2zrWNFzIP4IvhaqFMj-83BjU/edit#gid=214001001&amp;range=A"&amp;(MATCH("ALG-RS-RECIPROCAL-CONTENT",Catalogue!$A$4:$A$181,0)+3),"ALG-RS-RECIPROCAL-CONTENT"),IF(COUNTIF(Catalogue!$A$4:$A$181,"ALG-RS-RECIPROCAL-CONTENT")=0,"MISSING CATALOGUE ID: ALG-RS-RECIPROCAL-CONTENT","DUPLICATE CATALOGUE ID: ALG-RS-RECIPROCAL-CONTENT"))</f>
        <v>ALG-RS-RECIPROCAL-CONTENT</v>
      </c>
      <c r="S114" s="21" t="s">
        <v>4372</v>
      </c>
      <c r="T114" s="21" t="s">
        <v>2120</v>
      </c>
      <c r="U114" s="36">
        <v>34.0</v>
      </c>
      <c r="V114" s="23" t="s">
        <v>1352</v>
      </c>
      <c r="W114" s="23" t="s">
        <v>2137</v>
      </c>
      <c r="X114" s="23" t="s">
        <v>1353</v>
      </c>
      <c r="Y114" s="23" t="s">
        <v>2343</v>
      </c>
      <c r="Z114" s="23" t="s">
        <v>2141</v>
      </c>
    </row>
    <row r="115">
      <c r="A115" s="28" t="s">
        <v>2376</v>
      </c>
      <c r="B115" s="21" t="s">
        <v>2678</v>
      </c>
      <c r="C115" s="21" t="s">
        <v>498</v>
      </c>
      <c r="D115" s="21" t="s">
        <v>1828</v>
      </c>
      <c r="E115" s="21" t="s">
        <v>500</v>
      </c>
      <c r="F115" s="21" t="s">
        <v>2378</v>
      </c>
      <c r="G115" s="21" t="s">
        <v>2283</v>
      </c>
      <c r="H115" s="21" t="s">
        <v>2379</v>
      </c>
      <c r="I115" s="23" t="s">
        <v>4374</v>
      </c>
      <c r="J115" s="21" t="s">
        <v>34</v>
      </c>
      <c r="K115" s="23" t="s">
        <v>4375</v>
      </c>
      <c r="L115" s="21" t="s">
        <v>4377</v>
      </c>
      <c r="M115" s="21" t="s">
        <v>1957</v>
      </c>
      <c r="N115" s="21" t="s">
        <v>4378</v>
      </c>
      <c r="O115" s="23" t="s">
        <v>4380</v>
      </c>
      <c r="P115" s="23" t="s">
        <v>4387</v>
      </c>
      <c r="Q115" s="23" t="s">
        <v>4389</v>
      </c>
      <c r="R115" s="21" t="s">
        <v>4391</v>
      </c>
      <c r="S115" s="21" t="s">
        <v>504</v>
      </c>
      <c r="T115" s="23" t="s">
        <v>2439</v>
      </c>
      <c r="U115" s="36">
        <v>34.0</v>
      </c>
      <c r="V115" s="23" t="s">
        <v>1352</v>
      </c>
      <c r="W115" s="23" t="s">
        <v>34</v>
      </c>
      <c r="X115" s="23" t="s">
        <v>2398</v>
      </c>
      <c r="Y115" s="23" t="s">
        <v>2641</v>
      </c>
      <c r="Z115" s="23" t="s">
        <v>1355</v>
      </c>
    </row>
    <row r="116">
      <c r="A116" s="28" t="s">
        <v>2376</v>
      </c>
      <c r="B116" s="21" t="s">
        <v>2678</v>
      </c>
      <c r="C116" s="21" t="s">
        <v>529</v>
      </c>
      <c r="D116" s="21" t="s">
        <v>1828</v>
      </c>
      <c r="E116" s="21" t="s">
        <v>531</v>
      </c>
      <c r="F116" s="21" t="s">
        <v>2378</v>
      </c>
      <c r="G116" s="21" t="s">
        <v>2283</v>
      </c>
      <c r="H116" s="21" t="s">
        <v>2379</v>
      </c>
      <c r="I116" s="23" t="s">
        <v>537</v>
      </c>
      <c r="J116" s="23" t="s">
        <v>4402</v>
      </c>
      <c r="K116" s="23" t="s">
        <v>4406</v>
      </c>
      <c r="L116" s="23" t="s">
        <v>4408</v>
      </c>
      <c r="M116" s="23" t="s">
        <v>4410</v>
      </c>
      <c r="N116" s="23" t="s">
        <v>4413</v>
      </c>
      <c r="O116" s="23" t="s">
        <v>4415</v>
      </c>
      <c r="P116" s="23" t="s">
        <v>4417</v>
      </c>
      <c r="Q116" s="23" t="s">
        <v>4423</v>
      </c>
      <c r="R116" s="21" t="s">
        <v>4424</v>
      </c>
      <c r="S116" s="21" t="s">
        <v>4426</v>
      </c>
      <c r="T116" s="23" t="s">
        <v>4427</v>
      </c>
      <c r="U116" s="36">
        <v>34.0</v>
      </c>
      <c r="V116" s="23" t="s">
        <v>1352</v>
      </c>
      <c r="W116" s="23" t="s">
        <v>2674</v>
      </c>
      <c r="X116" s="23" t="s">
        <v>2398</v>
      </c>
      <c r="Y116" s="23" t="s">
        <v>2562</v>
      </c>
      <c r="Z116" s="23" t="s">
        <v>1355</v>
      </c>
    </row>
    <row r="117">
      <c r="A117" s="28" t="s">
        <v>2376</v>
      </c>
      <c r="B117" s="21" t="s">
        <v>2632</v>
      </c>
      <c r="C117" s="21" t="s">
        <v>2550</v>
      </c>
      <c r="D117" s="21" t="s">
        <v>2016</v>
      </c>
      <c r="E117" s="21" t="s">
        <v>2552</v>
      </c>
      <c r="F117" s="21" t="s">
        <v>2378</v>
      </c>
      <c r="G117" s="21" t="s">
        <v>2079</v>
      </c>
      <c r="H117" s="21" t="s">
        <v>4432</v>
      </c>
      <c r="I117" s="21" t="s">
        <v>4433</v>
      </c>
      <c r="J117" s="21" t="s">
        <v>2555</v>
      </c>
      <c r="K117" s="21" t="s">
        <v>2256</v>
      </c>
      <c r="L117" s="21" t="s">
        <v>4434</v>
      </c>
      <c r="M117" s="21" t="s">
        <v>2072</v>
      </c>
      <c r="N117" s="21" t="s">
        <v>4435</v>
      </c>
      <c r="O117" s="21" t="s">
        <v>4436</v>
      </c>
      <c r="P117" s="21" t="s">
        <v>4437</v>
      </c>
      <c r="Q117" s="21" t="s">
        <v>4438</v>
      </c>
      <c r="R117" s="37" t="str">
        <f>IF(COUNTIF(Catalogue!$A$4:$A$181,"ALG-061")=1,HYPERLINK("https://docs.google.com/spreadsheets/d/1BHaGJHkXxf_UfZdyTKF2zrWNFzIP4IvhaqFMj-83BjU/edit#gid=214001001&amp;range=A"&amp;(MATCH("ALG-061",Catalogue!$A$4:$A$181,0)+3),"ALG-061"),IF(COUNTIF(Catalogue!$A$4:$A$181,"ALG-061")=0,"MISSING CATALOGUE ID: ALG-061","DUPLICATE CATALOGUE ID: ALG-061"))</f>
        <v>ALG-061</v>
      </c>
      <c r="S117" s="21" t="s">
        <v>4443</v>
      </c>
      <c r="T117" s="21" t="s">
        <v>2120</v>
      </c>
      <c r="U117" s="36">
        <v>34.0</v>
      </c>
      <c r="V117" s="23" t="s">
        <v>1352</v>
      </c>
      <c r="W117" s="23" t="s">
        <v>2137</v>
      </c>
      <c r="X117" s="23" t="s">
        <v>1353</v>
      </c>
      <c r="Y117" s="23" t="s">
        <v>2560</v>
      </c>
      <c r="Z117" s="23" t="s">
        <v>2141</v>
      </c>
    </row>
    <row r="118">
      <c r="A118" s="28" t="s">
        <v>2301</v>
      </c>
      <c r="B118" s="21" t="s">
        <v>2632</v>
      </c>
      <c r="C118" s="21" t="s">
        <v>2900</v>
      </c>
      <c r="D118" s="21" t="s">
        <v>2016</v>
      </c>
      <c r="E118" s="21" t="s">
        <v>2903</v>
      </c>
      <c r="F118" s="21" t="s">
        <v>2302</v>
      </c>
      <c r="G118" s="21" t="s">
        <v>2079</v>
      </c>
      <c r="H118" s="21" t="s">
        <v>4447</v>
      </c>
      <c r="I118" s="21" t="s">
        <v>4448</v>
      </c>
      <c r="J118" s="21" t="s">
        <v>2905</v>
      </c>
      <c r="K118" s="21" t="s">
        <v>2256</v>
      </c>
      <c r="L118" s="21" t="s">
        <v>4449</v>
      </c>
      <c r="M118" s="21" t="s">
        <v>2072</v>
      </c>
      <c r="N118" s="21" t="s">
        <v>4450</v>
      </c>
      <c r="O118" s="23" t="s">
        <v>4451</v>
      </c>
      <c r="P118" s="21" t="s">
        <v>2336</v>
      </c>
      <c r="Q118" s="21" t="s">
        <v>4454</v>
      </c>
      <c r="R118" s="37" t="str">
        <f>IF(COUNTIF(Catalogue!$A$4:$A$181,"ALG-017")=1,HYPERLINK("https://docs.google.com/spreadsheets/d/1BHaGJHkXxf_UfZdyTKF2zrWNFzIP4IvhaqFMj-83BjU/edit#gid=214001001&amp;range=A"&amp;(MATCH("ALG-017",Catalogue!$A$4:$A$181,0)+3),"ALG-017"),IF(COUNTIF(Catalogue!$A$4:$A$181,"ALG-017")=0,"MISSING CATALOGUE ID: ALG-017","DUPLICATE CATALOGUE ID: ALG-017"))</f>
        <v>ALG-017</v>
      </c>
      <c r="S118" s="21" t="s">
        <v>4461</v>
      </c>
      <c r="T118" s="21" t="s">
        <v>2120</v>
      </c>
      <c r="U118" s="36">
        <v>34.0</v>
      </c>
      <c r="V118" s="23" t="s">
        <v>1352</v>
      </c>
      <c r="W118" s="23" t="s">
        <v>2137</v>
      </c>
      <c r="X118" s="23" t="s">
        <v>1353</v>
      </c>
      <c r="Y118" s="23" t="s">
        <v>2911</v>
      </c>
      <c r="Z118" s="23" t="s">
        <v>2141</v>
      </c>
    </row>
    <row r="119">
      <c r="A119" s="28" t="s">
        <v>2301</v>
      </c>
      <c r="B119" s="21" t="s">
        <v>2632</v>
      </c>
      <c r="C119" s="21" t="s">
        <v>2912</v>
      </c>
      <c r="D119" s="21" t="s">
        <v>2016</v>
      </c>
      <c r="E119" s="21" t="s">
        <v>2915</v>
      </c>
      <c r="F119" s="21" t="s">
        <v>2302</v>
      </c>
      <c r="G119" s="21" t="s">
        <v>2079</v>
      </c>
      <c r="H119" s="21" t="s">
        <v>4447</v>
      </c>
      <c r="I119" s="21" t="s">
        <v>4464</v>
      </c>
      <c r="J119" s="21" t="s">
        <v>2917</v>
      </c>
      <c r="K119" s="21" t="s">
        <v>2256</v>
      </c>
      <c r="L119" s="21" t="s">
        <v>4465</v>
      </c>
      <c r="M119" s="21" t="s">
        <v>2072</v>
      </c>
      <c r="N119" s="21" t="s">
        <v>4466</v>
      </c>
      <c r="O119" s="21" t="s">
        <v>2960</v>
      </c>
      <c r="P119" s="21" t="s">
        <v>2336</v>
      </c>
      <c r="Q119" s="21" t="s">
        <v>4470</v>
      </c>
      <c r="R119" s="37" t="str">
        <f>IF(COUNTIF(Catalogue!$A$4:$A$181,"ALG-078")=1,HYPERLINK("https://docs.google.com/spreadsheets/d/1BHaGJHkXxf_UfZdyTKF2zrWNFzIP4IvhaqFMj-83BjU/edit#gid=214001001&amp;range=A"&amp;(MATCH("ALG-078",Catalogue!$A$4:$A$181,0)+3),"ALG-078"),IF(COUNTIF(Catalogue!$A$4:$A$181,"ALG-078")=0,"MISSING CATALOGUE ID: ALG-078","DUPLICATE CATALOGUE ID: ALG-078"))</f>
        <v>ALG-078</v>
      </c>
      <c r="S119" s="21" t="s">
        <v>4480</v>
      </c>
      <c r="T119" s="21" t="s">
        <v>2120</v>
      </c>
      <c r="U119" s="36">
        <v>34.0</v>
      </c>
      <c r="V119" s="23" t="s">
        <v>1352</v>
      </c>
      <c r="W119" s="23" t="s">
        <v>2137</v>
      </c>
      <c r="X119" s="23" t="s">
        <v>1353</v>
      </c>
      <c r="Y119" s="23" t="s">
        <v>2921</v>
      </c>
      <c r="Z119" s="23" t="s">
        <v>2141</v>
      </c>
    </row>
    <row r="120">
      <c r="A120" s="28" t="s">
        <v>4486</v>
      </c>
      <c r="B120" s="21" t="s">
        <v>2678</v>
      </c>
      <c r="C120" s="21" t="s">
        <v>550</v>
      </c>
      <c r="D120" s="21" t="s">
        <v>1828</v>
      </c>
      <c r="E120" s="21" t="s">
        <v>551</v>
      </c>
      <c r="F120" s="21" t="s">
        <v>4488</v>
      </c>
      <c r="G120" s="21" t="s">
        <v>2283</v>
      </c>
      <c r="H120" s="21" t="s">
        <v>4490</v>
      </c>
      <c r="I120" s="23" t="s">
        <v>555</v>
      </c>
      <c r="J120" s="21" t="s">
        <v>34</v>
      </c>
      <c r="K120" s="21" t="s">
        <v>4492</v>
      </c>
      <c r="L120" s="21" t="s">
        <v>552</v>
      </c>
      <c r="M120" s="21" t="s">
        <v>1957</v>
      </c>
      <c r="N120" s="21" t="s">
        <v>553</v>
      </c>
      <c r="O120" s="23" t="s">
        <v>4494</v>
      </c>
      <c r="P120" s="23" t="s">
        <v>4496</v>
      </c>
      <c r="Q120" s="21" t="s">
        <v>4497</v>
      </c>
      <c r="R120" s="21" t="s">
        <v>4498</v>
      </c>
      <c r="S120" s="21" t="s">
        <v>4499</v>
      </c>
      <c r="T120" s="23" t="s">
        <v>4500</v>
      </c>
      <c r="U120" s="36">
        <v>34.0</v>
      </c>
      <c r="V120" s="23" t="s">
        <v>1352</v>
      </c>
      <c r="W120" s="23" t="s">
        <v>34</v>
      </c>
      <c r="X120" s="23" t="s">
        <v>2398</v>
      </c>
      <c r="Y120" s="23" t="s">
        <v>3185</v>
      </c>
      <c r="Z120" s="23" t="s">
        <v>3187</v>
      </c>
    </row>
    <row r="121">
      <c r="A121" s="28" t="s">
        <v>4486</v>
      </c>
      <c r="B121" s="21" t="s">
        <v>2678</v>
      </c>
      <c r="C121" s="21" t="s">
        <v>594</v>
      </c>
      <c r="D121" s="21" t="s">
        <v>1828</v>
      </c>
      <c r="E121" s="21" t="s">
        <v>595</v>
      </c>
      <c r="F121" s="21" t="s">
        <v>4488</v>
      </c>
      <c r="G121" s="21" t="s">
        <v>2283</v>
      </c>
      <c r="H121" s="21" t="s">
        <v>4490</v>
      </c>
      <c r="I121" s="23" t="s">
        <v>603</v>
      </c>
      <c r="J121" s="21" t="s">
        <v>34</v>
      </c>
      <c r="K121" s="21" t="s">
        <v>4492</v>
      </c>
      <c r="L121" s="21" t="s">
        <v>597</v>
      </c>
      <c r="M121" s="21" t="s">
        <v>1957</v>
      </c>
      <c r="N121" s="21" t="s">
        <v>599</v>
      </c>
      <c r="O121" s="23" t="s">
        <v>4494</v>
      </c>
      <c r="P121" s="23" t="s">
        <v>4496</v>
      </c>
      <c r="Q121" s="21" t="s">
        <v>4512</v>
      </c>
      <c r="R121" s="21" t="s">
        <v>4513</v>
      </c>
      <c r="S121" s="21" t="s">
        <v>4514</v>
      </c>
      <c r="T121" s="23" t="s">
        <v>4500</v>
      </c>
      <c r="U121" s="36">
        <v>34.0</v>
      </c>
      <c r="V121" s="23" t="s">
        <v>1352</v>
      </c>
      <c r="W121" s="23" t="s">
        <v>34</v>
      </c>
      <c r="X121" s="23" t="s">
        <v>2398</v>
      </c>
      <c r="Y121" s="23" t="s">
        <v>3198</v>
      </c>
      <c r="Z121" s="23" t="s">
        <v>3200</v>
      </c>
    </row>
    <row r="122">
      <c r="A122" s="28" t="s">
        <v>4486</v>
      </c>
      <c r="B122" s="21" t="s">
        <v>2678</v>
      </c>
      <c r="C122" s="21" t="s">
        <v>605</v>
      </c>
      <c r="D122" s="21" t="s">
        <v>1828</v>
      </c>
      <c r="E122" s="21" t="s">
        <v>606</v>
      </c>
      <c r="F122" s="21" t="s">
        <v>4488</v>
      </c>
      <c r="G122" s="21" t="s">
        <v>2283</v>
      </c>
      <c r="H122" s="21" t="s">
        <v>4490</v>
      </c>
      <c r="I122" s="23" t="s">
        <v>4518</v>
      </c>
      <c r="J122" s="21" t="s">
        <v>34</v>
      </c>
      <c r="K122" s="23" t="s">
        <v>4520</v>
      </c>
      <c r="L122" s="21" t="s">
        <v>4521</v>
      </c>
      <c r="M122" s="21" t="s">
        <v>1957</v>
      </c>
      <c r="N122" s="21" t="s">
        <v>4524</v>
      </c>
      <c r="O122" s="23" t="s">
        <v>4527</v>
      </c>
      <c r="P122" s="23" t="s">
        <v>4531</v>
      </c>
      <c r="Q122" s="23" t="s">
        <v>4532</v>
      </c>
      <c r="R122" s="21" t="s">
        <v>4535</v>
      </c>
      <c r="S122" s="21" t="s">
        <v>4536</v>
      </c>
      <c r="T122" s="23" t="s">
        <v>4538</v>
      </c>
      <c r="U122" s="36">
        <v>34.0</v>
      </c>
      <c r="V122" s="23" t="s">
        <v>1352</v>
      </c>
      <c r="W122" s="23" t="s">
        <v>34</v>
      </c>
      <c r="X122" s="23" t="s">
        <v>2398</v>
      </c>
      <c r="Y122" s="23" t="s">
        <v>3207</v>
      </c>
      <c r="Z122" s="23" t="s">
        <v>3208</v>
      </c>
    </row>
    <row r="123">
      <c r="A123" s="28" t="s">
        <v>4486</v>
      </c>
      <c r="B123" s="21" t="s">
        <v>2632</v>
      </c>
      <c r="C123" s="21" t="s">
        <v>3079</v>
      </c>
      <c r="D123" s="21" t="s">
        <v>2016</v>
      </c>
      <c r="E123" s="21" t="s">
        <v>3084</v>
      </c>
      <c r="F123" s="21" t="s">
        <v>4488</v>
      </c>
      <c r="G123" s="21" t="s">
        <v>2079</v>
      </c>
      <c r="H123" s="21" t="s">
        <v>4540</v>
      </c>
      <c r="I123" s="21" t="s">
        <v>4541</v>
      </c>
      <c r="J123" s="21" t="s">
        <v>4542</v>
      </c>
      <c r="K123" s="21" t="s">
        <v>2256</v>
      </c>
      <c r="L123" s="23" t="s">
        <v>4543</v>
      </c>
      <c r="M123" s="21" t="s">
        <v>4544</v>
      </c>
      <c r="N123" s="23" t="s">
        <v>4546</v>
      </c>
      <c r="O123" s="21" t="s">
        <v>4547</v>
      </c>
      <c r="P123" s="21" t="s">
        <v>4548</v>
      </c>
      <c r="Q123" s="23" t="s">
        <v>4550</v>
      </c>
      <c r="R123" s="37" t="str">
        <f>IF(COUNTIF(Catalogue!$A$4:$A$181,"ALG-077")=1,HYPERLINK("https://docs.google.com/spreadsheets/d/1BHaGJHkXxf_UfZdyTKF2zrWNFzIP4IvhaqFMj-83BjU/edit#gid=214001001&amp;range=A"&amp;(MATCH("ALG-077",Catalogue!$A$4:$A$181,0)+3),"ALG-077"),IF(COUNTIF(Catalogue!$A$4:$A$181,"ALG-077")=0,"MISSING CATALOGUE ID: ALG-077","DUPLICATE CATALOGUE ID: ALG-077"))</f>
        <v>ALG-077</v>
      </c>
      <c r="S123" s="21" t="s">
        <v>4557</v>
      </c>
      <c r="T123" s="21" t="s">
        <v>2120</v>
      </c>
      <c r="U123" s="36">
        <v>34.0</v>
      </c>
      <c r="V123" s="23" t="s">
        <v>1352</v>
      </c>
      <c r="W123" s="23" t="s">
        <v>2137</v>
      </c>
      <c r="X123" s="23" t="s">
        <v>1353</v>
      </c>
      <c r="Y123" s="23" t="s">
        <v>3089</v>
      </c>
      <c r="Z123" s="23" t="s">
        <v>2141</v>
      </c>
    </row>
    <row r="124" ht="180.0" customHeight="1">
      <c r="A124" s="28" t="s">
        <v>2500</v>
      </c>
      <c r="B124" s="21" t="s">
        <v>2678</v>
      </c>
      <c r="C124" s="21" t="s">
        <v>481</v>
      </c>
      <c r="D124" s="21" t="s">
        <v>1828</v>
      </c>
      <c r="E124" s="21" t="s">
        <v>482</v>
      </c>
      <c r="F124" s="21" t="s">
        <v>2502</v>
      </c>
      <c r="G124" s="21" t="s">
        <v>2283</v>
      </c>
      <c r="H124" s="21" t="s">
        <v>2503</v>
      </c>
      <c r="I124" s="23" t="s">
        <v>493</v>
      </c>
      <c r="J124" s="23" t="s">
        <v>3479</v>
      </c>
      <c r="K124" s="23" t="s">
        <v>4563</v>
      </c>
      <c r="L124" s="23" t="s">
        <v>4564</v>
      </c>
      <c r="M124" s="23" t="s">
        <v>4565</v>
      </c>
      <c r="N124" s="21" t="s">
        <v>4566</v>
      </c>
      <c r="O124" s="23" t="s">
        <v>4569</v>
      </c>
      <c r="P124" s="23" t="s">
        <v>2519</v>
      </c>
      <c r="Q124" s="23" t="s">
        <v>4570</v>
      </c>
      <c r="R124" s="21" t="s">
        <v>3476</v>
      </c>
      <c r="S124" s="21" t="s">
        <v>4571</v>
      </c>
      <c r="T124" s="23" t="s">
        <v>2526</v>
      </c>
      <c r="U124" s="36">
        <v>15.0</v>
      </c>
      <c r="V124" s="23" t="s">
        <v>3477</v>
      </c>
      <c r="W124" s="23" t="s">
        <v>3479</v>
      </c>
      <c r="X124" s="23" t="s">
        <v>3480</v>
      </c>
      <c r="Y124" s="23" t="s">
        <v>3471</v>
      </c>
      <c r="Z124" s="23" t="s">
        <v>2293</v>
      </c>
    </row>
    <row r="125">
      <c r="A125" s="28" t="s">
        <v>2500</v>
      </c>
      <c r="B125" s="21" t="s">
        <v>2632</v>
      </c>
      <c r="C125" s="21" t="s">
        <v>3439</v>
      </c>
      <c r="D125" s="21" t="s">
        <v>2016</v>
      </c>
      <c r="E125" s="21" t="s">
        <v>3442</v>
      </c>
      <c r="F125" s="21" t="s">
        <v>2502</v>
      </c>
      <c r="G125" s="21" t="s">
        <v>2079</v>
      </c>
      <c r="H125" s="21" t="s">
        <v>4573</v>
      </c>
      <c r="I125" s="21" t="s">
        <v>4574</v>
      </c>
      <c r="J125" s="21" t="s">
        <v>3446</v>
      </c>
      <c r="K125" s="21" t="s">
        <v>2256</v>
      </c>
      <c r="L125" s="21" t="s">
        <v>4575</v>
      </c>
      <c r="M125" s="21" t="s">
        <v>2072</v>
      </c>
      <c r="N125" s="21" t="s">
        <v>4576</v>
      </c>
      <c r="O125" s="21" t="s">
        <v>4577</v>
      </c>
      <c r="P125" s="21" t="s">
        <v>2733</v>
      </c>
      <c r="Q125" s="21" t="s">
        <v>3448</v>
      </c>
      <c r="R125" s="37" t="str">
        <f>IF(COUNTIF(Catalogue!$A$4:$A$181,"ALG-047")=1,HYPERLINK("https://docs.google.com/spreadsheets/d/1BHaGJHkXxf_UfZdyTKF2zrWNFzIP4IvhaqFMj-83BjU/edit#gid=214001001&amp;range=A"&amp;(MATCH("ALG-047",Catalogue!$A$4:$A$181,0)+3),"ALG-047"),IF(COUNTIF(Catalogue!$A$4:$A$181,"ALG-047")=0,"MISSING CATALOGUE ID: ALG-047","DUPLICATE CATALOGUE ID: ALG-047"))</f>
        <v>ALG-047</v>
      </c>
      <c r="S125" s="21" t="s">
        <v>4581</v>
      </c>
      <c r="T125" s="21" t="s">
        <v>2120</v>
      </c>
      <c r="U125" s="36">
        <v>34.0</v>
      </c>
      <c r="V125" s="23" t="s">
        <v>1352</v>
      </c>
      <c r="W125" s="23" t="s">
        <v>2137</v>
      </c>
      <c r="X125" s="23" t="s">
        <v>1353</v>
      </c>
      <c r="Y125" s="23" t="s">
        <v>3451</v>
      </c>
      <c r="Z125" s="23" t="s">
        <v>2141</v>
      </c>
    </row>
    <row r="126">
      <c r="A126" s="28" t="s">
        <v>2530</v>
      </c>
      <c r="B126" s="21" t="s">
        <v>2632</v>
      </c>
      <c r="C126" s="21" t="s">
        <v>3508</v>
      </c>
      <c r="D126" s="21" t="s">
        <v>2016</v>
      </c>
      <c r="E126" s="21" t="s">
        <v>3510</v>
      </c>
      <c r="F126" s="21" t="s">
        <v>2532</v>
      </c>
      <c r="G126" s="21" t="s">
        <v>2079</v>
      </c>
      <c r="H126" s="21" t="s">
        <v>4583</v>
      </c>
      <c r="I126" s="21" t="s">
        <v>4584</v>
      </c>
      <c r="J126" s="21" t="s">
        <v>3512</v>
      </c>
      <c r="K126" s="21" t="s">
        <v>2256</v>
      </c>
      <c r="L126" s="21" t="s">
        <v>4586</v>
      </c>
      <c r="M126" s="21" t="s">
        <v>2072</v>
      </c>
      <c r="N126" s="21" t="s">
        <v>4587</v>
      </c>
      <c r="O126" s="21" t="s">
        <v>2978</v>
      </c>
      <c r="P126" s="21" t="s">
        <v>2542</v>
      </c>
      <c r="Q126" s="21" t="s">
        <v>4589</v>
      </c>
      <c r="R126" s="37" t="str">
        <f>IF(COUNTIF(Catalogue!$A$4:$A$181,"ALG-004")=1,HYPERLINK("https://docs.google.com/spreadsheets/d/1BHaGJHkXxf_UfZdyTKF2zrWNFzIP4IvhaqFMj-83BjU/edit#gid=214001001&amp;range=A"&amp;(MATCH("ALG-004",Catalogue!$A$4:$A$181,0)+3),"ALG-004"),IF(COUNTIF(Catalogue!$A$4:$A$181,"ALG-004")=0,"MISSING CATALOGUE ID: ALG-004","DUPLICATE CATALOGUE ID: ALG-004"))</f>
        <v>ALG-004</v>
      </c>
      <c r="S126" s="21" t="s">
        <v>4594</v>
      </c>
      <c r="T126" s="21" t="s">
        <v>2120</v>
      </c>
      <c r="U126" s="36">
        <v>34.0</v>
      </c>
      <c r="V126" s="23" t="s">
        <v>1352</v>
      </c>
      <c r="W126" s="23" t="s">
        <v>2137</v>
      </c>
      <c r="X126" s="23" t="s">
        <v>1353</v>
      </c>
      <c r="Y126" s="23" t="s">
        <v>3518</v>
      </c>
      <c r="Z126" s="23" t="s">
        <v>2248</v>
      </c>
    </row>
    <row r="127">
      <c r="A127" s="28" t="s">
        <v>2530</v>
      </c>
      <c r="B127" s="21" t="s">
        <v>2632</v>
      </c>
      <c r="C127" s="21" t="s">
        <v>3520</v>
      </c>
      <c r="D127" s="21" t="s">
        <v>2016</v>
      </c>
      <c r="E127" s="21" t="s">
        <v>3522</v>
      </c>
      <c r="F127" s="21" t="s">
        <v>2532</v>
      </c>
      <c r="G127" s="21" t="s">
        <v>2079</v>
      </c>
      <c r="H127" s="21" t="s">
        <v>4583</v>
      </c>
      <c r="I127" s="21" t="s">
        <v>4595</v>
      </c>
      <c r="J127" s="21" t="s">
        <v>3525</v>
      </c>
      <c r="K127" s="21" t="s">
        <v>2256</v>
      </c>
      <c r="L127" s="21" t="s">
        <v>4596</v>
      </c>
      <c r="M127" s="21" t="s">
        <v>2072</v>
      </c>
      <c r="N127" s="21" t="s">
        <v>4597</v>
      </c>
      <c r="O127" s="21" t="s">
        <v>2978</v>
      </c>
      <c r="P127" s="21" t="s">
        <v>2542</v>
      </c>
      <c r="Q127" s="21" t="s">
        <v>4598</v>
      </c>
      <c r="R127" s="37" t="str">
        <f>IF(COUNTIF(Catalogue!$A$4:$A$181,"ALG-005")=1,HYPERLINK("https://docs.google.com/spreadsheets/d/1BHaGJHkXxf_UfZdyTKF2zrWNFzIP4IvhaqFMj-83BjU/edit#gid=214001001&amp;range=A"&amp;(MATCH("ALG-005",Catalogue!$A$4:$A$181,0)+3),"ALG-005"),IF(COUNTIF(Catalogue!$A$4:$A$181,"ALG-005")=0,"MISSING CATALOGUE ID: ALG-005","DUPLICATE CATALOGUE ID: ALG-005"))</f>
        <v>ALG-005</v>
      </c>
      <c r="S127" s="21" t="s">
        <v>4605</v>
      </c>
      <c r="T127" s="21" t="s">
        <v>2120</v>
      </c>
      <c r="U127" s="36">
        <v>34.0</v>
      </c>
      <c r="V127" s="23" t="s">
        <v>1352</v>
      </c>
      <c r="W127" s="23" t="s">
        <v>2137</v>
      </c>
      <c r="X127" s="23" t="s">
        <v>1353</v>
      </c>
      <c r="Y127" s="23" t="s">
        <v>3529</v>
      </c>
      <c r="Z127" s="23" t="s">
        <v>2248</v>
      </c>
    </row>
    <row r="128">
      <c r="A128" s="28" t="s">
        <v>2564</v>
      </c>
      <c r="B128" s="21" t="s">
        <v>2678</v>
      </c>
      <c r="C128" s="21" t="s">
        <v>540</v>
      </c>
      <c r="D128" s="21" t="s">
        <v>1828</v>
      </c>
      <c r="E128" s="21" t="s">
        <v>541</v>
      </c>
      <c r="F128" s="21" t="s">
        <v>2568</v>
      </c>
      <c r="G128" s="21" t="s">
        <v>2283</v>
      </c>
      <c r="H128" s="21" t="s">
        <v>2569</v>
      </c>
      <c r="I128" s="21" t="s">
        <v>545</v>
      </c>
      <c r="J128" s="21" t="s">
        <v>34</v>
      </c>
      <c r="K128" s="21" t="s">
        <v>4608</v>
      </c>
      <c r="L128" s="23" t="s">
        <v>542</v>
      </c>
      <c r="M128" s="21" t="s">
        <v>1957</v>
      </c>
      <c r="N128" s="23" t="s">
        <v>543</v>
      </c>
      <c r="O128" s="21" t="s">
        <v>4609</v>
      </c>
      <c r="P128" s="21" t="s">
        <v>3034</v>
      </c>
      <c r="Q128" s="23" t="s">
        <v>4611</v>
      </c>
      <c r="R128" s="21" t="s">
        <v>4612</v>
      </c>
      <c r="S128" s="21" t="s">
        <v>545</v>
      </c>
      <c r="T128" s="21" t="s">
        <v>2120</v>
      </c>
      <c r="U128" s="36">
        <v>34.0</v>
      </c>
      <c r="V128" s="23" t="s">
        <v>1352</v>
      </c>
      <c r="W128" s="23" t="s">
        <v>34</v>
      </c>
      <c r="X128" s="23" t="s">
        <v>2398</v>
      </c>
      <c r="Y128" s="23" t="s">
        <v>3027</v>
      </c>
      <c r="Z128" s="23" t="s">
        <v>1355</v>
      </c>
    </row>
    <row r="129">
      <c r="A129" s="28" t="s">
        <v>2564</v>
      </c>
      <c r="B129" s="21" t="s">
        <v>2632</v>
      </c>
      <c r="C129" s="21" t="s">
        <v>3593</v>
      </c>
      <c r="D129" s="21" t="s">
        <v>2016</v>
      </c>
      <c r="E129" s="21" t="s">
        <v>3596</v>
      </c>
      <c r="F129" s="21" t="s">
        <v>2568</v>
      </c>
      <c r="G129" s="21" t="s">
        <v>2079</v>
      </c>
      <c r="H129" s="21" t="s">
        <v>4617</v>
      </c>
      <c r="I129" s="21" t="s">
        <v>4618</v>
      </c>
      <c r="J129" s="21" t="s">
        <v>3600</v>
      </c>
      <c r="K129" s="21" t="s">
        <v>2256</v>
      </c>
      <c r="L129" s="21" t="s">
        <v>4619</v>
      </c>
      <c r="M129" s="21" t="s">
        <v>4620</v>
      </c>
      <c r="N129" s="21" t="s">
        <v>4621</v>
      </c>
      <c r="O129" s="21" t="s">
        <v>4609</v>
      </c>
      <c r="P129" s="21" t="s">
        <v>3034</v>
      </c>
      <c r="Q129" s="21" t="s">
        <v>4623</v>
      </c>
      <c r="R129" s="37" t="str">
        <f>IF(COUNTIF(Catalogue!$A$4:$A$181,"ALG-FINITE-CHIRP-1001")=1,HYPERLINK("https://docs.google.com/spreadsheets/d/1BHaGJHkXxf_UfZdyTKF2zrWNFzIP4IvhaqFMj-83BjU/edit#gid=214001001&amp;range=A"&amp;(MATCH("ALG-FINITE-CHIRP-1001",Catalogue!$A$4:$A$181,0)+3),"ALG-FINITE-CHIRP-1001"),IF(COUNTIF(Catalogue!$A$4:$A$181,"ALG-FINITE-CHIRP-1001")=0,"MISSING CATALOGUE ID: ALG-FINITE-CHIRP-1001","DUPLICATE CATALOGUE ID: ALG-FINITE-CHIRP-1001"))</f>
        <v>ALG-FINITE-CHIRP-1001</v>
      </c>
      <c r="S129" s="21" t="s">
        <v>4629</v>
      </c>
      <c r="T129" s="21" t="s">
        <v>2120</v>
      </c>
      <c r="U129" s="36">
        <v>34.0</v>
      </c>
      <c r="V129" s="23" t="s">
        <v>1352</v>
      </c>
      <c r="W129" s="23" t="s">
        <v>2137</v>
      </c>
      <c r="X129" s="23" t="s">
        <v>1353</v>
      </c>
      <c r="Y129" s="23" t="s">
        <v>3603</v>
      </c>
      <c r="Z129" s="23" t="s">
        <v>2141</v>
      </c>
    </row>
    <row r="130">
      <c r="A130" s="28" t="s">
        <v>2591</v>
      </c>
      <c r="B130" s="21" t="s">
        <v>2632</v>
      </c>
      <c r="C130" s="21" t="s">
        <v>3657</v>
      </c>
      <c r="D130" s="21" t="s">
        <v>2016</v>
      </c>
      <c r="E130" s="21" t="s">
        <v>3659</v>
      </c>
      <c r="F130" s="21" t="s">
        <v>2594</v>
      </c>
      <c r="G130" s="21" t="s">
        <v>2079</v>
      </c>
      <c r="H130" s="21" t="s">
        <v>4634</v>
      </c>
      <c r="I130" s="21" t="s">
        <v>4635</v>
      </c>
      <c r="J130" s="21" t="s">
        <v>3661</v>
      </c>
      <c r="K130" s="21" t="s">
        <v>2256</v>
      </c>
      <c r="L130" s="21" t="s">
        <v>4636</v>
      </c>
      <c r="M130" s="21" t="s">
        <v>2072</v>
      </c>
      <c r="N130" s="21" t="s">
        <v>4638</v>
      </c>
      <c r="O130" s="21" t="s">
        <v>4640</v>
      </c>
      <c r="P130" s="21" t="s">
        <v>2603</v>
      </c>
      <c r="Q130" s="21" t="s">
        <v>4642</v>
      </c>
      <c r="R130" s="37" t="str">
        <f>IF(COUNTIF(Catalogue!$A$4:$A$181,"ALG-012")=1,HYPERLINK("https://docs.google.com/spreadsheets/d/1BHaGJHkXxf_UfZdyTKF2zrWNFzIP4IvhaqFMj-83BjU/edit#gid=214001001&amp;range=A"&amp;(MATCH("ALG-012",Catalogue!$A$4:$A$181,0)+3),"ALG-012"),IF(COUNTIF(Catalogue!$A$4:$A$181,"ALG-012")=0,"MISSING CATALOGUE ID: ALG-012","DUPLICATE CATALOGUE ID: ALG-012"))</f>
        <v>ALG-012</v>
      </c>
      <c r="S130" s="21" t="s">
        <v>4651</v>
      </c>
      <c r="T130" s="21" t="s">
        <v>2120</v>
      </c>
      <c r="U130" s="36">
        <v>34.0</v>
      </c>
      <c r="V130" s="23" t="s">
        <v>1352</v>
      </c>
      <c r="W130" s="23" t="s">
        <v>2137</v>
      </c>
      <c r="X130" s="23" t="s">
        <v>1353</v>
      </c>
      <c r="Y130" s="23" t="s">
        <v>3671</v>
      </c>
      <c r="Z130" s="23" t="s">
        <v>2141</v>
      </c>
    </row>
    <row r="131">
      <c r="A131" s="21" t="s">
        <v>1361</v>
      </c>
      <c r="B131" s="21" t="s">
        <v>2678</v>
      </c>
      <c r="C131" s="21" t="s">
        <v>399</v>
      </c>
      <c r="D131" s="21" t="s">
        <v>1828</v>
      </c>
      <c r="E131" s="21" t="s">
        <v>400</v>
      </c>
      <c r="F131" s="21" t="s">
        <v>2078</v>
      </c>
      <c r="G131" s="21" t="s">
        <v>2283</v>
      </c>
      <c r="H131" s="21" t="s">
        <v>2080</v>
      </c>
      <c r="I131" s="21" t="s">
        <v>406</v>
      </c>
      <c r="J131" s="21" t="s">
        <v>34</v>
      </c>
      <c r="K131" s="23" t="s">
        <v>2086</v>
      </c>
      <c r="L131" s="21" t="s">
        <v>403</v>
      </c>
      <c r="M131" s="21" t="s">
        <v>1957</v>
      </c>
      <c r="N131" s="23" t="s">
        <v>2097</v>
      </c>
      <c r="O131" s="23" t="s">
        <v>4672</v>
      </c>
      <c r="P131" s="21" t="s">
        <v>2100</v>
      </c>
      <c r="Q131" s="23" t="s">
        <v>4695</v>
      </c>
      <c r="R131" s="21" t="s">
        <v>4697</v>
      </c>
      <c r="S131" s="21" t="s">
        <v>406</v>
      </c>
      <c r="T131" s="21" t="s">
        <v>2120</v>
      </c>
      <c r="U131" s="36">
        <v>34.0</v>
      </c>
      <c r="V131" s="23" t="s">
        <v>1352</v>
      </c>
      <c r="W131" s="23" t="s">
        <v>34</v>
      </c>
      <c r="X131" s="23" t="s">
        <v>2398</v>
      </c>
      <c r="Y131" s="23" t="s">
        <v>4698</v>
      </c>
      <c r="Z131" s="23" t="s">
        <v>1355</v>
      </c>
    </row>
    <row r="132">
      <c r="A132" s="21" t="s">
        <v>1361</v>
      </c>
      <c r="B132" s="21" t="s">
        <v>2678</v>
      </c>
      <c r="C132" s="21" t="s">
        <v>509</v>
      </c>
      <c r="D132" s="21" t="s">
        <v>1828</v>
      </c>
      <c r="E132" s="21" t="s">
        <v>512</v>
      </c>
      <c r="F132" s="21" t="s">
        <v>2634</v>
      </c>
      <c r="G132" s="21" t="s">
        <v>2283</v>
      </c>
      <c r="H132" s="21" t="s">
        <v>3076</v>
      </c>
      <c r="I132" s="21" t="s">
        <v>177</v>
      </c>
      <c r="J132" s="21" t="s">
        <v>34</v>
      </c>
      <c r="K132" s="21" t="s">
        <v>4265</v>
      </c>
      <c r="L132" s="23" t="s">
        <v>356</v>
      </c>
      <c r="M132" s="21" t="s">
        <v>1957</v>
      </c>
      <c r="N132" s="23" t="s">
        <v>361</v>
      </c>
      <c r="O132" s="21" t="s">
        <v>3085</v>
      </c>
      <c r="P132" s="21" t="s">
        <v>2542</v>
      </c>
      <c r="Q132" s="23" t="s">
        <v>4701</v>
      </c>
      <c r="R132" s="21" t="s">
        <v>4702</v>
      </c>
      <c r="S132" s="21" t="s">
        <v>177</v>
      </c>
      <c r="T132" s="21" t="s">
        <v>2120</v>
      </c>
      <c r="U132" s="36">
        <v>34.0</v>
      </c>
      <c r="V132" s="23" t="s">
        <v>1352</v>
      </c>
      <c r="W132" s="23" t="s">
        <v>34</v>
      </c>
      <c r="X132" s="23" t="s">
        <v>2398</v>
      </c>
      <c r="Y132" s="23" t="s">
        <v>2597</v>
      </c>
      <c r="Z132" s="23" t="s">
        <v>1355</v>
      </c>
    </row>
    <row r="133">
      <c r="A133" s="21" t="s">
        <v>1361</v>
      </c>
      <c r="B133" s="21" t="s">
        <v>2678</v>
      </c>
      <c r="C133" s="21" t="s">
        <v>565</v>
      </c>
      <c r="D133" s="21" t="s">
        <v>1828</v>
      </c>
      <c r="E133" s="21" t="s">
        <v>566</v>
      </c>
      <c r="F133" s="21" t="s">
        <v>3453</v>
      </c>
      <c r="G133" s="21" t="s">
        <v>2283</v>
      </c>
      <c r="H133" s="21" t="s">
        <v>3318</v>
      </c>
      <c r="I133" s="21" t="s">
        <v>569</v>
      </c>
      <c r="J133" s="21" t="s">
        <v>34</v>
      </c>
      <c r="K133" s="21" t="s">
        <v>4265</v>
      </c>
      <c r="L133" s="21" t="s">
        <v>567</v>
      </c>
      <c r="M133" s="21" t="s">
        <v>1957</v>
      </c>
      <c r="N133" s="21" t="s">
        <v>568</v>
      </c>
      <c r="O133" s="21" t="s">
        <v>3456</v>
      </c>
      <c r="P133" s="21" t="s">
        <v>2603</v>
      </c>
      <c r="Q133" s="21" t="s">
        <v>4707</v>
      </c>
      <c r="R133" s="21" t="s">
        <v>4708</v>
      </c>
      <c r="S133" s="21" t="s">
        <v>569</v>
      </c>
      <c r="T133" s="21" t="s">
        <v>2120</v>
      </c>
      <c r="U133" s="36">
        <v>34.0</v>
      </c>
      <c r="V133" s="23" t="s">
        <v>1352</v>
      </c>
      <c r="W133" s="23" t="s">
        <v>34</v>
      </c>
      <c r="X133" s="23" t="s">
        <v>2398</v>
      </c>
      <c r="Y133" s="23" t="s">
        <v>4709</v>
      </c>
      <c r="Z133" s="23" t="s">
        <v>2141</v>
      </c>
    </row>
    <row r="134">
      <c r="A134" s="21" t="s">
        <v>1361</v>
      </c>
      <c r="B134" s="21" t="s">
        <v>2678</v>
      </c>
      <c r="C134" s="21" t="s">
        <v>574</v>
      </c>
      <c r="D134" s="21" t="s">
        <v>1828</v>
      </c>
      <c r="E134" s="21" t="s">
        <v>575</v>
      </c>
      <c r="F134" s="21" t="s">
        <v>3490</v>
      </c>
      <c r="G134" s="21" t="s">
        <v>2283</v>
      </c>
      <c r="H134" s="21" t="s">
        <v>3491</v>
      </c>
      <c r="I134" s="21" t="s">
        <v>580</v>
      </c>
      <c r="J134" s="21" t="s">
        <v>34</v>
      </c>
      <c r="K134" s="21" t="s">
        <v>4265</v>
      </c>
      <c r="L134" s="21" t="s">
        <v>576</v>
      </c>
      <c r="M134" s="21" t="s">
        <v>1957</v>
      </c>
      <c r="N134" s="21" t="s">
        <v>579</v>
      </c>
      <c r="O134" s="21" t="s">
        <v>3499</v>
      </c>
      <c r="P134" s="21" t="s">
        <v>2603</v>
      </c>
      <c r="Q134" s="21" t="s">
        <v>4711</v>
      </c>
      <c r="R134" s="21" t="s">
        <v>4713</v>
      </c>
      <c r="S134" s="21" t="s">
        <v>580</v>
      </c>
      <c r="T134" s="21" t="s">
        <v>2120</v>
      </c>
      <c r="U134" s="36">
        <v>34.0</v>
      </c>
      <c r="V134" s="23" t="s">
        <v>1352</v>
      </c>
      <c r="W134" s="23" t="s">
        <v>34</v>
      </c>
      <c r="X134" s="23" t="s">
        <v>2398</v>
      </c>
      <c r="Y134" s="23" t="s">
        <v>4714</v>
      </c>
      <c r="Z134" s="23" t="s">
        <v>2141</v>
      </c>
    </row>
    <row r="135">
      <c r="A135" s="21" t="s">
        <v>1361</v>
      </c>
      <c r="B135" s="21" t="s">
        <v>2678</v>
      </c>
      <c r="C135" s="21" t="s">
        <v>583</v>
      </c>
      <c r="D135" s="21" t="s">
        <v>1828</v>
      </c>
      <c r="E135" s="21" t="s">
        <v>584</v>
      </c>
      <c r="F135" s="21" t="s">
        <v>3453</v>
      </c>
      <c r="G135" s="21" t="s">
        <v>2283</v>
      </c>
      <c r="H135" s="21" t="s">
        <v>3318</v>
      </c>
      <c r="I135" s="21" t="s">
        <v>589</v>
      </c>
      <c r="J135" s="21" t="s">
        <v>34</v>
      </c>
      <c r="K135" s="21" t="s">
        <v>4265</v>
      </c>
      <c r="L135" s="21" t="s">
        <v>586</v>
      </c>
      <c r="M135" s="21" t="s">
        <v>1957</v>
      </c>
      <c r="N135" s="21" t="s">
        <v>588</v>
      </c>
      <c r="O135" s="21" t="s">
        <v>3456</v>
      </c>
      <c r="P135" s="21" t="s">
        <v>2603</v>
      </c>
      <c r="Q135" s="21" t="s">
        <v>4716</v>
      </c>
      <c r="R135" s="21" t="s">
        <v>4717</v>
      </c>
      <c r="S135" s="21" t="s">
        <v>589</v>
      </c>
      <c r="T135" s="21" t="s">
        <v>2120</v>
      </c>
      <c r="U135" s="36">
        <v>34.0</v>
      </c>
      <c r="V135" s="23" t="s">
        <v>1352</v>
      </c>
      <c r="W135" s="23" t="s">
        <v>34</v>
      </c>
      <c r="X135" s="23" t="s">
        <v>2398</v>
      </c>
      <c r="Y135" s="23" t="s">
        <v>4719</v>
      </c>
      <c r="Z135" s="23" t="s">
        <v>2141</v>
      </c>
    </row>
    <row r="136">
      <c r="A136" s="21" t="s">
        <v>1361</v>
      </c>
      <c r="B136" s="21" t="s">
        <v>2678</v>
      </c>
      <c r="C136" s="21" t="s">
        <v>614</v>
      </c>
      <c r="D136" s="21" t="s">
        <v>1828</v>
      </c>
      <c r="E136" s="21" t="s">
        <v>615</v>
      </c>
      <c r="F136" s="21" t="s">
        <v>2742</v>
      </c>
      <c r="G136" s="21" t="s">
        <v>2283</v>
      </c>
      <c r="H136" s="21" t="s">
        <v>2743</v>
      </c>
      <c r="I136" s="21" t="s">
        <v>620</v>
      </c>
      <c r="J136" s="21" t="s">
        <v>34</v>
      </c>
      <c r="K136" s="21" t="s">
        <v>4265</v>
      </c>
      <c r="L136" s="21" t="s">
        <v>617</v>
      </c>
      <c r="M136" s="21" t="s">
        <v>1957</v>
      </c>
      <c r="N136" s="21" t="s">
        <v>619</v>
      </c>
      <c r="O136" s="21" t="s">
        <v>2750</v>
      </c>
      <c r="P136" s="21" t="s">
        <v>2603</v>
      </c>
      <c r="Q136" s="21" t="s">
        <v>4724</v>
      </c>
      <c r="R136" s="21" t="s">
        <v>4725</v>
      </c>
      <c r="S136" s="21" t="s">
        <v>620</v>
      </c>
      <c r="T136" s="21" t="s">
        <v>2120</v>
      </c>
      <c r="U136" s="36">
        <v>34.0</v>
      </c>
      <c r="V136" s="23" t="s">
        <v>1352</v>
      </c>
      <c r="W136" s="23" t="s">
        <v>34</v>
      </c>
      <c r="X136" s="23" t="s">
        <v>2398</v>
      </c>
      <c r="Y136" s="23" t="s">
        <v>4726</v>
      </c>
      <c r="Z136" s="23" t="s">
        <v>1355</v>
      </c>
    </row>
    <row r="137">
      <c r="A137" s="21" t="s">
        <v>1361</v>
      </c>
      <c r="B137" s="21" t="s">
        <v>2632</v>
      </c>
      <c r="C137" s="21" t="s">
        <v>3794</v>
      </c>
      <c r="D137" s="21" t="s">
        <v>2016</v>
      </c>
      <c r="E137" s="21" t="s">
        <v>3796</v>
      </c>
      <c r="F137" s="21" t="s">
        <v>2634</v>
      </c>
      <c r="G137" s="21" t="s">
        <v>2079</v>
      </c>
      <c r="H137" s="21" t="s">
        <v>2635</v>
      </c>
      <c r="I137" s="21" t="s">
        <v>4728</v>
      </c>
      <c r="J137" s="23" t="s">
        <v>4730</v>
      </c>
      <c r="K137" s="21" t="s">
        <v>2256</v>
      </c>
      <c r="L137" s="21" t="s">
        <v>4731</v>
      </c>
      <c r="M137" s="21" t="s">
        <v>2072</v>
      </c>
      <c r="N137" s="21" t="s">
        <v>4732</v>
      </c>
      <c r="O137" s="21" t="s">
        <v>3085</v>
      </c>
      <c r="P137" s="21" t="s">
        <v>2542</v>
      </c>
      <c r="Q137" s="23" t="s">
        <v>4733</v>
      </c>
      <c r="R137" s="37" t="str">
        <f>IF(COUNTIF(Catalogue!$A$4:$A$181,"ALG-014")=1,HYPERLINK("https://docs.google.com/spreadsheets/d/1BHaGJHkXxf_UfZdyTKF2zrWNFzIP4IvhaqFMj-83BjU/edit#gid=214001001&amp;range=A"&amp;(MATCH("ALG-014",Catalogue!$A$4:$A$181,0)+3),"ALG-014"),IF(COUNTIF(Catalogue!$A$4:$A$181,"ALG-014")=0,"MISSING CATALOGUE ID: ALG-014","DUPLICATE CATALOGUE ID: ALG-014"))</f>
        <v>ALG-014</v>
      </c>
      <c r="S137" s="21" t="s">
        <v>4736</v>
      </c>
      <c r="T137" s="21" t="s">
        <v>2120</v>
      </c>
      <c r="U137" s="36">
        <v>34.0</v>
      </c>
      <c r="V137" s="23" t="s">
        <v>1352</v>
      </c>
      <c r="W137" s="23" t="s">
        <v>2137</v>
      </c>
      <c r="X137" s="23" t="s">
        <v>1353</v>
      </c>
      <c r="Y137" s="23" t="s">
        <v>3804</v>
      </c>
      <c r="Z137" s="23" t="s">
        <v>2141</v>
      </c>
    </row>
    <row r="138">
      <c r="A138" s="21" t="s">
        <v>1361</v>
      </c>
      <c r="B138" s="21" t="s">
        <v>2632</v>
      </c>
      <c r="C138" s="21" t="s">
        <v>3812</v>
      </c>
      <c r="D138" s="21" t="s">
        <v>2016</v>
      </c>
      <c r="E138" s="21" t="s">
        <v>3814</v>
      </c>
      <c r="F138" s="21" t="s">
        <v>4737</v>
      </c>
      <c r="G138" s="21" t="s">
        <v>2079</v>
      </c>
      <c r="H138" s="21" t="s">
        <v>4738</v>
      </c>
      <c r="I138" s="21" t="s">
        <v>4739</v>
      </c>
      <c r="J138" s="21" t="s">
        <v>3817</v>
      </c>
      <c r="K138" s="21" t="s">
        <v>2256</v>
      </c>
      <c r="L138" s="21" t="s">
        <v>4740</v>
      </c>
      <c r="M138" s="21" t="s">
        <v>2072</v>
      </c>
      <c r="N138" s="21" t="s">
        <v>4741</v>
      </c>
      <c r="O138" s="21" t="s">
        <v>4742</v>
      </c>
      <c r="P138" s="21" t="s">
        <v>2603</v>
      </c>
      <c r="Q138" s="21" t="s">
        <v>4744</v>
      </c>
      <c r="R138" s="37" t="str">
        <f>IF(COUNTIF(Catalogue!$A$4:$A$181,"ALG-016")=1,HYPERLINK("https://docs.google.com/spreadsheets/d/1BHaGJHkXxf_UfZdyTKF2zrWNFzIP4IvhaqFMj-83BjU/edit#gid=214001001&amp;range=A"&amp;(MATCH("ALG-016",Catalogue!$A$4:$A$181,0)+3),"ALG-016"),IF(COUNTIF(Catalogue!$A$4:$A$181,"ALG-016")=0,"MISSING CATALOGUE ID: ALG-016","DUPLICATE CATALOGUE ID: ALG-016"))</f>
        <v>ALG-016</v>
      </c>
      <c r="S138" s="21" t="s">
        <v>4748</v>
      </c>
      <c r="T138" s="21" t="s">
        <v>2120</v>
      </c>
      <c r="U138" s="36">
        <v>34.0</v>
      </c>
      <c r="V138" s="23" t="s">
        <v>1352</v>
      </c>
      <c r="W138" s="23" t="s">
        <v>2137</v>
      </c>
      <c r="X138" s="23" t="s">
        <v>1353</v>
      </c>
      <c r="Y138" s="23" t="s">
        <v>3822</v>
      </c>
      <c r="Z138" s="23" t="s">
        <v>2141</v>
      </c>
    </row>
    <row r="139">
      <c r="A139" s="21" t="s">
        <v>1361</v>
      </c>
      <c r="B139" s="21" t="s">
        <v>2632</v>
      </c>
      <c r="C139" s="21" t="s">
        <v>3823</v>
      </c>
      <c r="D139" s="21" t="s">
        <v>2016</v>
      </c>
      <c r="E139" s="21" t="s">
        <v>3825</v>
      </c>
      <c r="F139" s="21" t="s">
        <v>2634</v>
      </c>
      <c r="G139" s="21" t="s">
        <v>2079</v>
      </c>
      <c r="H139" s="21" t="s">
        <v>2635</v>
      </c>
      <c r="I139" s="21" t="s">
        <v>4751</v>
      </c>
      <c r="J139" s="21" t="s">
        <v>4752</v>
      </c>
      <c r="K139" s="21" t="s">
        <v>2256</v>
      </c>
      <c r="L139" s="21" t="s">
        <v>4753</v>
      </c>
      <c r="M139" s="21" t="s">
        <v>2072</v>
      </c>
      <c r="N139" s="21" t="s">
        <v>4754</v>
      </c>
      <c r="O139" s="21" t="s">
        <v>3085</v>
      </c>
      <c r="P139" s="21" t="s">
        <v>2542</v>
      </c>
      <c r="Q139" s="21" t="s">
        <v>4755</v>
      </c>
      <c r="R139" s="37" t="str">
        <f>IF(COUNTIF(Catalogue!$A$4:$A$181,"ALG-018")=1,HYPERLINK("https://docs.google.com/spreadsheets/d/1BHaGJHkXxf_UfZdyTKF2zrWNFzIP4IvhaqFMj-83BjU/edit#gid=214001001&amp;range=A"&amp;(MATCH("ALG-018",Catalogue!$A$4:$A$181,0)+3),"ALG-018"),IF(COUNTIF(Catalogue!$A$4:$A$181,"ALG-018")=0,"MISSING CATALOGUE ID: ALG-018","DUPLICATE CATALOGUE ID: ALG-018"))</f>
        <v>ALG-018</v>
      </c>
      <c r="S139" s="21" t="s">
        <v>4758</v>
      </c>
      <c r="T139" s="21" t="s">
        <v>2120</v>
      </c>
      <c r="U139" s="36">
        <v>34.0</v>
      </c>
      <c r="V139" s="23" t="s">
        <v>1352</v>
      </c>
      <c r="W139" s="23" t="s">
        <v>2137</v>
      </c>
      <c r="X139" s="23" t="s">
        <v>1353</v>
      </c>
      <c r="Y139" s="23" t="s">
        <v>3830</v>
      </c>
      <c r="Z139" s="23" t="s">
        <v>2141</v>
      </c>
    </row>
    <row r="140">
      <c r="A140" s="21" t="s">
        <v>1361</v>
      </c>
      <c r="B140" s="21" t="s">
        <v>2632</v>
      </c>
      <c r="C140" s="21" t="s">
        <v>3832</v>
      </c>
      <c r="D140" s="21" t="s">
        <v>2016</v>
      </c>
      <c r="E140" s="21" t="s">
        <v>3836</v>
      </c>
      <c r="F140" s="21" t="s">
        <v>2634</v>
      </c>
      <c r="G140" s="21" t="s">
        <v>2079</v>
      </c>
      <c r="H140" s="21" t="s">
        <v>2635</v>
      </c>
      <c r="I140" s="21" t="s">
        <v>4759</v>
      </c>
      <c r="J140" s="21" t="s">
        <v>3841</v>
      </c>
      <c r="K140" s="21" t="s">
        <v>2256</v>
      </c>
      <c r="L140" s="21" t="s">
        <v>4760</v>
      </c>
      <c r="M140" s="21" t="s">
        <v>2072</v>
      </c>
      <c r="N140" s="21" t="s">
        <v>4761</v>
      </c>
      <c r="O140" s="21" t="s">
        <v>3085</v>
      </c>
      <c r="P140" s="21" t="s">
        <v>2542</v>
      </c>
      <c r="Q140" s="21" t="s">
        <v>4762</v>
      </c>
      <c r="R140" s="37" t="str">
        <f>IF(COUNTIF(Catalogue!$A$4:$A$181,"ALG-019")=1,HYPERLINK("https://docs.google.com/spreadsheets/d/1BHaGJHkXxf_UfZdyTKF2zrWNFzIP4IvhaqFMj-83BjU/edit#gid=214001001&amp;range=A"&amp;(MATCH("ALG-019",Catalogue!$A$4:$A$181,0)+3),"ALG-019"),IF(COUNTIF(Catalogue!$A$4:$A$181,"ALG-019")=0,"MISSING CATALOGUE ID: ALG-019","DUPLICATE CATALOGUE ID: ALG-019"))</f>
        <v>ALG-019</v>
      </c>
      <c r="S140" s="21" t="s">
        <v>4768</v>
      </c>
      <c r="T140" s="21" t="s">
        <v>2120</v>
      </c>
      <c r="U140" s="36">
        <v>34.0</v>
      </c>
      <c r="V140" s="23" t="s">
        <v>1352</v>
      </c>
      <c r="W140" s="23" t="s">
        <v>2137</v>
      </c>
      <c r="X140" s="23" t="s">
        <v>1353</v>
      </c>
      <c r="Y140" s="23" t="s">
        <v>3851</v>
      </c>
      <c r="Z140" s="23" t="s">
        <v>2141</v>
      </c>
    </row>
    <row r="141">
      <c r="A141" s="21" t="s">
        <v>1361</v>
      </c>
      <c r="B141" s="21" t="s">
        <v>2632</v>
      </c>
      <c r="C141" s="21" t="s">
        <v>3853</v>
      </c>
      <c r="D141" s="21" t="s">
        <v>2016</v>
      </c>
      <c r="E141" s="21" t="s">
        <v>3856</v>
      </c>
      <c r="F141" s="21" t="s">
        <v>2634</v>
      </c>
      <c r="G141" s="21" t="s">
        <v>2079</v>
      </c>
      <c r="H141" s="21" t="s">
        <v>2635</v>
      </c>
      <c r="I141" s="21" t="s">
        <v>4770</v>
      </c>
      <c r="J141" s="21" t="s">
        <v>3857</v>
      </c>
      <c r="K141" s="21" t="s">
        <v>2256</v>
      </c>
      <c r="L141" s="21" t="s">
        <v>4773</v>
      </c>
      <c r="M141" s="21" t="s">
        <v>2072</v>
      </c>
      <c r="N141" s="21" t="s">
        <v>4774</v>
      </c>
      <c r="O141" s="21" t="s">
        <v>3085</v>
      </c>
      <c r="P141" s="21" t="s">
        <v>2542</v>
      </c>
      <c r="Q141" s="21" t="s">
        <v>3859</v>
      </c>
      <c r="R141" s="37" t="str">
        <f>IF(COUNTIF(Catalogue!$A$4:$A$181,"ALG-020")=1,HYPERLINK("https://docs.google.com/spreadsheets/d/1BHaGJHkXxf_UfZdyTKF2zrWNFzIP4IvhaqFMj-83BjU/edit#gid=214001001&amp;range=A"&amp;(MATCH("ALG-020",Catalogue!$A$4:$A$181,0)+3),"ALG-020"),IF(COUNTIF(Catalogue!$A$4:$A$181,"ALG-020")=0,"MISSING CATALOGUE ID: ALG-020","DUPLICATE CATALOGUE ID: ALG-020"))</f>
        <v>ALG-020</v>
      </c>
      <c r="S141" s="21" t="s">
        <v>4779</v>
      </c>
      <c r="T141" s="21" t="s">
        <v>2120</v>
      </c>
      <c r="U141" s="36">
        <v>34.0</v>
      </c>
      <c r="V141" s="23" t="s">
        <v>1352</v>
      </c>
      <c r="W141" s="23" t="s">
        <v>2137</v>
      </c>
      <c r="X141" s="23" t="s">
        <v>1353</v>
      </c>
      <c r="Y141" s="23" t="s">
        <v>3861</v>
      </c>
      <c r="Z141" s="23" t="s">
        <v>2141</v>
      </c>
    </row>
    <row r="142">
      <c r="A142" s="21" t="s">
        <v>1361</v>
      </c>
      <c r="B142" s="21" t="s">
        <v>2632</v>
      </c>
      <c r="C142" s="21" t="s">
        <v>3863</v>
      </c>
      <c r="D142" s="21" t="s">
        <v>2016</v>
      </c>
      <c r="E142" s="21" t="s">
        <v>3865</v>
      </c>
      <c r="F142" s="21" t="s">
        <v>2634</v>
      </c>
      <c r="G142" s="21" t="s">
        <v>2079</v>
      </c>
      <c r="H142" s="21" t="s">
        <v>2635</v>
      </c>
      <c r="I142" s="21" t="s">
        <v>4780</v>
      </c>
      <c r="J142" s="21" t="s">
        <v>4781</v>
      </c>
      <c r="K142" s="21" t="s">
        <v>2256</v>
      </c>
      <c r="L142" s="21" t="s">
        <v>4782</v>
      </c>
      <c r="M142" s="21" t="s">
        <v>2072</v>
      </c>
      <c r="N142" s="21" t="s">
        <v>4784</v>
      </c>
      <c r="O142" s="21" t="s">
        <v>3085</v>
      </c>
      <c r="P142" s="21" t="s">
        <v>2542</v>
      </c>
      <c r="Q142" s="21" t="s">
        <v>4785</v>
      </c>
      <c r="R142" s="37" t="str">
        <f>IF(COUNTIF(Catalogue!$A$4:$A$181,"ALG-021")=1,HYPERLINK("https://docs.google.com/spreadsheets/d/1BHaGJHkXxf_UfZdyTKF2zrWNFzIP4IvhaqFMj-83BjU/edit#gid=214001001&amp;range=A"&amp;(MATCH("ALG-021",Catalogue!$A$4:$A$181,0)+3),"ALG-021"),IF(COUNTIF(Catalogue!$A$4:$A$181,"ALG-021")=0,"MISSING CATALOGUE ID: ALG-021","DUPLICATE CATALOGUE ID: ALG-021"))</f>
        <v>ALG-021</v>
      </c>
      <c r="S142" s="21" t="s">
        <v>4789</v>
      </c>
      <c r="T142" s="21" t="s">
        <v>2120</v>
      </c>
      <c r="U142" s="36">
        <v>34.0</v>
      </c>
      <c r="V142" s="23" t="s">
        <v>1352</v>
      </c>
      <c r="W142" s="23" t="s">
        <v>2137</v>
      </c>
      <c r="X142" s="23" t="s">
        <v>1353</v>
      </c>
      <c r="Y142" s="23" t="s">
        <v>3874</v>
      </c>
      <c r="Z142" s="23" t="s">
        <v>2141</v>
      </c>
    </row>
    <row r="143">
      <c r="A143" s="21" t="s">
        <v>1361</v>
      </c>
      <c r="B143" s="21" t="s">
        <v>2632</v>
      </c>
      <c r="C143" s="21" t="s">
        <v>3957</v>
      </c>
      <c r="D143" s="21" t="s">
        <v>2016</v>
      </c>
      <c r="E143" s="21" t="s">
        <v>3959</v>
      </c>
      <c r="F143" s="21" t="s">
        <v>2078</v>
      </c>
      <c r="G143" s="21" t="s">
        <v>2079</v>
      </c>
      <c r="H143" s="21" t="s">
        <v>4790</v>
      </c>
      <c r="I143" s="21" t="s">
        <v>4791</v>
      </c>
      <c r="J143" s="21" t="s">
        <v>3960</v>
      </c>
      <c r="K143" s="21" t="s">
        <v>2256</v>
      </c>
      <c r="L143" s="21" t="s">
        <v>4793</v>
      </c>
      <c r="M143" s="21" t="s">
        <v>4794</v>
      </c>
      <c r="N143" s="21" t="s">
        <v>4795</v>
      </c>
      <c r="O143" s="21" t="s">
        <v>2719</v>
      </c>
      <c r="P143" s="21" t="s">
        <v>2100</v>
      </c>
      <c r="Q143" s="21" t="s">
        <v>4797</v>
      </c>
      <c r="R143" s="37" t="str">
        <f>IF(COUNTIF(Catalogue!$A$4:$A$181,"ALG-030")=1,HYPERLINK("https://docs.google.com/spreadsheets/d/1BHaGJHkXxf_UfZdyTKF2zrWNFzIP4IvhaqFMj-83BjU/edit#gid=214001001&amp;range=A"&amp;(MATCH("ALG-030",Catalogue!$A$4:$A$181,0)+3),"ALG-030"),IF(COUNTIF(Catalogue!$A$4:$A$181,"ALG-030")=0,"MISSING CATALOGUE ID: ALG-030","DUPLICATE CATALOGUE ID: ALG-030"))</f>
        <v>ALG-030</v>
      </c>
      <c r="S143" s="21" t="s">
        <v>4804</v>
      </c>
      <c r="T143" s="21" t="s">
        <v>2120</v>
      </c>
      <c r="U143" s="36">
        <v>34.0</v>
      </c>
      <c r="V143" s="23" t="s">
        <v>1352</v>
      </c>
      <c r="W143" s="23" t="s">
        <v>2137</v>
      </c>
      <c r="X143" s="23" t="s">
        <v>1353</v>
      </c>
      <c r="Y143" s="23" t="s">
        <v>3965</v>
      </c>
      <c r="Z143" s="23" t="s">
        <v>2141</v>
      </c>
    </row>
    <row r="144">
      <c r="A144" s="21" t="s">
        <v>1361</v>
      </c>
      <c r="B144" s="21" t="s">
        <v>2632</v>
      </c>
      <c r="C144" s="21" t="s">
        <v>3966</v>
      </c>
      <c r="D144" s="21" t="s">
        <v>2016</v>
      </c>
      <c r="E144" s="21" t="s">
        <v>3969</v>
      </c>
      <c r="F144" s="21" t="s">
        <v>2078</v>
      </c>
      <c r="G144" s="21" t="s">
        <v>2079</v>
      </c>
      <c r="H144" s="21" t="s">
        <v>4790</v>
      </c>
      <c r="I144" s="21" t="s">
        <v>4806</v>
      </c>
      <c r="J144" s="21" t="s">
        <v>3970</v>
      </c>
      <c r="K144" s="21" t="s">
        <v>2256</v>
      </c>
      <c r="L144" s="21" t="s">
        <v>4807</v>
      </c>
      <c r="M144" s="21" t="s">
        <v>2072</v>
      </c>
      <c r="N144" s="21" t="s">
        <v>4808</v>
      </c>
      <c r="O144" s="21" t="s">
        <v>2719</v>
      </c>
      <c r="P144" s="21" t="s">
        <v>2100</v>
      </c>
      <c r="Q144" s="21" t="s">
        <v>4809</v>
      </c>
      <c r="R144" s="37" t="str">
        <f>IF(COUNTIF(Catalogue!$A$4:$A$181,"ALG-031")=1,HYPERLINK("https://docs.google.com/spreadsheets/d/1BHaGJHkXxf_UfZdyTKF2zrWNFzIP4IvhaqFMj-83BjU/edit#gid=214001001&amp;range=A"&amp;(MATCH("ALG-031",Catalogue!$A$4:$A$181,0)+3),"ALG-031"),IF(COUNTIF(Catalogue!$A$4:$A$181,"ALG-031")=0,"MISSING CATALOGUE ID: ALG-031","DUPLICATE CATALOGUE ID: ALG-031"))</f>
        <v>ALG-031</v>
      </c>
      <c r="S144" s="21" t="s">
        <v>4815</v>
      </c>
      <c r="T144" s="21" t="s">
        <v>2120</v>
      </c>
      <c r="U144" s="36">
        <v>34.0</v>
      </c>
      <c r="V144" s="23" t="s">
        <v>1352</v>
      </c>
      <c r="W144" s="23" t="s">
        <v>2137</v>
      </c>
      <c r="X144" s="23" t="s">
        <v>1353</v>
      </c>
      <c r="Y144" s="23" t="s">
        <v>3976</v>
      </c>
      <c r="Z144" s="23" t="s">
        <v>2141</v>
      </c>
    </row>
    <row r="145">
      <c r="A145" s="21" t="s">
        <v>1361</v>
      </c>
      <c r="B145" s="21" t="s">
        <v>2632</v>
      </c>
      <c r="C145" s="21" t="s">
        <v>3977</v>
      </c>
      <c r="D145" s="21" t="s">
        <v>2016</v>
      </c>
      <c r="E145" s="21" t="s">
        <v>3979</v>
      </c>
      <c r="F145" s="21" t="s">
        <v>2078</v>
      </c>
      <c r="G145" s="21" t="s">
        <v>2079</v>
      </c>
      <c r="H145" s="21" t="s">
        <v>4790</v>
      </c>
      <c r="I145" s="21" t="s">
        <v>4817</v>
      </c>
      <c r="J145" s="21" t="s">
        <v>3983</v>
      </c>
      <c r="K145" s="21" t="s">
        <v>2256</v>
      </c>
      <c r="L145" s="21" t="s">
        <v>4818</v>
      </c>
      <c r="M145" s="21" t="s">
        <v>4819</v>
      </c>
      <c r="N145" s="21" t="s">
        <v>4820</v>
      </c>
      <c r="O145" s="21" t="s">
        <v>2719</v>
      </c>
      <c r="P145" s="21" t="s">
        <v>2100</v>
      </c>
      <c r="Q145" s="21" t="s">
        <v>4823</v>
      </c>
      <c r="R145" s="37" t="str">
        <f>IF(COUNTIF(Catalogue!$A$4:$A$181,"ALG-032")=1,HYPERLINK("https://docs.google.com/spreadsheets/d/1BHaGJHkXxf_UfZdyTKF2zrWNFzIP4IvhaqFMj-83BjU/edit#gid=214001001&amp;range=A"&amp;(MATCH("ALG-032",Catalogue!$A$4:$A$181,0)+3),"ALG-032"),IF(COUNTIF(Catalogue!$A$4:$A$181,"ALG-032")=0,"MISSING CATALOGUE ID: ALG-032","DUPLICATE CATALOGUE ID: ALG-032"))</f>
        <v>ALG-032</v>
      </c>
      <c r="S145" s="21" t="s">
        <v>4831</v>
      </c>
      <c r="T145" s="21" t="s">
        <v>2120</v>
      </c>
      <c r="U145" s="36">
        <v>34.0</v>
      </c>
      <c r="V145" s="23" t="s">
        <v>1352</v>
      </c>
      <c r="W145" s="23" t="s">
        <v>2137</v>
      </c>
      <c r="X145" s="23" t="s">
        <v>1353</v>
      </c>
      <c r="Y145" s="23" t="s">
        <v>3987</v>
      </c>
      <c r="Z145" s="23" t="s">
        <v>2141</v>
      </c>
    </row>
    <row r="146">
      <c r="A146" s="21" t="s">
        <v>1361</v>
      </c>
      <c r="B146" s="21" t="s">
        <v>2632</v>
      </c>
      <c r="C146" s="21" t="s">
        <v>3988</v>
      </c>
      <c r="D146" s="21" t="s">
        <v>2016</v>
      </c>
      <c r="E146" s="21" t="s">
        <v>3991</v>
      </c>
      <c r="F146" s="21" t="s">
        <v>2078</v>
      </c>
      <c r="G146" s="21" t="s">
        <v>2079</v>
      </c>
      <c r="H146" s="21" t="s">
        <v>4790</v>
      </c>
      <c r="I146" s="21" t="s">
        <v>4836</v>
      </c>
      <c r="J146" s="23" t="s">
        <v>4839</v>
      </c>
      <c r="K146" s="23" t="s">
        <v>4840</v>
      </c>
      <c r="L146" s="23" t="s">
        <v>4841</v>
      </c>
      <c r="M146" s="21" t="s">
        <v>4842</v>
      </c>
      <c r="N146" s="23" t="s">
        <v>4845</v>
      </c>
      <c r="O146" s="21" t="s">
        <v>2719</v>
      </c>
      <c r="P146" s="21" t="s">
        <v>2100</v>
      </c>
      <c r="Q146" s="23" t="s">
        <v>4847</v>
      </c>
      <c r="R146" s="37" t="str">
        <f>IF(COUNTIF(Catalogue!$A$4:$A$181,"ALG-033")=1,HYPERLINK("https://docs.google.com/spreadsheets/d/1BHaGJHkXxf_UfZdyTKF2zrWNFzIP4IvhaqFMj-83BjU/edit#gid=214001001&amp;range=A"&amp;(MATCH("ALG-033",Catalogue!$A$4:$A$181,0)+3),"ALG-033"),IF(COUNTIF(Catalogue!$A$4:$A$181,"ALG-033")=0,"MISSING CATALOGUE ID: ALG-033","DUPLICATE CATALOGUE ID: ALG-033"))</f>
        <v>ALG-033</v>
      </c>
      <c r="S146" s="21" t="s">
        <v>4851</v>
      </c>
      <c r="T146" s="21" t="s">
        <v>2120</v>
      </c>
      <c r="U146" s="36">
        <v>34.0</v>
      </c>
      <c r="V146" s="23" t="s">
        <v>1352</v>
      </c>
      <c r="W146" s="23" t="s">
        <v>2137</v>
      </c>
      <c r="X146" s="23" t="s">
        <v>1353</v>
      </c>
      <c r="Y146" s="23" t="s">
        <v>3990</v>
      </c>
      <c r="Z146" s="23" t="s">
        <v>1355</v>
      </c>
    </row>
    <row r="147">
      <c r="A147" s="21" t="s">
        <v>1361</v>
      </c>
      <c r="B147" s="21" t="s">
        <v>2632</v>
      </c>
      <c r="C147" s="21" t="s">
        <v>4025</v>
      </c>
      <c r="D147" s="21" t="s">
        <v>2016</v>
      </c>
      <c r="E147" s="21" t="s">
        <v>4027</v>
      </c>
      <c r="F147" s="21" t="s">
        <v>2078</v>
      </c>
      <c r="G147" s="21" t="s">
        <v>2079</v>
      </c>
      <c r="H147" s="21" t="s">
        <v>4790</v>
      </c>
      <c r="I147" s="21" t="s">
        <v>4854</v>
      </c>
      <c r="J147" s="21" t="s">
        <v>4028</v>
      </c>
      <c r="K147" s="21" t="s">
        <v>2256</v>
      </c>
      <c r="L147" s="21" t="s">
        <v>4855</v>
      </c>
      <c r="M147" s="21" t="s">
        <v>4856</v>
      </c>
      <c r="N147" s="21" t="s">
        <v>4857</v>
      </c>
      <c r="O147" s="21" t="s">
        <v>2719</v>
      </c>
      <c r="P147" s="21" t="s">
        <v>2100</v>
      </c>
      <c r="Q147" s="21" t="s">
        <v>4859</v>
      </c>
      <c r="R147" s="37" t="str">
        <f>IF(COUNTIF(Catalogue!$A$4:$A$181,"ALG-036")=1,HYPERLINK("https://docs.google.com/spreadsheets/d/1BHaGJHkXxf_UfZdyTKF2zrWNFzIP4IvhaqFMj-83BjU/edit#gid=214001001&amp;range=A"&amp;(MATCH("ALG-036",Catalogue!$A$4:$A$181,0)+3),"ALG-036"),IF(COUNTIF(Catalogue!$A$4:$A$181,"ALG-036")=0,"MISSING CATALOGUE ID: ALG-036","DUPLICATE CATALOGUE ID: ALG-036"))</f>
        <v>ALG-036</v>
      </c>
      <c r="S147" s="21" t="s">
        <v>4864</v>
      </c>
      <c r="T147" s="21" t="s">
        <v>2120</v>
      </c>
      <c r="U147" s="36">
        <v>34.0</v>
      </c>
      <c r="V147" s="23" t="s">
        <v>1352</v>
      </c>
      <c r="W147" s="23" t="s">
        <v>2137</v>
      </c>
      <c r="X147" s="23" t="s">
        <v>1353</v>
      </c>
      <c r="Y147" s="23" t="s">
        <v>4031</v>
      </c>
      <c r="Z147" s="23" t="s">
        <v>2141</v>
      </c>
    </row>
    <row r="148">
      <c r="A148" s="21" t="s">
        <v>1361</v>
      </c>
      <c r="B148" s="21" t="s">
        <v>2632</v>
      </c>
      <c r="C148" s="21" t="s">
        <v>4034</v>
      </c>
      <c r="D148" s="21" t="s">
        <v>2016</v>
      </c>
      <c r="E148" s="21" t="s">
        <v>4037</v>
      </c>
      <c r="F148" s="21" t="s">
        <v>2078</v>
      </c>
      <c r="G148" s="21" t="s">
        <v>2079</v>
      </c>
      <c r="H148" s="21" t="s">
        <v>4790</v>
      </c>
      <c r="I148" s="21" t="s">
        <v>4866</v>
      </c>
      <c r="J148" s="21" t="s">
        <v>4038</v>
      </c>
      <c r="K148" s="21" t="s">
        <v>2256</v>
      </c>
      <c r="L148" s="21" t="s">
        <v>4867</v>
      </c>
      <c r="M148" s="21" t="s">
        <v>4868</v>
      </c>
      <c r="N148" s="21" t="s">
        <v>4869</v>
      </c>
      <c r="O148" s="21" t="s">
        <v>2719</v>
      </c>
      <c r="P148" s="21" t="s">
        <v>2100</v>
      </c>
      <c r="Q148" s="21" t="s">
        <v>4044</v>
      </c>
      <c r="R148" s="37" t="str">
        <f>IF(COUNTIF(Catalogue!$A$4:$A$181,"ALG-037")=1,HYPERLINK("https://docs.google.com/spreadsheets/d/1BHaGJHkXxf_UfZdyTKF2zrWNFzIP4IvhaqFMj-83BjU/edit#gid=214001001&amp;range=A"&amp;(MATCH("ALG-037",Catalogue!$A$4:$A$181,0)+3),"ALG-037"),IF(COUNTIF(Catalogue!$A$4:$A$181,"ALG-037")=0,"MISSING CATALOGUE ID: ALG-037","DUPLICATE CATALOGUE ID: ALG-037"))</f>
        <v>ALG-037</v>
      </c>
      <c r="S148" s="21" t="s">
        <v>4874</v>
      </c>
      <c r="T148" s="21" t="s">
        <v>2120</v>
      </c>
      <c r="U148" s="36">
        <v>34.0</v>
      </c>
      <c r="V148" s="23" t="s">
        <v>1352</v>
      </c>
      <c r="W148" s="23" t="s">
        <v>2137</v>
      </c>
      <c r="X148" s="23" t="s">
        <v>1353</v>
      </c>
      <c r="Y148" s="23" t="s">
        <v>4047</v>
      </c>
      <c r="Z148" s="23" t="s">
        <v>2141</v>
      </c>
    </row>
    <row r="149">
      <c r="A149" s="21" t="s">
        <v>1361</v>
      </c>
      <c r="B149" s="21" t="s">
        <v>2632</v>
      </c>
      <c r="C149" s="21" t="s">
        <v>4048</v>
      </c>
      <c r="D149" s="21" t="s">
        <v>2016</v>
      </c>
      <c r="E149" s="21" t="s">
        <v>4050</v>
      </c>
      <c r="F149" s="21" t="s">
        <v>2078</v>
      </c>
      <c r="G149" s="21" t="s">
        <v>2079</v>
      </c>
      <c r="H149" s="21" t="s">
        <v>4790</v>
      </c>
      <c r="I149" s="21" t="s">
        <v>4876</v>
      </c>
      <c r="J149" s="21" t="s">
        <v>4878</v>
      </c>
      <c r="K149" s="21" t="s">
        <v>2256</v>
      </c>
      <c r="L149" s="21" t="s">
        <v>4879</v>
      </c>
      <c r="M149" s="21" t="s">
        <v>4880</v>
      </c>
      <c r="N149" s="21" t="s">
        <v>4881</v>
      </c>
      <c r="O149" s="21" t="s">
        <v>2719</v>
      </c>
      <c r="P149" s="21" t="s">
        <v>2100</v>
      </c>
      <c r="Q149" s="21" t="s">
        <v>4882</v>
      </c>
      <c r="R149" s="37" t="str">
        <f>IF(COUNTIF(Catalogue!$A$4:$A$181,"ALG-038")=1,HYPERLINK("https://docs.google.com/spreadsheets/d/1BHaGJHkXxf_UfZdyTKF2zrWNFzIP4IvhaqFMj-83BjU/edit#gid=214001001&amp;range=A"&amp;(MATCH("ALG-038",Catalogue!$A$4:$A$181,0)+3),"ALG-038"),IF(COUNTIF(Catalogue!$A$4:$A$181,"ALG-038")=0,"MISSING CATALOGUE ID: ALG-038","DUPLICATE CATALOGUE ID: ALG-038"))</f>
        <v>ALG-038</v>
      </c>
      <c r="S149" s="21" t="s">
        <v>4890</v>
      </c>
      <c r="T149" s="21" t="s">
        <v>2120</v>
      </c>
      <c r="U149" s="36">
        <v>34.0</v>
      </c>
      <c r="V149" s="23" t="s">
        <v>1352</v>
      </c>
      <c r="W149" s="23" t="s">
        <v>2137</v>
      </c>
      <c r="X149" s="23" t="s">
        <v>1353</v>
      </c>
      <c r="Y149" s="23" t="s">
        <v>4057</v>
      </c>
      <c r="Z149" s="23" t="s">
        <v>2141</v>
      </c>
    </row>
    <row r="150">
      <c r="A150" s="21" t="s">
        <v>1361</v>
      </c>
      <c r="B150" s="21" t="s">
        <v>2632</v>
      </c>
      <c r="C150" s="21" t="s">
        <v>4059</v>
      </c>
      <c r="D150" s="21" t="s">
        <v>2016</v>
      </c>
      <c r="E150" s="21" t="s">
        <v>4063</v>
      </c>
      <c r="F150" s="21" t="s">
        <v>2727</v>
      </c>
      <c r="G150" s="21" t="s">
        <v>2079</v>
      </c>
      <c r="H150" s="21" t="s">
        <v>4893</v>
      </c>
      <c r="I150" s="21" t="s">
        <v>4895</v>
      </c>
      <c r="J150" s="21" t="s">
        <v>4064</v>
      </c>
      <c r="K150" s="21" t="s">
        <v>2256</v>
      </c>
      <c r="L150" s="21" t="s">
        <v>4896</v>
      </c>
      <c r="M150" s="21" t="s">
        <v>2072</v>
      </c>
      <c r="N150" s="21" t="s">
        <v>4897</v>
      </c>
      <c r="O150" s="21" t="s">
        <v>2732</v>
      </c>
      <c r="P150" s="21" t="s">
        <v>2733</v>
      </c>
      <c r="Q150" s="21" t="s">
        <v>4898</v>
      </c>
      <c r="R150" s="37" t="str">
        <f>IF(COUNTIF(Catalogue!$A$4:$A$181,"ALG-039")=1,HYPERLINK("https://docs.google.com/spreadsheets/d/1BHaGJHkXxf_UfZdyTKF2zrWNFzIP4IvhaqFMj-83BjU/edit#gid=214001001&amp;range=A"&amp;(MATCH("ALG-039",Catalogue!$A$4:$A$181,0)+3),"ALG-039"),IF(COUNTIF(Catalogue!$A$4:$A$181,"ALG-039")=0,"MISSING CATALOGUE ID: ALG-039","DUPLICATE CATALOGUE ID: ALG-039"))</f>
        <v>ALG-039</v>
      </c>
      <c r="S150" s="21" t="s">
        <v>4907</v>
      </c>
      <c r="T150" s="21" t="s">
        <v>2120</v>
      </c>
      <c r="U150" s="36">
        <v>34.0</v>
      </c>
      <c r="V150" s="23" t="s">
        <v>1352</v>
      </c>
      <c r="W150" s="23" t="s">
        <v>2137</v>
      </c>
      <c r="X150" s="23" t="s">
        <v>1353</v>
      </c>
      <c r="Y150" s="23" t="s">
        <v>4069</v>
      </c>
      <c r="Z150" s="23" t="s">
        <v>2141</v>
      </c>
    </row>
    <row r="151">
      <c r="A151" s="21" t="s">
        <v>1361</v>
      </c>
      <c r="B151" s="21" t="s">
        <v>2632</v>
      </c>
      <c r="C151" s="21" t="s">
        <v>4070</v>
      </c>
      <c r="D151" s="21" t="s">
        <v>2016</v>
      </c>
      <c r="E151" s="21" t="s">
        <v>4072</v>
      </c>
      <c r="F151" s="21" t="s">
        <v>2727</v>
      </c>
      <c r="G151" s="21" t="s">
        <v>2079</v>
      </c>
      <c r="H151" s="21" t="s">
        <v>4893</v>
      </c>
      <c r="I151" s="21" t="s">
        <v>4914</v>
      </c>
      <c r="J151" s="21" t="s">
        <v>4073</v>
      </c>
      <c r="K151" s="21" t="s">
        <v>2256</v>
      </c>
      <c r="L151" s="21" t="s">
        <v>4916</v>
      </c>
      <c r="M151" s="21" t="s">
        <v>2072</v>
      </c>
      <c r="N151" s="21" t="s">
        <v>4917</v>
      </c>
      <c r="O151" s="21" t="s">
        <v>2732</v>
      </c>
      <c r="P151" s="21" t="s">
        <v>2733</v>
      </c>
      <c r="Q151" s="21" t="s">
        <v>4919</v>
      </c>
      <c r="R151" s="37" t="str">
        <f>IF(COUNTIF(Catalogue!$A$4:$A$181,"ALG-040")=1,HYPERLINK("https://docs.google.com/spreadsheets/d/1BHaGJHkXxf_UfZdyTKF2zrWNFzIP4IvhaqFMj-83BjU/edit#gid=214001001&amp;range=A"&amp;(MATCH("ALG-040",Catalogue!$A$4:$A$181,0)+3),"ALG-040"),IF(COUNTIF(Catalogue!$A$4:$A$181,"ALG-040")=0,"MISSING CATALOGUE ID: ALG-040","DUPLICATE CATALOGUE ID: ALG-040"))</f>
        <v>ALG-040</v>
      </c>
      <c r="S151" s="21" t="s">
        <v>4930</v>
      </c>
      <c r="T151" s="21" t="s">
        <v>2120</v>
      </c>
      <c r="U151" s="36">
        <v>34.0</v>
      </c>
      <c r="V151" s="23" t="s">
        <v>1352</v>
      </c>
      <c r="W151" s="23" t="s">
        <v>2137</v>
      </c>
      <c r="X151" s="23" t="s">
        <v>1353</v>
      </c>
      <c r="Y151" s="23" t="s">
        <v>4077</v>
      </c>
      <c r="Z151" s="23" t="s">
        <v>2141</v>
      </c>
    </row>
    <row r="152">
      <c r="A152" s="21" t="s">
        <v>1361</v>
      </c>
      <c r="B152" s="21" t="s">
        <v>2632</v>
      </c>
      <c r="C152" s="21" t="s">
        <v>4078</v>
      </c>
      <c r="D152" s="21" t="s">
        <v>2016</v>
      </c>
      <c r="E152" s="21" t="s">
        <v>4080</v>
      </c>
      <c r="F152" s="21" t="s">
        <v>2727</v>
      </c>
      <c r="G152" s="21" t="s">
        <v>2079</v>
      </c>
      <c r="H152" s="21" t="s">
        <v>4893</v>
      </c>
      <c r="I152" s="21" t="s">
        <v>4935</v>
      </c>
      <c r="J152" s="21" t="s">
        <v>4082</v>
      </c>
      <c r="K152" s="21" t="s">
        <v>2256</v>
      </c>
      <c r="L152" s="21" t="s">
        <v>4936</v>
      </c>
      <c r="M152" s="21" t="s">
        <v>4937</v>
      </c>
      <c r="N152" s="21" t="s">
        <v>4938</v>
      </c>
      <c r="O152" s="21" t="s">
        <v>2732</v>
      </c>
      <c r="P152" s="21" t="s">
        <v>2733</v>
      </c>
      <c r="Q152" s="21" t="s">
        <v>4940</v>
      </c>
      <c r="R152" s="37" t="str">
        <f>IF(COUNTIF(Catalogue!$A$4:$A$181,"ALG-041")=1,HYPERLINK("https://docs.google.com/spreadsheets/d/1BHaGJHkXxf_UfZdyTKF2zrWNFzIP4IvhaqFMj-83BjU/edit#gid=214001001&amp;range=A"&amp;(MATCH("ALG-041",Catalogue!$A$4:$A$181,0)+3),"ALG-041"),IF(COUNTIF(Catalogue!$A$4:$A$181,"ALG-041")=0,"MISSING CATALOGUE ID: ALG-041","DUPLICATE CATALOGUE ID: ALG-041"))</f>
        <v>ALG-041</v>
      </c>
      <c r="S152" s="21" t="s">
        <v>4946</v>
      </c>
      <c r="T152" s="21" t="s">
        <v>2120</v>
      </c>
      <c r="U152" s="36">
        <v>34.0</v>
      </c>
      <c r="V152" s="23" t="s">
        <v>1352</v>
      </c>
      <c r="W152" s="23" t="s">
        <v>2137</v>
      </c>
      <c r="X152" s="23" t="s">
        <v>1353</v>
      </c>
      <c r="Y152" s="23" t="s">
        <v>4089</v>
      </c>
      <c r="Z152" s="23" t="s">
        <v>2141</v>
      </c>
    </row>
    <row r="153">
      <c r="A153" s="21" t="s">
        <v>1361</v>
      </c>
      <c r="B153" s="21" t="s">
        <v>2632</v>
      </c>
      <c r="C153" s="21" t="s">
        <v>4090</v>
      </c>
      <c r="D153" s="21" t="s">
        <v>2016</v>
      </c>
      <c r="E153" s="21" t="s">
        <v>4092</v>
      </c>
      <c r="F153" s="21" t="s">
        <v>2727</v>
      </c>
      <c r="G153" s="21" t="s">
        <v>2079</v>
      </c>
      <c r="H153" s="21" t="s">
        <v>4893</v>
      </c>
      <c r="I153" s="21" t="s">
        <v>4951</v>
      </c>
      <c r="J153" s="21" t="s">
        <v>4093</v>
      </c>
      <c r="K153" s="21" t="s">
        <v>2256</v>
      </c>
      <c r="L153" s="21" t="s">
        <v>4953</v>
      </c>
      <c r="M153" s="21" t="s">
        <v>4954</v>
      </c>
      <c r="N153" s="21" t="s">
        <v>4955</v>
      </c>
      <c r="O153" s="21" t="s">
        <v>2732</v>
      </c>
      <c r="P153" s="21" t="s">
        <v>2733</v>
      </c>
      <c r="Q153" s="21" t="s">
        <v>4957</v>
      </c>
      <c r="R153" s="37" t="str">
        <f>IF(COUNTIF(Catalogue!$A$4:$A$181,"ALG-042")=1,HYPERLINK("https://docs.google.com/spreadsheets/d/1BHaGJHkXxf_UfZdyTKF2zrWNFzIP4IvhaqFMj-83BjU/edit#gid=214001001&amp;range=A"&amp;(MATCH("ALG-042",Catalogue!$A$4:$A$181,0)+3),"ALG-042"),IF(COUNTIF(Catalogue!$A$4:$A$181,"ALG-042")=0,"MISSING CATALOGUE ID: ALG-042","DUPLICATE CATALOGUE ID: ALG-042"))</f>
        <v>ALG-042</v>
      </c>
      <c r="S153" s="21" t="s">
        <v>4965</v>
      </c>
      <c r="T153" s="21" t="s">
        <v>2120</v>
      </c>
      <c r="U153" s="36">
        <v>34.0</v>
      </c>
      <c r="V153" s="23" t="s">
        <v>1352</v>
      </c>
      <c r="W153" s="23" t="s">
        <v>2137</v>
      </c>
      <c r="X153" s="23" t="s">
        <v>1353</v>
      </c>
      <c r="Y153" s="23" t="s">
        <v>4097</v>
      </c>
      <c r="Z153" s="23" t="s">
        <v>2141</v>
      </c>
    </row>
    <row r="154">
      <c r="A154" s="21" t="s">
        <v>1361</v>
      </c>
      <c r="B154" s="21" t="s">
        <v>2632</v>
      </c>
      <c r="C154" s="21" t="s">
        <v>4099</v>
      </c>
      <c r="D154" s="21" t="s">
        <v>2016</v>
      </c>
      <c r="E154" s="21" t="s">
        <v>4102</v>
      </c>
      <c r="F154" s="21" t="s">
        <v>2727</v>
      </c>
      <c r="G154" s="21" t="s">
        <v>2079</v>
      </c>
      <c r="H154" s="21" t="s">
        <v>4893</v>
      </c>
      <c r="I154" s="21" t="s">
        <v>4971</v>
      </c>
      <c r="J154" s="21" t="s">
        <v>4103</v>
      </c>
      <c r="K154" s="21" t="s">
        <v>2256</v>
      </c>
      <c r="L154" s="21" t="s">
        <v>4972</v>
      </c>
      <c r="M154" s="21" t="s">
        <v>4974</v>
      </c>
      <c r="N154" s="21" t="s">
        <v>4975</v>
      </c>
      <c r="O154" s="21" t="s">
        <v>2732</v>
      </c>
      <c r="P154" s="21" t="s">
        <v>2733</v>
      </c>
      <c r="Q154" s="21" t="s">
        <v>4978</v>
      </c>
      <c r="R154" s="37" t="str">
        <f>IF(COUNTIF(Catalogue!$A$4:$A$181,"ALG-043")=1,HYPERLINK("https://docs.google.com/spreadsheets/d/1BHaGJHkXxf_UfZdyTKF2zrWNFzIP4IvhaqFMj-83BjU/edit#gid=214001001&amp;range=A"&amp;(MATCH("ALG-043",Catalogue!$A$4:$A$181,0)+3),"ALG-043"),IF(COUNTIF(Catalogue!$A$4:$A$181,"ALG-043")=0,"MISSING CATALOGUE ID: ALG-043","DUPLICATE CATALOGUE ID: ALG-043"))</f>
        <v>ALG-043</v>
      </c>
      <c r="S154" s="21" t="s">
        <v>4992</v>
      </c>
      <c r="T154" s="21" t="s">
        <v>2120</v>
      </c>
      <c r="U154" s="36">
        <v>34.0</v>
      </c>
      <c r="V154" s="23" t="s">
        <v>1352</v>
      </c>
      <c r="W154" s="23" t="s">
        <v>2137</v>
      </c>
      <c r="X154" s="23" t="s">
        <v>1353</v>
      </c>
      <c r="Y154" s="23" t="s">
        <v>4106</v>
      </c>
      <c r="Z154" s="23" t="s">
        <v>2141</v>
      </c>
    </row>
    <row r="155">
      <c r="A155" s="21" t="s">
        <v>1361</v>
      </c>
      <c r="B155" s="21" t="s">
        <v>2632</v>
      </c>
      <c r="C155" s="21" t="s">
        <v>4107</v>
      </c>
      <c r="D155" s="21" t="s">
        <v>2016</v>
      </c>
      <c r="E155" s="21" t="s">
        <v>4109</v>
      </c>
      <c r="F155" s="21" t="s">
        <v>2727</v>
      </c>
      <c r="G155" s="21" t="s">
        <v>2079</v>
      </c>
      <c r="H155" s="21" t="s">
        <v>4893</v>
      </c>
      <c r="I155" s="21" t="s">
        <v>4995</v>
      </c>
      <c r="J155" s="21" t="s">
        <v>4112</v>
      </c>
      <c r="K155" s="21" t="s">
        <v>2256</v>
      </c>
      <c r="L155" s="21" t="s">
        <v>4997</v>
      </c>
      <c r="M155" s="21" t="s">
        <v>2072</v>
      </c>
      <c r="N155" s="21" t="s">
        <v>4998</v>
      </c>
      <c r="O155" s="21" t="s">
        <v>2732</v>
      </c>
      <c r="P155" s="21" t="s">
        <v>2733</v>
      </c>
      <c r="Q155" s="21" t="s">
        <v>5000</v>
      </c>
      <c r="R155" s="37" t="str">
        <f>IF(COUNTIF(Catalogue!$A$4:$A$181,"ALG-044")=1,HYPERLINK("https://docs.google.com/spreadsheets/d/1BHaGJHkXxf_UfZdyTKF2zrWNFzIP4IvhaqFMj-83BjU/edit#gid=214001001&amp;range=A"&amp;(MATCH("ALG-044",Catalogue!$A$4:$A$181,0)+3),"ALG-044"),IF(COUNTIF(Catalogue!$A$4:$A$181,"ALG-044")=0,"MISSING CATALOGUE ID: ALG-044","DUPLICATE CATALOGUE ID: ALG-044"))</f>
        <v>ALG-044</v>
      </c>
      <c r="S155" s="21" t="s">
        <v>5009</v>
      </c>
      <c r="T155" s="21" t="s">
        <v>2120</v>
      </c>
      <c r="U155" s="36">
        <v>34.0</v>
      </c>
      <c r="V155" s="23" t="s">
        <v>1352</v>
      </c>
      <c r="W155" s="23" t="s">
        <v>2137</v>
      </c>
      <c r="X155" s="23" t="s">
        <v>1353</v>
      </c>
      <c r="Y155" s="23" t="s">
        <v>4117</v>
      </c>
      <c r="Z155" s="23" t="s">
        <v>2141</v>
      </c>
    </row>
    <row r="156">
      <c r="A156" s="21" t="s">
        <v>1361</v>
      </c>
      <c r="B156" s="21" t="s">
        <v>2632</v>
      </c>
      <c r="C156" s="21" t="s">
        <v>4161</v>
      </c>
      <c r="D156" s="21" t="s">
        <v>2016</v>
      </c>
      <c r="E156" s="21" t="s">
        <v>4163</v>
      </c>
      <c r="F156" s="21" t="s">
        <v>2727</v>
      </c>
      <c r="G156" s="21" t="s">
        <v>2079</v>
      </c>
      <c r="H156" s="21" t="s">
        <v>4893</v>
      </c>
      <c r="I156" s="21" t="s">
        <v>5013</v>
      </c>
      <c r="J156" s="21" t="s">
        <v>4165</v>
      </c>
      <c r="K156" s="21" t="s">
        <v>2256</v>
      </c>
      <c r="L156" s="21" t="s">
        <v>5015</v>
      </c>
      <c r="M156" s="21" t="s">
        <v>5017</v>
      </c>
      <c r="N156" s="21" t="s">
        <v>5018</v>
      </c>
      <c r="O156" s="21" t="s">
        <v>2732</v>
      </c>
      <c r="P156" s="21" t="s">
        <v>2733</v>
      </c>
      <c r="Q156" s="21" t="s">
        <v>5020</v>
      </c>
      <c r="R156" s="37" t="str">
        <f>IF(COUNTIF(Catalogue!$A$4:$A$181,"ALG-052")=1,HYPERLINK("https://docs.google.com/spreadsheets/d/1BHaGJHkXxf_UfZdyTKF2zrWNFzIP4IvhaqFMj-83BjU/edit#gid=214001001&amp;range=A"&amp;(MATCH("ALG-052",Catalogue!$A$4:$A$181,0)+3),"ALG-052"),IF(COUNTIF(Catalogue!$A$4:$A$181,"ALG-052")=0,"MISSING CATALOGUE ID: ALG-052","DUPLICATE CATALOGUE ID: ALG-052"))</f>
        <v>ALG-052</v>
      </c>
      <c r="S156" s="21" t="s">
        <v>5029</v>
      </c>
      <c r="T156" s="21" t="s">
        <v>2120</v>
      </c>
      <c r="U156" s="36">
        <v>34.0</v>
      </c>
      <c r="V156" s="23" t="s">
        <v>1352</v>
      </c>
      <c r="W156" s="23" t="s">
        <v>2137</v>
      </c>
      <c r="X156" s="23" t="s">
        <v>1353</v>
      </c>
      <c r="Y156" s="23" t="s">
        <v>4168</v>
      </c>
      <c r="Z156" s="23" t="s">
        <v>2141</v>
      </c>
    </row>
    <row r="157">
      <c r="A157" s="21" t="s">
        <v>1361</v>
      </c>
      <c r="B157" s="21" t="s">
        <v>2632</v>
      </c>
      <c r="C157" s="21" t="s">
        <v>4169</v>
      </c>
      <c r="D157" s="21" t="s">
        <v>2016</v>
      </c>
      <c r="E157" s="21" t="s">
        <v>4171</v>
      </c>
      <c r="F157" s="21" t="s">
        <v>2634</v>
      </c>
      <c r="G157" s="21" t="s">
        <v>2079</v>
      </c>
      <c r="H157" s="21" t="s">
        <v>2635</v>
      </c>
      <c r="I157" s="21" t="s">
        <v>5031</v>
      </c>
      <c r="J157" s="21" t="s">
        <v>4172</v>
      </c>
      <c r="K157" s="21" t="s">
        <v>2256</v>
      </c>
      <c r="L157" s="21" t="s">
        <v>5032</v>
      </c>
      <c r="M157" s="21" t="s">
        <v>2072</v>
      </c>
      <c r="N157" s="21" t="s">
        <v>5035</v>
      </c>
      <c r="O157" s="21" t="s">
        <v>3085</v>
      </c>
      <c r="P157" s="21" t="s">
        <v>2542</v>
      </c>
      <c r="Q157" s="21" t="s">
        <v>5037</v>
      </c>
      <c r="R157" s="37" t="str">
        <f>IF(COUNTIF(Catalogue!$A$4:$A$181,"ALG-053")=1,HYPERLINK("https://docs.google.com/spreadsheets/d/1BHaGJHkXxf_UfZdyTKF2zrWNFzIP4IvhaqFMj-83BjU/edit#gid=214001001&amp;range=A"&amp;(MATCH("ALG-053",Catalogue!$A$4:$A$181,0)+3),"ALG-053"),IF(COUNTIF(Catalogue!$A$4:$A$181,"ALG-053")=0,"MISSING CATALOGUE ID: ALG-053","DUPLICATE CATALOGUE ID: ALG-053"))</f>
        <v>ALG-053</v>
      </c>
      <c r="S157" s="21" t="s">
        <v>5043</v>
      </c>
      <c r="T157" s="21" t="s">
        <v>2120</v>
      </c>
      <c r="U157" s="36">
        <v>34.0</v>
      </c>
      <c r="V157" s="23" t="s">
        <v>1352</v>
      </c>
      <c r="W157" s="23" t="s">
        <v>2137</v>
      </c>
      <c r="X157" s="23" t="s">
        <v>1353</v>
      </c>
      <c r="Y157" s="23" t="s">
        <v>4178</v>
      </c>
      <c r="Z157" s="23" t="s">
        <v>2141</v>
      </c>
    </row>
    <row r="158">
      <c r="A158" s="21" t="s">
        <v>1361</v>
      </c>
      <c r="B158" s="21" t="s">
        <v>2632</v>
      </c>
      <c r="C158" s="21" t="s">
        <v>4181</v>
      </c>
      <c r="D158" s="21" t="s">
        <v>2016</v>
      </c>
      <c r="E158" s="21" t="s">
        <v>4183</v>
      </c>
      <c r="F158" s="21" t="s">
        <v>2727</v>
      </c>
      <c r="G158" s="21" t="s">
        <v>2079</v>
      </c>
      <c r="H158" s="21" t="s">
        <v>4893</v>
      </c>
      <c r="I158" s="21" t="s">
        <v>5047</v>
      </c>
      <c r="J158" s="21" t="s">
        <v>4184</v>
      </c>
      <c r="K158" s="21" t="s">
        <v>2256</v>
      </c>
      <c r="L158" s="21" t="s">
        <v>5049</v>
      </c>
      <c r="M158" s="21" t="s">
        <v>2072</v>
      </c>
      <c r="N158" s="21" t="s">
        <v>5050</v>
      </c>
      <c r="O158" s="21" t="s">
        <v>2732</v>
      </c>
      <c r="P158" s="21" t="s">
        <v>2733</v>
      </c>
      <c r="Q158" s="21" t="s">
        <v>4188</v>
      </c>
      <c r="R158" s="37" t="str">
        <f>IF(COUNTIF(Catalogue!$A$4:$A$181,"ALG-056")=1,HYPERLINK("https://docs.google.com/spreadsheets/d/1BHaGJHkXxf_UfZdyTKF2zrWNFzIP4IvhaqFMj-83BjU/edit#gid=214001001&amp;range=A"&amp;(MATCH("ALG-056",Catalogue!$A$4:$A$181,0)+3),"ALG-056"),IF(COUNTIF(Catalogue!$A$4:$A$181,"ALG-056")=0,"MISSING CATALOGUE ID: ALG-056","DUPLICATE CATALOGUE ID: ALG-056"))</f>
        <v>ALG-056</v>
      </c>
      <c r="S158" s="21" t="s">
        <v>5061</v>
      </c>
      <c r="T158" s="21" t="s">
        <v>2120</v>
      </c>
      <c r="U158" s="36">
        <v>34.0</v>
      </c>
      <c r="V158" s="23" t="s">
        <v>1352</v>
      </c>
      <c r="W158" s="23" t="s">
        <v>2137</v>
      </c>
      <c r="X158" s="23" t="s">
        <v>1353</v>
      </c>
      <c r="Y158" s="23" t="s">
        <v>4190</v>
      </c>
      <c r="Z158" s="23" t="s">
        <v>2141</v>
      </c>
    </row>
    <row r="159">
      <c r="A159" s="21" t="s">
        <v>1361</v>
      </c>
      <c r="B159" s="21" t="s">
        <v>2632</v>
      </c>
      <c r="C159" s="21" t="s">
        <v>4192</v>
      </c>
      <c r="D159" s="21" t="s">
        <v>2016</v>
      </c>
      <c r="E159" s="21" t="s">
        <v>4194</v>
      </c>
      <c r="F159" s="21" t="s">
        <v>2727</v>
      </c>
      <c r="G159" s="21" t="s">
        <v>2079</v>
      </c>
      <c r="H159" s="21" t="s">
        <v>4893</v>
      </c>
      <c r="I159" s="21" t="s">
        <v>5064</v>
      </c>
      <c r="J159" s="21" t="s">
        <v>4196</v>
      </c>
      <c r="K159" s="21" t="s">
        <v>2256</v>
      </c>
      <c r="L159" s="21" t="s">
        <v>5065</v>
      </c>
      <c r="M159" s="21" t="s">
        <v>5066</v>
      </c>
      <c r="N159" s="21" t="s">
        <v>5067</v>
      </c>
      <c r="O159" s="21" t="s">
        <v>2732</v>
      </c>
      <c r="P159" s="21" t="s">
        <v>2733</v>
      </c>
      <c r="Q159" s="21" t="s">
        <v>5068</v>
      </c>
      <c r="R159" s="37" t="str">
        <f>IF(COUNTIF(Catalogue!$A$4:$A$181,"ALG-057")=1,HYPERLINK("https://docs.google.com/spreadsheets/d/1BHaGJHkXxf_UfZdyTKF2zrWNFzIP4IvhaqFMj-83BjU/edit#gid=214001001&amp;range=A"&amp;(MATCH("ALG-057",Catalogue!$A$4:$A$181,0)+3),"ALG-057"),IF(COUNTIF(Catalogue!$A$4:$A$181,"ALG-057")=0,"MISSING CATALOGUE ID: ALG-057","DUPLICATE CATALOGUE ID: ALG-057"))</f>
        <v>ALG-057</v>
      </c>
      <c r="S159" s="21" t="s">
        <v>5075</v>
      </c>
      <c r="T159" s="21" t="s">
        <v>2120</v>
      </c>
      <c r="U159" s="36">
        <v>34.0</v>
      </c>
      <c r="V159" s="23" t="s">
        <v>1352</v>
      </c>
      <c r="W159" s="23" t="s">
        <v>2137</v>
      </c>
      <c r="X159" s="23" t="s">
        <v>1353</v>
      </c>
      <c r="Y159" s="23" t="s">
        <v>4200</v>
      </c>
      <c r="Z159" s="23" t="s">
        <v>2141</v>
      </c>
    </row>
    <row r="160">
      <c r="A160" s="21" t="s">
        <v>1361</v>
      </c>
      <c r="B160" s="21" t="s">
        <v>2632</v>
      </c>
      <c r="C160" s="21" t="s">
        <v>4202</v>
      </c>
      <c r="D160" s="21" t="s">
        <v>2016</v>
      </c>
      <c r="E160" s="21" t="s">
        <v>4205</v>
      </c>
      <c r="F160" s="21" t="s">
        <v>2727</v>
      </c>
      <c r="G160" s="21" t="s">
        <v>2079</v>
      </c>
      <c r="H160" s="21" t="s">
        <v>4893</v>
      </c>
      <c r="I160" s="21" t="s">
        <v>5077</v>
      </c>
      <c r="J160" s="21" t="s">
        <v>4207</v>
      </c>
      <c r="K160" s="21" t="s">
        <v>2256</v>
      </c>
      <c r="L160" s="21" t="s">
        <v>5079</v>
      </c>
      <c r="M160" s="21" t="s">
        <v>2072</v>
      </c>
      <c r="N160" s="21" t="s">
        <v>5081</v>
      </c>
      <c r="O160" s="21" t="s">
        <v>2732</v>
      </c>
      <c r="P160" s="21" t="s">
        <v>2733</v>
      </c>
      <c r="Q160" s="21" t="s">
        <v>5084</v>
      </c>
      <c r="R160" s="37" t="str">
        <f>IF(COUNTIF(Catalogue!$A$4:$A$181,"ALG-058")=1,HYPERLINK("https://docs.google.com/spreadsheets/d/1BHaGJHkXxf_UfZdyTKF2zrWNFzIP4IvhaqFMj-83BjU/edit#gid=214001001&amp;range=A"&amp;(MATCH("ALG-058",Catalogue!$A$4:$A$181,0)+3),"ALG-058"),IF(COUNTIF(Catalogue!$A$4:$A$181,"ALG-058")=0,"MISSING CATALOGUE ID: ALG-058","DUPLICATE CATALOGUE ID: ALG-058"))</f>
        <v>ALG-058</v>
      </c>
      <c r="S160" s="21" t="s">
        <v>5092</v>
      </c>
      <c r="T160" s="21" t="s">
        <v>2120</v>
      </c>
      <c r="U160" s="36">
        <v>34.0</v>
      </c>
      <c r="V160" s="23" t="s">
        <v>1352</v>
      </c>
      <c r="W160" s="23" t="s">
        <v>2137</v>
      </c>
      <c r="X160" s="23" t="s">
        <v>1353</v>
      </c>
      <c r="Y160" s="23" t="s">
        <v>4211</v>
      </c>
      <c r="Z160" s="23" t="s">
        <v>2141</v>
      </c>
    </row>
    <row r="161">
      <c r="A161" s="21" t="s">
        <v>1361</v>
      </c>
      <c r="B161" s="21" t="s">
        <v>2632</v>
      </c>
      <c r="C161" s="21" t="s">
        <v>4212</v>
      </c>
      <c r="D161" s="21" t="s">
        <v>2016</v>
      </c>
      <c r="E161" s="21" t="s">
        <v>4214</v>
      </c>
      <c r="F161" s="21" t="s">
        <v>2727</v>
      </c>
      <c r="G161" s="21" t="s">
        <v>2079</v>
      </c>
      <c r="H161" s="21" t="s">
        <v>4893</v>
      </c>
      <c r="I161" s="21" t="s">
        <v>5095</v>
      </c>
      <c r="J161" s="21" t="s">
        <v>4216</v>
      </c>
      <c r="K161" s="21" t="s">
        <v>2256</v>
      </c>
      <c r="L161" s="21" t="s">
        <v>5096</v>
      </c>
      <c r="M161" s="21" t="s">
        <v>2072</v>
      </c>
      <c r="N161" s="21" t="s">
        <v>5097</v>
      </c>
      <c r="O161" s="21" t="s">
        <v>2732</v>
      </c>
      <c r="P161" s="21" t="s">
        <v>2733</v>
      </c>
      <c r="Q161" s="21" t="s">
        <v>5098</v>
      </c>
      <c r="R161" s="37" t="str">
        <f>IF(COUNTIF(Catalogue!$A$4:$A$181,"ALG-059")=1,HYPERLINK("https://docs.google.com/spreadsheets/d/1BHaGJHkXxf_UfZdyTKF2zrWNFzIP4IvhaqFMj-83BjU/edit#gid=214001001&amp;range=A"&amp;(MATCH("ALG-059",Catalogue!$A$4:$A$181,0)+3),"ALG-059"),IF(COUNTIF(Catalogue!$A$4:$A$181,"ALG-059")=0,"MISSING CATALOGUE ID: ALG-059","DUPLICATE CATALOGUE ID: ALG-059"))</f>
        <v>ALG-059</v>
      </c>
      <c r="S161" s="21" t="s">
        <v>5102</v>
      </c>
      <c r="T161" s="21" t="s">
        <v>2120</v>
      </c>
      <c r="U161" s="36">
        <v>34.0</v>
      </c>
      <c r="V161" s="23" t="s">
        <v>1352</v>
      </c>
      <c r="W161" s="23" t="s">
        <v>2137</v>
      </c>
      <c r="X161" s="23" t="s">
        <v>1353</v>
      </c>
      <c r="Y161" s="23" t="s">
        <v>4222</v>
      </c>
      <c r="Z161" s="23" t="s">
        <v>2141</v>
      </c>
    </row>
    <row r="162">
      <c r="A162" s="21" t="s">
        <v>1361</v>
      </c>
      <c r="B162" s="21" t="s">
        <v>2632</v>
      </c>
      <c r="C162" s="21" t="s">
        <v>4482</v>
      </c>
      <c r="D162" s="21" t="s">
        <v>2016</v>
      </c>
      <c r="E162" s="21" t="s">
        <v>4485</v>
      </c>
      <c r="F162" s="21" t="s">
        <v>2742</v>
      </c>
      <c r="G162" s="21" t="s">
        <v>2079</v>
      </c>
      <c r="H162" s="21" t="s">
        <v>2743</v>
      </c>
      <c r="I162" s="21" t="s">
        <v>5108</v>
      </c>
      <c r="J162" s="21" t="s">
        <v>4487</v>
      </c>
      <c r="K162" s="21" t="s">
        <v>2256</v>
      </c>
      <c r="L162" s="21" t="s">
        <v>5109</v>
      </c>
      <c r="M162" s="21" t="s">
        <v>5110</v>
      </c>
      <c r="N162" s="21" t="s">
        <v>5112</v>
      </c>
      <c r="O162" s="21" t="s">
        <v>2750</v>
      </c>
      <c r="P162" s="21" t="s">
        <v>2603</v>
      </c>
      <c r="Q162" s="21" t="s">
        <v>5113</v>
      </c>
      <c r="R162" s="37" t="str">
        <f>IF(COUNTIF(Catalogue!$A$4:$A$181,"ALG-FIXED-PENCIL-CERTS")=1,HYPERLINK("https://docs.google.com/spreadsheets/d/1BHaGJHkXxf_UfZdyTKF2zrWNFzIP4IvhaqFMj-83BjU/edit#gid=214001001&amp;range=A"&amp;(MATCH("ALG-FIXED-PENCIL-CERTS",Catalogue!$A$4:$A$181,0)+3),"ALG-FIXED-PENCIL-CERTS"),IF(COUNTIF(Catalogue!$A$4:$A$181,"ALG-FIXED-PENCIL-CERTS")=0,"MISSING CATALOGUE ID: ALG-FIXED-PENCIL-CERTS","DUPLICATE CATALOGUE ID: ALG-FIXED-PENCIL-CERTS"))</f>
        <v>ALG-FIXED-PENCIL-CERTS</v>
      </c>
      <c r="S162" s="21" t="s">
        <v>5125</v>
      </c>
      <c r="T162" s="21" t="s">
        <v>2120</v>
      </c>
      <c r="U162" s="36">
        <v>34.0</v>
      </c>
      <c r="V162" s="23" t="s">
        <v>1352</v>
      </c>
      <c r="W162" s="23" t="s">
        <v>2137</v>
      </c>
      <c r="X162" s="23" t="s">
        <v>1353</v>
      </c>
      <c r="Y162" s="23" t="s">
        <v>4493</v>
      </c>
      <c r="Z162" s="23" t="s">
        <v>2141</v>
      </c>
    </row>
    <row r="163">
      <c r="A163" s="21" t="s">
        <v>1361</v>
      </c>
      <c r="B163" s="21" t="s">
        <v>2632</v>
      </c>
      <c r="C163" s="21" t="s">
        <v>4523</v>
      </c>
      <c r="D163" s="21" t="s">
        <v>2016</v>
      </c>
      <c r="E163" s="21" t="s">
        <v>4526</v>
      </c>
      <c r="F163" s="21" t="s">
        <v>2742</v>
      </c>
      <c r="G163" s="21" t="s">
        <v>2079</v>
      </c>
      <c r="H163" s="21" t="s">
        <v>2743</v>
      </c>
      <c r="I163" s="21" t="s">
        <v>5129</v>
      </c>
      <c r="J163" s="21" t="s">
        <v>5131</v>
      </c>
      <c r="K163" s="21" t="s">
        <v>2256</v>
      </c>
      <c r="L163" s="21" t="s">
        <v>5133</v>
      </c>
      <c r="M163" s="21" t="s">
        <v>5134</v>
      </c>
      <c r="N163" s="21" t="s">
        <v>5136</v>
      </c>
      <c r="O163" s="21" t="s">
        <v>2750</v>
      </c>
      <c r="P163" s="21" t="s">
        <v>2603</v>
      </c>
      <c r="Q163" s="21" t="s">
        <v>5137</v>
      </c>
      <c r="R163" s="37" t="str">
        <f>IF(COUNTIF(Catalogue!$A$4:$A$181,"ALG-TWO-MASK-ELIMINATION")=1,HYPERLINK("https://docs.google.com/spreadsheets/d/1BHaGJHkXxf_UfZdyTKF2zrWNFzIP4IvhaqFMj-83BjU/edit#gid=214001001&amp;range=A"&amp;(MATCH("ALG-TWO-MASK-ELIMINATION",Catalogue!$A$4:$A$181,0)+3),"ALG-TWO-MASK-ELIMINATION"),IF(COUNTIF(Catalogue!$A$4:$A$181,"ALG-TWO-MASK-ELIMINATION")=0,"MISSING CATALOGUE ID: ALG-TWO-MASK-ELIMINATION","DUPLICATE CATALOGUE ID: ALG-TWO-MASK-ELIMINATION"))</f>
        <v>ALG-TWO-MASK-ELIMINATION</v>
      </c>
      <c r="S163" s="21" t="s">
        <v>5141</v>
      </c>
      <c r="T163" s="21" t="s">
        <v>2120</v>
      </c>
      <c r="U163" s="36">
        <v>34.0</v>
      </c>
      <c r="V163" s="23" t="s">
        <v>1352</v>
      </c>
      <c r="W163" s="23" t="s">
        <v>2137</v>
      </c>
      <c r="X163" s="23" t="s">
        <v>1353</v>
      </c>
      <c r="Y163" s="23" t="s">
        <v>4539</v>
      </c>
      <c r="Z163" s="23" t="s">
        <v>2141</v>
      </c>
    </row>
    <row r="164">
      <c r="A164" s="21" t="s">
        <v>1361</v>
      </c>
      <c r="B164" s="21" t="s">
        <v>2632</v>
      </c>
      <c r="C164" s="21" t="s">
        <v>533</v>
      </c>
      <c r="D164" s="21" t="s">
        <v>2016</v>
      </c>
      <c r="E164" s="21" t="s">
        <v>4579</v>
      </c>
      <c r="F164" s="21" t="s">
        <v>2742</v>
      </c>
      <c r="G164" s="21" t="s">
        <v>2079</v>
      </c>
      <c r="H164" s="21" t="s">
        <v>2743</v>
      </c>
      <c r="I164" s="21" t="s">
        <v>2253</v>
      </c>
      <c r="J164" s="23" t="s">
        <v>5142</v>
      </c>
      <c r="K164" s="23" t="s">
        <v>5144</v>
      </c>
      <c r="L164" s="23" t="s">
        <v>5148</v>
      </c>
      <c r="M164" s="21" t="s">
        <v>5149</v>
      </c>
      <c r="N164" s="23" t="s">
        <v>5155</v>
      </c>
      <c r="O164" s="21" t="s">
        <v>2750</v>
      </c>
      <c r="P164" s="21" t="s">
        <v>2603</v>
      </c>
      <c r="Q164" s="23" t="s">
        <v>5163</v>
      </c>
      <c r="R164" s="37" t="str">
        <f>IF(COUNTIF(Catalogue!$A$4:$A$181,"C01")=1,HYPERLINK("https://docs.google.com/spreadsheets/d/1BHaGJHkXxf_UfZdyTKF2zrWNFzIP4IvhaqFMj-83BjU/edit#gid=214001001&amp;range=A"&amp;(MATCH("C01",Catalogue!$A$4:$A$181,0)+3),"C01"),IF(COUNTIF(Catalogue!$A$4:$A$181,"C01")=0,"MISSING CATALOGUE ID: C01","DUPLICATE CATALOGUE ID: C01"))</f>
        <v>C01</v>
      </c>
      <c r="S164" s="21" t="s">
        <v>1795</v>
      </c>
      <c r="T164" s="21" t="s">
        <v>2120</v>
      </c>
      <c r="U164" s="36">
        <v>34.0</v>
      </c>
      <c r="V164" s="23" t="s">
        <v>1352</v>
      </c>
      <c r="W164" s="23" t="s">
        <v>2137</v>
      </c>
      <c r="X164" s="23" t="s">
        <v>1353</v>
      </c>
      <c r="Y164" s="23" t="s">
        <v>4578</v>
      </c>
      <c r="Z164" s="23" t="s">
        <v>1355</v>
      </c>
    </row>
    <row r="165">
      <c r="A165" s="21" t="s">
        <v>1361</v>
      </c>
      <c r="B165" s="21" t="s">
        <v>2632</v>
      </c>
      <c r="C165" s="21" t="s">
        <v>4631</v>
      </c>
      <c r="D165" s="21" t="s">
        <v>2016</v>
      </c>
      <c r="E165" s="21" t="s">
        <v>4633</v>
      </c>
      <c r="F165" s="21" t="s">
        <v>2742</v>
      </c>
      <c r="G165" s="21" t="s">
        <v>2079</v>
      </c>
      <c r="H165" s="21" t="s">
        <v>2743</v>
      </c>
      <c r="I165" s="21" t="s">
        <v>2253</v>
      </c>
      <c r="J165" s="21" t="s">
        <v>1793</v>
      </c>
      <c r="K165" s="21" t="s">
        <v>2256</v>
      </c>
      <c r="L165" s="21" t="s">
        <v>5177</v>
      </c>
      <c r="M165" s="21" t="s">
        <v>5178</v>
      </c>
      <c r="N165" s="21" t="s">
        <v>5180</v>
      </c>
      <c r="O165" s="21" t="s">
        <v>2750</v>
      </c>
      <c r="P165" s="21" t="s">
        <v>2603</v>
      </c>
      <c r="Q165" s="21" t="s">
        <v>4641</v>
      </c>
      <c r="R165" s="37" t="str">
        <f>IF(COUNTIF(Catalogue!$A$4:$A$181,"C09")=1,HYPERLINK("https://docs.google.com/spreadsheets/d/1BHaGJHkXxf_UfZdyTKF2zrWNFzIP4IvhaqFMj-83BjU/edit#gid=214001001&amp;range=A"&amp;(MATCH("C09",Catalogue!$A$4:$A$181,0)+3),"C09"),IF(COUNTIF(Catalogue!$A$4:$A$181,"C09")=0,"MISSING CATALOGUE ID: C09","DUPLICATE CATALOGUE ID: C09"))</f>
        <v>C09</v>
      </c>
      <c r="S165" s="21" t="s">
        <v>1795</v>
      </c>
      <c r="T165" s="21" t="s">
        <v>2120</v>
      </c>
      <c r="U165" s="36">
        <v>34.0</v>
      </c>
      <c r="V165" s="23" t="s">
        <v>1352</v>
      </c>
      <c r="W165" s="23" t="s">
        <v>2137</v>
      </c>
      <c r="X165" s="23" t="s">
        <v>1353</v>
      </c>
      <c r="Y165" s="23" t="s">
        <v>4643</v>
      </c>
      <c r="Z165" s="23" t="s">
        <v>2141</v>
      </c>
    </row>
    <row r="166">
      <c r="A166" s="21" t="s">
        <v>1361</v>
      </c>
      <c r="B166" s="21" t="s">
        <v>2632</v>
      </c>
      <c r="C166" s="21" t="s">
        <v>4644</v>
      </c>
      <c r="D166" s="21" t="s">
        <v>2016</v>
      </c>
      <c r="E166" s="21" t="s">
        <v>4646</v>
      </c>
      <c r="F166" s="21" t="s">
        <v>2742</v>
      </c>
      <c r="G166" s="21" t="s">
        <v>2079</v>
      </c>
      <c r="H166" s="21" t="s">
        <v>2743</v>
      </c>
      <c r="I166" s="21" t="s">
        <v>2253</v>
      </c>
      <c r="J166" s="21" t="s">
        <v>5195</v>
      </c>
      <c r="K166" s="21" t="s">
        <v>2256</v>
      </c>
      <c r="L166" s="21" t="s">
        <v>5196</v>
      </c>
      <c r="M166" s="21" t="s">
        <v>5198</v>
      </c>
      <c r="N166" s="21" t="s">
        <v>5199</v>
      </c>
      <c r="O166" s="21" t="s">
        <v>2750</v>
      </c>
      <c r="P166" s="21" t="s">
        <v>2603</v>
      </c>
      <c r="Q166" s="21" t="s">
        <v>5203</v>
      </c>
      <c r="R166" s="37" t="str">
        <f>IF(COUNTIF(Catalogue!$A$4:$A$181,"C10")=1,HYPERLINK("https://docs.google.com/spreadsheets/d/1BHaGJHkXxf_UfZdyTKF2zrWNFzIP4IvhaqFMj-83BjU/edit#gid=214001001&amp;range=A"&amp;(MATCH("C10",Catalogue!$A$4:$A$181,0)+3),"C10"),IF(COUNTIF(Catalogue!$A$4:$A$181,"C10")=0,"MISSING CATALOGUE ID: C10","DUPLICATE CATALOGUE ID: C10"))</f>
        <v>C10</v>
      </c>
      <c r="S166" s="21" t="s">
        <v>1795</v>
      </c>
      <c r="T166" s="21" t="s">
        <v>2120</v>
      </c>
      <c r="U166" s="36">
        <v>34.0</v>
      </c>
      <c r="V166" s="23" t="s">
        <v>1352</v>
      </c>
      <c r="W166" s="23" t="s">
        <v>2137</v>
      </c>
      <c r="X166" s="23" t="s">
        <v>1353</v>
      </c>
      <c r="Y166" s="23" t="s">
        <v>4657</v>
      </c>
      <c r="Z166" s="23" t="s">
        <v>2141</v>
      </c>
    </row>
    <row r="167">
      <c r="A167" s="21" t="s">
        <v>1361</v>
      </c>
      <c r="B167" s="21" t="s">
        <v>2632</v>
      </c>
      <c r="C167" s="21" t="s">
        <v>4664</v>
      </c>
      <c r="D167" s="21" t="s">
        <v>2016</v>
      </c>
      <c r="E167" s="21" t="s">
        <v>4666</v>
      </c>
      <c r="F167" s="21" t="s">
        <v>2742</v>
      </c>
      <c r="G167" s="21" t="s">
        <v>2079</v>
      </c>
      <c r="H167" s="21" t="s">
        <v>2743</v>
      </c>
      <c r="I167" s="21" t="s">
        <v>2253</v>
      </c>
      <c r="J167" s="21" t="s">
        <v>1793</v>
      </c>
      <c r="K167" s="21" t="s">
        <v>2256</v>
      </c>
      <c r="L167" s="21" t="s">
        <v>5217</v>
      </c>
      <c r="M167" s="21" t="s">
        <v>5218</v>
      </c>
      <c r="N167" s="21" t="s">
        <v>5219</v>
      </c>
      <c r="O167" s="21" t="s">
        <v>2750</v>
      </c>
      <c r="P167" s="21" t="s">
        <v>2603</v>
      </c>
      <c r="Q167" s="21" t="s">
        <v>4668</v>
      </c>
      <c r="R167" s="37" t="str">
        <f>IF(COUNTIF(Catalogue!$A$4:$A$181,"C13-FIXED-DIRECTIONS")=1,HYPERLINK("https://docs.google.com/spreadsheets/d/1BHaGJHkXxf_UfZdyTKF2zrWNFzIP4IvhaqFMj-83BjU/edit#gid=214001001&amp;range=A"&amp;(MATCH("C13-FIXED-DIRECTIONS",Catalogue!$A$4:$A$181,0)+3),"C13-FIXED-DIRECTIONS"),IF(COUNTIF(Catalogue!$A$4:$A$181,"C13-FIXED-DIRECTIONS")=0,"MISSING CATALOGUE ID: C13-FIXED-DIRECTIONS","DUPLICATE CATALOGUE ID: C13-FIXED-DIRECTIONS"))</f>
        <v>C13-FIXED-DIRECTIONS</v>
      </c>
      <c r="S167" s="21" t="s">
        <v>1795</v>
      </c>
      <c r="T167" s="21" t="s">
        <v>2120</v>
      </c>
      <c r="U167" s="36">
        <v>34.0</v>
      </c>
      <c r="V167" s="23" t="s">
        <v>1352</v>
      </c>
      <c r="W167" s="23" t="s">
        <v>2137</v>
      </c>
      <c r="X167" s="23" t="s">
        <v>1353</v>
      </c>
      <c r="Y167" s="23" t="s">
        <v>4669</v>
      </c>
      <c r="Z167" s="23" t="s">
        <v>2141</v>
      </c>
    </row>
    <row r="168">
      <c r="A168" s="21" t="s">
        <v>1361</v>
      </c>
      <c r="B168" s="21" t="s">
        <v>2632</v>
      </c>
      <c r="C168" s="21" t="s">
        <v>844</v>
      </c>
      <c r="D168" s="21" t="s">
        <v>2281</v>
      </c>
      <c r="E168" s="21" t="s">
        <v>846</v>
      </c>
      <c r="F168" s="21" t="s">
        <v>2742</v>
      </c>
      <c r="G168" s="21" t="s">
        <v>2283</v>
      </c>
      <c r="H168" s="21" t="s">
        <v>2743</v>
      </c>
      <c r="I168" s="21" t="s">
        <v>849</v>
      </c>
      <c r="J168" s="23" t="s">
        <v>1319</v>
      </c>
      <c r="K168" s="21" t="s">
        <v>4265</v>
      </c>
      <c r="L168" s="21" t="s">
        <v>848</v>
      </c>
      <c r="M168" s="21" t="s">
        <v>1957</v>
      </c>
      <c r="N168" s="21" t="s">
        <v>5231</v>
      </c>
      <c r="O168" s="23" t="s">
        <v>5232</v>
      </c>
      <c r="P168" s="21" t="s">
        <v>2603</v>
      </c>
      <c r="Q168" s="21" t="s">
        <v>5234</v>
      </c>
      <c r="R168" s="21" t="s">
        <v>5236</v>
      </c>
      <c r="S168" s="21" t="s">
        <v>849</v>
      </c>
      <c r="T168" s="21" t="s">
        <v>2120</v>
      </c>
      <c r="U168" s="36">
        <v>15.0</v>
      </c>
      <c r="V168" s="23" t="s">
        <v>1359</v>
      </c>
      <c r="W168" s="23" t="s">
        <v>1319</v>
      </c>
      <c r="X168" s="23" t="s">
        <v>1353</v>
      </c>
      <c r="Y168" s="23" t="s">
        <v>1362</v>
      </c>
      <c r="Z168" s="23" t="s">
        <v>1322</v>
      </c>
    </row>
    <row r="169">
      <c r="A169" s="21" t="s">
        <v>1361</v>
      </c>
      <c r="B169" s="21" t="s">
        <v>2632</v>
      </c>
      <c r="C169" s="21" t="s">
        <v>833</v>
      </c>
      <c r="D169" s="21" t="s">
        <v>2281</v>
      </c>
      <c r="E169" s="21" t="s">
        <v>834</v>
      </c>
      <c r="F169" s="21" t="s">
        <v>2742</v>
      </c>
      <c r="G169" s="21" t="s">
        <v>2283</v>
      </c>
      <c r="H169" s="21" t="s">
        <v>2743</v>
      </c>
      <c r="I169" s="21" t="s">
        <v>944</v>
      </c>
      <c r="J169" s="21" t="s">
        <v>835</v>
      </c>
      <c r="K169" s="21" t="s">
        <v>4265</v>
      </c>
      <c r="L169" s="21" t="s">
        <v>943</v>
      </c>
      <c r="M169" s="21" t="s">
        <v>1957</v>
      </c>
      <c r="N169" s="21" t="s">
        <v>5244</v>
      </c>
      <c r="O169" s="21" t="s">
        <v>2750</v>
      </c>
      <c r="P169" s="21" t="s">
        <v>2603</v>
      </c>
      <c r="Q169" s="21" t="s">
        <v>5246</v>
      </c>
      <c r="R169" s="21" t="s">
        <v>5247</v>
      </c>
      <c r="S169" s="21" t="s">
        <v>944</v>
      </c>
      <c r="T169" s="21" t="s">
        <v>2120</v>
      </c>
      <c r="U169" s="36">
        <v>34.0</v>
      </c>
      <c r="V169" s="23" t="s">
        <v>1352</v>
      </c>
      <c r="W169" s="23" t="s">
        <v>835</v>
      </c>
      <c r="X169" s="23" t="s">
        <v>1353</v>
      </c>
      <c r="Y169" s="23" t="s">
        <v>1354</v>
      </c>
      <c r="Z169" s="23" t="s">
        <v>1355</v>
      </c>
    </row>
    <row r="170">
      <c r="A170" s="21" t="s">
        <v>1361</v>
      </c>
      <c r="B170" s="21" t="s">
        <v>2632</v>
      </c>
      <c r="C170" s="21" t="s">
        <v>1394</v>
      </c>
      <c r="D170" s="21" t="s">
        <v>5250</v>
      </c>
      <c r="E170" s="21" t="s">
        <v>1396</v>
      </c>
      <c r="F170" s="21" t="s">
        <v>2742</v>
      </c>
      <c r="G170" s="21" t="s">
        <v>2283</v>
      </c>
      <c r="H170" s="21" t="s">
        <v>2743</v>
      </c>
      <c r="I170" s="21" t="s">
        <v>5252</v>
      </c>
      <c r="J170" s="23" t="s">
        <v>1413</v>
      </c>
      <c r="K170" s="21" t="s">
        <v>4265</v>
      </c>
      <c r="L170" s="21" t="s">
        <v>1398</v>
      </c>
      <c r="M170" s="21" t="s">
        <v>1957</v>
      </c>
      <c r="N170" s="21" t="s">
        <v>1406</v>
      </c>
      <c r="O170" s="23" t="s">
        <v>5232</v>
      </c>
      <c r="P170" s="21" t="s">
        <v>2603</v>
      </c>
      <c r="Q170" s="21" t="s">
        <v>5253</v>
      </c>
      <c r="R170" s="21" t="s">
        <v>5255</v>
      </c>
      <c r="S170" s="21" t="s">
        <v>5252</v>
      </c>
      <c r="T170" s="21" t="s">
        <v>2120</v>
      </c>
      <c r="U170" s="36">
        <v>15.0</v>
      </c>
      <c r="V170" s="23" t="s">
        <v>1359</v>
      </c>
      <c r="W170" s="23" t="s">
        <v>1413</v>
      </c>
      <c r="X170" s="23" t="s">
        <v>1353</v>
      </c>
      <c r="Y170" s="23" t="s">
        <v>1417</v>
      </c>
      <c r="Z170" s="23" t="s">
        <v>1322</v>
      </c>
    </row>
    <row r="171">
      <c r="A171" s="21" t="s">
        <v>1361</v>
      </c>
      <c r="B171" s="21" t="s">
        <v>2632</v>
      </c>
      <c r="C171" s="21" t="s">
        <v>4901</v>
      </c>
      <c r="D171" s="21" t="s">
        <v>2016</v>
      </c>
      <c r="E171" s="21" t="s">
        <v>4903</v>
      </c>
      <c r="F171" s="21" t="s">
        <v>2742</v>
      </c>
      <c r="G171" s="21" t="s">
        <v>2079</v>
      </c>
      <c r="H171" s="21" t="s">
        <v>2743</v>
      </c>
      <c r="I171" s="21" t="s">
        <v>2253</v>
      </c>
      <c r="J171" s="21" t="s">
        <v>1793</v>
      </c>
      <c r="K171" s="21" t="s">
        <v>2256</v>
      </c>
      <c r="L171" s="21" t="s">
        <v>5257</v>
      </c>
      <c r="M171" s="21" t="s">
        <v>5258</v>
      </c>
      <c r="N171" s="21" t="s">
        <v>5259</v>
      </c>
      <c r="O171" s="21" t="s">
        <v>2750</v>
      </c>
      <c r="P171" s="21" t="s">
        <v>2603</v>
      </c>
      <c r="Q171" s="21" t="s">
        <v>4905</v>
      </c>
      <c r="R171" s="37" t="str">
        <f>IF(COUNTIF(Catalogue!$A$4:$A$181,"M-ALL-STAGE-SUBSETS")=1,HYPERLINK("https://docs.google.com/spreadsheets/d/1BHaGJHkXxf_UfZdyTKF2zrWNFzIP4IvhaqFMj-83BjU/edit#gid=214001001&amp;range=A"&amp;(MATCH("M-ALL-STAGE-SUBSETS",Catalogue!$A$4:$A$181,0)+3),"M-ALL-STAGE-SUBSETS"),IF(COUNTIF(Catalogue!$A$4:$A$181,"M-ALL-STAGE-SUBSETS")=0,"MISSING CATALOGUE ID: M-ALL-STAGE-SUBSETS","DUPLICATE CATALOGUE ID: M-ALL-STAGE-SUBSETS"))</f>
        <v>M-ALL-STAGE-SUBSETS</v>
      </c>
      <c r="S171" s="21" t="s">
        <v>1795</v>
      </c>
      <c r="T171" s="21" t="s">
        <v>2120</v>
      </c>
      <c r="U171" s="36">
        <v>34.0</v>
      </c>
      <c r="V171" s="23" t="s">
        <v>1352</v>
      </c>
      <c r="W171" s="23" t="s">
        <v>2137</v>
      </c>
      <c r="X171" s="23" t="s">
        <v>1353</v>
      </c>
      <c r="Y171" s="23" t="s">
        <v>4908</v>
      </c>
      <c r="Z171" s="23" t="s">
        <v>2141</v>
      </c>
    </row>
    <row r="172">
      <c r="A172" s="21" t="s">
        <v>1361</v>
      </c>
      <c r="B172" s="21" t="s">
        <v>2632</v>
      </c>
      <c r="C172" s="21" t="s">
        <v>4909</v>
      </c>
      <c r="D172" s="21" t="s">
        <v>2016</v>
      </c>
      <c r="E172" s="21" t="s">
        <v>4911</v>
      </c>
      <c r="F172" s="21" t="s">
        <v>4737</v>
      </c>
      <c r="G172" s="21" t="s">
        <v>2079</v>
      </c>
      <c r="H172" s="21" t="s">
        <v>5269</v>
      </c>
      <c r="I172" s="21" t="s">
        <v>2253</v>
      </c>
      <c r="J172" s="21" t="s">
        <v>1793</v>
      </c>
      <c r="K172" s="21" t="s">
        <v>2256</v>
      </c>
      <c r="L172" s="21" t="s">
        <v>5270</v>
      </c>
      <c r="M172" s="21" t="s">
        <v>5271</v>
      </c>
      <c r="N172" s="21" t="s">
        <v>5272</v>
      </c>
      <c r="O172" s="21" t="s">
        <v>4742</v>
      </c>
      <c r="P172" s="21" t="s">
        <v>2603</v>
      </c>
      <c r="Q172" s="21" t="s">
        <v>4913</v>
      </c>
      <c r="R172" s="37" t="str">
        <f>IF(COUNTIF(Catalogue!$A$4:$A$181,"M-CHIRP-CUBIC")=1,HYPERLINK("https://docs.google.com/spreadsheets/d/1BHaGJHkXxf_UfZdyTKF2zrWNFzIP4IvhaqFMj-83BjU/edit#gid=214001001&amp;range=A"&amp;(MATCH("M-CHIRP-CUBIC",Catalogue!$A$4:$A$181,0)+3),"M-CHIRP-CUBIC"),IF(COUNTIF(Catalogue!$A$4:$A$181,"M-CHIRP-CUBIC")=0,"MISSING CATALOGUE ID: M-CHIRP-CUBIC","DUPLICATE CATALOGUE ID: M-CHIRP-CUBIC"))</f>
        <v>M-CHIRP-CUBIC</v>
      </c>
      <c r="S172" s="21" t="s">
        <v>1795</v>
      </c>
      <c r="T172" s="21" t="s">
        <v>2120</v>
      </c>
      <c r="U172" s="36">
        <v>34.0</v>
      </c>
      <c r="V172" s="23" t="s">
        <v>1352</v>
      </c>
      <c r="W172" s="23" t="s">
        <v>2137</v>
      </c>
      <c r="X172" s="23" t="s">
        <v>1353</v>
      </c>
      <c r="Y172" s="23" t="s">
        <v>4915</v>
      </c>
      <c r="Z172" s="23" t="s">
        <v>2141</v>
      </c>
    </row>
    <row r="173">
      <c r="A173" s="21" t="s">
        <v>1361</v>
      </c>
      <c r="B173" s="21" t="s">
        <v>2632</v>
      </c>
      <c r="C173" s="21" t="s">
        <v>4918</v>
      </c>
      <c r="D173" s="21" t="s">
        <v>2016</v>
      </c>
      <c r="E173" s="21" t="s">
        <v>4921</v>
      </c>
      <c r="F173" s="21" t="s">
        <v>2742</v>
      </c>
      <c r="G173" s="21" t="s">
        <v>2079</v>
      </c>
      <c r="H173" s="21" t="s">
        <v>2743</v>
      </c>
      <c r="I173" s="21" t="s">
        <v>2253</v>
      </c>
      <c r="J173" s="23" t="s">
        <v>5286</v>
      </c>
      <c r="K173" s="23" t="s">
        <v>5288</v>
      </c>
      <c r="L173" s="23" t="s">
        <v>5289</v>
      </c>
      <c r="M173" s="21" t="s">
        <v>5291</v>
      </c>
      <c r="N173" s="23" t="s">
        <v>5292</v>
      </c>
      <c r="O173" s="21" t="s">
        <v>2750</v>
      </c>
      <c r="P173" s="21" t="s">
        <v>2603</v>
      </c>
      <c r="Q173" s="23" t="s">
        <v>5294</v>
      </c>
      <c r="R173" s="37" t="str">
        <f>IF(COUNTIF(Catalogue!$A$4:$A$181,"M-CHIRP-LOWER")=1,HYPERLINK("https://docs.google.com/spreadsheets/d/1BHaGJHkXxf_UfZdyTKF2zrWNFzIP4IvhaqFMj-83BjU/edit#gid=214001001&amp;range=A"&amp;(MATCH("M-CHIRP-LOWER",Catalogue!$A$4:$A$181,0)+3),"M-CHIRP-LOWER"),IF(COUNTIF(Catalogue!$A$4:$A$181,"M-CHIRP-LOWER")=0,"MISSING CATALOGUE ID: M-CHIRP-LOWER","DUPLICATE CATALOGUE ID: M-CHIRP-LOWER"))</f>
        <v>M-CHIRP-LOWER</v>
      </c>
      <c r="S173" s="21" t="s">
        <v>1795</v>
      </c>
      <c r="T173" s="21" t="s">
        <v>2120</v>
      </c>
      <c r="U173" s="36">
        <v>34.0</v>
      </c>
      <c r="V173" s="23" t="s">
        <v>1352</v>
      </c>
      <c r="W173" s="23" t="s">
        <v>2137</v>
      </c>
      <c r="X173" s="23" t="s">
        <v>1353</v>
      </c>
      <c r="Y173" s="23" t="s">
        <v>4920</v>
      </c>
      <c r="Z173" s="23" t="s">
        <v>1355</v>
      </c>
    </row>
    <row r="174">
      <c r="A174" s="21" t="s">
        <v>1361</v>
      </c>
      <c r="B174" s="21" t="s">
        <v>2632</v>
      </c>
      <c r="C174" s="21" t="s">
        <v>4945</v>
      </c>
      <c r="D174" s="21" t="s">
        <v>2016</v>
      </c>
      <c r="E174" s="21" t="s">
        <v>4948</v>
      </c>
      <c r="F174" s="21" t="s">
        <v>4737</v>
      </c>
      <c r="G174" s="21" t="s">
        <v>2079</v>
      </c>
      <c r="H174" s="21" t="s">
        <v>5269</v>
      </c>
      <c r="I174" s="21" t="s">
        <v>2253</v>
      </c>
      <c r="J174" s="21" t="s">
        <v>1793</v>
      </c>
      <c r="K174" s="21" t="s">
        <v>2256</v>
      </c>
      <c r="L174" s="21" t="s">
        <v>5306</v>
      </c>
      <c r="M174" s="21" t="s">
        <v>5307</v>
      </c>
      <c r="N174" s="21" t="s">
        <v>5308</v>
      </c>
      <c r="O174" s="21" t="s">
        <v>4742</v>
      </c>
      <c r="P174" s="21" t="s">
        <v>2603</v>
      </c>
      <c r="Q174" s="21" t="s">
        <v>4950</v>
      </c>
      <c r="R174" s="37" t="str">
        <f>IF(COUNTIF(Catalogue!$A$4:$A$181,"M-CONJUGATED-FEEDBACK")=1,HYPERLINK("https://docs.google.com/spreadsheets/d/1BHaGJHkXxf_UfZdyTKF2zrWNFzIP4IvhaqFMj-83BjU/edit#gid=214001001&amp;range=A"&amp;(MATCH("M-CONJUGATED-FEEDBACK",Catalogue!$A$4:$A$181,0)+3),"M-CONJUGATED-FEEDBACK"),IF(COUNTIF(Catalogue!$A$4:$A$181,"M-CONJUGATED-FEEDBACK")=0,"MISSING CATALOGUE ID: M-CONJUGATED-FEEDBACK","DUPLICATE CATALOGUE ID: M-CONJUGATED-FEEDBACK"))</f>
        <v>M-CONJUGATED-FEEDBACK</v>
      </c>
      <c r="S174" s="21" t="s">
        <v>1795</v>
      </c>
      <c r="T174" s="21" t="s">
        <v>2120</v>
      </c>
      <c r="U174" s="36">
        <v>34.0</v>
      </c>
      <c r="V174" s="23" t="s">
        <v>1352</v>
      </c>
      <c r="W174" s="23" t="s">
        <v>2137</v>
      </c>
      <c r="X174" s="23" t="s">
        <v>1353</v>
      </c>
      <c r="Y174" s="23" t="s">
        <v>4952</v>
      </c>
      <c r="Z174" s="23" t="s">
        <v>2141</v>
      </c>
    </row>
    <row r="175">
      <c r="A175" s="21" t="s">
        <v>1361</v>
      </c>
      <c r="B175" s="21" t="s">
        <v>2632</v>
      </c>
      <c r="C175" s="21" t="s">
        <v>4967</v>
      </c>
      <c r="D175" s="21" t="s">
        <v>2016</v>
      </c>
      <c r="E175" s="21" t="s">
        <v>4969</v>
      </c>
      <c r="F175" s="21" t="s">
        <v>2742</v>
      </c>
      <c r="G175" s="21" t="s">
        <v>2079</v>
      </c>
      <c r="H175" s="21" t="s">
        <v>2743</v>
      </c>
      <c r="I175" s="21" t="s">
        <v>2253</v>
      </c>
      <c r="J175" s="21" t="s">
        <v>1793</v>
      </c>
      <c r="K175" s="21" t="s">
        <v>2256</v>
      </c>
      <c r="L175" s="21" t="s">
        <v>5318</v>
      </c>
      <c r="M175" s="21" t="s">
        <v>5319</v>
      </c>
      <c r="N175" s="21" t="s">
        <v>5320</v>
      </c>
      <c r="O175" s="21" t="s">
        <v>2750</v>
      </c>
      <c r="P175" s="21" t="s">
        <v>2603</v>
      </c>
      <c r="Q175" s="21" t="s">
        <v>5321</v>
      </c>
      <c r="R175" s="37" t="str">
        <f>IF(COUNTIF(Catalogue!$A$4:$A$181,"M-EXPANDER-COEFFICIENT")=1,HYPERLINK("https://docs.google.com/spreadsheets/d/1BHaGJHkXxf_UfZdyTKF2zrWNFzIP4IvhaqFMj-83BjU/edit#gid=214001001&amp;range=A"&amp;(MATCH("M-EXPANDER-COEFFICIENT",Catalogue!$A$4:$A$181,0)+3),"M-EXPANDER-COEFFICIENT"),IF(COUNTIF(Catalogue!$A$4:$A$181,"M-EXPANDER-COEFFICIENT")=0,"MISSING CATALOGUE ID: M-EXPANDER-COEFFICIENT","DUPLICATE CATALOGUE ID: M-EXPANDER-COEFFICIENT"))</f>
        <v>M-EXPANDER-COEFFICIENT</v>
      </c>
      <c r="S175" s="21" t="s">
        <v>1795</v>
      </c>
      <c r="T175" s="21" t="s">
        <v>2120</v>
      </c>
      <c r="U175" s="36">
        <v>34.0</v>
      </c>
      <c r="V175" s="23" t="s">
        <v>1352</v>
      </c>
      <c r="W175" s="23" t="s">
        <v>2137</v>
      </c>
      <c r="X175" s="23" t="s">
        <v>1353</v>
      </c>
      <c r="Y175" s="23" t="s">
        <v>4976</v>
      </c>
      <c r="Z175" s="23" t="s">
        <v>2141</v>
      </c>
    </row>
    <row r="176">
      <c r="A176" s="21" t="s">
        <v>1361</v>
      </c>
      <c r="B176" s="21" t="s">
        <v>2632</v>
      </c>
      <c r="C176" s="21" t="s">
        <v>4979</v>
      </c>
      <c r="D176" s="21" t="s">
        <v>2016</v>
      </c>
      <c r="E176" s="21" t="s">
        <v>4982</v>
      </c>
      <c r="F176" s="21" t="s">
        <v>2742</v>
      </c>
      <c r="G176" s="21" t="s">
        <v>2079</v>
      </c>
      <c r="H176" s="21" t="s">
        <v>2743</v>
      </c>
      <c r="I176" s="21" t="s">
        <v>2253</v>
      </c>
      <c r="J176" s="21" t="s">
        <v>1793</v>
      </c>
      <c r="K176" s="21" t="s">
        <v>2256</v>
      </c>
      <c r="L176" s="21" t="s">
        <v>5330</v>
      </c>
      <c r="M176" s="21" t="s">
        <v>5331</v>
      </c>
      <c r="N176" s="21" t="s">
        <v>5332</v>
      </c>
      <c r="O176" s="21" t="s">
        <v>2750</v>
      </c>
      <c r="P176" s="21" t="s">
        <v>2603</v>
      </c>
      <c r="Q176" s="21" t="s">
        <v>5334</v>
      </c>
      <c r="R176" s="37" t="str">
        <f>IF(COUNTIF(Catalogue!$A$4:$A$181,"M-F8-EXACT")=1,HYPERLINK("https://docs.google.com/spreadsheets/d/1BHaGJHkXxf_UfZdyTKF2zrWNFzIP4IvhaqFMj-83BjU/edit#gid=214001001&amp;range=A"&amp;(MATCH("M-F8-EXACT",Catalogue!$A$4:$A$181,0)+3),"M-F8-EXACT"),IF(COUNTIF(Catalogue!$A$4:$A$181,"M-F8-EXACT")=0,"MISSING CATALOGUE ID: M-F8-EXACT","DUPLICATE CATALOGUE ID: M-F8-EXACT"))</f>
        <v>M-F8-EXACT</v>
      </c>
      <c r="S176" s="21" t="s">
        <v>1795</v>
      </c>
      <c r="T176" s="21" t="s">
        <v>2120</v>
      </c>
      <c r="U176" s="36">
        <v>34.0</v>
      </c>
      <c r="V176" s="23" t="s">
        <v>1352</v>
      </c>
      <c r="W176" s="23" t="s">
        <v>2137</v>
      </c>
      <c r="X176" s="23" t="s">
        <v>1353</v>
      </c>
      <c r="Y176" s="23" t="s">
        <v>4987</v>
      </c>
      <c r="Z176" s="23" t="s">
        <v>2141</v>
      </c>
    </row>
    <row r="177">
      <c r="A177" s="21" t="s">
        <v>1361</v>
      </c>
      <c r="B177" s="21" t="s">
        <v>2632</v>
      </c>
      <c r="C177" s="21" t="s">
        <v>4988</v>
      </c>
      <c r="D177" s="21" t="s">
        <v>2016</v>
      </c>
      <c r="E177" s="21" t="s">
        <v>4990</v>
      </c>
      <c r="F177" s="21" t="s">
        <v>2742</v>
      </c>
      <c r="G177" s="21" t="s">
        <v>2079</v>
      </c>
      <c r="H177" s="21" t="s">
        <v>2743</v>
      </c>
      <c r="I177" s="21" t="s">
        <v>2253</v>
      </c>
      <c r="J177" s="21" t="s">
        <v>1793</v>
      </c>
      <c r="K177" s="21" t="s">
        <v>2256</v>
      </c>
      <c r="L177" s="21" t="s">
        <v>5347</v>
      </c>
      <c r="M177" s="21" t="s">
        <v>5348</v>
      </c>
      <c r="N177" s="21" t="s">
        <v>5349</v>
      </c>
      <c r="O177" s="21" t="s">
        <v>2750</v>
      </c>
      <c r="P177" s="21" t="s">
        <v>2603</v>
      </c>
      <c r="Q177" s="21" t="s">
        <v>5351</v>
      </c>
      <c r="R177" s="37" t="str">
        <f>IF(COUNTIF(Catalogue!$A$4:$A$181,"M-F8-LOCAL-ELIMINATION")=1,HYPERLINK("https://docs.google.com/spreadsheets/d/1BHaGJHkXxf_UfZdyTKF2zrWNFzIP4IvhaqFMj-83BjU/edit#gid=214001001&amp;range=A"&amp;(MATCH("M-F8-LOCAL-ELIMINATION",Catalogue!$A$4:$A$181,0)+3),"M-F8-LOCAL-ELIMINATION"),IF(COUNTIF(Catalogue!$A$4:$A$181,"M-F8-LOCAL-ELIMINATION")=0,"MISSING CATALOGUE ID: M-F8-LOCAL-ELIMINATION","DUPLICATE CATALOGUE ID: M-F8-LOCAL-ELIMINATION"))</f>
        <v>M-F8-LOCAL-ELIMINATION</v>
      </c>
      <c r="S177" s="21" t="s">
        <v>1795</v>
      </c>
      <c r="T177" s="21" t="s">
        <v>2120</v>
      </c>
      <c r="U177" s="36">
        <v>34.0</v>
      </c>
      <c r="V177" s="23" t="s">
        <v>1352</v>
      </c>
      <c r="W177" s="23" t="s">
        <v>2137</v>
      </c>
      <c r="X177" s="23" t="s">
        <v>1353</v>
      </c>
      <c r="Y177" s="23" t="s">
        <v>4996</v>
      </c>
      <c r="Z177" s="23" t="s">
        <v>2141</v>
      </c>
    </row>
    <row r="178">
      <c r="A178" s="21" t="s">
        <v>1361</v>
      </c>
      <c r="B178" s="21" t="s">
        <v>2632</v>
      </c>
      <c r="C178" s="21" t="s">
        <v>4999</v>
      </c>
      <c r="D178" s="21" t="s">
        <v>2016</v>
      </c>
      <c r="E178" s="21" t="s">
        <v>5002</v>
      </c>
      <c r="F178" s="21" t="s">
        <v>2742</v>
      </c>
      <c r="G178" s="21" t="s">
        <v>2079</v>
      </c>
      <c r="H178" s="21" t="s">
        <v>2743</v>
      </c>
      <c r="I178" s="21" t="s">
        <v>2253</v>
      </c>
      <c r="J178" s="21" t="s">
        <v>1793</v>
      </c>
      <c r="K178" s="21" t="s">
        <v>2256</v>
      </c>
      <c r="L178" s="21" t="s">
        <v>5358</v>
      </c>
      <c r="M178" s="21" t="s">
        <v>5361</v>
      </c>
      <c r="N178" s="21" t="s">
        <v>5363</v>
      </c>
      <c r="O178" s="21" t="s">
        <v>2750</v>
      </c>
      <c r="P178" s="21" t="s">
        <v>2603</v>
      </c>
      <c r="Q178" s="21" t="s">
        <v>5364</v>
      </c>
      <c r="R178" s="37" t="str">
        <f>IF(COUNTIF(Catalogue!$A$4:$A$181,"M-F8-ORBIT")=1,HYPERLINK("https://docs.google.com/spreadsheets/d/1BHaGJHkXxf_UfZdyTKF2zrWNFzIP4IvhaqFMj-83BjU/edit#gid=214001001&amp;range=A"&amp;(MATCH("M-F8-ORBIT",Catalogue!$A$4:$A$181,0)+3),"M-F8-ORBIT"),IF(COUNTIF(Catalogue!$A$4:$A$181,"M-F8-ORBIT")=0,"MISSING CATALOGUE ID: M-F8-ORBIT","DUPLICATE CATALOGUE ID: M-F8-ORBIT"))</f>
        <v>M-F8-ORBIT</v>
      </c>
      <c r="S178" s="21" t="s">
        <v>1795</v>
      </c>
      <c r="T178" s="21" t="s">
        <v>2120</v>
      </c>
      <c r="U178" s="36">
        <v>34.0</v>
      </c>
      <c r="V178" s="23" t="s">
        <v>1352</v>
      </c>
      <c r="W178" s="23" t="s">
        <v>2137</v>
      </c>
      <c r="X178" s="23" t="s">
        <v>1353</v>
      </c>
      <c r="Y178" s="23" t="s">
        <v>5007</v>
      </c>
      <c r="Z178" s="23" t="s">
        <v>2141</v>
      </c>
    </row>
    <row r="179">
      <c r="A179" s="21" t="s">
        <v>1361</v>
      </c>
      <c r="B179" s="21" t="s">
        <v>2632</v>
      </c>
      <c r="C179" s="21" t="s">
        <v>5023</v>
      </c>
      <c r="D179" s="21" t="s">
        <v>2016</v>
      </c>
      <c r="E179" s="21" t="s">
        <v>5025</v>
      </c>
      <c r="F179" s="21" t="s">
        <v>2742</v>
      </c>
      <c r="G179" s="21" t="s">
        <v>2079</v>
      </c>
      <c r="H179" s="21" t="s">
        <v>2743</v>
      </c>
      <c r="I179" s="21" t="s">
        <v>2253</v>
      </c>
      <c r="J179" s="21" t="s">
        <v>1793</v>
      </c>
      <c r="K179" s="21" t="s">
        <v>2256</v>
      </c>
      <c r="L179" s="21" t="s">
        <v>5370</v>
      </c>
      <c r="M179" s="21" t="s">
        <v>5371</v>
      </c>
      <c r="N179" s="21" t="s">
        <v>5372</v>
      </c>
      <c r="O179" s="21" t="s">
        <v>2750</v>
      </c>
      <c r="P179" s="21" t="s">
        <v>2603</v>
      </c>
      <c r="Q179" s="21" t="s">
        <v>5374</v>
      </c>
      <c r="R179" s="37" t="str">
        <f>IF(COUNTIF(Catalogue!$A$4:$A$181,"M-FIXED-POLE-N4")=1,HYPERLINK("https://docs.google.com/spreadsheets/d/1BHaGJHkXxf_UfZdyTKF2zrWNFzIP4IvhaqFMj-83BjU/edit#gid=214001001&amp;range=A"&amp;(MATCH("M-FIXED-POLE-N4",Catalogue!$A$4:$A$181,0)+3),"M-FIXED-POLE-N4"),IF(COUNTIF(Catalogue!$A$4:$A$181,"M-FIXED-POLE-N4")=0,"MISSING CATALOGUE ID: M-FIXED-POLE-N4","DUPLICATE CATALOGUE ID: M-FIXED-POLE-N4"))</f>
        <v>M-FIXED-POLE-N4</v>
      </c>
      <c r="S179" s="21" t="s">
        <v>1795</v>
      </c>
      <c r="T179" s="21" t="s">
        <v>2120</v>
      </c>
      <c r="U179" s="36">
        <v>34.0</v>
      </c>
      <c r="V179" s="23" t="s">
        <v>1352</v>
      </c>
      <c r="W179" s="23" t="s">
        <v>2137</v>
      </c>
      <c r="X179" s="23" t="s">
        <v>1353</v>
      </c>
      <c r="Y179" s="23" t="s">
        <v>5028</v>
      </c>
      <c r="Z179" s="23" t="s">
        <v>2141</v>
      </c>
    </row>
    <row r="180">
      <c r="A180" s="21" t="s">
        <v>1361</v>
      </c>
      <c r="B180" s="21" t="s">
        <v>2632</v>
      </c>
      <c r="C180" s="21" t="s">
        <v>5038</v>
      </c>
      <c r="D180" s="21" t="s">
        <v>2016</v>
      </c>
      <c r="E180" s="21" t="s">
        <v>5040</v>
      </c>
      <c r="F180" s="21" t="s">
        <v>2742</v>
      </c>
      <c r="G180" s="21" t="s">
        <v>2079</v>
      </c>
      <c r="H180" s="21" t="s">
        <v>2743</v>
      </c>
      <c r="I180" s="21" t="s">
        <v>2253</v>
      </c>
      <c r="J180" s="21" t="s">
        <v>1793</v>
      </c>
      <c r="K180" s="21" t="s">
        <v>2256</v>
      </c>
      <c r="L180" s="21" t="s">
        <v>5377</v>
      </c>
      <c r="M180" s="21" t="s">
        <v>5378</v>
      </c>
      <c r="N180" s="21" t="s">
        <v>5379</v>
      </c>
      <c r="O180" s="21" t="s">
        <v>2750</v>
      </c>
      <c r="P180" s="21" t="s">
        <v>2603</v>
      </c>
      <c r="Q180" s="21" t="s">
        <v>5381</v>
      </c>
      <c r="R180" s="37" t="str">
        <f>IF(COUNTIF(Catalogue!$A$4:$A$181,"M-FOURIER4-GREEN")=1,HYPERLINK("https://docs.google.com/spreadsheets/d/1BHaGJHkXxf_UfZdyTKF2zrWNFzIP4IvhaqFMj-83BjU/edit#gid=214001001&amp;range=A"&amp;(MATCH("M-FOURIER4-GREEN",Catalogue!$A$4:$A$181,0)+3),"M-FOURIER4-GREEN"),IF(COUNTIF(Catalogue!$A$4:$A$181,"M-FOURIER4-GREEN")=0,"MISSING CATALOGUE ID: M-FOURIER4-GREEN","DUPLICATE CATALOGUE ID: M-FOURIER4-GREEN"))</f>
        <v>M-FOURIER4-GREEN</v>
      </c>
      <c r="S180" s="21" t="s">
        <v>1795</v>
      </c>
      <c r="T180" s="21" t="s">
        <v>2120</v>
      </c>
      <c r="U180" s="36">
        <v>34.0</v>
      </c>
      <c r="V180" s="23" t="s">
        <v>1352</v>
      </c>
      <c r="W180" s="23" t="s">
        <v>2137</v>
      </c>
      <c r="X180" s="23" t="s">
        <v>1353</v>
      </c>
      <c r="Y180" s="23" t="s">
        <v>5042</v>
      </c>
      <c r="Z180" s="23" t="s">
        <v>2141</v>
      </c>
    </row>
    <row r="181">
      <c r="A181" s="21" t="s">
        <v>1361</v>
      </c>
      <c r="B181" s="21" t="s">
        <v>2632</v>
      </c>
      <c r="C181" s="21" t="s">
        <v>5054</v>
      </c>
      <c r="D181" s="21" t="s">
        <v>2016</v>
      </c>
      <c r="E181" s="21" t="s">
        <v>5058</v>
      </c>
      <c r="F181" s="21" t="s">
        <v>2742</v>
      </c>
      <c r="G181" s="21" t="s">
        <v>2079</v>
      </c>
      <c r="H181" s="21" t="s">
        <v>2743</v>
      </c>
      <c r="I181" s="21" t="s">
        <v>2253</v>
      </c>
      <c r="J181" s="21" t="s">
        <v>5382</v>
      </c>
      <c r="K181" s="21" t="s">
        <v>2256</v>
      </c>
      <c r="L181" s="21" t="s">
        <v>5383</v>
      </c>
      <c r="M181" s="21" t="s">
        <v>5384</v>
      </c>
      <c r="N181" s="21" t="s">
        <v>5385</v>
      </c>
      <c r="O181" s="21" t="s">
        <v>2750</v>
      </c>
      <c r="P181" s="21" t="s">
        <v>2603</v>
      </c>
      <c r="Q181" s="21" t="s">
        <v>5386</v>
      </c>
      <c r="R181" s="37" t="str">
        <f>IF(COUNTIF(Catalogue!$A$4:$A$181,"M-HADAMARD-SEGRE")=1,HYPERLINK("https://docs.google.com/spreadsheets/d/1BHaGJHkXxf_UfZdyTKF2zrWNFzIP4IvhaqFMj-83BjU/edit#gid=214001001&amp;range=A"&amp;(MATCH("M-HADAMARD-SEGRE",Catalogue!$A$4:$A$181,0)+3),"M-HADAMARD-SEGRE"),IF(COUNTIF(Catalogue!$A$4:$A$181,"M-HADAMARD-SEGRE")=0,"MISSING CATALOGUE ID: M-HADAMARD-SEGRE","DUPLICATE CATALOGUE ID: M-HADAMARD-SEGRE"))</f>
        <v>M-HADAMARD-SEGRE</v>
      </c>
      <c r="S181" s="21" t="s">
        <v>1795</v>
      </c>
      <c r="T181" s="21" t="s">
        <v>2120</v>
      </c>
      <c r="U181" s="36">
        <v>34.0</v>
      </c>
      <c r="V181" s="23" t="s">
        <v>1352</v>
      </c>
      <c r="W181" s="23" t="s">
        <v>2137</v>
      </c>
      <c r="X181" s="23" t="s">
        <v>1353</v>
      </c>
      <c r="Y181" s="23" t="s">
        <v>5057</v>
      </c>
      <c r="Z181" s="23" t="s">
        <v>1355</v>
      </c>
    </row>
    <row r="182">
      <c r="A182" s="21" t="s">
        <v>1361</v>
      </c>
      <c r="B182" s="21" t="s">
        <v>2632</v>
      </c>
      <c r="C182" s="21" t="s">
        <v>5105</v>
      </c>
      <c r="D182" s="21" t="s">
        <v>2016</v>
      </c>
      <c r="E182" s="21" t="s">
        <v>5107</v>
      </c>
      <c r="F182" s="21" t="s">
        <v>2742</v>
      </c>
      <c r="G182" s="21" t="s">
        <v>2079</v>
      </c>
      <c r="H182" s="21" t="s">
        <v>2743</v>
      </c>
      <c r="I182" s="21" t="s">
        <v>2253</v>
      </c>
      <c r="J182" s="21" t="s">
        <v>1793</v>
      </c>
      <c r="K182" s="21" t="s">
        <v>2256</v>
      </c>
      <c r="L182" s="21" t="s">
        <v>5393</v>
      </c>
      <c r="M182" s="21" t="s">
        <v>5395</v>
      </c>
      <c r="N182" s="21" t="s">
        <v>5396</v>
      </c>
      <c r="O182" s="21" t="s">
        <v>2750</v>
      </c>
      <c r="P182" s="21" t="s">
        <v>2603</v>
      </c>
      <c r="Q182" s="21" t="s">
        <v>5114</v>
      </c>
      <c r="R182" s="37" t="str">
        <f>IF(COUNTIF(Catalogue!$A$4:$A$181,"M-N3-POSITIVE")=1,HYPERLINK("https://docs.google.com/spreadsheets/d/1BHaGJHkXxf_UfZdyTKF2zrWNFzIP4IvhaqFMj-83BjU/edit#gid=214001001&amp;range=A"&amp;(MATCH("M-N3-POSITIVE",Catalogue!$A$4:$A$181,0)+3),"M-N3-POSITIVE"),IF(COUNTIF(Catalogue!$A$4:$A$181,"M-N3-POSITIVE")=0,"MISSING CATALOGUE ID: M-N3-POSITIVE","DUPLICATE CATALOGUE ID: M-N3-POSITIVE"))</f>
        <v>M-N3-POSITIVE</v>
      </c>
      <c r="S182" s="21" t="s">
        <v>1795</v>
      </c>
      <c r="T182" s="21" t="s">
        <v>2120</v>
      </c>
      <c r="U182" s="36">
        <v>34.0</v>
      </c>
      <c r="V182" s="23" t="s">
        <v>1352</v>
      </c>
      <c r="W182" s="23" t="s">
        <v>2137</v>
      </c>
      <c r="X182" s="23" t="s">
        <v>1353</v>
      </c>
      <c r="Y182" s="23" t="s">
        <v>5115</v>
      </c>
      <c r="Z182" s="23" t="s">
        <v>2141</v>
      </c>
    </row>
    <row r="183">
      <c r="A183" s="21" t="s">
        <v>1361</v>
      </c>
      <c r="B183" s="21" t="s">
        <v>2632</v>
      </c>
      <c r="C183" s="21" t="s">
        <v>5116</v>
      </c>
      <c r="D183" s="21" t="s">
        <v>2016</v>
      </c>
      <c r="E183" s="21" t="s">
        <v>5118</v>
      </c>
      <c r="F183" s="21" t="s">
        <v>2742</v>
      </c>
      <c r="G183" s="21" t="s">
        <v>2079</v>
      </c>
      <c r="H183" s="21" t="s">
        <v>2743</v>
      </c>
      <c r="I183" s="21" t="s">
        <v>2253</v>
      </c>
      <c r="J183" s="21" t="s">
        <v>1793</v>
      </c>
      <c r="K183" s="21" t="s">
        <v>2256</v>
      </c>
      <c r="L183" s="21" t="s">
        <v>5405</v>
      </c>
      <c r="M183" s="21" t="s">
        <v>5406</v>
      </c>
      <c r="N183" s="21" t="s">
        <v>5407</v>
      </c>
      <c r="O183" s="21" t="s">
        <v>2750</v>
      </c>
      <c r="P183" s="21" t="s">
        <v>2603</v>
      </c>
      <c r="Q183" s="21" t="s">
        <v>5408</v>
      </c>
      <c r="R183" s="37" t="str">
        <f>IF(COUNTIF(Catalogue!$A$4:$A$181,"M-N4-GAUGE-RECURSION")=1,HYPERLINK("https://docs.google.com/spreadsheets/d/1BHaGJHkXxf_UfZdyTKF2zrWNFzIP4IvhaqFMj-83BjU/edit#gid=214001001&amp;range=A"&amp;(MATCH("M-N4-GAUGE-RECURSION",Catalogue!$A$4:$A$181,0)+3),"M-N4-GAUGE-RECURSION"),IF(COUNTIF(Catalogue!$A$4:$A$181,"M-N4-GAUGE-RECURSION")=0,"MISSING CATALOGUE ID: M-N4-GAUGE-RECURSION","DUPLICATE CATALOGUE ID: M-N4-GAUGE-RECURSION"))</f>
        <v>M-N4-GAUGE-RECURSION</v>
      </c>
      <c r="S183" s="21" t="s">
        <v>1795</v>
      </c>
      <c r="T183" s="21" t="s">
        <v>2120</v>
      </c>
      <c r="U183" s="36">
        <v>34.0</v>
      </c>
      <c r="V183" s="23" t="s">
        <v>1352</v>
      </c>
      <c r="W183" s="23" t="s">
        <v>2137</v>
      </c>
      <c r="X183" s="23" t="s">
        <v>1353</v>
      </c>
      <c r="Y183" s="23" t="s">
        <v>5123</v>
      </c>
      <c r="Z183" s="23" t="s">
        <v>2141</v>
      </c>
    </row>
    <row r="184">
      <c r="A184" s="21" t="s">
        <v>1361</v>
      </c>
      <c r="B184" s="21" t="s">
        <v>2632</v>
      </c>
      <c r="C184" s="21" t="s">
        <v>5124</v>
      </c>
      <c r="D184" s="21" t="s">
        <v>2016</v>
      </c>
      <c r="E184" s="21" t="s">
        <v>5127</v>
      </c>
      <c r="F184" s="21" t="s">
        <v>2742</v>
      </c>
      <c r="G184" s="21" t="s">
        <v>2079</v>
      </c>
      <c r="H184" s="21" t="s">
        <v>2743</v>
      </c>
      <c r="I184" s="21" t="s">
        <v>2253</v>
      </c>
      <c r="J184" s="21" t="s">
        <v>1793</v>
      </c>
      <c r="K184" s="21" t="s">
        <v>2256</v>
      </c>
      <c r="L184" s="21" t="s">
        <v>5417</v>
      </c>
      <c r="M184" s="21" t="s">
        <v>5418</v>
      </c>
      <c r="N184" s="21" t="s">
        <v>5419</v>
      </c>
      <c r="O184" s="21" t="s">
        <v>2750</v>
      </c>
      <c r="P184" s="21" t="s">
        <v>2603</v>
      </c>
      <c r="Q184" s="21" t="s">
        <v>5420</v>
      </c>
      <c r="R184" s="37" t="str">
        <f>IF(COUNTIF(Catalogue!$A$4:$A$181,"M-N64-LIFT")=1,HYPERLINK("https://docs.google.com/spreadsheets/d/1BHaGJHkXxf_UfZdyTKF2zrWNFzIP4IvhaqFMj-83BjU/edit#gid=214001001&amp;range=A"&amp;(MATCH("M-N64-LIFT",Catalogue!$A$4:$A$181,0)+3),"M-N64-LIFT"),IF(COUNTIF(Catalogue!$A$4:$A$181,"M-N64-LIFT")=0,"MISSING CATALOGUE ID: M-N64-LIFT","DUPLICATE CATALOGUE ID: M-N64-LIFT"))</f>
        <v>M-N64-LIFT</v>
      </c>
      <c r="S184" s="21" t="s">
        <v>1795</v>
      </c>
      <c r="T184" s="21" t="s">
        <v>2120</v>
      </c>
      <c r="U184" s="36">
        <v>34.0</v>
      </c>
      <c r="V184" s="23" t="s">
        <v>1352</v>
      </c>
      <c r="W184" s="23" t="s">
        <v>2137</v>
      </c>
      <c r="X184" s="23" t="s">
        <v>1353</v>
      </c>
      <c r="Y184" s="23" t="s">
        <v>5132</v>
      </c>
      <c r="Z184" s="23" t="s">
        <v>2141</v>
      </c>
    </row>
    <row r="185">
      <c r="A185" s="21" t="s">
        <v>1361</v>
      </c>
      <c r="B185" s="21" t="s">
        <v>2632</v>
      </c>
      <c r="C185" s="21" t="s">
        <v>5150</v>
      </c>
      <c r="D185" s="21" t="s">
        <v>2016</v>
      </c>
      <c r="E185" s="21" t="s">
        <v>5152</v>
      </c>
      <c r="F185" s="21" t="s">
        <v>2742</v>
      </c>
      <c r="G185" s="21" t="s">
        <v>2079</v>
      </c>
      <c r="H185" s="21" t="s">
        <v>2743</v>
      </c>
      <c r="I185" s="21" t="s">
        <v>2253</v>
      </c>
      <c r="J185" s="21" t="s">
        <v>5195</v>
      </c>
      <c r="K185" s="21" t="s">
        <v>2256</v>
      </c>
      <c r="L185" s="21" t="s">
        <v>5429</v>
      </c>
      <c r="M185" s="21" t="s">
        <v>5430</v>
      </c>
      <c r="N185" s="21" t="s">
        <v>5431</v>
      </c>
      <c r="O185" s="21" t="s">
        <v>2750</v>
      </c>
      <c r="P185" s="21" t="s">
        <v>2603</v>
      </c>
      <c r="Q185" s="21" t="s">
        <v>5436</v>
      </c>
      <c r="R185" s="37" t="str">
        <f>IF(COUNTIF(Catalogue!$A$4:$A$181,"M-NONLINEAR-COMPATIBILITY")=1,HYPERLINK("https://docs.google.com/spreadsheets/d/1BHaGJHkXxf_UfZdyTKF2zrWNFzIP4IvhaqFMj-83BjU/edit#gid=214001001&amp;range=A"&amp;(MATCH("M-NONLINEAR-COMPATIBILITY",Catalogue!$A$4:$A$181,0)+3),"M-NONLINEAR-COMPATIBILITY"),IF(COUNTIF(Catalogue!$A$4:$A$181,"M-NONLINEAR-COMPATIBILITY")=0,"MISSING CATALOGUE ID: M-NONLINEAR-COMPATIBILITY","DUPLICATE CATALOGUE ID: M-NONLINEAR-COMPATIBILITY"))</f>
        <v>M-NONLINEAR-COMPATIBILITY</v>
      </c>
      <c r="S185" s="21" t="s">
        <v>1795</v>
      </c>
      <c r="T185" s="21" t="s">
        <v>2120</v>
      </c>
      <c r="U185" s="36">
        <v>34.0</v>
      </c>
      <c r="V185" s="23" t="s">
        <v>1352</v>
      </c>
      <c r="W185" s="23" t="s">
        <v>2137</v>
      </c>
      <c r="X185" s="23" t="s">
        <v>1353</v>
      </c>
      <c r="Y185" s="23" t="s">
        <v>5161</v>
      </c>
      <c r="Z185" s="23" t="s">
        <v>2141</v>
      </c>
    </row>
    <row r="186">
      <c r="A186" s="21" t="s">
        <v>1361</v>
      </c>
      <c r="B186" s="21" t="s">
        <v>2632</v>
      </c>
      <c r="C186" s="21" t="s">
        <v>5166</v>
      </c>
      <c r="D186" s="21" t="s">
        <v>2016</v>
      </c>
      <c r="E186" s="21" t="s">
        <v>5168</v>
      </c>
      <c r="F186" s="21" t="s">
        <v>2742</v>
      </c>
      <c r="G186" s="21" t="s">
        <v>2079</v>
      </c>
      <c r="H186" s="21" t="s">
        <v>2743</v>
      </c>
      <c r="I186" s="21" t="s">
        <v>2253</v>
      </c>
      <c r="J186" s="21" t="s">
        <v>5445</v>
      </c>
      <c r="K186" s="21" t="s">
        <v>2256</v>
      </c>
      <c r="L186" s="21" t="s">
        <v>5446</v>
      </c>
      <c r="M186" s="21" t="s">
        <v>5447</v>
      </c>
      <c r="N186" s="21" t="s">
        <v>5448</v>
      </c>
      <c r="O186" s="21" t="s">
        <v>2750</v>
      </c>
      <c r="P186" s="21" t="s">
        <v>2603</v>
      </c>
      <c r="Q186" s="21" t="s">
        <v>5450</v>
      </c>
      <c r="R186" s="37" t="str">
        <f>IF(COUNTIF(Catalogue!$A$4:$A$181,"M-OUTER-STABILITY")=1,HYPERLINK("https://docs.google.com/spreadsheets/d/1BHaGJHkXxf_UfZdyTKF2zrWNFzIP4IvhaqFMj-83BjU/edit#gid=214001001&amp;range=A"&amp;(MATCH("M-OUTER-STABILITY",Catalogue!$A$4:$A$181,0)+3),"M-OUTER-STABILITY"),IF(COUNTIF(Catalogue!$A$4:$A$181,"M-OUTER-STABILITY")=0,"MISSING CATALOGUE ID: M-OUTER-STABILITY","DUPLICATE CATALOGUE ID: M-OUTER-STABILITY"))</f>
        <v>M-OUTER-STABILITY</v>
      </c>
      <c r="S186" s="21" t="s">
        <v>1795</v>
      </c>
      <c r="T186" s="21" t="s">
        <v>2120</v>
      </c>
      <c r="U186" s="36">
        <v>34.0</v>
      </c>
      <c r="V186" s="23" t="s">
        <v>1352</v>
      </c>
      <c r="W186" s="23" t="s">
        <v>2137</v>
      </c>
      <c r="X186" s="23" t="s">
        <v>1353</v>
      </c>
      <c r="Y186" s="23" t="s">
        <v>5167</v>
      </c>
      <c r="Z186" s="23" t="s">
        <v>1355</v>
      </c>
    </row>
    <row r="187">
      <c r="A187" s="21" t="s">
        <v>1361</v>
      </c>
      <c r="B187" s="21" t="s">
        <v>2632</v>
      </c>
      <c r="C187" s="21" t="s">
        <v>5173</v>
      </c>
      <c r="D187" s="21" t="s">
        <v>2016</v>
      </c>
      <c r="E187" s="21" t="s">
        <v>5175</v>
      </c>
      <c r="F187" s="21" t="s">
        <v>2742</v>
      </c>
      <c r="G187" s="21" t="s">
        <v>2079</v>
      </c>
      <c r="H187" s="21" t="s">
        <v>2743</v>
      </c>
      <c r="I187" s="21" t="s">
        <v>2253</v>
      </c>
      <c r="J187" s="21" t="s">
        <v>5462</v>
      </c>
      <c r="K187" s="21" t="s">
        <v>2256</v>
      </c>
      <c r="L187" s="21" t="s">
        <v>5463</v>
      </c>
      <c r="M187" s="21" t="s">
        <v>5464</v>
      </c>
      <c r="N187" s="21" t="s">
        <v>5466</v>
      </c>
      <c r="O187" s="21" t="s">
        <v>2750</v>
      </c>
      <c r="P187" s="21" t="s">
        <v>2603</v>
      </c>
      <c r="Q187" s="21" t="s">
        <v>5468</v>
      </c>
      <c r="R187" s="37" t="str">
        <f>IF(COUNTIF(Catalogue!$A$4:$A$181,"M-PAIRED-JACOBI")=1,HYPERLINK("https://docs.google.com/spreadsheets/d/1BHaGJHkXxf_UfZdyTKF2zrWNFzIP4IvhaqFMj-83BjU/edit#gid=214001001&amp;range=A"&amp;(MATCH("M-PAIRED-JACOBI",Catalogue!$A$4:$A$181,0)+3),"M-PAIRED-JACOBI"),IF(COUNTIF(Catalogue!$A$4:$A$181,"M-PAIRED-JACOBI")=0,"MISSING CATALOGUE ID: M-PAIRED-JACOBI","DUPLICATE CATALOGUE ID: M-PAIRED-JACOBI"))</f>
        <v>M-PAIRED-JACOBI</v>
      </c>
      <c r="S187" s="21" t="s">
        <v>1795</v>
      </c>
      <c r="T187" s="21" t="s">
        <v>2120</v>
      </c>
      <c r="U187" s="36">
        <v>34.0</v>
      </c>
      <c r="V187" s="23" t="s">
        <v>1352</v>
      </c>
      <c r="W187" s="23" t="s">
        <v>2137</v>
      </c>
      <c r="X187" s="23" t="s">
        <v>1353</v>
      </c>
      <c r="Y187" s="23" t="s">
        <v>5174</v>
      </c>
      <c r="Z187" s="23" t="s">
        <v>1355</v>
      </c>
    </row>
    <row r="188">
      <c r="A188" s="21" t="s">
        <v>1361</v>
      </c>
      <c r="B188" s="21" t="s">
        <v>2632</v>
      </c>
      <c r="C188" s="21" t="s">
        <v>5186</v>
      </c>
      <c r="D188" s="21" t="s">
        <v>2016</v>
      </c>
      <c r="E188" s="21" t="s">
        <v>5188</v>
      </c>
      <c r="F188" s="21" t="s">
        <v>2742</v>
      </c>
      <c r="G188" s="21" t="s">
        <v>2079</v>
      </c>
      <c r="H188" s="21" t="s">
        <v>2743</v>
      </c>
      <c r="I188" s="21" t="s">
        <v>2253</v>
      </c>
      <c r="J188" s="21" t="s">
        <v>1793</v>
      </c>
      <c r="K188" s="21" t="s">
        <v>2256</v>
      </c>
      <c r="L188" s="21" t="s">
        <v>5477</v>
      </c>
      <c r="M188" s="21" t="s">
        <v>5478</v>
      </c>
      <c r="N188" s="21" t="s">
        <v>5479</v>
      </c>
      <c r="O188" s="21" t="s">
        <v>2750</v>
      </c>
      <c r="P188" s="21" t="s">
        <v>2603</v>
      </c>
      <c r="Q188" s="21" t="s">
        <v>5480</v>
      </c>
      <c r="R188" s="37" t="str">
        <f>IF(COUNTIF(Catalogue!$A$4:$A$181,"M-PARTIAL-COLUMNS")=1,HYPERLINK("https://docs.google.com/spreadsheets/d/1BHaGJHkXxf_UfZdyTKF2zrWNFzIP4IvhaqFMj-83BjU/edit#gid=214001001&amp;range=A"&amp;(MATCH("M-PARTIAL-COLUMNS",Catalogue!$A$4:$A$181,0)+3),"M-PARTIAL-COLUMNS"),IF(COUNTIF(Catalogue!$A$4:$A$181,"M-PARTIAL-COLUMNS")=0,"MISSING CATALOGUE ID: M-PARTIAL-COLUMNS","DUPLICATE CATALOGUE ID: M-PARTIAL-COLUMNS"))</f>
        <v>M-PARTIAL-COLUMNS</v>
      </c>
      <c r="S188" s="21" t="s">
        <v>1795</v>
      </c>
      <c r="T188" s="21" t="s">
        <v>2120</v>
      </c>
      <c r="U188" s="36">
        <v>34.0</v>
      </c>
      <c r="V188" s="23" t="s">
        <v>1352</v>
      </c>
      <c r="W188" s="23" t="s">
        <v>2137</v>
      </c>
      <c r="X188" s="23" t="s">
        <v>1353</v>
      </c>
      <c r="Y188" s="23" t="s">
        <v>5193</v>
      </c>
      <c r="Z188" s="23" t="s">
        <v>2141</v>
      </c>
    </row>
    <row r="189">
      <c r="A189" s="21" t="s">
        <v>1361</v>
      </c>
      <c r="B189" s="21" t="s">
        <v>2632</v>
      </c>
      <c r="C189" s="21" t="s">
        <v>5204</v>
      </c>
      <c r="D189" s="21" t="s">
        <v>2016</v>
      </c>
      <c r="E189" s="21" t="s">
        <v>5206</v>
      </c>
      <c r="F189" s="21" t="s">
        <v>2742</v>
      </c>
      <c r="G189" s="21" t="s">
        <v>2079</v>
      </c>
      <c r="H189" s="21" t="s">
        <v>2743</v>
      </c>
      <c r="I189" s="21" t="s">
        <v>2253</v>
      </c>
      <c r="J189" s="21" t="s">
        <v>1793</v>
      </c>
      <c r="K189" s="21" t="s">
        <v>2256</v>
      </c>
      <c r="L189" s="21" t="s">
        <v>5487</v>
      </c>
      <c r="M189" s="21" t="s">
        <v>5488</v>
      </c>
      <c r="N189" s="21" t="s">
        <v>5489</v>
      </c>
      <c r="O189" s="21" t="s">
        <v>2750</v>
      </c>
      <c r="P189" s="21" t="s">
        <v>2603</v>
      </c>
      <c r="Q189" s="21" t="s">
        <v>5208</v>
      </c>
      <c r="R189" s="37" t="str">
        <f>IF(COUNTIF(Catalogue!$A$4:$A$181,"M-PHASE-PENCIL")=1,HYPERLINK("https://docs.google.com/spreadsheets/d/1BHaGJHkXxf_UfZdyTKF2zrWNFzIP4IvhaqFMj-83BjU/edit#gid=214001001&amp;range=A"&amp;(MATCH("M-PHASE-PENCIL",Catalogue!$A$4:$A$181,0)+3),"M-PHASE-PENCIL"),IF(COUNTIF(Catalogue!$A$4:$A$181,"M-PHASE-PENCIL")=0,"MISSING CATALOGUE ID: M-PHASE-PENCIL","DUPLICATE CATALOGUE ID: M-PHASE-PENCIL"))</f>
        <v>M-PHASE-PENCIL</v>
      </c>
      <c r="S189" s="21" t="s">
        <v>1795</v>
      </c>
      <c r="T189" s="21" t="s">
        <v>2120</v>
      </c>
      <c r="U189" s="36">
        <v>34.0</v>
      </c>
      <c r="V189" s="23" t="s">
        <v>1352</v>
      </c>
      <c r="W189" s="23" t="s">
        <v>2137</v>
      </c>
      <c r="X189" s="23" t="s">
        <v>1353</v>
      </c>
      <c r="Y189" s="23" t="s">
        <v>5209</v>
      </c>
      <c r="Z189" s="23" t="s">
        <v>2141</v>
      </c>
    </row>
    <row r="190">
      <c r="A190" s="21" t="s">
        <v>1361</v>
      </c>
      <c r="B190" s="21" t="s">
        <v>2632</v>
      </c>
      <c r="C190" s="21" t="s">
        <v>5213</v>
      </c>
      <c r="D190" s="21" t="s">
        <v>2016</v>
      </c>
      <c r="E190" s="21" t="s">
        <v>5215</v>
      </c>
      <c r="F190" s="21" t="s">
        <v>4737</v>
      </c>
      <c r="G190" s="21" t="s">
        <v>2079</v>
      </c>
      <c r="H190" s="21" t="s">
        <v>5269</v>
      </c>
      <c r="I190" s="21" t="s">
        <v>2253</v>
      </c>
      <c r="J190" s="21" t="s">
        <v>1793</v>
      </c>
      <c r="K190" s="21" t="s">
        <v>2256</v>
      </c>
      <c r="L190" s="21" t="s">
        <v>5500</v>
      </c>
      <c r="M190" s="21" t="s">
        <v>5501</v>
      </c>
      <c r="N190" s="21" t="s">
        <v>5502</v>
      </c>
      <c r="O190" s="21" t="s">
        <v>4742</v>
      </c>
      <c r="P190" s="21" t="s">
        <v>2603</v>
      </c>
      <c r="Q190" s="21" t="s">
        <v>5220</v>
      </c>
      <c r="R190" s="37" t="str">
        <f>IF(COUNTIF(Catalogue!$A$4:$A$181,"M-QUADRATIC-FEEDBACK")=1,HYPERLINK("https://docs.google.com/spreadsheets/d/1BHaGJHkXxf_UfZdyTKF2zrWNFzIP4IvhaqFMj-83BjU/edit#gid=214001001&amp;range=A"&amp;(MATCH("M-QUADRATIC-FEEDBACK",Catalogue!$A$4:$A$181,0)+3),"M-QUADRATIC-FEEDBACK"),IF(COUNTIF(Catalogue!$A$4:$A$181,"M-QUADRATIC-FEEDBACK")=0,"MISSING CATALOGUE ID: M-QUADRATIC-FEEDBACK","DUPLICATE CATALOGUE ID: M-QUADRATIC-FEEDBACK"))</f>
        <v>M-QUADRATIC-FEEDBACK</v>
      </c>
      <c r="S190" s="21" t="s">
        <v>1795</v>
      </c>
      <c r="T190" s="21" t="s">
        <v>2120</v>
      </c>
      <c r="U190" s="36">
        <v>34.0</v>
      </c>
      <c r="V190" s="23" t="s">
        <v>1352</v>
      </c>
      <c r="W190" s="23" t="s">
        <v>2137</v>
      </c>
      <c r="X190" s="23" t="s">
        <v>1353</v>
      </c>
      <c r="Y190" s="23" t="s">
        <v>5221</v>
      </c>
      <c r="Z190" s="23" t="s">
        <v>2141</v>
      </c>
    </row>
    <row r="191">
      <c r="A191" s="21" t="s">
        <v>1361</v>
      </c>
      <c r="B191" s="21" t="s">
        <v>2632</v>
      </c>
      <c r="C191" s="21" t="s">
        <v>5233</v>
      </c>
      <c r="D191" s="21" t="s">
        <v>2016</v>
      </c>
      <c r="E191" s="21" t="s">
        <v>5239</v>
      </c>
      <c r="F191" s="21" t="s">
        <v>2742</v>
      </c>
      <c r="G191" s="21" t="s">
        <v>2079</v>
      </c>
      <c r="H191" s="21" t="s">
        <v>2743</v>
      </c>
      <c r="I191" s="21" t="s">
        <v>2253</v>
      </c>
      <c r="J191" s="23" t="s">
        <v>5514</v>
      </c>
      <c r="K191" s="23" t="s">
        <v>5515</v>
      </c>
      <c r="L191" s="23" t="s">
        <v>5516</v>
      </c>
      <c r="M191" s="21" t="s">
        <v>5517</v>
      </c>
      <c r="N191" s="23" t="s">
        <v>5519</v>
      </c>
      <c r="O191" s="21" t="s">
        <v>2750</v>
      </c>
      <c r="P191" s="21" t="s">
        <v>2603</v>
      </c>
      <c r="Q191" s="23" t="s">
        <v>5521</v>
      </c>
      <c r="R191" s="37" t="str">
        <f>IF(COUNTIF(Catalogue!$A$4:$A$181,"M-SCAN-DIMENSION")=1,HYPERLINK("https://docs.google.com/spreadsheets/d/1BHaGJHkXxf_UfZdyTKF2zrWNFzIP4IvhaqFMj-83BjU/edit#gid=214001001&amp;range=A"&amp;(MATCH("M-SCAN-DIMENSION",Catalogue!$A$4:$A$181,0)+3),"M-SCAN-DIMENSION"),IF(COUNTIF(Catalogue!$A$4:$A$181,"M-SCAN-DIMENSION")=0,"MISSING CATALOGUE ID: M-SCAN-DIMENSION","DUPLICATE CATALOGUE ID: M-SCAN-DIMENSION"))</f>
        <v>M-SCAN-DIMENSION</v>
      </c>
      <c r="S191" s="21" t="s">
        <v>1795</v>
      </c>
      <c r="T191" s="21" t="s">
        <v>2120</v>
      </c>
      <c r="U191" s="36">
        <v>34.0</v>
      </c>
      <c r="V191" s="23" t="s">
        <v>1352</v>
      </c>
      <c r="W191" s="23" t="s">
        <v>2137</v>
      </c>
      <c r="X191" s="23" t="s">
        <v>1353</v>
      </c>
      <c r="Y191" s="23" t="s">
        <v>5238</v>
      </c>
      <c r="Z191" s="23" t="s">
        <v>1355</v>
      </c>
    </row>
    <row r="192">
      <c r="A192" s="21" t="s">
        <v>1361</v>
      </c>
      <c r="B192" s="21" t="s">
        <v>2632</v>
      </c>
      <c r="C192" s="21" t="s">
        <v>5281</v>
      </c>
      <c r="D192" s="21" t="s">
        <v>2016</v>
      </c>
      <c r="E192" s="21" t="s">
        <v>5283</v>
      </c>
      <c r="F192" s="21" t="s">
        <v>4737</v>
      </c>
      <c r="G192" s="21" t="s">
        <v>2079</v>
      </c>
      <c r="H192" s="21" t="s">
        <v>5269</v>
      </c>
      <c r="I192" s="21" t="s">
        <v>2253</v>
      </c>
      <c r="J192" s="21" t="s">
        <v>1793</v>
      </c>
      <c r="K192" s="21" t="s">
        <v>2256</v>
      </c>
      <c r="L192" s="21" t="s">
        <v>5529</v>
      </c>
      <c r="M192" s="21" t="s">
        <v>5530</v>
      </c>
      <c r="N192" s="21" t="s">
        <v>5532</v>
      </c>
      <c r="O192" s="21" t="s">
        <v>4742</v>
      </c>
      <c r="P192" s="21" t="s">
        <v>2603</v>
      </c>
      <c r="Q192" s="21" t="s">
        <v>5285</v>
      </c>
      <c r="R192" s="37" t="str">
        <f>IF(COUNTIF(Catalogue!$A$4:$A$181,"M-SPECTRAL-FEEDBACK")=1,HYPERLINK("https://docs.google.com/spreadsheets/d/1BHaGJHkXxf_UfZdyTKF2zrWNFzIP4IvhaqFMj-83BjU/edit#gid=214001001&amp;range=A"&amp;(MATCH("M-SPECTRAL-FEEDBACK",Catalogue!$A$4:$A$181,0)+3),"M-SPECTRAL-FEEDBACK"),IF(COUNTIF(Catalogue!$A$4:$A$181,"M-SPECTRAL-FEEDBACK")=0,"MISSING CATALOGUE ID: M-SPECTRAL-FEEDBACK","DUPLICATE CATALOGUE ID: M-SPECTRAL-FEEDBACK"))</f>
        <v>M-SPECTRAL-FEEDBACK</v>
      </c>
      <c r="S192" s="21" t="s">
        <v>1795</v>
      </c>
      <c r="T192" s="21" t="s">
        <v>2120</v>
      </c>
      <c r="U192" s="36">
        <v>34.0</v>
      </c>
      <c r="V192" s="23" t="s">
        <v>1352</v>
      </c>
      <c r="W192" s="23" t="s">
        <v>2137</v>
      </c>
      <c r="X192" s="23" t="s">
        <v>1353</v>
      </c>
      <c r="Y192" s="23" t="s">
        <v>5287</v>
      </c>
      <c r="Z192" s="23" t="s">
        <v>2141</v>
      </c>
    </row>
    <row r="193">
      <c r="A193" s="21" t="s">
        <v>1361</v>
      </c>
      <c r="B193" s="21" t="s">
        <v>2632</v>
      </c>
      <c r="C193" s="21" t="s">
        <v>621</v>
      </c>
      <c r="D193" s="21" t="s">
        <v>2281</v>
      </c>
      <c r="E193" s="21" t="s">
        <v>868</v>
      </c>
      <c r="F193" s="21" t="s">
        <v>2742</v>
      </c>
      <c r="G193" s="21" t="s">
        <v>2283</v>
      </c>
      <c r="H193" s="21" t="s">
        <v>2743</v>
      </c>
      <c r="I193" s="21" t="s">
        <v>875</v>
      </c>
      <c r="J193" s="21" t="s">
        <v>34</v>
      </c>
      <c r="K193" s="23" t="s">
        <v>5541</v>
      </c>
      <c r="L193" s="23" t="s">
        <v>872</v>
      </c>
      <c r="M193" s="21" t="s">
        <v>1957</v>
      </c>
      <c r="N193" s="23" t="s">
        <v>5543</v>
      </c>
      <c r="O193" s="21" t="s">
        <v>2750</v>
      </c>
      <c r="P193" s="21" t="s">
        <v>2603</v>
      </c>
      <c r="Q193" s="23" t="s">
        <v>5544</v>
      </c>
      <c r="R193" s="21" t="s">
        <v>5545</v>
      </c>
      <c r="S193" s="21" t="s">
        <v>875</v>
      </c>
      <c r="T193" s="21" t="s">
        <v>2120</v>
      </c>
      <c r="U193" s="36">
        <v>34.0</v>
      </c>
      <c r="V193" s="23" t="s">
        <v>1352</v>
      </c>
      <c r="W193" s="23" t="s">
        <v>34</v>
      </c>
      <c r="X193" s="23" t="s">
        <v>1353</v>
      </c>
      <c r="Y193" s="23" t="s">
        <v>5546</v>
      </c>
      <c r="Z193" s="23" t="s">
        <v>1355</v>
      </c>
    </row>
    <row r="194">
      <c r="A194" s="28" t="s">
        <v>4486</v>
      </c>
      <c r="B194" s="21" t="s">
        <v>1827</v>
      </c>
      <c r="C194" s="21" t="s">
        <v>521</v>
      </c>
      <c r="D194" s="21" t="s">
        <v>2016</v>
      </c>
      <c r="E194" s="21" t="s">
        <v>3109</v>
      </c>
      <c r="F194" s="21" t="s">
        <v>4488</v>
      </c>
      <c r="G194" s="21" t="s">
        <v>2018</v>
      </c>
      <c r="H194" s="21" t="s">
        <v>4490</v>
      </c>
      <c r="I194" s="23" t="s">
        <v>5548</v>
      </c>
      <c r="J194" s="23" t="s">
        <v>5551</v>
      </c>
      <c r="K194" s="23" t="s">
        <v>5553</v>
      </c>
      <c r="L194" s="23" t="s">
        <v>5555</v>
      </c>
      <c r="M194" s="21" t="s">
        <v>5556</v>
      </c>
      <c r="N194" s="23" t="s">
        <v>5560</v>
      </c>
      <c r="O194" s="23" t="s">
        <v>5562</v>
      </c>
      <c r="P194" s="23" t="s">
        <v>5564</v>
      </c>
      <c r="Q194" s="23" t="s">
        <v>5566</v>
      </c>
      <c r="R194" s="37" t="str">
        <f>IF(COUNTIF(Catalogue!$A$4:$A$181,"F132")=1,HYPERLINK("https://docs.google.com/spreadsheets/d/1BHaGJHkXxf_UfZdyTKF2zrWNFzIP4IvhaqFMj-83BjU/edit#gid=214001001&amp;range=A"&amp;(MATCH("F132",Catalogue!$A$4:$A$181,0)+3),"F132"),IF(COUNTIF(Catalogue!$A$4:$A$181,"F132")=0,"MISSING CATALOGUE ID: F132","DUPLICATE CATALOGUE ID: F132"))</f>
        <v>F132</v>
      </c>
      <c r="S194" s="21" t="s">
        <v>5571</v>
      </c>
      <c r="T194" s="23" t="s">
        <v>5573</v>
      </c>
      <c r="U194" s="36">
        <v>15.0</v>
      </c>
      <c r="V194" s="23" t="s">
        <v>1399</v>
      </c>
      <c r="W194" s="23" t="s">
        <v>2137</v>
      </c>
      <c r="X194" s="23" t="s">
        <v>1329</v>
      </c>
      <c r="Y194" s="23" t="s">
        <v>1407</v>
      </c>
      <c r="Z194" s="23" t="s">
        <v>1408</v>
      </c>
    </row>
    <row r="195">
      <c r="A195" s="28" t="s">
        <v>4486</v>
      </c>
      <c r="B195" s="21" t="s">
        <v>2463</v>
      </c>
      <c r="C195" s="21" t="s">
        <v>3059</v>
      </c>
      <c r="D195" s="21" t="s">
        <v>2016</v>
      </c>
      <c r="E195" s="21" t="s">
        <v>3063</v>
      </c>
      <c r="F195" s="21" t="s">
        <v>4488</v>
      </c>
      <c r="G195" s="21" t="s">
        <v>2079</v>
      </c>
      <c r="H195" s="21" t="s">
        <v>2465</v>
      </c>
      <c r="I195" s="21" t="s">
        <v>5578</v>
      </c>
      <c r="J195" s="21" t="s">
        <v>3068</v>
      </c>
      <c r="K195" s="21" t="s">
        <v>2256</v>
      </c>
      <c r="L195" s="21" t="s">
        <v>5580</v>
      </c>
      <c r="M195" s="21" t="s">
        <v>5581</v>
      </c>
      <c r="N195" s="21" t="s">
        <v>5582</v>
      </c>
      <c r="O195" s="21" t="s">
        <v>4547</v>
      </c>
      <c r="P195" s="21" t="s">
        <v>4548</v>
      </c>
      <c r="Q195" s="21" t="s">
        <v>5584</v>
      </c>
      <c r="R195" s="37" t="str">
        <f>IF(COUNTIF(Catalogue!$A$4:$A$181,"ALG-055")=1,HYPERLINK("https://docs.google.com/spreadsheets/d/1BHaGJHkXxf_UfZdyTKF2zrWNFzIP4IvhaqFMj-83BjU/edit#gid=214001001&amp;range=A"&amp;(MATCH("ALG-055",Catalogue!$A$4:$A$181,0)+3),"ALG-055"),IF(COUNTIF(Catalogue!$A$4:$A$181,"ALG-055")=0,"MISSING CATALOGUE ID: ALG-055","DUPLICATE CATALOGUE ID: ALG-055"))</f>
        <v>ALG-055</v>
      </c>
      <c r="S195" s="21" t="s">
        <v>5589</v>
      </c>
      <c r="T195" s="21" t="s">
        <v>2120</v>
      </c>
      <c r="U195" s="36">
        <v>15.0</v>
      </c>
      <c r="V195" s="23" t="s">
        <v>1399</v>
      </c>
      <c r="W195" s="23" t="s">
        <v>2137</v>
      </c>
      <c r="X195" s="23" t="s">
        <v>2504</v>
      </c>
      <c r="Y195" s="23" t="s">
        <v>1407</v>
      </c>
      <c r="Z195" s="23" t="s">
        <v>1408</v>
      </c>
    </row>
    <row r="196">
      <c r="A196" s="28" t="s">
        <v>2015</v>
      </c>
      <c r="B196" s="21" t="s">
        <v>5591</v>
      </c>
      <c r="C196" s="21" t="s">
        <v>2144</v>
      </c>
      <c r="D196" s="21" t="s">
        <v>2016</v>
      </c>
      <c r="E196" s="21" t="s">
        <v>2149</v>
      </c>
      <c r="F196" s="21" t="s">
        <v>2017</v>
      </c>
      <c r="G196" s="21" t="s">
        <v>2079</v>
      </c>
      <c r="H196" s="21" t="s">
        <v>5592</v>
      </c>
      <c r="I196" s="23" t="s">
        <v>5593</v>
      </c>
      <c r="J196" s="21" t="s">
        <v>2154</v>
      </c>
      <c r="K196" s="23" t="s">
        <v>2772</v>
      </c>
      <c r="L196" s="21" t="s">
        <v>5595</v>
      </c>
      <c r="M196" s="21" t="s">
        <v>5596</v>
      </c>
      <c r="N196" s="21" t="s">
        <v>5597</v>
      </c>
      <c r="O196" s="23" t="s">
        <v>2776</v>
      </c>
      <c r="P196" s="23" t="s">
        <v>5599</v>
      </c>
      <c r="Q196" s="23" t="s">
        <v>5600</v>
      </c>
      <c r="R196" s="37" t="str">
        <f>IF(COUNTIF(Catalogue!$A$4:$A$181,"ALG-CLASSICAL-RS-INPUTS")=1,HYPERLINK("https://docs.google.com/spreadsheets/d/1BHaGJHkXxf_UfZdyTKF2zrWNFzIP4IvhaqFMj-83BjU/edit#gid=214001001&amp;range=A"&amp;(MATCH("ALG-CLASSICAL-RS-INPUTS",Catalogue!$A$4:$A$181,0)+3),"ALG-CLASSICAL-RS-INPUTS"),IF(COUNTIF(Catalogue!$A$4:$A$181,"ALG-CLASSICAL-RS-INPUTS")=0,"MISSING CATALOGUE ID: ALG-CLASSICAL-RS-INPUTS","DUPLICATE CATALOGUE ID: ALG-CLASSICAL-RS-INPUTS"))</f>
        <v>ALG-CLASSICAL-RS-INPUTS</v>
      </c>
      <c r="S196" s="21" t="s">
        <v>5604</v>
      </c>
      <c r="T196" s="23" t="s">
        <v>2590</v>
      </c>
      <c r="U196" s="36">
        <v>12.0</v>
      </c>
      <c r="V196" s="23" t="s">
        <v>2159</v>
      </c>
      <c r="W196" s="23" t="s">
        <v>2137</v>
      </c>
      <c r="X196" s="23" t="s">
        <v>1290</v>
      </c>
      <c r="Y196" s="23" t="s">
        <v>2160</v>
      </c>
      <c r="Z196" s="23" t="s">
        <v>2161</v>
      </c>
    </row>
    <row r="197">
      <c r="A197" s="28" t="s">
        <v>2015</v>
      </c>
      <c r="B197" s="21" t="s">
        <v>5591</v>
      </c>
      <c r="C197" s="21" t="s">
        <v>2171</v>
      </c>
      <c r="D197" s="21" t="s">
        <v>2016</v>
      </c>
      <c r="E197" s="21" t="s">
        <v>2174</v>
      </c>
      <c r="F197" s="21" t="s">
        <v>2017</v>
      </c>
      <c r="G197" s="21" t="s">
        <v>2079</v>
      </c>
      <c r="H197" s="21" t="s">
        <v>5592</v>
      </c>
      <c r="I197" s="21" t="s">
        <v>5605</v>
      </c>
      <c r="J197" s="21" t="s">
        <v>5606</v>
      </c>
      <c r="K197" s="21" t="s">
        <v>2256</v>
      </c>
      <c r="L197" s="21" t="s">
        <v>5607</v>
      </c>
      <c r="M197" s="21" t="s">
        <v>5608</v>
      </c>
      <c r="N197" s="21" t="s">
        <v>5609</v>
      </c>
      <c r="O197" s="21" t="s">
        <v>2799</v>
      </c>
      <c r="P197" s="21" t="s">
        <v>2451</v>
      </c>
      <c r="Q197" s="21" t="s">
        <v>5610</v>
      </c>
      <c r="R197" s="37" t="str">
        <f>IF(COUNTIF(Catalogue!$A$4:$A$181,"ALG-CYCLOTOMIC-ORBIT")=1,HYPERLINK("https://docs.google.com/spreadsheets/d/1BHaGJHkXxf_UfZdyTKF2zrWNFzIP4IvhaqFMj-83BjU/edit#gid=214001001&amp;range=A"&amp;(MATCH("ALG-CYCLOTOMIC-ORBIT",Catalogue!$A$4:$A$181,0)+3),"ALG-CYCLOTOMIC-ORBIT"),IF(COUNTIF(Catalogue!$A$4:$A$181,"ALG-CYCLOTOMIC-ORBIT")=0,"MISSING CATALOGUE ID: ALG-CYCLOTOMIC-ORBIT","DUPLICATE CATALOGUE ID: ALG-CYCLOTOMIC-ORBIT"))</f>
        <v>ALG-CYCLOTOMIC-ORBIT</v>
      </c>
      <c r="S197" s="21" t="s">
        <v>5613</v>
      </c>
      <c r="T197" s="21" t="s">
        <v>2120</v>
      </c>
      <c r="U197" s="36">
        <v>12.0</v>
      </c>
      <c r="V197" s="23" t="s">
        <v>2159</v>
      </c>
      <c r="W197" s="23" t="s">
        <v>2137</v>
      </c>
      <c r="X197" s="23" t="s">
        <v>1290</v>
      </c>
      <c r="Y197" s="23" t="s">
        <v>2160</v>
      </c>
      <c r="Z197" s="23" t="s">
        <v>2161</v>
      </c>
    </row>
    <row r="198">
      <c r="A198" s="28" t="s">
        <v>2376</v>
      </c>
      <c r="B198" s="21" t="s">
        <v>2632</v>
      </c>
      <c r="C198" s="21" t="s">
        <v>757</v>
      </c>
      <c r="D198" s="21" t="s">
        <v>2016</v>
      </c>
      <c r="E198" s="21" t="s">
        <v>2563</v>
      </c>
      <c r="F198" s="21" t="s">
        <v>2378</v>
      </c>
      <c r="G198" s="21" t="s">
        <v>2079</v>
      </c>
      <c r="H198" s="21" t="s">
        <v>4432</v>
      </c>
      <c r="I198" s="23" t="s">
        <v>5617</v>
      </c>
      <c r="J198" s="23" t="s">
        <v>5618</v>
      </c>
      <c r="K198" s="23" t="s">
        <v>5619</v>
      </c>
      <c r="L198" s="23" t="s">
        <v>5620</v>
      </c>
      <c r="M198" s="23" t="s">
        <v>5622</v>
      </c>
      <c r="N198" s="23" t="s">
        <v>5624</v>
      </c>
      <c r="O198" s="23" t="s">
        <v>4415</v>
      </c>
      <c r="P198" s="23" t="s">
        <v>4417</v>
      </c>
      <c r="Q198" s="23" t="s">
        <v>5625</v>
      </c>
      <c r="R198" s="37" t="str">
        <f>IF(COUNTIF(Catalogue!$A$4:$A$181,"C03")=1,HYPERLINK("https://docs.google.com/spreadsheets/d/1BHaGJHkXxf_UfZdyTKF2zrWNFzIP4IvhaqFMj-83BjU/edit#gid=214001001&amp;range=A"&amp;(MATCH("C03",Catalogue!$A$4:$A$181,0)+3),"C03"),IF(COUNTIF(Catalogue!$A$4:$A$181,"C03")=0,"MISSING CATALOGUE ID: C03","DUPLICATE CATALOGUE ID: C03"))</f>
        <v>C03</v>
      </c>
      <c r="S198" s="21" t="s">
        <v>5630</v>
      </c>
      <c r="T198" s="23" t="s">
        <v>5632</v>
      </c>
      <c r="U198" s="36">
        <v>12.0</v>
      </c>
      <c r="V198" s="23" t="s">
        <v>2159</v>
      </c>
      <c r="W198" s="23" t="s">
        <v>2137</v>
      </c>
      <c r="X198" s="23" t="s">
        <v>1290</v>
      </c>
      <c r="Y198" s="23" t="s">
        <v>2160</v>
      </c>
      <c r="Z198" s="23" t="s">
        <v>2161</v>
      </c>
    </row>
    <row r="199">
      <c r="A199" s="28" t="s">
        <v>4486</v>
      </c>
      <c r="B199" s="21" t="s">
        <v>5591</v>
      </c>
      <c r="C199" s="21" t="s">
        <v>3042</v>
      </c>
      <c r="D199" s="21" t="s">
        <v>2016</v>
      </c>
      <c r="E199" s="21" t="s">
        <v>3045</v>
      </c>
      <c r="F199" s="21" t="s">
        <v>4488</v>
      </c>
      <c r="G199" s="21" t="s">
        <v>2079</v>
      </c>
      <c r="H199" s="21" t="s">
        <v>5592</v>
      </c>
      <c r="I199" s="21" t="s">
        <v>5635</v>
      </c>
      <c r="J199" s="21" t="s">
        <v>5636</v>
      </c>
      <c r="K199" s="21" t="s">
        <v>2256</v>
      </c>
      <c r="L199" s="23" t="s">
        <v>5638</v>
      </c>
      <c r="M199" s="21" t="s">
        <v>5639</v>
      </c>
      <c r="N199" s="23" t="s">
        <v>5640</v>
      </c>
      <c r="O199" s="21" t="s">
        <v>4547</v>
      </c>
      <c r="P199" s="21" t="s">
        <v>4548</v>
      </c>
      <c r="Q199" s="23" t="s">
        <v>5641</v>
      </c>
      <c r="R199" s="37" t="str">
        <f>IF(COUNTIF(Catalogue!$A$4:$A$181,"ALG-028")=1,HYPERLINK("https://docs.google.com/spreadsheets/d/1BHaGJHkXxf_UfZdyTKF2zrWNFzIP4IvhaqFMj-83BjU/edit#gid=214001001&amp;range=A"&amp;(MATCH("ALG-028",Catalogue!$A$4:$A$181,0)+3),"ALG-028"),IF(COUNTIF(Catalogue!$A$4:$A$181,"ALG-028")=0,"MISSING CATALOGUE ID: ALG-028","DUPLICATE CATALOGUE ID: ALG-028"))</f>
        <v>ALG-028</v>
      </c>
      <c r="S199" s="21" t="s">
        <v>5645</v>
      </c>
      <c r="T199" s="21" t="s">
        <v>2120</v>
      </c>
      <c r="U199" s="36">
        <v>12.0</v>
      </c>
      <c r="V199" s="23" t="s">
        <v>3055</v>
      </c>
      <c r="W199" s="23" t="s">
        <v>2137</v>
      </c>
      <c r="X199" s="23" t="s">
        <v>1290</v>
      </c>
      <c r="Y199" s="23" t="s">
        <v>3057</v>
      </c>
      <c r="Z199" s="23" t="s">
        <v>2141</v>
      </c>
    </row>
    <row r="200">
      <c r="A200" s="28" t="s">
        <v>4486</v>
      </c>
      <c r="B200" s="21" t="s">
        <v>5591</v>
      </c>
      <c r="C200" s="21" t="s">
        <v>3090</v>
      </c>
      <c r="D200" s="21" t="s">
        <v>2016</v>
      </c>
      <c r="E200" s="21" t="s">
        <v>3093</v>
      </c>
      <c r="F200" s="21" t="s">
        <v>4488</v>
      </c>
      <c r="G200" s="21" t="s">
        <v>2079</v>
      </c>
      <c r="H200" s="21" t="s">
        <v>5592</v>
      </c>
      <c r="I200" s="21" t="s">
        <v>5646</v>
      </c>
      <c r="J200" s="23" t="s">
        <v>5647</v>
      </c>
      <c r="K200" s="21" t="s">
        <v>2256</v>
      </c>
      <c r="L200" s="21" t="s">
        <v>5648</v>
      </c>
      <c r="M200" s="21" t="s">
        <v>5649</v>
      </c>
      <c r="N200" s="23" t="s">
        <v>5651</v>
      </c>
      <c r="O200" s="23" t="s">
        <v>5653</v>
      </c>
      <c r="P200" s="21" t="s">
        <v>4548</v>
      </c>
      <c r="Q200" s="23" t="s">
        <v>5656</v>
      </c>
      <c r="R200" s="37" t="str">
        <f>IF(COUNTIF(Catalogue!$A$4:$A$181,"ALG-080")=1,HYPERLINK("https://docs.google.com/spreadsheets/d/1BHaGJHkXxf_UfZdyTKF2zrWNFzIP4IvhaqFMj-83BjU/edit#gid=214001001&amp;range=A"&amp;(MATCH("ALG-080",Catalogue!$A$4:$A$181,0)+3),"ALG-080"),IF(COUNTIF(Catalogue!$A$4:$A$181,"ALG-080")=0,"MISSING CATALOGUE ID: ALG-080","DUPLICATE CATALOGUE ID: ALG-080"))</f>
        <v>ALG-080</v>
      </c>
      <c r="S200" s="21" t="s">
        <v>5660</v>
      </c>
      <c r="T200" s="23" t="s">
        <v>5661</v>
      </c>
      <c r="U200" s="36">
        <v>12.0</v>
      </c>
      <c r="V200" s="23" t="s">
        <v>3055</v>
      </c>
      <c r="W200" s="23" t="s">
        <v>2137</v>
      </c>
      <c r="X200" s="23" t="s">
        <v>1290</v>
      </c>
      <c r="Y200" s="23" t="s">
        <v>3104</v>
      </c>
      <c r="Z200" s="23" t="s">
        <v>2141</v>
      </c>
    </row>
    <row r="201">
      <c r="A201" s="21" t="s">
        <v>1361</v>
      </c>
      <c r="B201" s="21" t="s">
        <v>5591</v>
      </c>
      <c r="C201" s="21" t="s">
        <v>3888</v>
      </c>
      <c r="D201" s="21" t="s">
        <v>2016</v>
      </c>
      <c r="E201" s="21" t="s">
        <v>3891</v>
      </c>
      <c r="F201" s="21" t="s">
        <v>2078</v>
      </c>
      <c r="G201" s="21" t="s">
        <v>2079</v>
      </c>
      <c r="H201" s="21" t="s">
        <v>5592</v>
      </c>
      <c r="I201" s="21" t="s">
        <v>5662</v>
      </c>
      <c r="J201" s="21" t="s">
        <v>3893</v>
      </c>
      <c r="K201" s="21" t="s">
        <v>2256</v>
      </c>
      <c r="L201" s="21" t="s">
        <v>5663</v>
      </c>
      <c r="M201" s="21" t="s">
        <v>5664</v>
      </c>
      <c r="N201" s="21" t="s">
        <v>5665</v>
      </c>
      <c r="O201" s="21" t="s">
        <v>2719</v>
      </c>
      <c r="P201" s="21" t="s">
        <v>2100</v>
      </c>
      <c r="Q201" s="21" t="s">
        <v>5673</v>
      </c>
      <c r="R201" s="37" t="str">
        <f>IF(COUNTIF(Catalogue!$A$4:$A$181,"ALG-024")=1,HYPERLINK("https://docs.google.com/spreadsheets/d/1BHaGJHkXxf_UfZdyTKF2zrWNFzIP4IvhaqFMj-83BjU/edit#gid=214001001&amp;range=A"&amp;(MATCH("ALG-024",Catalogue!$A$4:$A$181,0)+3),"ALG-024"),IF(COUNTIF(Catalogue!$A$4:$A$181,"ALG-024")=0,"MISSING CATALOGUE ID: ALG-024","DUPLICATE CATALOGUE ID: ALG-024"))</f>
        <v>ALG-024</v>
      </c>
      <c r="S201" s="21" t="s">
        <v>5675</v>
      </c>
      <c r="T201" s="21" t="s">
        <v>2120</v>
      </c>
      <c r="U201" s="36">
        <v>12.0</v>
      </c>
      <c r="V201" s="23" t="s">
        <v>3055</v>
      </c>
      <c r="W201" s="23" t="s">
        <v>2137</v>
      </c>
      <c r="X201" s="23" t="s">
        <v>1290</v>
      </c>
      <c r="Y201" s="23" t="s">
        <v>3913</v>
      </c>
      <c r="Z201" s="23" t="s">
        <v>2141</v>
      </c>
    </row>
    <row r="202">
      <c r="A202" s="21" t="s">
        <v>1361</v>
      </c>
      <c r="B202" s="21" t="s">
        <v>5591</v>
      </c>
      <c r="C202" s="21" t="s">
        <v>3932</v>
      </c>
      <c r="D202" s="21" t="s">
        <v>2016</v>
      </c>
      <c r="E202" s="21" t="s">
        <v>3934</v>
      </c>
      <c r="F202" s="21" t="s">
        <v>2078</v>
      </c>
      <c r="G202" s="21" t="s">
        <v>2079</v>
      </c>
      <c r="H202" s="21" t="s">
        <v>5592</v>
      </c>
      <c r="I202" s="21" t="s">
        <v>5677</v>
      </c>
      <c r="J202" s="21" t="s">
        <v>5678</v>
      </c>
      <c r="K202" s="21" t="s">
        <v>2256</v>
      </c>
      <c r="L202" s="21" t="s">
        <v>5679</v>
      </c>
      <c r="M202" s="21" t="s">
        <v>5680</v>
      </c>
      <c r="N202" s="21" t="s">
        <v>5681</v>
      </c>
      <c r="O202" s="21" t="s">
        <v>2719</v>
      </c>
      <c r="P202" s="21" t="s">
        <v>2100</v>
      </c>
      <c r="Q202" s="21" t="s">
        <v>5683</v>
      </c>
      <c r="R202" s="37" t="str">
        <f>IF(COUNTIF(Catalogue!$A$4:$A$181,"ALG-027")=1,HYPERLINK("https://docs.google.com/spreadsheets/d/1BHaGJHkXxf_UfZdyTKF2zrWNFzIP4IvhaqFMj-83BjU/edit#gid=214001001&amp;range=A"&amp;(MATCH("ALG-027",Catalogue!$A$4:$A$181,0)+3),"ALG-027"),IF(COUNTIF(Catalogue!$A$4:$A$181,"ALG-027")=0,"MISSING CATALOGUE ID: ALG-027","DUPLICATE CATALOGUE ID: ALG-027"))</f>
        <v>ALG-027</v>
      </c>
      <c r="S202" s="21" t="s">
        <v>5687</v>
      </c>
      <c r="T202" s="21" t="s">
        <v>2120</v>
      </c>
      <c r="U202" s="36">
        <v>12.0</v>
      </c>
      <c r="V202" s="23" t="s">
        <v>3055</v>
      </c>
      <c r="W202" s="23" t="s">
        <v>2137</v>
      </c>
      <c r="X202" s="23" t="s">
        <v>1290</v>
      </c>
      <c r="Y202" s="23" t="s">
        <v>3946</v>
      </c>
      <c r="Z202" s="23" t="s">
        <v>2141</v>
      </c>
    </row>
    <row r="203">
      <c r="A203" s="21" t="s">
        <v>1361</v>
      </c>
      <c r="B203" s="21" t="s">
        <v>5591</v>
      </c>
      <c r="C203" s="21" t="s">
        <v>4017</v>
      </c>
      <c r="D203" s="21" t="s">
        <v>2016</v>
      </c>
      <c r="E203" s="21" t="s">
        <v>4020</v>
      </c>
      <c r="F203" s="21" t="s">
        <v>2078</v>
      </c>
      <c r="G203" s="21" t="s">
        <v>2079</v>
      </c>
      <c r="H203" s="21" t="s">
        <v>5592</v>
      </c>
      <c r="I203" s="21" t="s">
        <v>5688</v>
      </c>
      <c r="J203" s="21" t="s">
        <v>4021</v>
      </c>
      <c r="K203" s="21" t="s">
        <v>2256</v>
      </c>
      <c r="L203" s="21" t="s">
        <v>5690</v>
      </c>
      <c r="M203" s="21" t="s">
        <v>5691</v>
      </c>
      <c r="N203" s="21" t="s">
        <v>5692</v>
      </c>
      <c r="O203" s="21" t="s">
        <v>2719</v>
      </c>
      <c r="P203" s="21" t="s">
        <v>2100</v>
      </c>
      <c r="Q203" s="21" t="s">
        <v>5694</v>
      </c>
      <c r="R203" s="37" t="str">
        <f>IF(COUNTIF(Catalogue!$A$4:$A$181,"ALG-035")=1,HYPERLINK("https://docs.google.com/spreadsheets/d/1BHaGJHkXxf_UfZdyTKF2zrWNFzIP4IvhaqFMj-83BjU/edit#gid=214001001&amp;range=A"&amp;(MATCH("ALG-035",Catalogue!$A$4:$A$181,0)+3),"ALG-035"),IF(COUNTIF(Catalogue!$A$4:$A$181,"ALG-035")=0,"MISSING CATALOGUE ID: ALG-035","DUPLICATE CATALOGUE ID: ALG-035"))</f>
        <v>ALG-035</v>
      </c>
      <c r="S203" s="21" t="s">
        <v>5703</v>
      </c>
      <c r="T203" s="21" t="s">
        <v>2120</v>
      </c>
      <c r="U203" s="36">
        <v>12.0</v>
      </c>
      <c r="V203" s="23" t="s">
        <v>3055</v>
      </c>
      <c r="W203" s="23" t="s">
        <v>2137</v>
      </c>
      <c r="X203" s="23" t="s">
        <v>1290</v>
      </c>
      <c r="Y203" s="23" t="s">
        <v>4024</v>
      </c>
      <c r="Z203" s="23" t="s">
        <v>2141</v>
      </c>
    </row>
    <row r="204">
      <c r="A204" s="21" t="s">
        <v>1361</v>
      </c>
      <c r="B204" s="21" t="s">
        <v>5591</v>
      </c>
      <c r="C204" s="21" t="s">
        <v>4118</v>
      </c>
      <c r="D204" s="21" t="s">
        <v>2016</v>
      </c>
      <c r="E204" s="21" t="s">
        <v>4120</v>
      </c>
      <c r="F204" s="21" t="s">
        <v>3490</v>
      </c>
      <c r="G204" s="21" t="s">
        <v>2079</v>
      </c>
      <c r="H204" s="21" t="s">
        <v>5592</v>
      </c>
      <c r="I204" s="21" t="s">
        <v>5705</v>
      </c>
      <c r="J204" s="21" t="s">
        <v>4121</v>
      </c>
      <c r="K204" s="21" t="s">
        <v>2256</v>
      </c>
      <c r="L204" s="21" t="s">
        <v>5707</v>
      </c>
      <c r="M204" s="21" t="s">
        <v>2072</v>
      </c>
      <c r="N204" s="21" t="s">
        <v>5708</v>
      </c>
      <c r="O204" s="21" t="s">
        <v>3499</v>
      </c>
      <c r="P204" s="21" t="s">
        <v>2603</v>
      </c>
      <c r="Q204" s="21" t="s">
        <v>4123</v>
      </c>
      <c r="R204" s="37" t="str">
        <f>IF(COUNTIF(Catalogue!$A$4:$A$181,"ALG-045")=1,HYPERLINK("https://docs.google.com/spreadsheets/d/1BHaGJHkXxf_UfZdyTKF2zrWNFzIP4IvhaqFMj-83BjU/edit#gid=214001001&amp;range=A"&amp;(MATCH("ALG-045",Catalogue!$A$4:$A$181,0)+3),"ALG-045"),IF(COUNTIF(Catalogue!$A$4:$A$181,"ALG-045")=0,"MISSING CATALOGUE ID: ALG-045","DUPLICATE CATALOGUE ID: ALG-045"))</f>
        <v>ALG-045</v>
      </c>
      <c r="S204" s="21" t="s">
        <v>5711</v>
      </c>
      <c r="T204" s="21" t="s">
        <v>2120</v>
      </c>
      <c r="U204" s="36">
        <v>12.0</v>
      </c>
      <c r="V204" s="23" t="s">
        <v>3055</v>
      </c>
      <c r="W204" s="23" t="s">
        <v>2137</v>
      </c>
      <c r="X204" s="23" t="s">
        <v>1290</v>
      </c>
      <c r="Y204" s="23" t="s">
        <v>4124</v>
      </c>
      <c r="Z204" s="23" t="s">
        <v>2141</v>
      </c>
    </row>
    <row r="205">
      <c r="A205" s="21" t="s">
        <v>1361</v>
      </c>
      <c r="B205" s="21" t="s">
        <v>5591</v>
      </c>
      <c r="C205" s="21" t="s">
        <v>4125</v>
      </c>
      <c r="D205" s="21" t="s">
        <v>2016</v>
      </c>
      <c r="E205" s="21" t="s">
        <v>4127</v>
      </c>
      <c r="F205" s="21" t="s">
        <v>3490</v>
      </c>
      <c r="G205" s="21" t="s">
        <v>2079</v>
      </c>
      <c r="H205" s="21" t="s">
        <v>5592</v>
      </c>
      <c r="I205" s="21" t="s">
        <v>5714</v>
      </c>
      <c r="J205" s="21" t="s">
        <v>4129</v>
      </c>
      <c r="K205" s="21" t="s">
        <v>2256</v>
      </c>
      <c r="L205" s="21" t="s">
        <v>5715</v>
      </c>
      <c r="M205" s="21" t="s">
        <v>2072</v>
      </c>
      <c r="N205" s="21" t="s">
        <v>5716</v>
      </c>
      <c r="O205" s="21" t="s">
        <v>3499</v>
      </c>
      <c r="P205" s="21" t="s">
        <v>2603</v>
      </c>
      <c r="Q205" s="21" t="s">
        <v>4134</v>
      </c>
      <c r="R205" s="37" t="str">
        <f>IF(COUNTIF(Catalogue!$A$4:$A$181,"ALG-046")=1,HYPERLINK("https://docs.google.com/spreadsheets/d/1BHaGJHkXxf_UfZdyTKF2zrWNFzIP4IvhaqFMj-83BjU/edit#gid=214001001&amp;range=A"&amp;(MATCH("ALG-046",Catalogue!$A$4:$A$181,0)+3),"ALG-046"),IF(COUNTIF(Catalogue!$A$4:$A$181,"ALG-046")=0,"MISSING CATALOGUE ID: ALG-046","DUPLICATE CATALOGUE ID: ALG-046"))</f>
        <v>ALG-046</v>
      </c>
      <c r="S205" s="21" t="s">
        <v>5720</v>
      </c>
      <c r="T205" s="21" t="s">
        <v>2120</v>
      </c>
      <c r="U205" s="36">
        <v>12.0</v>
      </c>
      <c r="V205" s="23" t="s">
        <v>3055</v>
      </c>
      <c r="W205" s="23" t="s">
        <v>2137</v>
      </c>
      <c r="X205" s="23" t="s">
        <v>1290</v>
      </c>
      <c r="Y205" s="23" t="s">
        <v>4136</v>
      </c>
      <c r="Z205" s="23" t="s">
        <v>2141</v>
      </c>
    </row>
    <row r="206">
      <c r="A206" s="21" t="s">
        <v>1361</v>
      </c>
      <c r="B206" s="21" t="s">
        <v>5591</v>
      </c>
      <c r="C206" s="21" t="s">
        <v>4255</v>
      </c>
      <c r="D206" s="21" t="s">
        <v>2016</v>
      </c>
      <c r="E206" s="21" t="s">
        <v>4259</v>
      </c>
      <c r="F206" s="21" t="s">
        <v>2078</v>
      </c>
      <c r="G206" s="21" t="s">
        <v>2079</v>
      </c>
      <c r="H206" s="21" t="s">
        <v>5592</v>
      </c>
      <c r="I206" s="21" t="s">
        <v>5723</v>
      </c>
      <c r="J206" s="21" t="s">
        <v>5725</v>
      </c>
      <c r="K206" s="21" t="s">
        <v>2256</v>
      </c>
      <c r="L206" s="21" t="s">
        <v>5727</v>
      </c>
      <c r="M206" s="21" t="s">
        <v>5728</v>
      </c>
      <c r="N206" s="21" t="s">
        <v>5729</v>
      </c>
      <c r="O206" s="21" t="s">
        <v>2719</v>
      </c>
      <c r="P206" s="21" t="s">
        <v>2100</v>
      </c>
      <c r="Q206" s="21" t="s">
        <v>5730</v>
      </c>
      <c r="R206" s="37" t="str">
        <f>IF(COUNTIF(Catalogue!$A$4:$A$181,"ALG-065")=1,HYPERLINK("https://docs.google.com/spreadsheets/d/1BHaGJHkXxf_UfZdyTKF2zrWNFzIP4IvhaqFMj-83BjU/edit#gid=214001001&amp;range=A"&amp;(MATCH("ALG-065",Catalogue!$A$4:$A$181,0)+3),"ALG-065"),IF(COUNTIF(Catalogue!$A$4:$A$181,"ALG-065")=0,"MISSING CATALOGUE ID: ALG-065","DUPLICATE CATALOGUE ID: ALG-065"))</f>
        <v>ALG-065</v>
      </c>
      <c r="S206" s="21" t="s">
        <v>5739</v>
      </c>
      <c r="T206" s="21" t="s">
        <v>2120</v>
      </c>
      <c r="U206" s="36">
        <v>12.0</v>
      </c>
      <c r="V206" s="23" t="s">
        <v>3055</v>
      </c>
      <c r="W206" s="23" t="s">
        <v>2137</v>
      </c>
      <c r="X206" s="23" t="s">
        <v>1290</v>
      </c>
      <c r="Y206" s="23" t="s">
        <v>4267</v>
      </c>
      <c r="Z206" s="23" t="s">
        <v>2141</v>
      </c>
    </row>
    <row r="207">
      <c r="A207" s="21" t="s">
        <v>1361</v>
      </c>
      <c r="B207" s="21" t="s">
        <v>5591</v>
      </c>
      <c r="C207" s="21" t="s">
        <v>4268</v>
      </c>
      <c r="D207" s="21" t="s">
        <v>2016</v>
      </c>
      <c r="E207" s="21" t="s">
        <v>4270</v>
      </c>
      <c r="F207" s="21" t="s">
        <v>5744</v>
      </c>
      <c r="G207" s="21" t="s">
        <v>2079</v>
      </c>
      <c r="H207" s="21" t="s">
        <v>5745</v>
      </c>
      <c r="I207" s="21" t="s">
        <v>5746</v>
      </c>
      <c r="J207" s="21" t="s">
        <v>4277</v>
      </c>
      <c r="K207" s="21" t="s">
        <v>2256</v>
      </c>
      <c r="L207" s="21" t="s">
        <v>5748</v>
      </c>
      <c r="M207" s="21" t="s">
        <v>5749</v>
      </c>
      <c r="N207" s="21" t="s">
        <v>5750</v>
      </c>
      <c r="O207" s="21" t="s">
        <v>5752</v>
      </c>
      <c r="P207" s="21" t="s">
        <v>2100</v>
      </c>
      <c r="Q207" s="21" t="s">
        <v>5754</v>
      </c>
      <c r="R207" s="37" t="str">
        <f>IF(COUNTIF(Catalogue!$A$4:$A$181,"ALG-067")=1,HYPERLINK("https://docs.google.com/spreadsheets/d/1BHaGJHkXxf_UfZdyTKF2zrWNFzIP4IvhaqFMj-83BjU/edit#gid=214001001&amp;range=A"&amp;(MATCH("ALG-067",Catalogue!$A$4:$A$181,0)+3),"ALG-067"),IF(COUNTIF(Catalogue!$A$4:$A$181,"ALG-067")=0,"MISSING CATALOGUE ID: ALG-067","DUPLICATE CATALOGUE ID: ALG-067"))</f>
        <v>ALG-067</v>
      </c>
      <c r="S207" s="21" t="s">
        <v>5757</v>
      </c>
      <c r="T207" s="21" t="s">
        <v>2120</v>
      </c>
      <c r="U207" s="36">
        <v>12.0</v>
      </c>
      <c r="V207" s="23" t="s">
        <v>3055</v>
      </c>
      <c r="W207" s="23" t="s">
        <v>2137</v>
      </c>
      <c r="X207" s="23" t="s">
        <v>1290</v>
      </c>
      <c r="Y207" s="23" t="s">
        <v>4285</v>
      </c>
      <c r="Z207" s="23" t="s">
        <v>4286</v>
      </c>
    </row>
    <row r="208">
      <c r="A208" s="21" t="s">
        <v>1361</v>
      </c>
      <c r="B208" s="21" t="s">
        <v>5591</v>
      </c>
      <c r="C208" s="21" t="s">
        <v>4304</v>
      </c>
      <c r="D208" s="21" t="s">
        <v>2016</v>
      </c>
      <c r="E208" s="21" t="s">
        <v>4306</v>
      </c>
      <c r="F208" s="21" t="s">
        <v>5744</v>
      </c>
      <c r="G208" s="21" t="s">
        <v>2079</v>
      </c>
      <c r="H208" s="21" t="s">
        <v>5745</v>
      </c>
      <c r="I208" s="21" t="s">
        <v>5760</v>
      </c>
      <c r="J208" s="21" t="s">
        <v>4309</v>
      </c>
      <c r="K208" s="21" t="s">
        <v>2256</v>
      </c>
      <c r="L208" s="21" t="s">
        <v>5761</v>
      </c>
      <c r="M208" s="21" t="s">
        <v>5763</v>
      </c>
      <c r="N208" s="21" t="s">
        <v>5764</v>
      </c>
      <c r="O208" s="21" t="s">
        <v>5752</v>
      </c>
      <c r="P208" s="21" t="s">
        <v>2100</v>
      </c>
      <c r="Q208" s="21" t="s">
        <v>5765</v>
      </c>
      <c r="R208" s="37" t="str">
        <f>IF(COUNTIF(Catalogue!$A$4:$A$181,"ALG-069")=1,HYPERLINK("https://docs.google.com/spreadsheets/d/1BHaGJHkXxf_UfZdyTKF2zrWNFzIP4IvhaqFMj-83BjU/edit#gid=214001001&amp;range=A"&amp;(MATCH("ALG-069",Catalogue!$A$4:$A$181,0)+3),"ALG-069"),IF(COUNTIF(Catalogue!$A$4:$A$181,"ALG-069")=0,"MISSING CATALOGUE ID: ALG-069","DUPLICATE CATALOGUE ID: ALG-069"))</f>
        <v>ALG-069</v>
      </c>
      <c r="S208" s="21" t="s">
        <v>5768</v>
      </c>
      <c r="T208" s="21" t="s">
        <v>2120</v>
      </c>
      <c r="U208" s="36">
        <v>12.0</v>
      </c>
      <c r="V208" s="23" t="s">
        <v>3055</v>
      </c>
      <c r="W208" s="23" t="s">
        <v>2137</v>
      </c>
      <c r="X208" s="23" t="s">
        <v>1290</v>
      </c>
      <c r="Y208" s="23" t="s">
        <v>4316</v>
      </c>
      <c r="Z208" s="23" t="s">
        <v>4286</v>
      </c>
    </row>
    <row r="209">
      <c r="A209" s="21" t="s">
        <v>1361</v>
      </c>
      <c r="B209" s="21" t="s">
        <v>5591</v>
      </c>
      <c r="C209" s="21" t="s">
        <v>4317</v>
      </c>
      <c r="D209" s="21" t="s">
        <v>2016</v>
      </c>
      <c r="E209" s="21" t="s">
        <v>4319</v>
      </c>
      <c r="F209" s="21" t="s">
        <v>5744</v>
      </c>
      <c r="G209" s="21" t="s">
        <v>2079</v>
      </c>
      <c r="H209" s="21" t="s">
        <v>5745</v>
      </c>
      <c r="I209" s="21" t="s">
        <v>5769</v>
      </c>
      <c r="J209" s="21" t="s">
        <v>4320</v>
      </c>
      <c r="K209" s="21" t="s">
        <v>2256</v>
      </c>
      <c r="L209" s="21" t="s">
        <v>5770</v>
      </c>
      <c r="M209" s="21" t="s">
        <v>5771</v>
      </c>
      <c r="N209" s="21" t="s">
        <v>5772</v>
      </c>
      <c r="O209" s="21" t="s">
        <v>5752</v>
      </c>
      <c r="P209" s="21" t="s">
        <v>2100</v>
      </c>
      <c r="Q209" s="21" t="s">
        <v>5773</v>
      </c>
      <c r="R209" s="37" t="str">
        <f>IF(COUNTIF(Catalogue!$A$4:$A$181,"ALG-070")=1,HYPERLINK("https://docs.google.com/spreadsheets/d/1BHaGJHkXxf_UfZdyTKF2zrWNFzIP4IvhaqFMj-83BjU/edit#gid=214001001&amp;range=A"&amp;(MATCH("ALG-070",Catalogue!$A$4:$A$181,0)+3),"ALG-070"),IF(COUNTIF(Catalogue!$A$4:$A$181,"ALG-070")=0,"MISSING CATALOGUE ID: ALG-070","DUPLICATE CATALOGUE ID: ALG-070"))</f>
        <v>ALG-070</v>
      </c>
      <c r="S209" s="21" t="s">
        <v>5779</v>
      </c>
      <c r="T209" s="21" t="s">
        <v>2120</v>
      </c>
      <c r="U209" s="36">
        <v>12.0</v>
      </c>
      <c r="V209" s="23" t="s">
        <v>3055</v>
      </c>
      <c r="W209" s="23" t="s">
        <v>2137</v>
      </c>
      <c r="X209" s="23" t="s">
        <v>1290</v>
      </c>
      <c r="Y209" s="23" t="s">
        <v>4323</v>
      </c>
      <c r="Z209" s="23" t="s">
        <v>4286</v>
      </c>
    </row>
    <row r="210">
      <c r="A210" s="21" t="s">
        <v>1361</v>
      </c>
      <c r="B210" s="21" t="s">
        <v>5591</v>
      </c>
      <c r="C210" s="21" t="s">
        <v>4324</v>
      </c>
      <c r="D210" s="21" t="s">
        <v>2016</v>
      </c>
      <c r="E210" s="21" t="s">
        <v>4327</v>
      </c>
      <c r="F210" s="21" t="s">
        <v>5744</v>
      </c>
      <c r="G210" s="21" t="s">
        <v>2079</v>
      </c>
      <c r="H210" s="21" t="s">
        <v>5745</v>
      </c>
      <c r="I210" s="21" t="s">
        <v>5780</v>
      </c>
      <c r="J210" s="21" t="s">
        <v>5781</v>
      </c>
      <c r="K210" s="21" t="s">
        <v>2256</v>
      </c>
      <c r="L210" s="21" t="s">
        <v>5783</v>
      </c>
      <c r="M210" s="21" t="s">
        <v>5784</v>
      </c>
      <c r="N210" s="21" t="s">
        <v>5785</v>
      </c>
      <c r="O210" s="21" t="s">
        <v>5752</v>
      </c>
      <c r="P210" s="21" t="s">
        <v>2100</v>
      </c>
      <c r="Q210" s="21" t="s">
        <v>5787</v>
      </c>
      <c r="R210" s="37" t="str">
        <f>IF(COUNTIF(Catalogue!$A$4:$A$181,"ALG-071")=1,HYPERLINK("https://docs.google.com/spreadsheets/d/1BHaGJHkXxf_UfZdyTKF2zrWNFzIP4IvhaqFMj-83BjU/edit#gid=214001001&amp;range=A"&amp;(MATCH("ALG-071",Catalogue!$A$4:$A$181,0)+3),"ALG-071"),IF(COUNTIF(Catalogue!$A$4:$A$181,"ALG-071")=0,"MISSING CATALOGUE ID: ALG-071","DUPLICATE CATALOGUE ID: ALG-071"))</f>
        <v>ALG-071</v>
      </c>
      <c r="S210" s="21" t="s">
        <v>5789</v>
      </c>
      <c r="T210" s="21" t="s">
        <v>2120</v>
      </c>
      <c r="U210" s="36">
        <v>12.0</v>
      </c>
      <c r="V210" s="23" t="s">
        <v>3055</v>
      </c>
      <c r="W210" s="23" t="s">
        <v>2137</v>
      </c>
      <c r="X210" s="23" t="s">
        <v>1290</v>
      </c>
      <c r="Y210" s="23" t="s">
        <v>4326</v>
      </c>
      <c r="Z210" s="23" t="s">
        <v>1355</v>
      </c>
    </row>
    <row r="211">
      <c r="A211" s="21" t="s">
        <v>1361</v>
      </c>
      <c r="B211" s="21" t="s">
        <v>5591</v>
      </c>
      <c r="C211" s="21" t="s">
        <v>4338</v>
      </c>
      <c r="D211" s="21" t="s">
        <v>2016</v>
      </c>
      <c r="E211" s="21" t="s">
        <v>4342</v>
      </c>
      <c r="F211" s="21" t="s">
        <v>5744</v>
      </c>
      <c r="G211" s="21" t="s">
        <v>2079</v>
      </c>
      <c r="H211" s="21" t="s">
        <v>5745</v>
      </c>
      <c r="I211" s="21" t="s">
        <v>5791</v>
      </c>
      <c r="J211" s="21" t="s">
        <v>4345</v>
      </c>
      <c r="K211" s="21" t="s">
        <v>2256</v>
      </c>
      <c r="L211" s="21" t="s">
        <v>5792</v>
      </c>
      <c r="M211" s="21" t="s">
        <v>5793</v>
      </c>
      <c r="N211" s="21" t="s">
        <v>5794</v>
      </c>
      <c r="O211" s="21" t="s">
        <v>5752</v>
      </c>
      <c r="P211" s="21" t="s">
        <v>2100</v>
      </c>
      <c r="Q211" s="21" t="s">
        <v>5795</v>
      </c>
      <c r="R211" s="37" t="str">
        <f>IF(COUNTIF(Catalogue!$A$4:$A$181,"ALG-072")=1,HYPERLINK("https://docs.google.com/spreadsheets/d/1BHaGJHkXxf_UfZdyTKF2zrWNFzIP4IvhaqFMj-83BjU/edit#gid=214001001&amp;range=A"&amp;(MATCH("ALG-072",Catalogue!$A$4:$A$181,0)+3),"ALG-072"),IF(COUNTIF(Catalogue!$A$4:$A$181,"ALG-072")=0,"MISSING CATALOGUE ID: ALG-072","DUPLICATE CATALOGUE ID: ALG-072"))</f>
        <v>ALG-072</v>
      </c>
      <c r="S211" s="21" t="s">
        <v>5800</v>
      </c>
      <c r="T211" s="21" t="s">
        <v>2120</v>
      </c>
      <c r="U211" s="36">
        <v>12.0</v>
      </c>
      <c r="V211" s="23" t="s">
        <v>3055</v>
      </c>
      <c r="W211" s="23" t="s">
        <v>2137</v>
      </c>
      <c r="X211" s="23" t="s">
        <v>1290</v>
      </c>
      <c r="Y211" s="23" t="s">
        <v>4349</v>
      </c>
      <c r="Z211" s="23" t="s">
        <v>4286</v>
      </c>
    </row>
    <row r="212">
      <c r="A212" s="21" t="s">
        <v>1361</v>
      </c>
      <c r="B212" s="21" t="s">
        <v>5591</v>
      </c>
      <c r="C212" s="21" t="s">
        <v>4411</v>
      </c>
      <c r="D212" s="21" t="s">
        <v>2016</v>
      </c>
      <c r="E212" s="21" t="s">
        <v>4419</v>
      </c>
      <c r="F212" s="21" t="s">
        <v>5744</v>
      </c>
      <c r="G212" s="21" t="s">
        <v>2079</v>
      </c>
      <c r="H212" s="21" t="s">
        <v>5745</v>
      </c>
      <c r="I212" s="21" t="s">
        <v>5803</v>
      </c>
      <c r="J212" s="23" t="s">
        <v>5804</v>
      </c>
      <c r="K212" s="23" t="s">
        <v>5811</v>
      </c>
      <c r="L212" s="23" t="s">
        <v>5812</v>
      </c>
      <c r="M212" s="23" t="s">
        <v>5814</v>
      </c>
      <c r="N212" s="23" t="s">
        <v>5818</v>
      </c>
      <c r="O212" s="21" t="s">
        <v>5752</v>
      </c>
      <c r="P212" s="21" t="s">
        <v>2100</v>
      </c>
      <c r="Q212" s="23" t="s">
        <v>5819</v>
      </c>
      <c r="R212" s="37" t="str">
        <f>IF(COUNTIF(Catalogue!$A$4:$A$181,"ALG-079")=1,HYPERLINK("https://docs.google.com/spreadsheets/d/1BHaGJHkXxf_UfZdyTKF2zrWNFzIP4IvhaqFMj-83BjU/edit#gid=214001001&amp;range=A"&amp;(MATCH("ALG-079",Catalogue!$A$4:$A$181,0)+3),"ALG-079"),IF(COUNTIF(Catalogue!$A$4:$A$181,"ALG-079")=0,"MISSING CATALOGUE ID: ALG-079","DUPLICATE CATALOGUE ID: ALG-079"))</f>
        <v>ALG-079</v>
      </c>
      <c r="S212" s="21" t="s">
        <v>5822</v>
      </c>
      <c r="T212" s="21" t="s">
        <v>2120</v>
      </c>
      <c r="U212" s="36">
        <v>12.0</v>
      </c>
      <c r="V212" s="23" t="s">
        <v>3055</v>
      </c>
      <c r="W212" s="23" t="s">
        <v>2137</v>
      </c>
      <c r="X212" s="23" t="s">
        <v>1290</v>
      </c>
      <c r="Y212" s="23" t="s">
        <v>4418</v>
      </c>
      <c r="Z212" s="23" t="s">
        <v>1355</v>
      </c>
    </row>
    <row r="213">
      <c r="A213" s="21" t="s">
        <v>1361</v>
      </c>
      <c r="B213" s="21" t="s">
        <v>5591</v>
      </c>
      <c r="C213" s="21" t="s">
        <v>4467</v>
      </c>
      <c r="D213" s="21" t="s">
        <v>2016</v>
      </c>
      <c r="E213" s="21" t="s">
        <v>4471</v>
      </c>
      <c r="F213" s="21" t="s">
        <v>3453</v>
      </c>
      <c r="G213" s="21" t="s">
        <v>2079</v>
      </c>
      <c r="H213" s="21" t="s">
        <v>5592</v>
      </c>
      <c r="I213" s="21" t="s">
        <v>5823</v>
      </c>
      <c r="J213" s="23" t="s">
        <v>5824</v>
      </c>
      <c r="K213" s="21" t="s">
        <v>2256</v>
      </c>
      <c r="L213" s="21" t="s">
        <v>5825</v>
      </c>
      <c r="M213" s="21" t="s">
        <v>5826</v>
      </c>
      <c r="N213" s="21" t="s">
        <v>5828</v>
      </c>
      <c r="O213" s="23" t="s">
        <v>5829</v>
      </c>
      <c r="P213" s="21" t="s">
        <v>2603</v>
      </c>
      <c r="Q213" s="21" t="s">
        <v>5831</v>
      </c>
      <c r="R213" s="37" t="str">
        <f>IF(COUNTIF(Catalogue!$A$4:$A$181,"ALG-CLASSICAL-CURVATURE")=1,HYPERLINK("https://docs.google.com/spreadsheets/d/1BHaGJHkXxf_UfZdyTKF2zrWNFzIP4IvhaqFMj-83BjU/edit#gid=214001001&amp;range=A"&amp;(MATCH("ALG-CLASSICAL-CURVATURE",Catalogue!$A$4:$A$181,0)+3),"ALG-CLASSICAL-CURVATURE"),IF(COUNTIF(Catalogue!$A$4:$A$181,"ALG-CLASSICAL-CURVATURE")=0,"MISSING CATALOGUE ID: ALG-CLASSICAL-CURVATURE","DUPLICATE CATALOGUE ID: ALG-CLASSICAL-CURVATURE"))</f>
        <v>ALG-CLASSICAL-CURVATURE</v>
      </c>
      <c r="S213" s="21" t="s">
        <v>5836</v>
      </c>
      <c r="T213" s="21" t="s">
        <v>2120</v>
      </c>
      <c r="U213" s="36">
        <v>12.0</v>
      </c>
      <c r="V213" s="23" t="s">
        <v>1733</v>
      </c>
      <c r="W213" s="23" t="s">
        <v>4478</v>
      </c>
      <c r="X213" s="23" t="s">
        <v>1290</v>
      </c>
      <c r="Y213" s="23" t="s">
        <v>1737</v>
      </c>
      <c r="Z213" s="23" t="s">
        <v>1739</v>
      </c>
    </row>
    <row r="214">
      <c r="A214" s="21" t="s">
        <v>1361</v>
      </c>
      <c r="B214" s="21" t="s">
        <v>5839</v>
      </c>
      <c r="C214" s="21" t="s">
        <v>1375</v>
      </c>
      <c r="D214" s="21" t="s">
        <v>5250</v>
      </c>
      <c r="E214" s="21" t="s">
        <v>1376</v>
      </c>
      <c r="F214" s="21" t="s">
        <v>3453</v>
      </c>
      <c r="G214" s="21" t="s">
        <v>2283</v>
      </c>
      <c r="H214" s="21" t="s">
        <v>3318</v>
      </c>
      <c r="I214" s="21" t="s">
        <v>5841</v>
      </c>
      <c r="J214" s="23" t="s">
        <v>1388</v>
      </c>
      <c r="K214" s="21" t="s">
        <v>4265</v>
      </c>
      <c r="L214" s="21" t="s">
        <v>1378</v>
      </c>
      <c r="M214" s="21" t="s">
        <v>1957</v>
      </c>
      <c r="N214" s="21" t="s">
        <v>1384</v>
      </c>
      <c r="O214" s="23" t="s">
        <v>5829</v>
      </c>
      <c r="P214" s="21" t="s">
        <v>2603</v>
      </c>
      <c r="Q214" s="21" t="s">
        <v>5842</v>
      </c>
      <c r="R214" s="21" t="s">
        <v>5844</v>
      </c>
      <c r="S214" s="21" t="s">
        <v>5841</v>
      </c>
      <c r="T214" s="21" t="s">
        <v>2120</v>
      </c>
      <c r="U214" s="36">
        <v>12.0</v>
      </c>
      <c r="V214" s="23" t="s">
        <v>1386</v>
      </c>
      <c r="W214" s="23" t="s">
        <v>1388</v>
      </c>
      <c r="X214" s="23" t="s">
        <v>1290</v>
      </c>
      <c r="Y214" s="23" t="s">
        <v>1391</v>
      </c>
      <c r="Z214" s="23" t="s">
        <v>1322</v>
      </c>
    </row>
    <row r="215">
      <c r="A215" s="21" t="s">
        <v>1361</v>
      </c>
      <c r="B215" s="21" t="s">
        <v>5591</v>
      </c>
      <c r="C215" s="21" t="s">
        <v>5846</v>
      </c>
      <c r="D215" s="21" t="s">
        <v>2016</v>
      </c>
      <c r="E215" s="21" t="s">
        <v>5848</v>
      </c>
      <c r="F215" s="21" t="s">
        <v>5849</v>
      </c>
      <c r="G215" s="21" t="s">
        <v>2079</v>
      </c>
      <c r="H215" s="21" t="s">
        <v>5592</v>
      </c>
      <c r="I215" s="21" t="s">
        <v>5850</v>
      </c>
      <c r="J215" s="21" t="s">
        <v>5851</v>
      </c>
      <c r="K215" s="21" t="s">
        <v>2256</v>
      </c>
      <c r="L215" s="21" t="s">
        <v>5852</v>
      </c>
      <c r="M215" s="21" t="s">
        <v>2072</v>
      </c>
      <c r="N215" s="21" t="s">
        <v>5854</v>
      </c>
      <c r="O215" s="21" t="s">
        <v>5855</v>
      </c>
      <c r="P215" s="21" t="s">
        <v>2603</v>
      </c>
      <c r="Q215" s="21" t="s">
        <v>5856</v>
      </c>
      <c r="R215" s="37" t="str">
        <f>IF(COUNTIF(Catalogue!$A$4:$A$181,"ALG-051")=1,HYPERLINK("https://docs.google.com/spreadsheets/d/1BHaGJHkXxf_UfZdyTKF2zrWNFzIP4IvhaqFMj-83BjU/edit#gid=214001001&amp;range=A"&amp;(MATCH("ALG-051",Catalogue!$A$4:$A$181,0)+3),"ALG-051"),IF(COUNTIF(Catalogue!$A$4:$A$181,"ALG-051")=0,"MISSING CATALOGUE ID: ALG-051","DUPLICATE CATALOGUE ID: ALG-051"))</f>
        <v>ALG-051</v>
      </c>
      <c r="S215" s="21" t="s">
        <v>5859</v>
      </c>
      <c r="T215" s="21" t="s">
        <v>2120</v>
      </c>
      <c r="U215" s="36">
        <v>10.0</v>
      </c>
      <c r="V215" s="23" t="s">
        <v>5860</v>
      </c>
      <c r="W215" s="23" t="s">
        <v>5861</v>
      </c>
      <c r="X215" s="23" t="s">
        <v>1290</v>
      </c>
      <c r="Y215" s="23" t="s">
        <v>5863</v>
      </c>
      <c r="Z215" s="23" t="s">
        <v>5864</v>
      </c>
    </row>
    <row r="216">
      <c r="A216" s="21" t="s">
        <v>1361</v>
      </c>
      <c r="B216" s="21" t="s">
        <v>5591</v>
      </c>
      <c r="C216" s="21" t="s">
        <v>5865</v>
      </c>
      <c r="D216" s="21" t="s">
        <v>2016</v>
      </c>
      <c r="E216" s="21" t="s">
        <v>5867</v>
      </c>
      <c r="F216" s="21" t="s">
        <v>5849</v>
      </c>
      <c r="G216" s="21" t="s">
        <v>2079</v>
      </c>
      <c r="H216" s="21" t="s">
        <v>5592</v>
      </c>
      <c r="I216" s="21" t="s">
        <v>5868</v>
      </c>
      <c r="J216" s="21" t="s">
        <v>5869</v>
      </c>
      <c r="K216" s="21" t="s">
        <v>2256</v>
      </c>
      <c r="L216" s="21" t="s">
        <v>5871</v>
      </c>
      <c r="M216" s="21" t="s">
        <v>5872</v>
      </c>
      <c r="N216" s="21" t="s">
        <v>5873</v>
      </c>
      <c r="O216" s="21" t="s">
        <v>5855</v>
      </c>
      <c r="P216" s="21" t="s">
        <v>2603</v>
      </c>
      <c r="Q216" s="21" t="s">
        <v>5874</v>
      </c>
      <c r="R216" s="37" t="str">
        <f>IF(COUNTIF(Catalogue!$A$4:$A$181,"ALG-054")=1,HYPERLINK("https://docs.google.com/spreadsheets/d/1BHaGJHkXxf_UfZdyTKF2zrWNFzIP4IvhaqFMj-83BjU/edit#gid=214001001&amp;range=A"&amp;(MATCH("ALG-054",Catalogue!$A$4:$A$181,0)+3),"ALG-054"),IF(COUNTIF(Catalogue!$A$4:$A$181,"ALG-054")=0,"MISSING CATALOGUE ID: ALG-054","DUPLICATE CATALOGUE ID: ALG-054"))</f>
        <v>ALG-054</v>
      </c>
      <c r="S216" s="21" t="s">
        <v>5878</v>
      </c>
      <c r="T216" s="21" t="s">
        <v>2120</v>
      </c>
      <c r="U216" s="36">
        <v>10.0</v>
      </c>
      <c r="V216" s="23" t="s">
        <v>5860</v>
      </c>
      <c r="W216" s="23" t="s">
        <v>5861</v>
      </c>
      <c r="X216" s="23" t="s">
        <v>1290</v>
      </c>
      <c r="Y216" s="23" t="s">
        <v>5879</v>
      </c>
      <c r="Z216" s="23" t="s">
        <v>5864</v>
      </c>
    </row>
    <row r="217">
      <c r="A217" s="21" t="s">
        <v>1361</v>
      </c>
      <c r="B217" s="21" t="s">
        <v>5591</v>
      </c>
      <c r="C217" s="21" t="s">
        <v>5881</v>
      </c>
      <c r="D217" s="21" t="s">
        <v>2016</v>
      </c>
      <c r="E217" s="21" t="s">
        <v>5882</v>
      </c>
      <c r="F217" s="21" t="s">
        <v>5849</v>
      </c>
      <c r="G217" s="21" t="s">
        <v>2079</v>
      </c>
      <c r="H217" s="21" t="s">
        <v>5592</v>
      </c>
      <c r="I217" s="21" t="s">
        <v>5884</v>
      </c>
      <c r="J217" s="21" t="s">
        <v>5885</v>
      </c>
      <c r="K217" s="21" t="s">
        <v>2256</v>
      </c>
      <c r="L217" s="21" t="s">
        <v>5886</v>
      </c>
      <c r="M217" s="21" t="s">
        <v>5888</v>
      </c>
      <c r="N217" s="21" t="s">
        <v>5889</v>
      </c>
      <c r="O217" s="21" t="s">
        <v>5855</v>
      </c>
      <c r="P217" s="21" t="s">
        <v>2603</v>
      </c>
      <c r="Q217" s="21" t="s">
        <v>5890</v>
      </c>
      <c r="R217" s="37" t="str">
        <f>IF(COUNTIF(Catalogue!$A$4:$A$181,"ALG-073")=1,HYPERLINK("https://docs.google.com/spreadsheets/d/1BHaGJHkXxf_UfZdyTKF2zrWNFzIP4IvhaqFMj-83BjU/edit#gid=214001001&amp;range=A"&amp;(MATCH("ALG-073",Catalogue!$A$4:$A$181,0)+3),"ALG-073"),IF(COUNTIF(Catalogue!$A$4:$A$181,"ALG-073")=0,"MISSING CATALOGUE ID: ALG-073","DUPLICATE CATALOGUE ID: ALG-073"))</f>
        <v>ALG-073</v>
      </c>
      <c r="S217" s="21" t="s">
        <v>5892</v>
      </c>
      <c r="T217" s="21" t="s">
        <v>2120</v>
      </c>
      <c r="U217" s="36">
        <v>10.0</v>
      </c>
      <c r="V217" s="23" t="s">
        <v>5860</v>
      </c>
      <c r="W217" s="23" t="s">
        <v>5861</v>
      </c>
      <c r="X217" s="23" t="s">
        <v>1290</v>
      </c>
      <c r="Y217" s="23" t="s">
        <v>5895</v>
      </c>
      <c r="Z217" s="23" t="s">
        <v>5864</v>
      </c>
    </row>
    <row r="218">
      <c r="A218" s="21" t="s">
        <v>1361</v>
      </c>
      <c r="B218" s="21" t="s">
        <v>5591</v>
      </c>
      <c r="C218" s="21" t="s">
        <v>4351</v>
      </c>
      <c r="D218" s="21" t="s">
        <v>2016</v>
      </c>
      <c r="E218" s="21" t="s">
        <v>4367</v>
      </c>
      <c r="F218" s="21" t="s">
        <v>5744</v>
      </c>
      <c r="G218" s="21" t="s">
        <v>2079</v>
      </c>
      <c r="H218" s="21" t="s">
        <v>5745</v>
      </c>
      <c r="I218" s="21" t="s">
        <v>5898</v>
      </c>
      <c r="J218" s="23" t="s">
        <v>5899</v>
      </c>
      <c r="K218" s="23" t="s">
        <v>5903</v>
      </c>
      <c r="L218" s="21" t="s">
        <v>5904</v>
      </c>
      <c r="M218" s="21" t="s">
        <v>5905</v>
      </c>
      <c r="N218" s="23" t="s">
        <v>5911</v>
      </c>
      <c r="O218" s="23" t="s">
        <v>5913</v>
      </c>
      <c r="P218" s="21" t="s">
        <v>2100</v>
      </c>
      <c r="Q218" s="23" t="s">
        <v>5918</v>
      </c>
      <c r="R218" s="37" t="str">
        <f>IF(COUNTIF(Catalogue!$A$4:$A$181,"ALG-074")=1,HYPERLINK("https://docs.google.com/spreadsheets/d/1BHaGJHkXxf_UfZdyTKF2zrWNFzIP4IvhaqFMj-83BjU/edit#gid=214001001&amp;range=A"&amp;(MATCH("ALG-074",Catalogue!$A$4:$A$181,0)+3),"ALG-074"),IF(COUNTIF(Catalogue!$A$4:$A$181,"ALG-074")=0,"MISSING CATALOGUE ID: ALG-074","DUPLICATE CATALOGUE ID: ALG-074"))</f>
        <v>ALG-074</v>
      </c>
      <c r="S218" s="21" t="s">
        <v>5925</v>
      </c>
      <c r="T218" s="21" t="s">
        <v>2120</v>
      </c>
      <c r="U218" s="36">
        <v>10.0</v>
      </c>
      <c r="V218" s="23" t="s">
        <v>4383</v>
      </c>
      <c r="W218" s="23" t="s">
        <v>4384</v>
      </c>
      <c r="X218" s="23" t="s">
        <v>1290</v>
      </c>
      <c r="Y218" s="23" t="s">
        <v>4386</v>
      </c>
      <c r="Z218" s="23" t="s">
        <v>4388</v>
      </c>
    </row>
    <row r="219">
      <c r="A219" s="28" t="s">
        <v>2015</v>
      </c>
      <c r="B219" s="21" t="s">
        <v>2632</v>
      </c>
      <c r="C219" s="21" t="s">
        <v>2188</v>
      </c>
      <c r="D219" s="21" t="s">
        <v>2016</v>
      </c>
      <c r="E219" s="21" t="s">
        <v>2193</v>
      </c>
      <c r="F219" s="21" t="s">
        <v>2017</v>
      </c>
      <c r="G219" s="21" t="s">
        <v>2079</v>
      </c>
      <c r="H219" s="21" t="s">
        <v>4297</v>
      </c>
      <c r="I219" s="21" t="s">
        <v>5927</v>
      </c>
      <c r="J219" s="23" t="s">
        <v>2200</v>
      </c>
      <c r="K219" s="21" t="s">
        <v>2256</v>
      </c>
      <c r="L219" s="21" t="s">
        <v>5928</v>
      </c>
      <c r="M219" s="21" t="s">
        <v>5929</v>
      </c>
      <c r="N219" s="21" t="s">
        <v>5930</v>
      </c>
      <c r="O219" s="23" t="s">
        <v>5931</v>
      </c>
      <c r="P219" s="21" t="s">
        <v>2451</v>
      </c>
      <c r="Q219" s="21" t="s">
        <v>5932</v>
      </c>
      <c r="R219" s="37" t="str">
        <f>IF(COUNTIF(Catalogue!$A$4:$A$181,"ALG-FAILED-SIMPLICITY-ROUTES")=1,HYPERLINK("https://docs.google.com/spreadsheets/d/1BHaGJHkXxf_UfZdyTKF2zrWNFzIP4IvhaqFMj-83BjU/edit#gid=214001001&amp;range=A"&amp;(MATCH("ALG-FAILED-SIMPLICITY-ROUTES",Catalogue!$A$4:$A$181,0)+3),"ALG-FAILED-SIMPLICITY-ROUTES"),IF(COUNTIF(Catalogue!$A$4:$A$181,"ALG-FAILED-SIMPLICITY-ROUTES")=0,"MISSING CATALOGUE ID: ALG-FAILED-SIMPLICITY-ROUTES","DUPLICATE CATALOGUE ID: ALG-FAILED-SIMPLICITY-ROUTES"))</f>
        <v>ALG-FAILED-SIMPLICITY-ROUTES</v>
      </c>
      <c r="S219" s="21" t="s">
        <v>5937</v>
      </c>
      <c r="T219" s="21" t="s">
        <v>2120</v>
      </c>
      <c r="U219" s="36">
        <v>8.0</v>
      </c>
      <c r="V219" s="23" t="s">
        <v>2205</v>
      </c>
      <c r="W219" s="23" t="s">
        <v>2206</v>
      </c>
      <c r="X219" s="23" t="s">
        <v>1290</v>
      </c>
      <c r="Y219" s="23" t="s">
        <v>2208</v>
      </c>
      <c r="Z219" s="23" t="s">
        <v>2209</v>
      </c>
    </row>
    <row r="220">
      <c r="A220" s="28" t="s">
        <v>5940</v>
      </c>
      <c r="B220" s="21" t="s">
        <v>1827</v>
      </c>
      <c r="C220" s="21" t="s">
        <v>733</v>
      </c>
      <c r="D220" s="21" t="s">
        <v>1828</v>
      </c>
      <c r="E220" s="21" t="s">
        <v>734</v>
      </c>
      <c r="F220" s="21" t="s">
        <v>5942</v>
      </c>
      <c r="G220" s="21" t="s">
        <v>1831</v>
      </c>
      <c r="H220" s="21" t="s">
        <v>5943</v>
      </c>
      <c r="I220" s="23" t="s">
        <v>5945</v>
      </c>
      <c r="J220" s="23" t="s">
        <v>5947</v>
      </c>
      <c r="K220" s="23" t="s">
        <v>5948</v>
      </c>
      <c r="L220" s="23" t="s">
        <v>5949</v>
      </c>
      <c r="M220" s="21" t="s">
        <v>1957</v>
      </c>
      <c r="N220" s="23" t="s">
        <v>5950</v>
      </c>
      <c r="O220" s="23" t="s">
        <v>5951</v>
      </c>
      <c r="P220" s="21" t="s">
        <v>2603</v>
      </c>
      <c r="Q220" s="23" t="s">
        <v>5952</v>
      </c>
      <c r="R220" s="21" t="s">
        <v>5953</v>
      </c>
      <c r="S220" s="21" t="s">
        <v>747</v>
      </c>
      <c r="T220" s="21" t="s">
        <v>2120</v>
      </c>
      <c r="U220" s="36">
        <v>8.0</v>
      </c>
      <c r="V220" s="23" t="s">
        <v>1560</v>
      </c>
      <c r="W220" s="23" t="s">
        <v>1562</v>
      </c>
      <c r="X220" s="23" t="s">
        <v>1290</v>
      </c>
      <c r="Y220" s="23" t="s">
        <v>1564</v>
      </c>
      <c r="Z220" s="23" t="s">
        <v>1565</v>
      </c>
    </row>
    <row r="221">
      <c r="A221" s="21" t="s">
        <v>1361</v>
      </c>
      <c r="B221" s="21" t="s">
        <v>5591</v>
      </c>
      <c r="C221" s="21" t="s">
        <v>4390</v>
      </c>
      <c r="D221" s="21" t="s">
        <v>2016</v>
      </c>
      <c r="E221" s="21" t="s">
        <v>4393</v>
      </c>
      <c r="F221" s="21" t="s">
        <v>5849</v>
      </c>
      <c r="G221" s="21" t="s">
        <v>2079</v>
      </c>
      <c r="H221" s="21" t="s">
        <v>5592</v>
      </c>
      <c r="I221" s="21" t="s">
        <v>5954</v>
      </c>
      <c r="J221" s="21" t="s">
        <v>4395</v>
      </c>
      <c r="K221" s="21" t="s">
        <v>2256</v>
      </c>
      <c r="L221" s="21" t="s">
        <v>5955</v>
      </c>
      <c r="M221" s="21" t="s">
        <v>5956</v>
      </c>
      <c r="N221" s="21" t="s">
        <v>5957</v>
      </c>
      <c r="O221" s="21" t="s">
        <v>5855</v>
      </c>
      <c r="P221" s="21" t="s">
        <v>2603</v>
      </c>
      <c r="Q221" s="21" t="s">
        <v>5958</v>
      </c>
      <c r="R221" s="37" t="str">
        <f>IF(COUNTIF(Catalogue!$A$4:$A$181,"ALG-075")=1,HYPERLINK("https://docs.google.com/spreadsheets/d/1BHaGJHkXxf_UfZdyTKF2zrWNFzIP4IvhaqFMj-83BjU/edit#gid=214001001&amp;range=A"&amp;(MATCH("ALG-075",Catalogue!$A$4:$A$181,0)+3),"ALG-075"),IF(COUNTIF(Catalogue!$A$4:$A$181,"ALG-075")=0,"MISSING CATALOGUE ID: ALG-075","DUPLICATE CATALOGUE ID: ALG-075"))</f>
        <v>ALG-075</v>
      </c>
      <c r="S221" s="21" t="s">
        <v>5961</v>
      </c>
      <c r="T221" s="21" t="s">
        <v>2120</v>
      </c>
      <c r="U221" s="36">
        <v>8.0</v>
      </c>
      <c r="V221" s="23" t="s">
        <v>4398</v>
      </c>
      <c r="W221" s="23" t="s">
        <v>4399</v>
      </c>
      <c r="X221" s="23" t="s">
        <v>1290</v>
      </c>
      <c r="Y221" s="23" t="s">
        <v>4400</v>
      </c>
      <c r="Z221" s="23" t="s">
        <v>4401</v>
      </c>
    </row>
    <row r="224">
      <c r="V224" s="17"/>
    </row>
    <row r="225">
      <c r="V225" s="17"/>
    </row>
  </sheetData>
  <autoFilter ref="$A$5:$Z$221">
    <sortState ref="A5:Z221">
      <sortCondition descending="1" ref="U5:U221"/>
    </sortState>
  </autoFilter>
  <mergeCells count="4">
    <mergeCell ref="A1:H1"/>
    <mergeCell ref="A2:H2"/>
    <mergeCell ref="A3:H3"/>
    <mergeCell ref="A4:H4"/>
  </mergeCell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cols>
    <col customWidth="1" min="1" max="1" width="10.13"/>
    <col customWidth="1" min="2" max="2" width="31.38"/>
    <col customWidth="1" min="3" max="3" width="47.63"/>
    <col customWidth="1" min="4" max="4" width="38.88"/>
    <col customWidth="1" min="5" max="5" width="15.88"/>
    <col customWidth="1" min="6" max="6" width="33.88"/>
    <col customWidth="1" min="7" max="7" width="45.13"/>
    <col customWidth="1" min="8" max="8" width="16.38"/>
    <col customWidth="1" min="9" max="9" width="30.13"/>
    <col customWidth="1" min="10" max="10" width="38.88"/>
    <col customWidth="1" min="11" max="11" width="18.88"/>
    <col customWidth="1" min="12" max="12" width="20.13"/>
    <col customWidth="1" min="13" max="13" width="53.88"/>
    <col customWidth="1" min="14" max="14" width="62.63"/>
    <col customWidth="1" min="15" max="15" width="45.13"/>
    <col customWidth="1" min="16" max="16" width="70.13"/>
    <col customWidth="1" min="17" max="17" width="62.63"/>
  </cols>
  <sheetData>
    <row r="1" ht="28.5" customHeight="1">
      <c r="A1" s="27" t="s">
        <v>1822</v>
      </c>
      <c r="E1" s="27" t="s">
        <v>1826</v>
      </c>
      <c r="L1" s="27"/>
      <c r="M1" s="27"/>
      <c r="N1" s="27"/>
      <c r="O1" s="27"/>
      <c r="P1" s="27"/>
      <c r="Q1" s="27"/>
    </row>
    <row r="2" ht="28.5" customHeight="1">
      <c r="A2" s="29" t="s">
        <v>1834</v>
      </c>
      <c r="E2" s="29" t="s">
        <v>1837</v>
      </c>
      <c r="L2" s="29"/>
      <c r="M2" s="29"/>
      <c r="N2" s="29"/>
      <c r="O2" s="29"/>
      <c r="P2" s="29"/>
      <c r="Q2" s="29"/>
    </row>
    <row r="3" ht="72.0" customHeight="1">
      <c r="A3" s="30" t="s">
        <v>1841</v>
      </c>
      <c r="E3" s="30" t="s">
        <v>1849</v>
      </c>
      <c r="L3" s="29"/>
      <c r="M3" s="29"/>
      <c r="N3" s="29"/>
      <c r="O3" s="29"/>
      <c r="P3" s="29"/>
      <c r="Q3" s="29"/>
    </row>
    <row r="4" ht="52.5" customHeight="1">
      <c r="A4" s="31" t="s">
        <v>1853</v>
      </c>
      <c r="B4" s="32" t="s">
        <v>1858</v>
      </c>
      <c r="C4" s="32" t="s">
        <v>1861</v>
      </c>
      <c r="D4" s="32" t="s">
        <v>1862</v>
      </c>
      <c r="E4" s="32" t="s">
        <v>1864</v>
      </c>
      <c r="F4" s="32" t="s">
        <v>1866</v>
      </c>
      <c r="G4" s="32" t="s">
        <v>1867</v>
      </c>
      <c r="H4" s="32" t="s">
        <v>1869</v>
      </c>
      <c r="I4" s="32" t="s">
        <v>1870</v>
      </c>
      <c r="J4" s="32" t="s">
        <v>1871</v>
      </c>
      <c r="K4" s="32" t="s">
        <v>1873</v>
      </c>
      <c r="L4" s="31" t="s">
        <v>1273</v>
      </c>
      <c r="M4" s="31" t="s">
        <v>1274</v>
      </c>
      <c r="N4" s="31" t="s">
        <v>1275</v>
      </c>
      <c r="O4" s="31" t="s">
        <v>1276</v>
      </c>
      <c r="P4" s="31" t="s">
        <v>1277</v>
      </c>
      <c r="Q4" s="31" t="s">
        <v>1278</v>
      </c>
    </row>
    <row r="5" ht="210.0" customHeight="1">
      <c r="A5" s="33">
        <v>1.0</v>
      </c>
      <c r="B5" s="33" t="s">
        <v>623</v>
      </c>
      <c r="C5" s="33" t="s">
        <v>1900</v>
      </c>
      <c r="D5" s="33" t="s">
        <v>625</v>
      </c>
      <c r="E5" s="33" t="s">
        <v>1902</v>
      </c>
      <c r="F5" s="33" t="s">
        <v>1911</v>
      </c>
      <c r="G5" s="33" t="s">
        <v>1979</v>
      </c>
      <c r="H5" s="33" t="s">
        <v>1982</v>
      </c>
      <c r="I5" s="34" t="s">
        <v>1985</v>
      </c>
      <c r="J5" s="33" t="s">
        <v>1995</v>
      </c>
      <c r="K5" s="33" t="s">
        <v>1997</v>
      </c>
      <c r="L5" s="35">
        <v>15.0</v>
      </c>
      <c r="M5" s="33" t="s">
        <v>2003</v>
      </c>
      <c r="N5" s="33" t="s">
        <v>2009</v>
      </c>
      <c r="O5" s="33" t="s">
        <v>2010</v>
      </c>
      <c r="P5" s="33" t="s">
        <v>2012</v>
      </c>
      <c r="Q5" s="33" t="s">
        <v>2013</v>
      </c>
    </row>
    <row r="6" ht="240.0" customHeight="1">
      <c r="A6" s="33">
        <v>2.0</v>
      </c>
      <c r="B6" s="33" t="s">
        <v>401</v>
      </c>
      <c r="C6" s="33" t="s">
        <v>2028</v>
      </c>
      <c r="D6" s="33" t="s">
        <v>1489</v>
      </c>
      <c r="E6" s="33" t="s">
        <v>1902</v>
      </c>
      <c r="F6" s="33" t="s">
        <v>2038</v>
      </c>
      <c r="G6" s="33" t="s">
        <v>2053</v>
      </c>
      <c r="H6" s="33" t="s">
        <v>2054</v>
      </c>
      <c r="I6" s="34" t="s">
        <v>2055</v>
      </c>
      <c r="J6" s="33" t="s">
        <v>2067</v>
      </c>
      <c r="K6" s="33" t="s">
        <v>2069</v>
      </c>
      <c r="L6" s="35">
        <v>58.0</v>
      </c>
      <c r="M6" s="33" t="s">
        <v>1667</v>
      </c>
      <c r="N6" s="33" t="s">
        <v>1674</v>
      </c>
      <c r="O6" s="33" t="s">
        <v>1676</v>
      </c>
      <c r="P6" s="33" t="s">
        <v>1684</v>
      </c>
      <c r="Q6" s="33" t="s">
        <v>2081</v>
      </c>
    </row>
    <row r="7" ht="180.0" customHeight="1">
      <c r="A7" s="33">
        <v>3.0</v>
      </c>
      <c r="B7" s="33" t="s">
        <v>2040</v>
      </c>
      <c r="C7" s="33" t="s">
        <v>2085</v>
      </c>
      <c r="D7" s="33" t="s">
        <v>2042</v>
      </c>
      <c r="E7" s="33" t="s">
        <v>1902</v>
      </c>
      <c r="F7" s="33" t="s">
        <v>2087</v>
      </c>
      <c r="G7" s="33" t="s">
        <v>2090</v>
      </c>
      <c r="H7" s="33" t="s">
        <v>2091</v>
      </c>
      <c r="I7" s="34" t="s">
        <v>2093</v>
      </c>
      <c r="J7" s="33" t="s">
        <v>2095</v>
      </c>
      <c r="K7" s="33" t="s">
        <v>2096</v>
      </c>
      <c r="L7" s="35">
        <v>15.0</v>
      </c>
      <c r="M7" s="33" t="s">
        <v>1369</v>
      </c>
      <c r="N7" s="33" t="s">
        <v>1371</v>
      </c>
      <c r="O7" s="33" t="s">
        <v>2064</v>
      </c>
      <c r="P7" s="33" t="s">
        <v>1374</v>
      </c>
      <c r="Q7" s="33" t="s">
        <v>1377</v>
      </c>
    </row>
    <row r="8" ht="180.0" customHeight="1">
      <c r="A8" s="33">
        <v>4.0</v>
      </c>
      <c r="B8" s="33" t="s">
        <v>632</v>
      </c>
      <c r="C8" s="33" t="s">
        <v>2085</v>
      </c>
      <c r="D8" s="33" t="s">
        <v>2068</v>
      </c>
      <c r="E8" s="33" t="s">
        <v>1902</v>
      </c>
      <c r="F8" s="33" t="s">
        <v>2087</v>
      </c>
      <c r="G8" s="33" t="s">
        <v>2090</v>
      </c>
      <c r="H8" s="33" t="s">
        <v>2091</v>
      </c>
      <c r="I8" s="34" t="s">
        <v>2101</v>
      </c>
      <c r="J8" s="33" t="s">
        <v>2095</v>
      </c>
      <c r="K8" s="33" t="s">
        <v>2096</v>
      </c>
      <c r="L8" s="35">
        <v>15.0</v>
      </c>
      <c r="M8" s="33" t="s">
        <v>1369</v>
      </c>
      <c r="N8" s="33" t="s">
        <v>1371</v>
      </c>
      <c r="O8" s="33" t="s">
        <v>2098</v>
      </c>
      <c r="P8" s="33" t="s">
        <v>1374</v>
      </c>
      <c r="Q8" s="33" t="s">
        <v>1377</v>
      </c>
    </row>
    <row r="9" ht="180.0" customHeight="1">
      <c r="A9" s="33">
        <v>5.0</v>
      </c>
      <c r="B9" s="33" t="s">
        <v>379</v>
      </c>
      <c r="C9" s="33" t="s">
        <v>2107</v>
      </c>
      <c r="D9" s="33" t="s">
        <v>380</v>
      </c>
      <c r="E9" s="33" t="s">
        <v>1902</v>
      </c>
      <c r="F9" s="33" t="s">
        <v>2111</v>
      </c>
      <c r="G9" s="33" t="s">
        <v>2116</v>
      </c>
      <c r="H9" s="33" t="s">
        <v>2091</v>
      </c>
      <c r="I9" s="34" t="s">
        <v>2117</v>
      </c>
      <c r="J9" s="33" t="s">
        <v>2118</v>
      </c>
      <c r="K9" s="33" t="s">
        <v>2096</v>
      </c>
      <c r="L9" s="35">
        <v>15.0</v>
      </c>
      <c r="M9" s="33" t="s">
        <v>1369</v>
      </c>
      <c r="N9" s="33" t="s">
        <v>1371</v>
      </c>
      <c r="O9" s="33" t="s">
        <v>1372</v>
      </c>
      <c r="P9" s="33" t="s">
        <v>1374</v>
      </c>
      <c r="Q9" s="33" t="s">
        <v>1377</v>
      </c>
    </row>
    <row r="10" ht="94.5" customHeight="1">
      <c r="A10" s="33">
        <v>6.0</v>
      </c>
      <c r="B10" s="33" t="s">
        <v>2124</v>
      </c>
      <c r="C10" s="33" t="s">
        <v>2126</v>
      </c>
      <c r="D10" s="33" t="s">
        <v>2127</v>
      </c>
      <c r="E10" s="33" t="s">
        <v>1902</v>
      </c>
      <c r="F10" s="33" t="s">
        <v>2128</v>
      </c>
      <c r="G10" s="33" t="s">
        <v>2129</v>
      </c>
      <c r="H10" s="33" t="s">
        <v>2130</v>
      </c>
      <c r="I10" s="34" t="s">
        <v>2131</v>
      </c>
      <c r="J10" s="33" t="s">
        <v>2135</v>
      </c>
      <c r="K10" s="33" t="s">
        <v>2136</v>
      </c>
      <c r="L10" s="35">
        <v>34.0</v>
      </c>
      <c r="M10" s="33" t="s">
        <v>1352</v>
      </c>
      <c r="N10" s="33" t="s">
        <v>2137</v>
      </c>
      <c r="O10" s="33" t="s">
        <v>1353</v>
      </c>
      <c r="P10" s="33" t="s">
        <v>2139</v>
      </c>
      <c r="Q10" s="33" t="s">
        <v>2141</v>
      </c>
    </row>
    <row r="11" ht="94.5" customHeight="1">
      <c r="A11" s="33">
        <v>7.0</v>
      </c>
      <c r="B11" s="33" t="s">
        <v>2144</v>
      </c>
      <c r="C11" s="33" t="s">
        <v>2148</v>
      </c>
      <c r="D11" s="33" t="s">
        <v>2149</v>
      </c>
      <c r="E11" s="33" t="s">
        <v>1902</v>
      </c>
      <c r="F11" s="33" t="s">
        <v>2152</v>
      </c>
      <c r="G11" s="33" t="s">
        <v>2154</v>
      </c>
      <c r="H11" s="33" t="s">
        <v>2130</v>
      </c>
      <c r="I11" s="34" t="s">
        <v>2155</v>
      </c>
      <c r="J11" s="33" t="s">
        <v>2158</v>
      </c>
      <c r="K11" s="33" t="s">
        <v>2136</v>
      </c>
      <c r="L11" s="35">
        <v>12.0</v>
      </c>
      <c r="M11" s="33" t="s">
        <v>2159</v>
      </c>
      <c r="N11" s="33" t="s">
        <v>2137</v>
      </c>
      <c r="O11" s="33" t="s">
        <v>1290</v>
      </c>
      <c r="P11" s="33" t="s">
        <v>2160</v>
      </c>
      <c r="Q11" s="33" t="s">
        <v>2161</v>
      </c>
    </row>
    <row r="12" ht="94.5" customHeight="1">
      <c r="A12" s="33">
        <v>8.0</v>
      </c>
      <c r="B12" s="33" t="s">
        <v>2162</v>
      </c>
      <c r="C12" s="33" t="s">
        <v>2163</v>
      </c>
      <c r="D12" s="33" t="s">
        <v>2164</v>
      </c>
      <c r="E12" s="33" t="s">
        <v>1902</v>
      </c>
      <c r="F12" s="33" t="s">
        <v>2128</v>
      </c>
      <c r="G12" s="33" t="s">
        <v>2165</v>
      </c>
      <c r="H12" s="33" t="s">
        <v>2130</v>
      </c>
      <c r="I12" s="34" t="s">
        <v>2166</v>
      </c>
      <c r="J12" s="33" t="s">
        <v>2167</v>
      </c>
      <c r="K12" s="33" t="s">
        <v>2136</v>
      </c>
      <c r="L12" s="35">
        <v>34.0</v>
      </c>
      <c r="M12" s="33" t="s">
        <v>1352</v>
      </c>
      <c r="N12" s="33" t="s">
        <v>2137</v>
      </c>
      <c r="O12" s="33" t="s">
        <v>1353</v>
      </c>
      <c r="P12" s="33" t="s">
        <v>2169</v>
      </c>
      <c r="Q12" s="33" t="s">
        <v>2141</v>
      </c>
    </row>
    <row r="13" ht="94.5" customHeight="1">
      <c r="A13" s="33">
        <v>9.0</v>
      </c>
      <c r="B13" s="33" t="s">
        <v>2171</v>
      </c>
      <c r="C13" s="33" t="s">
        <v>2173</v>
      </c>
      <c r="D13" s="33" t="s">
        <v>2174</v>
      </c>
      <c r="E13" s="33" t="s">
        <v>1902</v>
      </c>
      <c r="F13" s="33" t="s">
        <v>2175</v>
      </c>
      <c r="G13" s="33" t="s">
        <v>2176</v>
      </c>
      <c r="H13" s="33" t="s">
        <v>2130</v>
      </c>
      <c r="I13" s="34" t="s">
        <v>2178</v>
      </c>
      <c r="J13" s="33" t="s">
        <v>2180</v>
      </c>
      <c r="K13" s="33" t="s">
        <v>2136</v>
      </c>
      <c r="L13" s="35">
        <v>12.0</v>
      </c>
      <c r="M13" s="33" t="s">
        <v>2159</v>
      </c>
      <c r="N13" s="33" t="s">
        <v>2137</v>
      </c>
      <c r="O13" s="33" t="s">
        <v>1290</v>
      </c>
      <c r="P13" s="33" t="s">
        <v>2160</v>
      </c>
      <c r="Q13" s="33" t="s">
        <v>2161</v>
      </c>
    </row>
    <row r="14" ht="94.5" customHeight="1">
      <c r="A14" s="38">
        <v>10.0</v>
      </c>
      <c r="B14" s="38" t="s">
        <v>2188</v>
      </c>
      <c r="C14" s="38" t="s">
        <v>2191</v>
      </c>
      <c r="D14" s="38" t="s">
        <v>2193</v>
      </c>
      <c r="E14" s="38" t="s">
        <v>2195</v>
      </c>
      <c r="F14" s="38" t="s">
        <v>2198</v>
      </c>
      <c r="G14" s="38" t="s">
        <v>2200</v>
      </c>
      <c r="H14" s="38" t="s">
        <v>2201</v>
      </c>
      <c r="I14" s="39" t="s">
        <v>2203</v>
      </c>
      <c r="J14" s="38" t="s">
        <v>2204</v>
      </c>
      <c r="K14" s="38" t="s">
        <v>2136</v>
      </c>
      <c r="L14" s="40">
        <v>8.0</v>
      </c>
      <c r="M14" s="38" t="s">
        <v>2205</v>
      </c>
      <c r="N14" s="38" t="s">
        <v>2206</v>
      </c>
      <c r="O14" s="38" t="s">
        <v>1290</v>
      </c>
      <c r="P14" s="38" t="s">
        <v>2208</v>
      </c>
      <c r="Q14" s="38" t="s">
        <v>2209</v>
      </c>
    </row>
    <row r="15" ht="150.0" customHeight="1">
      <c r="A15" s="33">
        <v>11.0</v>
      </c>
      <c r="B15" s="33" t="s">
        <v>2102</v>
      </c>
      <c r="C15" s="33" t="s">
        <v>2213</v>
      </c>
      <c r="D15" s="33" t="s">
        <v>2104</v>
      </c>
      <c r="E15" s="33" t="s">
        <v>1902</v>
      </c>
      <c r="F15" s="33" t="s">
        <v>2215</v>
      </c>
      <c r="G15" s="33" t="s">
        <v>2218</v>
      </c>
      <c r="H15" s="33" t="s">
        <v>2220</v>
      </c>
      <c r="I15" s="34" t="s">
        <v>2221</v>
      </c>
      <c r="J15" s="33" t="s">
        <v>2227</v>
      </c>
      <c r="K15" s="33" t="s">
        <v>2229</v>
      </c>
      <c r="L15" s="35">
        <v>54.0</v>
      </c>
      <c r="M15" s="33" t="s">
        <v>1545</v>
      </c>
      <c r="N15" s="33" t="s">
        <v>2146</v>
      </c>
      <c r="O15" s="33" t="s">
        <v>2151</v>
      </c>
      <c r="P15" s="33" t="s">
        <v>1554</v>
      </c>
      <c r="Q15" s="33" t="s">
        <v>1557</v>
      </c>
    </row>
    <row r="16" ht="94.5" customHeight="1">
      <c r="A16" s="33">
        <v>12.0</v>
      </c>
      <c r="B16" s="33" t="s">
        <v>2235</v>
      </c>
      <c r="C16" s="33" t="s">
        <v>2236</v>
      </c>
      <c r="D16" s="33" t="s">
        <v>2237</v>
      </c>
      <c r="E16" s="33" t="s">
        <v>1902</v>
      </c>
      <c r="F16" s="33" t="s">
        <v>2128</v>
      </c>
      <c r="G16" s="33" t="s">
        <v>2239</v>
      </c>
      <c r="H16" s="33" t="s">
        <v>2130</v>
      </c>
      <c r="I16" s="34" t="s">
        <v>2241</v>
      </c>
      <c r="J16" s="33" t="s">
        <v>2244</v>
      </c>
      <c r="K16" s="33" t="s">
        <v>2136</v>
      </c>
      <c r="L16" s="35">
        <v>42.0</v>
      </c>
      <c r="M16" s="33" t="s">
        <v>2245</v>
      </c>
      <c r="N16" s="33" t="s">
        <v>2137</v>
      </c>
      <c r="O16" s="33" t="s">
        <v>2246</v>
      </c>
      <c r="P16" s="33" t="s">
        <v>2247</v>
      </c>
      <c r="Q16" s="33" t="s">
        <v>2248</v>
      </c>
    </row>
    <row r="17" ht="94.5" customHeight="1">
      <c r="A17" s="33">
        <v>13.0</v>
      </c>
      <c r="B17" s="33" t="s">
        <v>2250</v>
      </c>
      <c r="C17" s="33" t="s">
        <v>2251</v>
      </c>
      <c r="D17" s="33" t="s">
        <v>2252</v>
      </c>
      <c r="E17" s="33" t="s">
        <v>1902</v>
      </c>
      <c r="F17" s="33" t="s">
        <v>2257</v>
      </c>
      <c r="G17" s="33" t="s">
        <v>2258</v>
      </c>
      <c r="H17" s="33" t="s">
        <v>2130</v>
      </c>
      <c r="I17" s="34" t="s">
        <v>2263</v>
      </c>
      <c r="J17" s="33" t="s">
        <v>2266</v>
      </c>
      <c r="K17" s="33" t="s">
        <v>2136</v>
      </c>
      <c r="L17" s="35">
        <v>42.0</v>
      </c>
      <c r="M17" s="33" t="s">
        <v>2245</v>
      </c>
      <c r="N17" s="33" t="s">
        <v>2137</v>
      </c>
      <c r="O17" s="33" t="s">
        <v>1320</v>
      </c>
      <c r="P17" s="33" t="s">
        <v>2268</v>
      </c>
      <c r="Q17" s="33" t="s">
        <v>2248</v>
      </c>
    </row>
    <row r="18" ht="126.0" customHeight="1">
      <c r="A18" s="33">
        <v>14.0</v>
      </c>
      <c r="B18" s="33" t="s">
        <v>2269</v>
      </c>
      <c r="C18" s="33" t="s">
        <v>2270</v>
      </c>
      <c r="D18" s="33" t="s">
        <v>2271</v>
      </c>
      <c r="E18" s="33" t="s">
        <v>1902</v>
      </c>
      <c r="F18" s="33" t="s">
        <v>2272</v>
      </c>
      <c r="G18" s="33" t="s">
        <v>2274</v>
      </c>
      <c r="H18" s="33" t="s">
        <v>2130</v>
      </c>
      <c r="I18" s="34" t="s">
        <v>2275</v>
      </c>
      <c r="J18" s="33" t="s">
        <v>2319</v>
      </c>
      <c r="K18" s="33" t="s">
        <v>2136</v>
      </c>
      <c r="L18" s="35">
        <v>42.0</v>
      </c>
      <c r="M18" s="33" t="s">
        <v>2245</v>
      </c>
      <c r="N18" s="33" t="s">
        <v>2321</v>
      </c>
      <c r="O18" s="33" t="s">
        <v>2246</v>
      </c>
      <c r="P18" s="33" t="s">
        <v>2325</v>
      </c>
      <c r="Q18" s="33" t="s">
        <v>2326</v>
      </c>
    </row>
    <row r="19" ht="94.5" customHeight="1">
      <c r="A19" s="33">
        <v>15.0</v>
      </c>
      <c r="B19" s="33" t="s">
        <v>2328</v>
      </c>
      <c r="C19" s="33" t="s">
        <v>2330</v>
      </c>
      <c r="D19" s="33" t="s">
        <v>2331</v>
      </c>
      <c r="E19" s="33" t="s">
        <v>1902</v>
      </c>
      <c r="F19" s="33" t="s">
        <v>2128</v>
      </c>
      <c r="G19" s="33" t="s">
        <v>2333</v>
      </c>
      <c r="H19" s="33" t="s">
        <v>2130</v>
      </c>
      <c r="I19" s="34" t="s">
        <v>2337</v>
      </c>
      <c r="J19" s="33" t="s">
        <v>2341</v>
      </c>
      <c r="K19" s="33" t="s">
        <v>2136</v>
      </c>
      <c r="L19" s="35">
        <v>34.0</v>
      </c>
      <c r="M19" s="33" t="s">
        <v>1352</v>
      </c>
      <c r="N19" s="33" t="s">
        <v>2137</v>
      </c>
      <c r="O19" s="33" t="s">
        <v>1353</v>
      </c>
      <c r="P19" s="33" t="s">
        <v>2343</v>
      </c>
      <c r="Q19" s="33" t="s">
        <v>2141</v>
      </c>
    </row>
    <row r="20" ht="94.5" customHeight="1">
      <c r="A20" s="33">
        <v>16.0</v>
      </c>
      <c r="B20" s="33" t="s">
        <v>47</v>
      </c>
      <c r="C20" s="33" t="s">
        <v>2346</v>
      </c>
      <c r="D20" s="33" t="s">
        <v>48</v>
      </c>
      <c r="E20" s="33" t="s">
        <v>1902</v>
      </c>
      <c r="F20" s="33" t="s">
        <v>2347</v>
      </c>
      <c r="G20" s="33" t="s">
        <v>2348</v>
      </c>
      <c r="H20" s="33" t="s">
        <v>2349</v>
      </c>
      <c r="I20" s="34" t="s">
        <v>2350</v>
      </c>
      <c r="J20" s="33" t="s">
        <v>2351</v>
      </c>
      <c r="K20" s="33" t="s">
        <v>2352</v>
      </c>
      <c r="L20" s="35">
        <v>38.0</v>
      </c>
      <c r="M20" s="33" t="s">
        <v>2353</v>
      </c>
      <c r="N20" s="33" t="s">
        <v>2354</v>
      </c>
      <c r="O20" s="33" t="s">
        <v>2356</v>
      </c>
      <c r="P20" s="33" t="s">
        <v>2357</v>
      </c>
      <c r="Q20" s="33" t="s">
        <v>2358</v>
      </c>
    </row>
    <row r="21" ht="94.5" customHeight="1">
      <c r="A21" s="33">
        <v>17.0</v>
      </c>
      <c r="B21" s="33" t="s">
        <v>136</v>
      </c>
      <c r="C21" s="33" t="s">
        <v>2359</v>
      </c>
      <c r="D21" s="33" t="s">
        <v>138</v>
      </c>
      <c r="E21" s="33" t="s">
        <v>1902</v>
      </c>
      <c r="F21" s="33" t="s">
        <v>2360</v>
      </c>
      <c r="G21" s="33" t="s">
        <v>140</v>
      </c>
      <c r="H21" s="33" t="s">
        <v>2130</v>
      </c>
      <c r="I21" s="34" t="s">
        <v>2361</v>
      </c>
      <c r="J21" s="33" t="s">
        <v>165</v>
      </c>
      <c r="K21" s="33" t="s">
        <v>2136</v>
      </c>
      <c r="L21" s="35">
        <v>37.0</v>
      </c>
      <c r="M21" s="33" t="s">
        <v>1437</v>
      </c>
      <c r="N21" s="33" t="s">
        <v>2387</v>
      </c>
      <c r="O21" s="33" t="s">
        <v>1405</v>
      </c>
      <c r="P21" s="33" t="s">
        <v>2389</v>
      </c>
      <c r="Q21" s="33" t="s">
        <v>2390</v>
      </c>
    </row>
    <row r="22" ht="94.5" customHeight="1">
      <c r="A22" s="33">
        <v>18.0</v>
      </c>
      <c r="B22" s="33" t="s">
        <v>558</v>
      </c>
      <c r="C22" s="33" t="s">
        <v>2393</v>
      </c>
      <c r="D22" s="33" t="s">
        <v>559</v>
      </c>
      <c r="E22" s="33" t="s">
        <v>1902</v>
      </c>
      <c r="F22" s="33" t="s">
        <v>2128</v>
      </c>
      <c r="G22" s="33" t="s">
        <v>34</v>
      </c>
      <c r="H22" s="33" t="s">
        <v>2130</v>
      </c>
      <c r="I22" s="34" t="s">
        <v>2394</v>
      </c>
      <c r="J22" s="33" t="s">
        <v>2396</v>
      </c>
      <c r="K22" s="33" t="s">
        <v>2136</v>
      </c>
      <c r="L22" s="35">
        <v>34.0</v>
      </c>
      <c r="M22" s="33" t="s">
        <v>1352</v>
      </c>
      <c r="N22" s="33" t="s">
        <v>34</v>
      </c>
      <c r="O22" s="33" t="s">
        <v>2398</v>
      </c>
      <c r="P22" s="33" t="s">
        <v>2400</v>
      </c>
      <c r="Q22" s="33" t="s">
        <v>2141</v>
      </c>
    </row>
    <row r="23" ht="94.5" customHeight="1">
      <c r="A23" s="33">
        <v>19.0</v>
      </c>
      <c r="B23" s="33" t="s">
        <v>80</v>
      </c>
      <c r="C23" s="33" t="s">
        <v>2402</v>
      </c>
      <c r="D23" s="33" t="s">
        <v>81</v>
      </c>
      <c r="E23" s="33" t="s">
        <v>1902</v>
      </c>
      <c r="F23" s="33" t="s">
        <v>2404</v>
      </c>
      <c r="G23" s="33" t="s">
        <v>84</v>
      </c>
      <c r="H23" s="33" t="s">
        <v>2130</v>
      </c>
      <c r="I23" s="34" t="s">
        <v>2405</v>
      </c>
      <c r="J23" s="33" t="s">
        <v>94</v>
      </c>
      <c r="K23" s="33" t="s">
        <v>2136</v>
      </c>
      <c r="L23" s="35">
        <v>37.0</v>
      </c>
      <c r="M23" s="33" t="s">
        <v>1437</v>
      </c>
      <c r="N23" s="33" t="s">
        <v>2387</v>
      </c>
      <c r="O23" s="33" t="s">
        <v>1405</v>
      </c>
      <c r="P23" s="33" t="s">
        <v>2408</v>
      </c>
      <c r="Q23" s="33" t="s">
        <v>2409</v>
      </c>
    </row>
    <row r="24" ht="94.5" customHeight="1">
      <c r="A24" s="33">
        <v>20.0</v>
      </c>
      <c r="B24" s="33" t="s">
        <v>95</v>
      </c>
      <c r="C24" s="33" t="s">
        <v>2411</v>
      </c>
      <c r="D24" s="33" t="s">
        <v>96</v>
      </c>
      <c r="E24" s="33" t="s">
        <v>1902</v>
      </c>
      <c r="F24" s="33" t="s">
        <v>2404</v>
      </c>
      <c r="G24" s="33" t="s">
        <v>99</v>
      </c>
      <c r="H24" s="33" t="s">
        <v>2130</v>
      </c>
      <c r="I24" s="34" t="s">
        <v>2413</v>
      </c>
      <c r="J24" s="33" t="s">
        <v>2414</v>
      </c>
      <c r="K24" s="33" t="s">
        <v>2136</v>
      </c>
      <c r="L24" s="35">
        <v>37.0</v>
      </c>
      <c r="M24" s="33" t="s">
        <v>1437</v>
      </c>
      <c r="N24" s="33" t="s">
        <v>2387</v>
      </c>
      <c r="O24" s="33" t="s">
        <v>1405</v>
      </c>
      <c r="P24" s="33" t="s">
        <v>2416</v>
      </c>
      <c r="Q24" s="33" t="s">
        <v>2417</v>
      </c>
    </row>
    <row r="25" ht="94.5" customHeight="1">
      <c r="A25" s="33">
        <v>21.0</v>
      </c>
      <c r="B25" s="33" t="s">
        <v>182</v>
      </c>
      <c r="C25" s="33" t="s">
        <v>2428</v>
      </c>
      <c r="D25" s="33" t="s">
        <v>184</v>
      </c>
      <c r="E25" s="33" t="s">
        <v>1902</v>
      </c>
      <c r="F25" s="33" t="s">
        <v>2442</v>
      </c>
      <c r="G25" s="33" t="s">
        <v>2475</v>
      </c>
      <c r="H25" s="33" t="s">
        <v>2130</v>
      </c>
      <c r="I25" s="34" t="s">
        <v>2476</v>
      </c>
      <c r="J25" s="33" t="s">
        <v>2505</v>
      </c>
      <c r="K25" s="33" t="s">
        <v>2510</v>
      </c>
      <c r="L25" s="35">
        <v>37.0</v>
      </c>
      <c r="M25" s="33" t="s">
        <v>1437</v>
      </c>
      <c r="N25" s="33" t="s">
        <v>2513</v>
      </c>
      <c r="O25" s="33" t="s">
        <v>1405</v>
      </c>
      <c r="P25" s="33" t="s">
        <v>2516</v>
      </c>
      <c r="Q25" s="33" t="s">
        <v>2517</v>
      </c>
    </row>
    <row r="26" ht="150.0" customHeight="1">
      <c r="A26" s="33">
        <v>22.0</v>
      </c>
      <c r="B26" s="33" t="s">
        <v>726</v>
      </c>
      <c r="C26" s="33" t="s">
        <v>2524</v>
      </c>
      <c r="D26" s="33" t="s">
        <v>727</v>
      </c>
      <c r="E26" s="33" t="s">
        <v>1902</v>
      </c>
      <c r="F26" s="33" t="s">
        <v>2525</v>
      </c>
      <c r="G26" s="33" t="s">
        <v>2534</v>
      </c>
      <c r="H26" s="33" t="s">
        <v>2535</v>
      </c>
      <c r="I26" s="34" t="s">
        <v>2537</v>
      </c>
      <c r="J26" s="33" t="s">
        <v>2543</v>
      </c>
      <c r="K26" s="33" t="s">
        <v>2544</v>
      </c>
      <c r="L26" s="35">
        <v>54.0</v>
      </c>
      <c r="M26" s="33" t="s">
        <v>2455</v>
      </c>
      <c r="N26" s="33" t="s">
        <v>2457</v>
      </c>
      <c r="O26" s="33" t="s">
        <v>2459</v>
      </c>
      <c r="P26" s="33" t="s">
        <v>2460</v>
      </c>
      <c r="Q26" s="33" t="s">
        <v>2461</v>
      </c>
    </row>
    <row r="27" ht="94.5" customHeight="1">
      <c r="A27" s="33">
        <v>23.0</v>
      </c>
      <c r="B27" s="33" t="s">
        <v>2550</v>
      </c>
      <c r="C27" s="33" t="s">
        <v>2551</v>
      </c>
      <c r="D27" s="33" t="s">
        <v>2552</v>
      </c>
      <c r="E27" s="33" t="s">
        <v>1902</v>
      </c>
      <c r="F27" s="33" t="s">
        <v>2554</v>
      </c>
      <c r="G27" s="33" t="s">
        <v>2555</v>
      </c>
      <c r="H27" s="33" t="s">
        <v>2130</v>
      </c>
      <c r="I27" s="34" t="s">
        <v>2556</v>
      </c>
      <c r="J27" s="33" t="s">
        <v>2558</v>
      </c>
      <c r="K27" s="33" t="s">
        <v>2136</v>
      </c>
      <c r="L27" s="35">
        <v>34.0</v>
      </c>
      <c r="M27" s="33" t="s">
        <v>1352</v>
      </c>
      <c r="N27" s="33" t="s">
        <v>2137</v>
      </c>
      <c r="O27" s="33" t="s">
        <v>1353</v>
      </c>
      <c r="P27" s="33" t="s">
        <v>2560</v>
      </c>
      <c r="Q27" s="33" t="s">
        <v>2141</v>
      </c>
    </row>
    <row r="28" ht="94.5" customHeight="1">
      <c r="A28" s="33">
        <v>24.0</v>
      </c>
      <c r="B28" s="33" t="s">
        <v>757</v>
      </c>
      <c r="C28" s="33" t="s">
        <v>2562</v>
      </c>
      <c r="D28" s="33" t="s">
        <v>2563</v>
      </c>
      <c r="E28" s="33" t="s">
        <v>1902</v>
      </c>
      <c r="F28" s="33" t="s">
        <v>2566</v>
      </c>
      <c r="G28" s="33" t="s">
        <v>2579</v>
      </c>
      <c r="H28" s="33" t="s">
        <v>2130</v>
      </c>
      <c r="I28" s="34" t="s">
        <v>2582</v>
      </c>
      <c r="J28" s="33" t="s">
        <v>2588</v>
      </c>
      <c r="K28" s="33" t="s">
        <v>2589</v>
      </c>
      <c r="L28" s="35">
        <v>12.0</v>
      </c>
      <c r="M28" s="33" t="s">
        <v>2159</v>
      </c>
      <c r="N28" s="33" t="s">
        <v>2137</v>
      </c>
      <c r="O28" s="33" t="s">
        <v>1290</v>
      </c>
      <c r="P28" s="33" t="s">
        <v>2160</v>
      </c>
      <c r="Q28" s="33" t="s">
        <v>2161</v>
      </c>
    </row>
    <row r="29" ht="94.5" customHeight="1">
      <c r="A29" s="33">
        <v>25.0</v>
      </c>
      <c r="B29" s="33" t="s">
        <v>112</v>
      </c>
      <c r="C29" s="33" t="s">
        <v>2597</v>
      </c>
      <c r="D29" s="33" t="s">
        <v>113</v>
      </c>
      <c r="E29" s="33" t="s">
        <v>1902</v>
      </c>
      <c r="F29" s="33" t="s">
        <v>2607</v>
      </c>
      <c r="G29" s="33" t="s">
        <v>2615</v>
      </c>
      <c r="H29" s="33" t="s">
        <v>2130</v>
      </c>
      <c r="I29" s="34" t="s">
        <v>2618</v>
      </c>
      <c r="J29" s="33" t="s">
        <v>2630</v>
      </c>
      <c r="K29" s="33" t="s">
        <v>2136</v>
      </c>
      <c r="L29" s="35">
        <v>37.0</v>
      </c>
      <c r="M29" s="33" t="s">
        <v>1437</v>
      </c>
      <c r="N29" s="33" t="s">
        <v>2633</v>
      </c>
      <c r="O29" s="33" t="s">
        <v>1405</v>
      </c>
      <c r="P29" s="33" t="s">
        <v>2597</v>
      </c>
      <c r="Q29" s="33" t="s">
        <v>1355</v>
      </c>
    </row>
    <row r="30" ht="94.5" customHeight="1">
      <c r="A30" s="33">
        <v>26.0</v>
      </c>
      <c r="B30" s="33" t="s">
        <v>498</v>
      </c>
      <c r="C30" s="33" t="s">
        <v>2641</v>
      </c>
      <c r="D30" s="33" t="s">
        <v>500</v>
      </c>
      <c r="E30" s="33" t="s">
        <v>1902</v>
      </c>
      <c r="F30" s="33" t="s">
        <v>2175</v>
      </c>
      <c r="G30" s="33" t="s">
        <v>34</v>
      </c>
      <c r="H30" s="33" t="s">
        <v>2130</v>
      </c>
      <c r="I30" s="34" t="s">
        <v>2645</v>
      </c>
      <c r="J30" s="33" t="s">
        <v>2647</v>
      </c>
      <c r="K30" s="33" t="s">
        <v>2136</v>
      </c>
      <c r="L30" s="35">
        <v>34.0</v>
      </c>
      <c r="M30" s="33" t="s">
        <v>1352</v>
      </c>
      <c r="N30" s="33" t="s">
        <v>34</v>
      </c>
      <c r="O30" s="33" t="s">
        <v>2398</v>
      </c>
      <c r="P30" s="33" t="s">
        <v>2641</v>
      </c>
      <c r="Q30" s="33" t="s">
        <v>1355</v>
      </c>
    </row>
    <row r="31" ht="94.5" customHeight="1">
      <c r="A31" s="33">
        <v>27.0</v>
      </c>
      <c r="B31" s="33" t="s">
        <v>529</v>
      </c>
      <c r="C31" s="33" t="s">
        <v>2562</v>
      </c>
      <c r="D31" s="33" t="s">
        <v>531</v>
      </c>
      <c r="E31" s="33" t="s">
        <v>1902</v>
      </c>
      <c r="F31" s="33" t="s">
        <v>2659</v>
      </c>
      <c r="G31" s="33" t="s">
        <v>2579</v>
      </c>
      <c r="H31" s="33" t="s">
        <v>2130</v>
      </c>
      <c r="I31" s="34" t="s">
        <v>2667</v>
      </c>
      <c r="J31" s="33" t="s">
        <v>2588</v>
      </c>
      <c r="K31" s="33" t="s">
        <v>2589</v>
      </c>
      <c r="L31" s="35">
        <v>34.0</v>
      </c>
      <c r="M31" s="33" t="s">
        <v>1352</v>
      </c>
      <c r="N31" s="33" t="s">
        <v>2674</v>
      </c>
      <c r="O31" s="33" t="s">
        <v>2398</v>
      </c>
      <c r="P31" s="33" t="s">
        <v>2562</v>
      </c>
      <c r="Q31" s="33" t="s">
        <v>1355</v>
      </c>
    </row>
    <row r="32" ht="94.5" customHeight="1">
      <c r="A32" s="33">
        <v>28.0</v>
      </c>
      <c r="B32" s="33" t="s">
        <v>538</v>
      </c>
      <c r="C32" s="33" t="s">
        <v>2562</v>
      </c>
      <c r="D32" s="33" t="s">
        <v>547</v>
      </c>
      <c r="E32" s="33" t="s">
        <v>1902</v>
      </c>
      <c r="F32" s="33" t="s">
        <v>2659</v>
      </c>
      <c r="G32" s="33" t="s">
        <v>2579</v>
      </c>
      <c r="H32" s="33" t="s">
        <v>2130</v>
      </c>
      <c r="I32" s="34" t="s">
        <v>2682</v>
      </c>
      <c r="J32" s="33" t="s">
        <v>2588</v>
      </c>
      <c r="K32" s="33" t="s">
        <v>2589</v>
      </c>
      <c r="L32" s="35">
        <v>37.0</v>
      </c>
      <c r="M32" s="33" t="s">
        <v>1437</v>
      </c>
      <c r="N32" s="33" t="s">
        <v>2690</v>
      </c>
      <c r="O32" s="33" t="s">
        <v>1405</v>
      </c>
      <c r="P32" s="33" t="s">
        <v>2562</v>
      </c>
      <c r="Q32" s="33" t="s">
        <v>1355</v>
      </c>
    </row>
    <row r="33" ht="180.0" customHeight="1">
      <c r="A33" s="33">
        <v>29.0</v>
      </c>
      <c r="B33" s="33" t="s">
        <v>1344</v>
      </c>
      <c r="C33" s="33" t="s">
        <v>2107</v>
      </c>
      <c r="D33" s="33" t="s">
        <v>1345</v>
      </c>
      <c r="E33" s="33" t="s">
        <v>1902</v>
      </c>
      <c r="F33" s="33" t="s">
        <v>2111</v>
      </c>
      <c r="G33" s="33" t="s">
        <v>2116</v>
      </c>
      <c r="H33" s="33" t="s">
        <v>2718</v>
      </c>
      <c r="I33" s="34" t="s">
        <v>2721</v>
      </c>
      <c r="J33" s="33" t="s">
        <v>2118</v>
      </c>
      <c r="K33" s="33" t="s">
        <v>2096</v>
      </c>
      <c r="L33" s="35">
        <v>15.0</v>
      </c>
      <c r="M33" s="33" t="s">
        <v>1369</v>
      </c>
      <c r="N33" s="33" t="s">
        <v>1371</v>
      </c>
      <c r="O33" s="33" t="s">
        <v>1372</v>
      </c>
      <c r="P33" s="33" t="s">
        <v>1374</v>
      </c>
      <c r="Q33" s="33" t="s">
        <v>1377</v>
      </c>
    </row>
    <row r="34" ht="94.5" customHeight="1">
      <c r="A34" s="38">
        <v>30.0</v>
      </c>
      <c r="B34" s="38" t="s">
        <v>1988</v>
      </c>
      <c r="C34" s="38" t="s">
        <v>2725</v>
      </c>
      <c r="D34" s="38" t="s">
        <v>1990</v>
      </c>
      <c r="E34" s="38" t="s">
        <v>2195</v>
      </c>
      <c r="F34" s="38" t="s">
        <v>2726</v>
      </c>
      <c r="G34" s="38" t="s">
        <v>2729</v>
      </c>
      <c r="H34" s="38" t="s">
        <v>2730</v>
      </c>
      <c r="I34" s="39" t="s">
        <v>2734</v>
      </c>
      <c r="J34" s="38" t="s">
        <v>2736</v>
      </c>
      <c r="K34" s="38" t="s">
        <v>2737</v>
      </c>
      <c r="L34" s="40">
        <v>15.0</v>
      </c>
      <c r="M34" s="38" t="s">
        <v>1888</v>
      </c>
      <c r="N34" s="38" t="s">
        <v>1892</v>
      </c>
      <c r="O34" s="38" t="s">
        <v>2014</v>
      </c>
      <c r="P34" s="38" t="s">
        <v>1898</v>
      </c>
      <c r="Q34" s="38" t="s">
        <v>1899</v>
      </c>
    </row>
    <row r="35" ht="94.5" customHeight="1">
      <c r="A35" s="38">
        <v>31.0</v>
      </c>
      <c r="B35" s="38" t="s">
        <v>609</v>
      </c>
      <c r="C35" s="38" t="s">
        <v>2739</v>
      </c>
      <c r="D35" s="38" t="s">
        <v>1782</v>
      </c>
      <c r="E35" s="38" t="s">
        <v>2195</v>
      </c>
      <c r="F35" s="38" t="s">
        <v>2740</v>
      </c>
      <c r="G35" s="38" t="s">
        <v>2741</v>
      </c>
      <c r="H35" s="38" t="s">
        <v>2730</v>
      </c>
      <c r="I35" s="39" t="s">
        <v>2744</v>
      </c>
      <c r="J35" s="38" t="s">
        <v>2747</v>
      </c>
      <c r="K35" s="38" t="s">
        <v>2136</v>
      </c>
      <c r="L35" s="40">
        <v>15.0</v>
      </c>
      <c r="M35" s="38" t="s">
        <v>1888</v>
      </c>
      <c r="N35" s="38" t="s">
        <v>1892</v>
      </c>
      <c r="O35" s="38" t="s">
        <v>1895</v>
      </c>
      <c r="P35" s="38" t="s">
        <v>1898</v>
      </c>
      <c r="Q35" s="38" t="s">
        <v>1899</v>
      </c>
    </row>
    <row r="36" ht="94.5" customHeight="1">
      <c r="A36" s="33">
        <v>32.0</v>
      </c>
      <c r="B36" s="33" t="s">
        <v>64</v>
      </c>
      <c r="C36" s="33" t="s">
        <v>2751</v>
      </c>
      <c r="D36" s="33" t="s">
        <v>66</v>
      </c>
      <c r="E36" s="33" t="s">
        <v>1902</v>
      </c>
      <c r="F36" s="33" t="s">
        <v>2128</v>
      </c>
      <c r="G36" s="33" t="s">
        <v>2752</v>
      </c>
      <c r="H36" s="33" t="s">
        <v>2130</v>
      </c>
      <c r="I36" s="34" t="s">
        <v>2755</v>
      </c>
      <c r="J36" s="33" t="s">
        <v>86</v>
      </c>
      <c r="K36" s="33" t="s">
        <v>2136</v>
      </c>
      <c r="L36" s="35">
        <v>37.0</v>
      </c>
      <c r="M36" s="33" t="s">
        <v>1437</v>
      </c>
      <c r="N36" s="33" t="s">
        <v>2756</v>
      </c>
      <c r="O36" s="33" t="s">
        <v>1405</v>
      </c>
      <c r="P36" s="33" t="s">
        <v>2757</v>
      </c>
      <c r="Q36" s="33" t="s">
        <v>2758</v>
      </c>
    </row>
    <row r="37" ht="94.5" customHeight="1">
      <c r="A37" s="38">
        <v>33.0</v>
      </c>
      <c r="B37" s="38" t="s">
        <v>1901</v>
      </c>
      <c r="C37" s="38" t="s">
        <v>2759</v>
      </c>
      <c r="D37" s="38" t="s">
        <v>1904</v>
      </c>
      <c r="E37" s="38" t="s">
        <v>2195</v>
      </c>
      <c r="F37" s="38" t="s">
        <v>2762</v>
      </c>
      <c r="G37" s="38" t="s">
        <v>2225</v>
      </c>
      <c r="H37" s="38" t="s">
        <v>2763</v>
      </c>
      <c r="I37" s="39" t="s">
        <v>2766</v>
      </c>
      <c r="J37" s="38" t="s">
        <v>2768</v>
      </c>
      <c r="K37" s="38" t="s">
        <v>2136</v>
      </c>
      <c r="L37" s="40">
        <v>15.0</v>
      </c>
      <c r="M37" s="38" t="s">
        <v>1921</v>
      </c>
      <c r="N37" s="38" t="s">
        <v>1922</v>
      </c>
      <c r="O37" s="38" t="s">
        <v>1923</v>
      </c>
      <c r="P37" s="38" t="s">
        <v>1926</v>
      </c>
      <c r="Q37" s="38" t="s">
        <v>1928</v>
      </c>
    </row>
    <row r="38" ht="210.0" customHeight="1">
      <c r="A38" s="38">
        <v>34.0</v>
      </c>
      <c r="B38" s="38" t="s">
        <v>1933</v>
      </c>
      <c r="C38" s="38" t="s">
        <v>2778</v>
      </c>
      <c r="D38" s="38" t="s">
        <v>1936</v>
      </c>
      <c r="E38" s="38" t="s">
        <v>2195</v>
      </c>
      <c r="F38" s="38" t="s">
        <v>2780</v>
      </c>
      <c r="G38" s="38" t="s">
        <v>2255</v>
      </c>
      <c r="H38" s="38" t="s">
        <v>2782</v>
      </c>
      <c r="I38" s="39" t="s">
        <v>2783</v>
      </c>
      <c r="J38" s="38" t="s">
        <v>2786</v>
      </c>
      <c r="K38" s="38" t="s">
        <v>2136</v>
      </c>
      <c r="L38" s="40">
        <v>15.0</v>
      </c>
      <c r="M38" s="38" t="s">
        <v>1977</v>
      </c>
      <c r="N38" s="38" t="s">
        <v>1978</v>
      </c>
      <c r="O38" s="38" t="s">
        <v>1980</v>
      </c>
      <c r="P38" s="38" t="s">
        <v>1983</v>
      </c>
      <c r="Q38" s="38" t="s">
        <v>1984</v>
      </c>
    </row>
    <row r="39" ht="94.5" customHeight="1">
      <c r="A39" s="33">
        <v>35.0</v>
      </c>
      <c r="B39" s="33" t="s">
        <v>2788</v>
      </c>
      <c r="C39" s="33" t="s">
        <v>2790</v>
      </c>
      <c r="D39" s="33" t="s">
        <v>2791</v>
      </c>
      <c r="E39" s="33" t="s">
        <v>1902</v>
      </c>
      <c r="F39" s="33" t="s">
        <v>2128</v>
      </c>
      <c r="G39" s="33" t="s">
        <v>2792</v>
      </c>
      <c r="H39" s="33" t="s">
        <v>2130</v>
      </c>
      <c r="I39" s="34" t="s">
        <v>2793</v>
      </c>
      <c r="J39" s="33" t="s">
        <v>2794</v>
      </c>
      <c r="K39" s="33" t="s">
        <v>2136</v>
      </c>
      <c r="L39" s="35">
        <v>42.0</v>
      </c>
      <c r="M39" s="33" t="s">
        <v>2245</v>
      </c>
      <c r="N39" s="33" t="s">
        <v>2137</v>
      </c>
      <c r="O39" s="33" t="s">
        <v>2246</v>
      </c>
      <c r="P39" s="33" t="s">
        <v>2796</v>
      </c>
      <c r="Q39" s="33" t="s">
        <v>2797</v>
      </c>
    </row>
    <row r="40" ht="94.5" customHeight="1">
      <c r="A40" s="38">
        <v>36.0</v>
      </c>
      <c r="B40" s="38" t="s">
        <v>107</v>
      </c>
      <c r="C40" s="38" t="s">
        <v>2800</v>
      </c>
      <c r="D40" s="38" t="s">
        <v>109</v>
      </c>
      <c r="E40" s="38" t="s">
        <v>2195</v>
      </c>
      <c r="F40" s="38" t="s">
        <v>2802</v>
      </c>
      <c r="G40" s="38" t="s">
        <v>2803</v>
      </c>
      <c r="H40" s="38" t="s">
        <v>2730</v>
      </c>
      <c r="I40" s="39" t="s">
        <v>2805</v>
      </c>
      <c r="J40" s="38" t="s">
        <v>121</v>
      </c>
      <c r="K40" s="38" t="s">
        <v>2136</v>
      </c>
      <c r="L40" s="40">
        <v>15.0</v>
      </c>
      <c r="M40" s="38" t="s">
        <v>1888</v>
      </c>
      <c r="N40" s="38" t="s">
        <v>2807</v>
      </c>
      <c r="O40" s="38" t="s">
        <v>2808</v>
      </c>
      <c r="P40" s="38" t="s">
        <v>1898</v>
      </c>
      <c r="Q40" s="38" t="s">
        <v>1899</v>
      </c>
    </row>
    <row r="41" ht="210.0" customHeight="1">
      <c r="A41" s="33">
        <v>37.0</v>
      </c>
      <c r="B41" s="33" t="s">
        <v>879</v>
      </c>
      <c r="C41" s="33" t="s">
        <v>2810</v>
      </c>
      <c r="D41" s="33" t="s">
        <v>880</v>
      </c>
      <c r="E41" s="33" t="s">
        <v>1902</v>
      </c>
      <c r="F41" s="33" t="s">
        <v>2815</v>
      </c>
      <c r="G41" s="33" t="s">
        <v>2817</v>
      </c>
      <c r="H41" s="33" t="s">
        <v>2818</v>
      </c>
      <c r="I41" s="34" t="s">
        <v>2820</v>
      </c>
      <c r="J41" s="33" t="s">
        <v>2824</v>
      </c>
      <c r="K41" s="33" t="s">
        <v>2136</v>
      </c>
      <c r="L41" s="35">
        <v>22.0</v>
      </c>
      <c r="M41" s="33" t="s">
        <v>2297</v>
      </c>
      <c r="N41" s="33" t="s">
        <v>2284</v>
      </c>
      <c r="O41" s="33" t="s">
        <v>2298</v>
      </c>
      <c r="P41" s="33" t="s">
        <v>2299</v>
      </c>
      <c r="Q41" s="33" t="s">
        <v>2300</v>
      </c>
    </row>
    <row r="42" ht="94.5" customHeight="1">
      <c r="A42" s="33">
        <v>38.0</v>
      </c>
      <c r="B42" s="33" t="s">
        <v>1452</v>
      </c>
      <c r="C42" s="33" t="s">
        <v>2830</v>
      </c>
      <c r="D42" s="33" t="s">
        <v>1453</v>
      </c>
      <c r="E42" s="33" t="s">
        <v>1902</v>
      </c>
      <c r="F42" s="33" t="s">
        <v>2831</v>
      </c>
      <c r="G42" s="33" t="s">
        <v>2832</v>
      </c>
      <c r="H42" s="33" t="s">
        <v>2833</v>
      </c>
      <c r="I42" s="34" t="s">
        <v>2834</v>
      </c>
      <c r="J42" s="33" t="s">
        <v>2836</v>
      </c>
      <c r="K42" s="33" t="s">
        <v>2589</v>
      </c>
      <c r="L42" s="35">
        <v>48.0</v>
      </c>
      <c r="M42" s="33" t="s">
        <v>1445</v>
      </c>
      <c r="N42" s="33" t="s">
        <v>1492</v>
      </c>
      <c r="O42" s="33" t="s">
        <v>1405</v>
      </c>
      <c r="P42" s="33" t="s">
        <v>1495</v>
      </c>
      <c r="Q42" s="33" t="s">
        <v>1451</v>
      </c>
    </row>
    <row r="43" ht="165.0" customHeight="1">
      <c r="A43" s="33">
        <v>39.0</v>
      </c>
      <c r="B43" s="33" t="s">
        <v>496</v>
      </c>
      <c r="C43" s="33" t="s">
        <v>2840</v>
      </c>
      <c r="D43" s="33" t="s">
        <v>2424</v>
      </c>
      <c r="E43" s="33" t="s">
        <v>1902</v>
      </c>
      <c r="F43" s="33" t="s">
        <v>2843</v>
      </c>
      <c r="G43" s="33" t="s">
        <v>2848</v>
      </c>
      <c r="H43" s="33" t="s">
        <v>2849</v>
      </c>
      <c r="I43" s="34" t="s">
        <v>2850</v>
      </c>
      <c r="J43" s="33" t="s">
        <v>2851</v>
      </c>
      <c r="K43" s="33" t="s">
        <v>2136</v>
      </c>
      <c r="L43" s="35">
        <v>52.0</v>
      </c>
      <c r="M43" s="33" t="s">
        <v>2454</v>
      </c>
      <c r="N43" s="33" t="s">
        <v>2456</v>
      </c>
      <c r="O43" s="33" t="s">
        <v>2458</v>
      </c>
      <c r="P43" s="33" t="s">
        <v>2462</v>
      </c>
      <c r="Q43" s="33" t="s">
        <v>2464</v>
      </c>
    </row>
    <row r="44" ht="94.5" customHeight="1">
      <c r="A44" s="33">
        <v>40.0</v>
      </c>
      <c r="B44" s="33" t="s">
        <v>2860</v>
      </c>
      <c r="C44" s="33" t="s">
        <v>2863</v>
      </c>
      <c r="D44" s="33" t="s">
        <v>2865</v>
      </c>
      <c r="E44" s="33" t="s">
        <v>1902</v>
      </c>
      <c r="F44" s="33" t="s">
        <v>2128</v>
      </c>
      <c r="G44" s="33" t="s">
        <v>2866</v>
      </c>
      <c r="H44" s="33" t="s">
        <v>2130</v>
      </c>
      <c r="I44" s="34" t="s">
        <v>2867</v>
      </c>
      <c r="J44" s="33" t="s">
        <v>2869</v>
      </c>
      <c r="K44" s="33" t="s">
        <v>2136</v>
      </c>
      <c r="L44" s="35">
        <v>42.0</v>
      </c>
      <c r="M44" s="33" t="s">
        <v>2245</v>
      </c>
      <c r="N44" s="33" t="s">
        <v>2137</v>
      </c>
      <c r="O44" s="33" t="s">
        <v>1320</v>
      </c>
      <c r="P44" s="33" t="s">
        <v>2870</v>
      </c>
      <c r="Q44" s="33" t="s">
        <v>2248</v>
      </c>
    </row>
    <row r="45" ht="180.0" customHeight="1">
      <c r="A45" s="33">
        <v>41.0</v>
      </c>
      <c r="B45" s="33" t="s">
        <v>516</v>
      </c>
      <c r="C45" s="33" t="s">
        <v>2871</v>
      </c>
      <c r="D45" s="33" t="s">
        <v>517</v>
      </c>
      <c r="E45" s="33" t="s">
        <v>1902</v>
      </c>
      <c r="F45" s="33" t="s">
        <v>2872</v>
      </c>
      <c r="G45" s="33" t="s">
        <v>2680</v>
      </c>
      <c r="H45" s="33" t="s">
        <v>2849</v>
      </c>
      <c r="I45" s="34" t="s">
        <v>2873</v>
      </c>
      <c r="J45" s="33" t="s">
        <v>2875</v>
      </c>
      <c r="K45" s="33" t="s">
        <v>2136</v>
      </c>
      <c r="L45" s="35">
        <v>52.0</v>
      </c>
      <c r="M45" s="33" t="s">
        <v>2454</v>
      </c>
      <c r="N45" s="33" t="s">
        <v>2680</v>
      </c>
      <c r="O45" s="33" t="s">
        <v>2689</v>
      </c>
      <c r="P45" s="33" t="s">
        <v>2462</v>
      </c>
      <c r="Q45" s="33" t="s">
        <v>2464</v>
      </c>
    </row>
    <row r="46" ht="165.0" customHeight="1">
      <c r="A46" s="33">
        <v>42.0</v>
      </c>
      <c r="B46" s="33" t="s">
        <v>122</v>
      </c>
      <c r="C46" s="33" t="s">
        <v>2840</v>
      </c>
      <c r="D46" s="33" t="s">
        <v>123</v>
      </c>
      <c r="E46" s="33" t="s">
        <v>1902</v>
      </c>
      <c r="F46" s="33" t="s">
        <v>2843</v>
      </c>
      <c r="G46" s="33" t="s">
        <v>2848</v>
      </c>
      <c r="H46" s="33" t="s">
        <v>2849</v>
      </c>
      <c r="I46" s="34" t="s">
        <v>2893</v>
      </c>
      <c r="J46" s="33" t="s">
        <v>2851</v>
      </c>
      <c r="K46" s="33" t="s">
        <v>2136</v>
      </c>
      <c r="L46" s="35">
        <v>52.0</v>
      </c>
      <c r="M46" s="33" t="s">
        <v>2454</v>
      </c>
      <c r="N46" s="33" t="s">
        <v>2897</v>
      </c>
      <c r="O46" s="33" t="s">
        <v>2898</v>
      </c>
      <c r="P46" s="33" t="s">
        <v>2462</v>
      </c>
      <c r="Q46" s="33" t="s">
        <v>2464</v>
      </c>
    </row>
    <row r="47" ht="94.5" customHeight="1">
      <c r="A47" s="33">
        <v>43.0</v>
      </c>
      <c r="B47" s="33" t="s">
        <v>2900</v>
      </c>
      <c r="C47" s="33" t="s">
        <v>2902</v>
      </c>
      <c r="D47" s="33" t="s">
        <v>2903</v>
      </c>
      <c r="E47" s="33" t="s">
        <v>1902</v>
      </c>
      <c r="F47" s="33" t="s">
        <v>2128</v>
      </c>
      <c r="G47" s="33" t="s">
        <v>2905</v>
      </c>
      <c r="H47" s="33" t="s">
        <v>2130</v>
      </c>
      <c r="I47" s="34" t="s">
        <v>2907</v>
      </c>
      <c r="J47" s="33" t="s">
        <v>2910</v>
      </c>
      <c r="K47" s="33" t="s">
        <v>2136</v>
      </c>
      <c r="L47" s="35">
        <v>34.0</v>
      </c>
      <c r="M47" s="33" t="s">
        <v>1352</v>
      </c>
      <c r="N47" s="33" t="s">
        <v>2137</v>
      </c>
      <c r="O47" s="33" t="s">
        <v>1353</v>
      </c>
      <c r="P47" s="33" t="s">
        <v>2911</v>
      </c>
      <c r="Q47" s="33" t="s">
        <v>2141</v>
      </c>
    </row>
    <row r="48" ht="94.5" customHeight="1">
      <c r="A48" s="33">
        <v>44.0</v>
      </c>
      <c r="B48" s="33" t="s">
        <v>2912</v>
      </c>
      <c r="C48" s="33" t="s">
        <v>2914</v>
      </c>
      <c r="D48" s="33" t="s">
        <v>2915</v>
      </c>
      <c r="E48" s="33" t="s">
        <v>1902</v>
      </c>
      <c r="F48" s="33" t="s">
        <v>2916</v>
      </c>
      <c r="G48" s="33" t="s">
        <v>2917</v>
      </c>
      <c r="H48" s="33" t="s">
        <v>2130</v>
      </c>
      <c r="I48" s="34" t="s">
        <v>2918</v>
      </c>
      <c r="J48" s="33" t="s">
        <v>2919</v>
      </c>
      <c r="K48" s="33" t="s">
        <v>2136</v>
      </c>
      <c r="L48" s="35">
        <v>34.0</v>
      </c>
      <c r="M48" s="33" t="s">
        <v>1352</v>
      </c>
      <c r="N48" s="33" t="s">
        <v>2137</v>
      </c>
      <c r="O48" s="33" t="s">
        <v>1353</v>
      </c>
      <c r="P48" s="33" t="s">
        <v>2921</v>
      </c>
      <c r="Q48" s="33" t="s">
        <v>2141</v>
      </c>
    </row>
    <row r="49" ht="94.5" customHeight="1">
      <c r="A49" s="38">
        <v>45.0</v>
      </c>
      <c r="B49" s="38" t="s">
        <v>854</v>
      </c>
      <c r="C49" s="38" t="s">
        <v>1366</v>
      </c>
      <c r="D49" s="38" t="s">
        <v>855</v>
      </c>
      <c r="E49" s="38" t="s">
        <v>2195</v>
      </c>
      <c r="F49" s="38" t="s">
        <v>2924</v>
      </c>
      <c r="G49" s="38" t="s">
        <v>2925</v>
      </c>
      <c r="H49" s="38" t="s">
        <v>2926</v>
      </c>
      <c r="I49" s="39" t="s">
        <v>2928</v>
      </c>
      <c r="J49" s="38" t="s">
        <v>2931</v>
      </c>
      <c r="K49" s="38" t="s">
        <v>2589</v>
      </c>
      <c r="L49" s="40">
        <v>15.0</v>
      </c>
      <c r="M49" s="38" t="s">
        <v>1318</v>
      </c>
      <c r="N49" s="38" t="s">
        <v>1319</v>
      </c>
      <c r="O49" s="38" t="s">
        <v>1320</v>
      </c>
      <c r="P49" s="38" t="s">
        <v>1366</v>
      </c>
      <c r="Q49" s="38" t="s">
        <v>1322</v>
      </c>
    </row>
    <row r="50" ht="94.5" customHeight="1">
      <c r="A50" s="38">
        <v>46.0</v>
      </c>
      <c r="B50" s="38" t="s">
        <v>822</v>
      </c>
      <c r="C50" s="38" t="s">
        <v>2937</v>
      </c>
      <c r="D50" s="38" t="s">
        <v>823</v>
      </c>
      <c r="E50" s="38" t="s">
        <v>2195</v>
      </c>
      <c r="F50" s="38" t="s">
        <v>2939</v>
      </c>
      <c r="G50" s="38" t="s">
        <v>2940</v>
      </c>
      <c r="H50" s="38" t="s">
        <v>2926</v>
      </c>
      <c r="I50" s="39" t="s">
        <v>2944</v>
      </c>
      <c r="J50" s="38" t="s">
        <v>1316</v>
      </c>
      <c r="K50" s="38" t="s">
        <v>2136</v>
      </c>
      <c r="L50" s="40">
        <v>15.0</v>
      </c>
      <c r="M50" s="38" t="s">
        <v>1318</v>
      </c>
      <c r="N50" s="38" t="s">
        <v>1347</v>
      </c>
      <c r="O50" s="38" t="s">
        <v>1320</v>
      </c>
      <c r="P50" s="38" t="s">
        <v>1348</v>
      </c>
      <c r="Q50" s="38" t="s">
        <v>1322</v>
      </c>
    </row>
    <row r="51" ht="135.0" customHeight="1">
      <c r="A51" s="33">
        <v>47.0</v>
      </c>
      <c r="B51" s="33" t="s">
        <v>2020</v>
      </c>
      <c r="C51" s="33" t="s">
        <v>2950</v>
      </c>
      <c r="D51" s="33" t="s">
        <v>2023</v>
      </c>
      <c r="E51" s="33" t="s">
        <v>1902</v>
      </c>
      <c r="F51" s="33" t="s">
        <v>2952</v>
      </c>
      <c r="G51" s="33" t="s">
        <v>2332</v>
      </c>
      <c r="H51" s="33" t="s">
        <v>2955</v>
      </c>
      <c r="I51" s="34" t="s">
        <v>2957</v>
      </c>
      <c r="J51" s="33" t="s">
        <v>2338</v>
      </c>
      <c r="K51" s="33" t="s">
        <v>2136</v>
      </c>
      <c r="L51" s="35">
        <v>56.0</v>
      </c>
      <c r="M51" s="33" t="s">
        <v>1515</v>
      </c>
      <c r="N51" s="33" t="s">
        <v>2036</v>
      </c>
      <c r="O51" s="33" t="s">
        <v>2037</v>
      </c>
      <c r="P51" s="33" t="s">
        <v>1523</v>
      </c>
      <c r="Q51" s="33" t="s">
        <v>1525</v>
      </c>
    </row>
    <row r="52" ht="94.5" customHeight="1">
      <c r="A52" s="38">
        <v>48.0</v>
      </c>
      <c r="B52" s="38" t="s">
        <v>863</v>
      </c>
      <c r="C52" s="38" t="s">
        <v>2967</v>
      </c>
      <c r="D52" s="38" t="s">
        <v>864</v>
      </c>
      <c r="E52" s="38" t="s">
        <v>2195</v>
      </c>
      <c r="F52" s="38" t="s">
        <v>2924</v>
      </c>
      <c r="G52" s="38" t="s">
        <v>2971</v>
      </c>
      <c r="H52" s="38" t="s">
        <v>2926</v>
      </c>
      <c r="I52" s="39" t="s">
        <v>2976</v>
      </c>
      <c r="J52" s="38" t="s">
        <v>2979</v>
      </c>
      <c r="K52" s="38" t="s">
        <v>2589</v>
      </c>
      <c r="L52" s="40">
        <v>15.0</v>
      </c>
      <c r="M52" s="38" t="s">
        <v>1318</v>
      </c>
      <c r="N52" s="38" t="s">
        <v>1319</v>
      </c>
      <c r="O52" s="38" t="s">
        <v>1320</v>
      </c>
      <c r="P52" s="38" t="s">
        <v>1373</v>
      </c>
      <c r="Q52" s="38" t="s">
        <v>1322</v>
      </c>
    </row>
    <row r="53" ht="94.5" customHeight="1">
      <c r="A53" s="38">
        <v>49.0</v>
      </c>
      <c r="B53" s="38" t="s">
        <v>807</v>
      </c>
      <c r="C53" s="38" t="s">
        <v>2981</v>
      </c>
      <c r="D53" s="38" t="s">
        <v>808</v>
      </c>
      <c r="E53" s="38" t="s">
        <v>2195</v>
      </c>
      <c r="F53" s="38" t="s">
        <v>2924</v>
      </c>
      <c r="G53" s="38" t="s">
        <v>2982</v>
      </c>
      <c r="H53" s="38" t="s">
        <v>2926</v>
      </c>
      <c r="I53" s="39" t="s">
        <v>2984</v>
      </c>
      <c r="J53" s="38" t="s">
        <v>1316</v>
      </c>
      <c r="K53" s="38" t="s">
        <v>2136</v>
      </c>
      <c r="L53" s="40">
        <v>15.0</v>
      </c>
      <c r="M53" s="38" t="s">
        <v>1318</v>
      </c>
      <c r="N53" s="38" t="s">
        <v>1319</v>
      </c>
      <c r="O53" s="38" t="s">
        <v>1320</v>
      </c>
      <c r="P53" s="38" t="s">
        <v>1341</v>
      </c>
      <c r="Q53" s="38" t="s">
        <v>1322</v>
      </c>
    </row>
    <row r="54" ht="135.0" customHeight="1">
      <c r="A54" s="33">
        <v>50.0</v>
      </c>
      <c r="B54" s="33" t="s">
        <v>709</v>
      </c>
      <c r="C54" s="33" t="s">
        <v>2991</v>
      </c>
      <c r="D54" s="33" t="s">
        <v>710</v>
      </c>
      <c r="E54" s="33" t="s">
        <v>1902</v>
      </c>
      <c r="F54" s="33" t="s">
        <v>2952</v>
      </c>
      <c r="G54" s="33" t="s">
        <v>2306</v>
      </c>
      <c r="H54" s="33" t="s">
        <v>2955</v>
      </c>
      <c r="I54" s="34" t="s">
        <v>3000</v>
      </c>
      <c r="J54" s="33" t="s">
        <v>3005</v>
      </c>
      <c r="K54" s="33" t="s">
        <v>2136</v>
      </c>
      <c r="L54" s="35">
        <v>56.0</v>
      </c>
      <c r="M54" s="33" t="s">
        <v>1515</v>
      </c>
      <c r="N54" s="33" t="s">
        <v>2306</v>
      </c>
      <c r="O54" s="33" t="s">
        <v>2323</v>
      </c>
      <c r="P54" s="33" t="s">
        <v>1523</v>
      </c>
      <c r="Q54" s="33" t="s">
        <v>1525</v>
      </c>
    </row>
    <row r="55" ht="94.5" customHeight="1">
      <c r="A55" s="33">
        <v>51.0</v>
      </c>
      <c r="B55" s="33" t="s">
        <v>819</v>
      </c>
      <c r="C55" s="33" t="s">
        <v>2968</v>
      </c>
      <c r="D55" s="33" t="s">
        <v>820</v>
      </c>
      <c r="E55" s="33" t="s">
        <v>1902</v>
      </c>
      <c r="F55" s="33" t="s">
        <v>3019</v>
      </c>
      <c r="G55" s="33" t="s">
        <v>3024</v>
      </c>
      <c r="H55" s="33" t="s">
        <v>2130</v>
      </c>
      <c r="I55" s="34" t="s">
        <v>3025</v>
      </c>
      <c r="J55" s="33" t="s">
        <v>3030</v>
      </c>
      <c r="K55" s="33" t="s">
        <v>3031</v>
      </c>
      <c r="L55" s="35">
        <v>42.0</v>
      </c>
      <c r="M55" s="33" t="s">
        <v>2245</v>
      </c>
      <c r="N55" s="33" t="s">
        <v>2966</v>
      </c>
      <c r="O55" s="33" t="s">
        <v>1320</v>
      </c>
      <c r="P55" s="33" t="s">
        <v>2968</v>
      </c>
      <c r="Q55" s="33" t="s">
        <v>1355</v>
      </c>
    </row>
    <row r="56" ht="135.0" customHeight="1">
      <c r="A56" s="33">
        <v>52.0</v>
      </c>
      <c r="B56" s="33" t="s">
        <v>462</v>
      </c>
      <c r="C56" s="33" t="s">
        <v>892</v>
      </c>
      <c r="D56" s="33" t="s">
        <v>889</v>
      </c>
      <c r="E56" s="33" t="s">
        <v>1902</v>
      </c>
      <c r="F56" s="33" t="s">
        <v>3036</v>
      </c>
      <c r="G56" s="33" t="s">
        <v>3038</v>
      </c>
      <c r="H56" s="33" t="s">
        <v>2955</v>
      </c>
      <c r="I56" s="34" t="s">
        <v>3039</v>
      </c>
      <c r="J56" s="33" t="s">
        <v>1297</v>
      </c>
      <c r="K56" s="33" t="s">
        <v>2136</v>
      </c>
      <c r="L56" s="35">
        <v>56.0</v>
      </c>
      <c r="M56" s="33" t="s">
        <v>1515</v>
      </c>
      <c r="N56" s="33" t="s">
        <v>2363</v>
      </c>
      <c r="O56" s="33" t="s">
        <v>2037</v>
      </c>
      <c r="P56" s="33" t="s">
        <v>1523</v>
      </c>
      <c r="Q56" s="33" t="s">
        <v>1525</v>
      </c>
    </row>
    <row r="57" ht="94.5" customHeight="1">
      <c r="A57" s="33">
        <v>53.0</v>
      </c>
      <c r="B57" s="33" t="s">
        <v>3042</v>
      </c>
      <c r="C57" s="33" t="s">
        <v>3044</v>
      </c>
      <c r="D57" s="33" t="s">
        <v>3045</v>
      </c>
      <c r="E57" s="33" t="s">
        <v>1902</v>
      </c>
      <c r="F57" s="33" t="s">
        <v>3049</v>
      </c>
      <c r="G57" s="33" t="s">
        <v>3051</v>
      </c>
      <c r="H57" s="33" t="s">
        <v>2130</v>
      </c>
      <c r="I57" s="34" t="s">
        <v>3052</v>
      </c>
      <c r="J57" s="33" t="s">
        <v>3054</v>
      </c>
      <c r="K57" s="33" t="s">
        <v>2136</v>
      </c>
      <c r="L57" s="35">
        <v>12.0</v>
      </c>
      <c r="M57" s="33" t="s">
        <v>3055</v>
      </c>
      <c r="N57" s="33" t="s">
        <v>2137</v>
      </c>
      <c r="O57" s="33" t="s">
        <v>1290</v>
      </c>
      <c r="P57" s="33" t="s">
        <v>3057</v>
      </c>
      <c r="Q57" s="33" t="s">
        <v>2141</v>
      </c>
    </row>
    <row r="58" ht="94.5" customHeight="1">
      <c r="A58" s="33">
        <v>54.0</v>
      </c>
      <c r="B58" s="33" t="s">
        <v>3059</v>
      </c>
      <c r="C58" s="33" t="s">
        <v>3062</v>
      </c>
      <c r="D58" s="33" t="s">
        <v>3063</v>
      </c>
      <c r="E58" s="33" t="s">
        <v>1902</v>
      </c>
      <c r="F58" s="33" t="s">
        <v>3066</v>
      </c>
      <c r="G58" s="33" t="s">
        <v>3068</v>
      </c>
      <c r="H58" s="33" t="s">
        <v>2130</v>
      </c>
      <c r="I58" s="34" t="s">
        <v>3069</v>
      </c>
      <c r="J58" s="33" t="s">
        <v>3073</v>
      </c>
      <c r="K58" s="33" t="s">
        <v>2136</v>
      </c>
      <c r="L58" s="35">
        <v>15.0</v>
      </c>
      <c r="M58" s="33" t="s">
        <v>1399</v>
      </c>
      <c r="N58" s="33" t="s">
        <v>2137</v>
      </c>
      <c r="O58" s="33" t="s">
        <v>2504</v>
      </c>
      <c r="P58" s="33" t="s">
        <v>1407</v>
      </c>
      <c r="Q58" s="33" t="s">
        <v>1408</v>
      </c>
    </row>
    <row r="59" ht="94.5" customHeight="1">
      <c r="A59" s="33">
        <v>55.0</v>
      </c>
      <c r="B59" s="33" t="s">
        <v>3079</v>
      </c>
      <c r="C59" s="33" t="s">
        <v>3082</v>
      </c>
      <c r="D59" s="33" t="s">
        <v>3084</v>
      </c>
      <c r="E59" s="33" t="s">
        <v>1902</v>
      </c>
      <c r="F59" s="33" t="s">
        <v>3049</v>
      </c>
      <c r="G59" s="33" t="s">
        <v>3051</v>
      </c>
      <c r="H59" s="33" t="s">
        <v>2130</v>
      </c>
      <c r="I59" s="34" t="s">
        <v>3087</v>
      </c>
      <c r="J59" s="33" t="s">
        <v>3088</v>
      </c>
      <c r="K59" s="33" t="s">
        <v>2136</v>
      </c>
      <c r="L59" s="35">
        <v>34.0</v>
      </c>
      <c r="M59" s="33" t="s">
        <v>1352</v>
      </c>
      <c r="N59" s="33" t="s">
        <v>2137</v>
      </c>
      <c r="O59" s="33" t="s">
        <v>1353</v>
      </c>
      <c r="P59" s="33" t="s">
        <v>3089</v>
      </c>
      <c r="Q59" s="33" t="s">
        <v>2141</v>
      </c>
    </row>
    <row r="60" ht="94.5" customHeight="1">
      <c r="A60" s="33">
        <v>56.0</v>
      </c>
      <c r="B60" s="33" t="s">
        <v>3090</v>
      </c>
      <c r="C60" s="33" t="s">
        <v>3091</v>
      </c>
      <c r="D60" s="33" t="s">
        <v>3093</v>
      </c>
      <c r="E60" s="33" t="s">
        <v>1902</v>
      </c>
      <c r="F60" s="33" t="s">
        <v>2128</v>
      </c>
      <c r="G60" s="33" t="s">
        <v>3094</v>
      </c>
      <c r="H60" s="33" t="s">
        <v>2130</v>
      </c>
      <c r="I60" s="34" t="s">
        <v>3096</v>
      </c>
      <c r="J60" s="33" t="s">
        <v>3100</v>
      </c>
      <c r="K60" s="33" t="s">
        <v>2136</v>
      </c>
      <c r="L60" s="35">
        <v>12.0</v>
      </c>
      <c r="M60" s="33" t="s">
        <v>3055</v>
      </c>
      <c r="N60" s="33" t="s">
        <v>2137</v>
      </c>
      <c r="O60" s="33" t="s">
        <v>1290</v>
      </c>
      <c r="P60" s="33" t="s">
        <v>3104</v>
      </c>
      <c r="Q60" s="33" t="s">
        <v>2141</v>
      </c>
    </row>
    <row r="61" ht="94.5" customHeight="1">
      <c r="A61" s="33">
        <v>57.0</v>
      </c>
      <c r="B61" s="33" t="s">
        <v>521</v>
      </c>
      <c r="C61" s="33" t="s">
        <v>3108</v>
      </c>
      <c r="D61" s="33" t="s">
        <v>3109</v>
      </c>
      <c r="E61" s="33" t="s">
        <v>1902</v>
      </c>
      <c r="F61" s="33" t="s">
        <v>3110</v>
      </c>
      <c r="G61" s="33" t="s">
        <v>3051</v>
      </c>
      <c r="H61" s="33" t="s">
        <v>2130</v>
      </c>
      <c r="I61" s="34" t="s">
        <v>3112</v>
      </c>
      <c r="J61" s="33" t="s">
        <v>3113</v>
      </c>
      <c r="K61" s="33" t="s">
        <v>2136</v>
      </c>
      <c r="L61" s="35">
        <v>15.0</v>
      </c>
      <c r="M61" s="33" t="s">
        <v>1399</v>
      </c>
      <c r="N61" s="33" t="s">
        <v>2137</v>
      </c>
      <c r="O61" s="33" t="s">
        <v>1329</v>
      </c>
      <c r="P61" s="33" t="s">
        <v>1407</v>
      </c>
      <c r="Q61" s="33" t="s">
        <v>1408</v>
      </c>
    </row>
    <row r="62" ht="94.5" customHeight="1">
      <c r="A62" s="33">
        <v>58.0</v>
      </c>
      <c r="B62" s="33" t="s">
        <v>31</v>
      </c>
      <c r="C62" s="33" t="s">
        <v>3120</v>
      </c>
      <c r="D62" s="33" t="s">
        <v>33</v>
      </c>
      <c r="E62" s="33" t="s">
        <v>1902</v>
      </c>
      <c r="F62" s="33" t="s">
        <v>3126</v>
      </c>
      <c r="G62" s="33" t="s">
        <v>3130</v>
      </c>
      <c r="H62" s="33" t="s">
        <v>2130</v>
      </c>
      <c r="I62" s="34" t="s">
        <v>3131</v>
      </c>
      <c r="J62" s="33" t="s">
        <v>3132</v>
      </c>
      <c r="K62" s="33" t="s">
        <v>2136</v>
      </c>
      <c r="L62" s="35">
        <v>37.0</v>
      </c>
      <c r="M62" s="33" t="s">
        <v>1437</v>
      </c>
      <c r="N62" s="33" t="s">
        <v>3133</v>
      </c>
      <c r="O62" s="33" t="s">
        <v>1405</v>
      </c>
      <c r="P62" s="33" t="s">
        <v>3120</v>
      </c>
      <c r="Q62" s="33" t="s">
        <v>1355</v>
      </c>
    </row>
    <row r="63" ht="94.5" customHeight="1">
      <c r="A63" s="33">
        <v>59.0</v>
      </c>
      <c r="B63" s="33" t="s">
        <v>89</v>
      </c>
      <c r="C63" s="33" t="s">
        <v>3136</v>
      </c>
      <c r="D63" s="33" t="s">
        <v>91</v>
      </c>
      <c r="E63" s="33" t="s">
        <v>1902</v>
      </c>
      <c r="F63" s="33" t="s">
        <v>3138</v>
      </c>
      <c r="G63" s="33" t="s">
        <v>3141</v>
      </c>
      <c r="H63" s="33" t="s">
        <v>2130</v>
      </c>
      <c r="I63" s="34" t="s">
        <v>3145</v>
      </c>
      <c r="J63" s="33" t="s">
        <v>3149</v>
      </c>
      <c r="K63" s="33" t="s">
        <v>2136</v>
      </c>
      <c r="L63" s="35">
        <v>37.0</v>
      </c>
      <c r="M63" s="33" t="s">
        <v>1437</v>
      </c>
      <c r="N63" s="33" t="s">
        <v>2756</v>
      </c>
      <c r="O63" s="33" t="s">
        <v>1405</v>
      </c>
      <c r="P63" s="33" t="s">
        <v>3150</v>
      </c>
      <c r="Q63" s="33" t="s">
        <v>3151</v>
      </c>
    </row>
    <row r="64" ht="94.5" customHeight="1">
      <c r="A64" s="33">
        <v>60.0</v>
      </c>
      <c r="B64" s="33" t="s">
        <v>228</v>
      </c>
      <c r="C64" s="33" t="s">
        <v>3152</v>
      </c>
      <c r="D64" s="33" t="s">
        <v>230</v>
      </c>
      <c r="E64" s="33" t="s">
        <v>1902</v>
      </c>
      <c r="F64" s="33" t="s">
        <v>2175</v>
      </c>
      <c r="G64" s="33" t="s">
        <v>3153</v>
      </c>
      <c r="H64" s="33" t="s">
        <v>2130</v>
      </c>
      <c r="I64" s="34" t="s">
        <v>3155</v>
      </c>
      <c r="J64" s="33" t="s">
        <v>254</v>
      </c>
      <c r="K64" s="33" t="s">
        <v>2136</v>
      </c>
      <c r="L64" s="35">
        <v>37.0</v>
      </c>
      <c r="M64" s="33" t="s">
        <v>1437</v>
      </c>
      <c r="N64" s="33" t="s">
        <v>2756</v>
      </c>
      <c r="O64" s="33" t="s">
        <v>1405</v>
      </c>
      <c r="P64" s="33" t="s">
        <v>3157</v>
      </c>
      <c r="Q64" s="33" t="s">
        <v>3158</v>
      </c>
    </row>
    <row r="65" ht="94.5" customHeight="1">
      <c r="A65" s="33">
        <v>61.0</v>
      </c>
      <c r="B65" s="33" t="s">
        <v>259</v>
      </c>
      <c r="C65" s="33" t="s">
        <v>3160</v>
      </c>
      <c r="D65" s="33" t="s">
        <v>266</v>
      </c>
      <c r="E65" s="33" t="s">
        <v>1902</v>
      </c>
      <c r="F65" s="33" t="s">
        <v>3162</v>
      </c>
      <c r="G65" s="33" t="s">
        <v>267</v>
      </c>
      <c r="H65" s="33" t="s">
        <v>2130</v>
      </c>
      <c r="I65" s="34" t="s">
        <v>3166</v>
      </c>
      <c r="J65" s="33" t="s">
        <v>276</v>
      </c>
      <c r="K65" s="33" t="s">
        <v>2136</v>
      </c>
      <c r="L65" s="35">
        <v>37.0</v>
      </c>
      <c r="M65" s="33" t="s">
        <v>1437</v>
      </c>
      <c r="N65" s="33" t="s">
        <v>2387</v>
      </c>
      <c r="O65" s="33" t="s">
        <v>1405</v>
      </c>
      <c r="P65" s="33" t="s">
        <v>3175</v>
      </c>
      <c r="Q65" s="33" t="s">
        <v>3176</v>
      </c>
    </row>
    <row r="66" ht="94.5" customHeight="1">
      <c r="A66" s="33">
        <v>62.0</v>
      </c>
      <c r="B66" s="33" t="s">
        <v>550</v>
      </c>
      <c r="C66" s="33" t="s">
        <v>3179</v>
      </c>
      <c r="D66" s="33" t="s">
        <v>551</v>
      </c>
      <c r="E66" s="33" t="s">
        <v>1902</v>
      </c>
      <c r="F66" s="33" t="s">
        <v>3180</v>
      </c>
      <c r="G66" s="33" t="s">
        <v>34</v>
      </c>
      <c r="H66" s="33" t="s">
        <v>2130</v>
      </c>
      <c r="I66" s="34" t="s">
        <v>3181</v>
      </c>
      <c r="J66" s="33" t="s">
        <v>3184</v>
      </c>
      <c r="K66" s="33" t="s">
        <v>2136</v>
      </c>
      <c r="L66" s="35">
        <v>34.0</v>
      </c>
      <c r="M66" s="33" t="s">
        <v>1352</v>
      </c>
      <c r="N66" s="33" t="s">
        <v>34</v>
      </c>
      <c r="O66" s="33" t="s">
        <v>2398</v>
      </c>
      <c r="P66" s="33" t="s">
        <v>3185</v>
      </c>
      <c r="Q66" s="33" t="s">
        <v>3187</v>
      </c>
    </row>
    <row r="67" ht="94.5" customHeight="1">
      <c r="A67" s="33">
        <v>63.0</v>
      </c>
      <c r="B67" s="33" t="s">
        <v>594</v>
      </c>
      <c r="C67" s="33" t="s">
        <v>3188</v>
      </c>
      <c r="D67" s="33" t="s">
        <v>595</v>
      </c>
      <c r="E67" s="33" t="s">
        <v>1902</v>
      </c>
      <c r="F67" s="33" t="s">
        <v>3180</v>
      </c>
      <c r="G67" s="33" t="s">
        <v>34</v>
      </c>
      <c r="H67" s="33" t="s">
        <v>2130</v>
      </c>
      <c r="I67" s="34" t="s">
        <v>3192</v>
      </c>
      <c r="J67" s="33" t="s">
        <v>3197</v>
      </c>
      <c r="K67" s="33" t="s">
        <v>2136</v>
      </c>
      <c r="L67" s="35">
        <v>34.0</v>
      </c>
      <c r="M67" s="33" t="s">
        <v>1352</v>
      </c>
      <c r="N67" s="33" t="s">
        <v>34</v>
      </c>
      <c r="O67" s="33" t="s">
        <v>2398</v>
      </c>
      <c r="P67" s="33" t="s">
        <v>3198</v>
      </c>
      <c r="Q67" s="33" t="s">
        <v>3200</v>
      </c>
    </row>
    <row r="68" ht="94.5" customHeight="1">
      <c r="A68" s="33">
        <v>64.0</v>
      </c>
      <c r="B68" s="33" t="s">
        <v>605</v>
      </c>
      <c r="C68" s="33" t="s">
        <v>3201</v>
      </c>
      <c r="D68" s="33" t="s">
        <v>606</v>
      </c>
      <c r="E68" s="33" t="s">
        <v>1902</v>
      </c>
      <c r="F68" s="33" t="s">
        <v>3180</v>
      </c>
      <c r="G68" s="33" t="s">
        <v>34</v>
      </c>
      <c r="H68" s="33" t="s">
        <v>2130</v>
      </c>
      <c r="I68" s="34" t="s">
        <v>3205</v>
      </c>
      <c r="J68" s="33" t="s">
        <v>3206</v>
      </c>
      <c r="K68" s="33" t="s">
        <v>2136</v>
      </c>
      <c r="L68" s="35">
        <v>34.0</v>
      </c>
      <c r="M68" s="33" t="s">
        <v>1352</v>
      </c>
      <c r="N68" s="33" t="s">
        <v>34</v>
      </c>
      <c r="O68" s="33" t="s">
        <v>2398</v>
      </c>
      <c r="P68" s="33" t="s">
        <v>3207</v>
      </c>
      <c r="Q68" s="33" t="s">
        <v>3208</v>
      </c>
    </row>
    <row r="69" ht="94.5" customHeight="1">
      <c r="A69" s="33">
        <v>65.0</v>
      </c>
      <c r="B69" s="33" t="s">
        <v>1478</v>
      </c>
      <c r="C69" s="33" t="s">
        <v>3212</v>
      </c>
      <c r="D69" s="33" t="s">
        <v>1479</v>
      </c>
      <c r="E69" s="33" t="s">
        <v>1902</v>
      </c>
      <c r="F69" s="33" t="s">
        <v>3214</v>
      </c>
      <c r="G69" s="33" t="s">
        <v>3051</v>
      </c>
      <c r="H69" s="33" t="s">
        <v>2130</v>
      </c>
      <c r="I69" s="34" t="s">
        <v>3222</v>
      </c>
      <c r="J69" s="33" t="s">
        <v>1483</v>
      </c>
      <c r="K69" s="33" t="s">
        <v>2136</v>
      </c>
      <c r="L69" s="35">
        <v>15.0</v>
      </c>
      <c r="M69" s="33" t="s">
        <v>1399</v>
      </c>
      <c r="N69" s="33" t="s">
        <v>1491</v>
      </c>
      <c r="O69" s="33" t="s">
        <v>1405</v>
      </c>
      <c r="P69" s="33" t="s">
        <v>1407</v>
      </c>
      <c r="Q69" s="33" t="s">
        <v>1408</v>
      </c>
    </row>
    <row r="70" ht="94.5" customHeight="1">
      <c r="A70" s="33">
        <v>66.0</v>
      </c>
      <c r="B70" s="33" t="s">
        <v>35</v>
      </c>
      <c r="C70" s="33" t="s">
        <v>3108</v>
      </c>
      <c r="D70" s="33" t="s">
        <v>36</v>
      </c>
      <c r="E70" s="33" t="s">
        <v>1902</v>
      </c>
      <c r="F70" s="33" t="s">
        <v>3227</v>
      </c>
      <c r="G70" s="33" t="s">
        <v>3051</v>
      </c>
      <c r="H70" s="33" t="s">
        <v>2130</v>
      </c>
      <c r="I70" s="34" t="s">
        <v>3230</v>
      </c>
      <c r="J70" s="33" t="s">
        <v>3232</v>
      </c>
      <c r="K70" s="33" t="s">
        <v>2136</v>
      </c>
      <c r="L70" s="35">
        <v>15.0</v>
      </c>
      <c r="M70" s="33" t="s">
        <v>1399</v>
      </c>
      <c r="N70" s="33" t="s">
        <v>3234</v>
      </c>
      <c r="O70" s="33" t="s">
        <v>1405</v>
      </c>
      <c r="P70" s="33" t="s">
        <v>1407</v>
      </c>
      <c r="Q70" s="33" t="s">
        <v>1408</v>
      </c>
    </row>
    <row r="71" ht="94.5" customHeight="1">
      <c r="A71" s="33">
        <v>67.0</v>
      </c>
      <c r="B71" s="33" t="s">
        <v>146</v>
      </c>
      <c r="C71" s="33" t="s">
        <v>3236</v>
      </c>
      <c r="D71" s="33" t="s">
        <v>147</v>
      </c>
      <c r="E71" s="33" t="s">
        <v>1902</v>
      </c>
      <c r="F71" s="33" t="s">
        <v>2175</v>
      </c>
      <c r="G71" s="33" t="s">
        <v>3239</v>
      </c>
      <c r="H71" s="33" t="s">
        <v>2130</v>
      </c>
      <c r="I71" s="34" t="s">
        <v>3240</v>
      </c>
      <c r="J71" s="33" t="s">
        <v>3246</v>
      </c>
      <c r="K71" s="33" t="s">
        <v>2136</v>
      </c>
      <c r="L71" s="35">
        <v>37.0</v>
      </c>
      <c r="M71" s="33" t="s">
        <v>1437</v>
      </c>
      <c r="N71" s="33" t="s">
        <v>2756</v>
      </c>
      <c r="O71" s="33" t="s">
        <v>1405</v>
      </c>
      <c r="P71" s="33" t="s">
        <v>3236</v>
      </c>
      <c r="Q71" s="33" t="s">
        <v>1355</v>
      </c>
    </row>
    <row r="72" ht="94.5" customHeight="1">
      <c r="A72" s="33">
        <v>68.0</v>
      </c>
      <c r="B72" s="33" t="s">
        <v>324</v>
      </c>
      <c r="C72" s="33" t="s">
        <v>1441</v>
      </c>
      <c r="D72" s="33" t="s">
        <v>325</v>
      </c>
      <c r="E72" s="33" t="s">
        <v>1902</v>
      </c>
      <c r="F72" s="33" t="s">
        <v>3253</v>
      </c>
      <c r="G72" s="33" t="s">
        <v>3261</v>
      </c>
      <c r="H72" s="33" t="s">
        <v>2130</v>
      </c>
      <c r="I72" s="34" t="s">
        <v>3264</v>
      </c>
      <c r="J72" s="33" t="s">
        <v>3271</v>
      </c>
      <c r="K72" s="33" t="s">
        <v>3272</v>
      </c>
      <c r="L72" s="35">
        <v>37.0</v>
      </c>
      <c r="M72" s="33" t="s">
        <v>1437</v>
      </c>
      <c r="N72" s="33" t="s">
        <v>1439</v>
      </c>
      <c r="O72" s="33" t="s">
        <v>1405</v>
      </c>
      <c r="P72" s="33" t="s">
        <v>1441</v>
      </c>
      <c r="Q72" s="33" t="s">
        <v>1355</v>
      </c>
    </row>
    <row r="73" ht="94.5" customHeight="1">
      <c r="A73" s="33">
        <v>69.0</v>
      </c>
      <c r="B73" s="33" t="s">
        <v>1380</v>
      </c>
      <c r="C73" s="33" t="s">
        <v>3275</v>
      </c>
      <c r="D73" s="33" t="s">
        <v>1382</v>
      </c>
      <c r="E73" s="33" t="s">
        <v>1902</v>
      </c>
      <c r="F73" s="33" t="s">
        <v>3276</v>
      </c>
      <c r="G73" s="33" t="s">
        <v>3278</v>
      </c>
      <c r="H73" s="33" t="s">
        <v>2130</v>
      </c>
      <c r="I73" s="34" t="s">
        <v>3279</v>
      </c>
      <c r="J73" s="33" t="s">
        <v>3246</v>
      </c>
      <c r="K73" s="33" t="s">
        <v>2136</v>
      </c>
      <c r="L73" s="35">
        <v>15.0</v>
      </c>
      <c r="M73" s="33" t="s">
        <v>1399</v>
      </c>
      <c r="N73" s="33" t="s">
        <v>1403</v>
      </c>
      <c r="O73" s="33" t="s">
        <v>1405</v>
      </c>
      <c r="P73" s="33" t="s">
        <v>1407</v>
      </c>
      <c r="Q73" s="33" t="s">
        <v>1408</v>
      </c>
    </row>
    <row r="74" ht="114.0" customHeight="1">
      <c r="A74" s="33">
        <v>70.0</v>
      </c>
      <c r="B74" s="33" t="s">
        <v>782</v>
      </c>
      <c r="C74" s="33" t="s">
        <v>1330</v>
      </c>
      <c r="D74" s="33" t="s">
        <v>783</v>
      </c>
      <c r="E74" s="33" t="s">
        <v>1902</v>
      </c>
      <c r="F74" s="33" t="s">
        <v>3289</v>
      </c>
      <c r="G74" s="33" t="s">
        <v>3292</v>
      </c>
      <c r="H74" s="33" t="s">
        <v>2130</v>
      </c>
      <c r="I74" s="34" t="s">
        <v>3294</v>
      </c>
      <c r="J74" s="33" t="s">
        <v>3300</v>
      </c>
      <c r="K74" s="33" t="s">
        <v>2136</v>
      </c>
      <c r="L74" s="35">
        <v>53.0</v>
      </c>
      <c r="M74" s="33" t="s">
        <v>1326</v>
      </c>
      <c r="N74" s="33" t="s">
        <v>1328</v>
      </c>
      <c r="O74" s="33" t="s">
        <v>1329</v>
      </c>
      <c r="P74" s="33" t="s">
        <v>1330</v>
      </c>
      <c r="Q74" s="33" t="s">
        <v>1331</v>
      </c>
    </row>
    <row r="75" ht="240.0" customHeight="1">
      <c r="A75" s="33">
        <v>71.0</v>
      </c>
      <c r="B75" s="33" t="s">
        <v>1279</v>
      </c>
      <c r="C75" s="33" t="s">
        <v>3329</v>
      </c>
      <c r="D75" s="33" t="s">
        <v>1280</v>
      </c>
      <c r="E75" s="33" t="s">
        <v>1902</v>
      </c>
      <c r="F75" s="33" t="s">
        <v>3357</v>
      </c>
      <c r="G75" s="33" t="s">
        <v>3376</v>
      </c>
      <c r="H75" s="33" t="s">
        <v>3378</v>
      </c>
      <c r="I75" s="34" t="s">
        <v>3379</v>
      </c>
      <c r="J75" s="33" t="s">
        <v>3399</v>
      </c>
      <c r="K75" s="33" t="s">
        <v>2136</v>
      </c>
      <c r="L75" s="35">
        <v>60.0</v>
      </c>
      <c r="M75" s="33" t="s">
        <v>1332</v>
      </c>
      <c r="N75" s="33" t="s">
        <v>1337</v>
      </c>
      <c r="O75" s="33" t="s">
        <v>1339</v>
      </c>
      <c r="P75" s="33" t="s">
        <v>1340</v>
      </c>
      <c r="Q75" s="33" t="s">
        <v>1342</v>
      </c>
    </row>
    <row r="76" ht="94.5" customHeight="1">
      <c r="A76" s="33">
        <v>72.0</v>
      </c>
      <c r="B76" s="33" t="s">
        <v>1411</v>
      </c>
      <c r="C76" s="33" t="s">
        <v>1441</v>
      </c>
      <c r="D76" s="33" t="s">
        <v>1412</v>
      </c>
      <c r="E76" s="33" t="s">
        <v>1902</v>
      </c>
      <c r="F76" s="33" t="s">
        <v>3253</v>
      </c>
      <c r="G76" s="33" t="s">
        <v>3261</v>
      </c>
      <c r="H76" s="33" t="s">
        <v>2130</v>
      </c>
      <c r="I76" s="34" t="s">
        <v>3427</v>
      </c>
      <c r="J76" s="33" t="s">
        <v>3271</v>
      </c>
      <c r="K76" s="33" t="s">
        <v>3272</v>
      </c>
      <c r="L76" s="35">
        <v>37.0</v>
      </c>
      <c r="M76" s="33" t="s">
        <v>1437</v>
      </c>
      <c r="N76" s="33" t="s">
        <v>1439</v>
      </c>
      <c r="O76" s="33" t="s">
        <v>1405</v>
      </c>
      <c r="P76" s="33" t="s">
        <v>1441</v>
      </c>
      <c r="Q76" s="33" t="s">
        <v>1355</v>
      </c>
    </row>
    <row r="77" ht="94.5" customHeight="1">
      <c r="A77" s="33">
        <v>73.0</v>
      </c>
      <c r="B77" s="33" t="s">
        <v>3439</v>
      </c>
      <c r="C77" s="33" t="s">
        <v>3441</v>
      </c>
      <c r="D77" s="33" t="s">
        <v>3442</v>
      </c>
      <c r="E77" s="33" t="s">
        <v>1902</v>
      </c>
      <c r="F77" s="33" t="s">
        <v>3445</v>
      </c>
      <c r="G77" s="33" t="s">
        <v>3446</v>
      </c>
      <c r="H77" s="33" t="s">
        <v>2130</v>
      </c>
      <c r="I77" s="34" t="s">
        <v>3447</v>
      </c>
      <c r="J77" s="33" t="s">
        <v>3448</v>
      </c>
      <c r="K77" s="33" t="s">
        <v>2136</v>
      </c>
      <c r="L77" s="35">
        <v>34.0</v>
      </c>
      <c r="M77" s="33" t="s">
        <v>1352</v>
      </c>
      <c r="N77" s="33" t="s">
        <v>2137</v>
      </c>
      <c r="O77" s="33" t="s">
        <v>1353</v>
      </c>
      <c r="P77" s="33" t="s">
        <v>3451</v>
      </c>
      <c r="Q77" s="33" t="s">
        <v>2141</v>
      </c>
    </row>
    <row r="78" ht="150.0" customHeight="1">
      <c r="A78" s="33">
        <v>74.0</v>
      </c>
      <c r="B78" s="33" t="s">
        <v>680</v>
      </c>
      <c r="C78" s="33" t="s">
        <v>2291</v>
      </c>
      <c r="D78" s="33" t="s">
        <v>2240</v>
      </c>
      <c r="E78" s="33" t="s">
        <v>1902</v>
      </c>
      <c r="F78" s="33" t="s">
        <v>3458</v>
      </c>
      <c r="G78" s="33" t="s">
        <v>3460</v>
      </c>
      <c r="H78" s="33" t="s">
        <v>3461</v>
      </c>
      <c r="I78" s="34" t="s">
        <v>3464</v>
      </c>
      <c r="J78" s="33" t="s">
        <v>3465</v>
      </c>
      <c r="K78" s="33" t="s">
        <v>2737</v>
      </c>
      <c r="L78" s="35">
        <v>15.0</v>
      </c>
      <c r="M78" s="33" t="s">
        <v>2285</v>
      </c>
      <c r="N78" s="33" t="s">
        <v>2287</v>
      </c>
      <c r="O78" s="33" t="s">
        <v>2289</v>
      </c>
      <c r="P78" s="33" t="s">
        <v>2291</v>
      </c>
      <c r="Q78" s="33" t="s">
        <v>2293</v>
      </c>
    </row>
    <row r="79" ht="165.0" customHeight="1">
      <c r="A79" s="33">
        <v>75.0</v>
      </c>
      <c r="B79" s="33" t="s">
        <v>481</v>
      </c>
      <c r="C79" s="33" t="s">
        <v>3471</v>
      </c>
      <c r="D79" s="33" t="s">
        <v>482</v>
      </c>
      <c r="E79" s="33" t="s">
        <v>1902</v>
      </c>
      <c r="F79" s="33" t="s">
        <v>3458</v>
      </c>
      <c r="G79" s="33" t="s">
        <v>3474</v>
      </c>
      <c r="H79" s="33" t="s">
        <v>3461</v>
      </c>
      <c r="I79" s="34" t="s">
        <v>3475</v>
      </c>
      <c r="J79" s="33" t="s">
        <v>3476</v>
      </c>
      <c r="K79" s="33" t="s">
        <v>2737</v>
      </c>
      <c r="L79" s="35">
        <v>15.0</v>
      </c>
      <c r="M79" s="33" t="s">
        <v>3477</v>
      </c>
      <c r="N79" s="33" t="s">
        <v>3479</v>
      </c>
      <c r="O79" s="33" t="s">
        <v>3480</v>
      </c>
      <c r="P79" s="33" t="s">
        <v>3471</v>
      </c>
      <c r="Q79" s="33" t="s">
        <v>2293</v>
      </c>
    </row>
    <row r="80" ht="165.0" customHeight="1">
      <c r="A80" s="33">
        <v>76.0</v>
      </c>
      <c r="B80" s="33" t="s">
        <v>441</v>
      </c>
      <c r="C80" s="33" t="s">
        <v>3471</v>
      </c>
      <c r="D80" s="33" t="s">
        <v>442</v>
      </c>
      <c r="E80" s="33" t="s">
        <v>1902</v>
      </c>
      <c r="F80" s="33" t="s">
        <v>3458</v>
      </c>
      <c r="G80" s="33" t="s">
        <v>3474</v>
      </c>
      <c r="H80" s="33" t="s">
        <v>3461</v>
      </c>
      <c r="I80" s="34" t="s">
        <v>3485</v>
      </c>
      <c r="J80" s="33" t="s">
        <v>454</v>
      </c>
      <c r="K80" s="33" t="s">
        <v>2737</v>
      </c>
      <c r="L80" s="35">
        <v>15.0</v>
      </c>
      <c r="M80" s="33" t="s">
        <v>3487</v>
      </c>
      <c r="N80" s="33" t="s">
        <v>3488</v>
      </c>
      <c r="O80" s="33" t="s">
        <v>3489</v>
      </c>
      <c r="P80" s="33" t="s">
        <v>3471</v>
      </c>
      <c r="Q80" s="33" t="s">
        <v>2293</v>
      </c>
    </row>
    <row r="81" ht="94.5" customHeight="1">
      <c r="A81" s="33">
        <v>77.0</v>
      </c>
      <c r="B81" s="33" t="s">
        <v>2969</v>
      </c>
      <c r="C81" s="33" t="s">
        <v>3495</v>
      </c>
      <c r="D81" s="33" t="s">
        <v>2970</v>
      </c>
      <c r="E81" s="33" t="s">
        <v>1902</v>
      </c>
      <c r="F81" s="33" t="s">
        <v>2128</v>
      </c>
      <c r="G81" s="33" t="s">
        <v>3502</v>
      </c>
      <c r="H81" s="33" t="s">
        <v>2130</v>
      </c>
      <c r="I81" s="34" t="s">
        <v>3503</v>
      </c>
      <c r="J81" s="33" t="s">
        <v>3506</v>
      </c>
      <c r="K81" s="33" t="s">
        <v>2136</v>
      </c>
      <c r="L81" s="35">
        <v>42.0</v>
      </c>
      <c r="M81" s="33" t="s">
        <v>2245</v>
      </c>
      <c r="N81" s="33" t="s">
        <v>2137</v>
      </c>
      <c r="O81" s="33" t="s">
        <v>1320</v>
      </c>
      <c r="P81" s="33" t="s">
        <v>2996</v>
      </c>
      <c r="Q81" s="33" t="s">
        <v>2248</v>
      </c>
    </row>
    <row r="82" ht="94.5" customHeight="1">
      <c r="A82" s="33">
        <v>78.0</v>
      </c>
      <c r="B82" s="33" t="s">
        <v>3508</v>
      </c>
      <c r="C82" s="33" t="s">
        <v>3509</v>
      </c>
      <c r="D82" s="33" t="s">
        <v>3510</v>
      </c>
      <c r="E82" s="33" t="s">
        <v>1902</v>
      </c>
      <c r="F82" s="33" t="s">
        <v>2128</v>
      </c>
      <c r="G82" s="33" t="s">
        <v>3512</v>
      </c>
      <c r="H82" s="33" t="s">
        <v>2130</v>
      </c>
      <c r="I82" s="34" t="s">
        <v>3513</v>
      </c>
      <c r="J82" s="33" t="s">
        <v>3517</v>
      </c>
      <c r="K82" s="33" t="s">
        <v>2136</v>
      </c>
      <c r="L82" s="35">
        <v>34.0</v>
      </c>
      <c r="M82" s="33" t="s">
        <v>1352</v>
      </c>
      <c r="N82" s="33" t="s">
        <v>2137</v>
      </c>
      <c r="O82" s="33" t="s">
        <v>1353</v>
      </c>
      <c r="P82" s="33" t="s">
        <v>3518</v>
      </c>
      <c r="Q82" s="33" t="s">
        <v>2248</v>
      </c>
    </row>
    <row r="83" ht="94.5" customHeight="1">
      <c r="A83" s="33">
        <v>79.0</v>
      </c>
      <c r="B83" s="33" t="s">
        <v>3520</v>
      </c>
      <c r="C83" s="33" t="s">
        <v>3521</v>
      </c>
      <c r="D83" s="33" t="s">
        <v>3522</v>
      </c>
      <c r="E83" s="33" t="s">
        <v>1902</v>
      </c>
      <c r="F83" s="33" t="s">
        <v>2128</v>
      </c>
      <c r="G83" s="33" t="s">
        <v>3525</v>
      </c>
      <c r="H83" s="33" t="s">
        <v>2130</v>
      </c>
      <c r="I83" s="34" t="s">
        <v>3526</v>
      </c>
      <c r="J83" s="33" t="s">
        <v>3517</v>
      </c>
      <c r="K83" s="33" t="s">
        <v>2136</v>
      </c>
      <c r="L83" s="35">
        <v>34.0</v>
      </c>
      <c r="M83" s="33" t="s">
        <v>1352</v>
      </c>
      <c r="N83" s="33" t="s">
        <v>2137</v>
      </c>
      <c r="O83" s="33" t="s">
        <v>1353</v>
      </c>
      <c r="P83" s="33" t="s">
        <v>3529</v>
      </c>
      <c r="Q83" s="33" t="s">
        <v>2248</v>
      </c>
    </row>
    <row r="84" ht="94.5" customHeight="1">
      <c r="A84" s="33">
        <v>80.0</v>
      </c>
      <c r="B84" s="33" t="s">
        <v>2998</v>
      </c>
      <c r="C84" s="33" t="s">
        <v>3531</v>
      </c>
      <c r="D84" s="33" t="s">
        <v>3001</v>
      </c>
      <c r="E84" s="33" t="s">
        <v>1902</v>
      </c>
      <c r="F84" s="33" t="s">
        <v>2128</v>
      </c>
      <c r="G84" s="33" t="s">
        <v>3502</v>
      </c>
      <c r="H84" s="33" t="s">
        <v>2130</v>
      </c>
      <c r="I84" s="34" t="s">
        <v>3534</v>
      </c>
      <c r="J84" s="33" t="s">
        <v>3537</v>
      </c>
      <c r="K84" s="33" t="s">
        <v>2136</v>
      </c>
      <c r="L84" s="35">
        <v>42.0</v>
      </c>
      <c r="M84" s="33" t="s">
        <v>2245</v>
      </c>
      <c r="N84" s="33" t="s">
        <v>2137</v>
      </c>
      <c r="O84" s="33" t="s">
        <v>1320</v>
      </c>
      <c r="P84" s="33" t="s">
        <v>3022</v>
      </c>
      <c r="Q84" s="33" t="s">
        <v>2248</v>
      </c>
    </row>
    <row r="85" ht="165.0" customHeight="1">
      <c r="A85" s="33">
        <v>81.0</v>
      </c>
      <c r="B85" s="33" t="s">
        <v>656</v>
      </c>
      <c r="C85" s="33" t="s">
        <v>3541</v>
      </c>
      <c r="D85" s="33" t="s">
        <v>2308</v>
      </c>
      <c r="E85" s="33" t="s">
        <v>1902</v>
      </c>
      <c r="F85" s="33" t="s">
        <v>3542</v>
      </c>
      <c r="G85" s="33" t="s">
        <v>3547</v>
      </c>
      <c r="H85" s="33" t="s">
        <v>3548</v>
      </c>
      <c r="I85" s="34" t="s">
        <v>3550</v>
      </c>
      <c r="J85" s="33" t="s">
        <v>3506</v>
      </c>
      <c r="K85" s="33" t="s">
        <v>2136</v>
      </c>
      <c r="L85" s="35">
        <v>15.0</v>
      </c>
      <c r="M85" s="33" t="s">
        <v>2365</v>
      </c>
      <c r="N85" s="33" t="s">
        <v>2366</v>
      </c>
      <c r="O85" s="33" t="s">
        <v>2367</v>
      </c>
      <c r="P85" s="33" t="s">
        <v>2368</v>
      </c>
      <c r="Q85" s="33" t="s">
        <v>2369</v>
      </c>
    </row>
    <row r="86" ht="94.5" customHeight="1">
      <c r="A86" s="33">
        <v>82.0</v>
      </c>
      <c r="B86" s="33" t="s">
        <v>420</v>
      </c>
      <c r="C86" s="33" t="s">
        <v>3556</v>
      </c>
      <c r="D86" s="33" t="s">
        <v>421</v>
      </c>
      <c r="E86" s="33" t="s">
        <v>1902</v>
      </c>
      <c r="F86" s="33" t="s">
        <v>2360</v>
      </c>
      <c r="G86" s="33" t="s">
        <v>3561</v>
      </c>
      <c r="H86" s="33" t="s">
        <v>2130</v>
      </c>
      <c r="I86" s="34" t="s">
        <v>3563</v>
      </c>
      <c r="J86" s="33" t="s">
        <v>440</v>
      </c>
      <c r="K86" s="33" t="s">
        <v>2136</v>
      </c>
      <c r="L86" s="35">
        <v>37.0</v>
      </c>
      <c r="M86" s="33" t="s">
        <v>1437</v>
      </c>
      <c r="N86" s="33" t="s">
        <v>2387</v>
      </c>
      <c r="O86" s="33" t="s">
        <v>1405</v>
      </c>
      <c r="P86" s="33" t="s">
        <v>3565</v>
      </c>
      <c r="Q86" s="33" t="s">
        <v>3566</v>
      </c>
    </row>
    <row r="87" ht="94.5" customHeight="1">
      <c r="A87" s="33">
        <v>83.0</v>
      </c>
      <c r="B87" s="33" t="s">
        <v>1443</v>
      </c>
      <c r="C87" s="33" t="s">
        <v>3567</v>
      </c>
      <c r="D87" s="33" t="s">
        <v>1444</v>
      </c>
      <c r="E87" s="33" t="s">
        <v>1902</v>
      </c>
      <c r="F87" s="33" t="s">
        <v>3570</v>
      </c>
      <c r="G87" s="33" t="s">
        <v>3502</v>
      </c>
      <c r="H87" s="33" t="s">
        <v>2130</v>
      </c>
      <c r="I87" s="34" t="s">
        <v>3579</v>
      </c>
      <c r="J87" s="33" t="s">
        <v>3580</v>
      </c>
      <c r="K87" s="33" t="s">
        <v>2136</v>
      </c>
      <c r="L87" s="35">
        <v>37.0</v>
      </c>
      <c r="M87" s="33" t="s">
        <v>1437</v>
      </c>
      <c r="N87" s="33" t="s">
        <v>1476</v>
      </c>
      <c r="O87" s="33" t="s">
        <v>1405</v>
      </c>
      <c r="P87" s="33" t="s">
        <v>1477</v>
      </c>
      <c r="Q87" s="33" t="s">
        <v>1355</v>
      </c>
    </row>
    <row r="88" ht="94.5" customHeight="1">
      <c r="A88" s="33">
        <v>84.0</v>
      </c>
      <c r="B88" s="33" t="s">
        <v>2983</v>
      </c>
      <c r="C88" s="33" t="s">
        <v>3027</v>
      </c>
      <c r="D88" s="33" t="s">
        <v>2986</v>
      </c>
      <c r="E88" s="33" t="s">
        <v>1902</v>
      </c>
      <c r="F88" s="33" t="s">
        <v>3585</v>
      </c>
      <c r="G88" s="33" t="s">
        <v>3586</v>
      </c>
      <c r="H88" s="33" t="s">
        <v>2130</v>
      </c>
      <c r="I88" s="34" t="s">
        <v>3589</v>
      </c>
      <c r="J88" s="33" t="s">
        <v>3592</v>
      </c>
      <c r="K88" s="33" t="s">
        <v>2136</v>
      </c>
      <c r="L88" s="35">
        <v>42.0</v>
      </c>
      <c r="M88" s="33" t="s">
        <v>2245</v>
      </c>
      <c r="N88" s="33" t="s">
        <v>2137</v>
      </c>
      <c r="O88" s="33" t="s">
        <v>1320</v>
      </c>
      <c r="P88" s="33" t="s">
        <v>3027</v>
      </c>
      <c r="Q88" s="33" t="s">
        <v>1355</v>
      </c>
    </row>
    <row r="89" ht="94.5" customHeight="1">
      <c r="A89" s="33">
        <v>85.0</v>
      </c>
      <c r="B89" s="33" t="s">
        <v>3593</v>
      </c>
      <c r="C89" s="33" t="s">
        <v>3595</v>
      </c>
      <c r="D89" s="33" t="s">
        <v>3596</v>
      </c>
      <c r="E89" s="33" t="s">
        <v>1902</v>
      </c>
      <c r="F89" s="33" t="s">
        <v>3598</v>
      </c>
      <c r="G89" s="33" t="s">
        <v>3600</v>
      </c>
      <c r="H89" s="33" t="s">
        <v>2130</v>
      </c>
      <c r="I89" s="34" t="s">
        <v>3601</v>
      </c>
      <c r="J89" s="33" t="s">
        <v>3602</v>
      </c>
      <c r="K89" s="33" t="s">
        <v>2136</v>
      </c>
      <c r="L89" s="35">
        <v>34.0</v>
      </c>
      <c r="M89" s="33" t="s">
        <v>1352</v>
      </c>
      <c r="N89" s="33" t="s">
        <v>2137</v>
      </c>
      <c r="O89" s="33" t="s">
        <v>1353</v>
      </c>
      <c r="P89" s="33" t="s">
        <v>3603</v>
      </c>
      <c r="Q89" s="33" t="s">
        <v>2141</v>
      </c>
    </row>
    <row r="90" ht="94.5" customHeight="1">
      <c r="A90" s="33">
        <v>86.0</v>
      </c>
      <c r="B90" s="33" t="s">
        <v>751</v>
      </c>
      <c r="C90" s="33" t="s">
        <v>3607</v>
      </c>
      <c r="D90" s="33" t="s">
        <v>2172</v>
      </c>
      <c r="E90" s="33" t="s">
        <v>1902</v>
      </c>
      <c r="F90" s="33" t="s">
        <v>2128</v>
      </c>
      <c r="G90" s="33" t="s">
        <v>3611</v>
      </c>
      <c r="H90" s="33" t="s">
        <v>2130</v>
      </c>
      <c r="I90" s="34" t="s">
        <v>3615</v>
      </c>
      <c r="J90" s="33" t="s">
        <v>3618</v>
      </c>
      <c r="K90" s="33" t="s">
        <v>2136</v>
      </c>
      <c r="L90" s="35">
        <v>53.0</v>
      </c>
      <c r="M90" s="33" t="s">
        <v>1326</v>
      </c>
      <c r="N90" s="33" t="s">
        <v>2223</v>
      </c>
      <c r="O90" s="33" t="s">
        <v>1329</v>
      </c>
      <c r="P90" s="33" t="s">
        <v>2228</v>
      </c>
      <c r="Q90" s="33" t="s">
        <v>2231</v>
      </c>
    </row>
    <row r="91" ht="94.5" customHeight="1">
      <c r="A91" s="33">
        <v>87.0</v>
      </c>
      <c r="B91" s="33" t="s">
        <v>540</v>
      </c>
      <c r="C91" s="33" t="s">
        <v>3027</v>
      </c>
      <c r="D91" s="33" t="s">
        <v>541</v>
      </c>
      <c r="E91" s="33" t="s">
        <v>1902</v>
      </c>
      <c r="F91" s="33" t="s">
        <v>3623</v>
      </c>
      <c r="G91" s="33" t="s">
        <v>3586</v>
      </c>
      <c r="H91" s="33" t="s">
        <v>2130</v>
      </c>
      <c r="I91" s="34" t="s">
        <v>3627</v>
      </c>
      <c r="J91" s="33" t="s">
        <v>3592</v>
      </c>
      <c r="K91" s="33" t="s">
        <v>2136</v>
      </c>
      <c r="L91" s="35">
        <v>34.0</v>
      </c>
      <c r="M91" s="33" t="s">
        <v>1352</v>
      </c>
      <c r="N91" s="33" t="s">
        <v>34</v>
      </c>
      <c r="O91" s="33" t="s">
        <v>2398</v>
      </c>
      <c r="P91" s="33" t="s">
        <v>3027</v>
      </c>
      <c r="Q91" s="33" t="s">
        <v>1355</v>
      </c>
    </row>
    <row r="92" ht="94.5" customHeight="1">
      <c r="A92" s="33">
        <v>88.0</v>
      </c>
      <c r="B92" s="33" t="s">
        <v>330</v>
      </c>
      <c r="C92" s="33" t="s">
        <v>3631</v>
      </c>
      <c r="D92" s="33" t="s">
        <v>331</v>
      </c>
      <c r="E92" s="33" t="s">
        <v>1902</v>
      </c>
      <c r="F92" s="33" t="s">
        <v>3633</v>
      </c>
      <c r="G92" s="33" t="s">
        <v>3636</v>
      </c>
      <c r="H92" s="33" t="s">
        <v>2130</v>
      </c>
      <c r="I92" s="34" t="s">
        <v>3637</v>
      </c>
      <c r="J92" s="33" t="s">
        <v>3638</v>
      </c>
      <c r="K92" s="33" t="s">
        <v>2136</v>
      </c>
      <c r="L92" s="35">
        <v>37.0</v>
      </c>
      <c r="M92" s="33" t="s">
        <v>1437</v>
      </c>
      <c r="N92" s="33" t="s">
        <v>3639</v>
      </c>
      <c r="O92" s="33" t="s">
        <v>1405</v>
      </c>
      <c r="P92" s="33" t="s">
        <v>3631</v>
      </c>
      <c r="Q92" s="33" t="s">
        <v>1355</v>
      </c>
    </row>
    <row r="93" ht="94.5" customHeight="1">
      <c r="A93" s="33">
        <v>89.0</v>
      </c>
      <c r="B93" s="33" t="s">
        <v>546</v>
      </c>
      <c r="C93" s="33" t="s">
        <v>3631</v>
      </c>
      <c r="D93" s="33" t="s">
        <v>634</v>
      </c>
      <c r="E93" s="33" t="s">
        <v>1902</v>
      </c>
      <c r="F93" s="33" t="s">
        <v>3633</v>
      </c>
      <c r="G93" s="33" t="s">
        <v>3636</v>
      </c>
      <c r="H93" s="33" t="s">
        <v>2130</v>
      </c>
      <c r="I93" s="34" t="s">
        <v>3646</v>
      </c>
      <c r="J93" s="33" t="s">
        <v>3638</v>
      </c>
      <c r="K93" s="33" t="s">
        <v>2136</v>
      </c>
      <c r="L93" s="35">
        <v>37.0</v>
      </c>
      <c r="M93" s="33" t="s">
        <v>1437</v>
      </c>
      <c r="N93" s="33" t="s">
        <v>3639</v>
      </c>
      <c r="O93" s="33" t="s">
        <v>1405</v>
      </c>
      <c r="P93" s="33" t="s">
        <v>3631</v>
      </c>
      <c r="Q93" s="33" t="s">
        <v>1355</v>
      </c>
    </row>
    <row r="94" ht="94.5" customHeight="1">
      <c r="A94" s="33">
        <v>90.0</v>
      </c>
      <c r="B94" s="33" t="s">
        <v>1681</v>
      </c>
      <c r="C94" s="33" t="s">
        <v>1693</v>
      </c>
      <c r="D94" s="33" t="s">
        <v>1682</v>
      </c>
      <c r="E94" s="33" t="s">
        <v>1902</v>
      </c>
      <c r="F94" s="33" t="s">
        <v>3650</v>
      </c>
      <c r="G94" s="33" t="s">
        <v>3653</v>
      </c>
      <c r="H94" s="33" t="s">
        <v>2130</v>
      </c>
      <c r="I94" s="34" t="s">
        <v>3654</v>
      </c>
      <c r="J94" s="33" t="s">
        <v>3656</v>
      </c>
      <c r="K94" s="33" t="s">
        <v>2136</v>
      </c>
      <c r="L94" s="35">
        <v>37.0</v>
      </c>
      <c r="M94" s="33" t="s">
        <v>1437</v>
      </c>
      <c r="N94" s="33" t="s">
        <v>1692</v>
      </c>
      <c r="O94" s="33" t="s">
        <v>1405</v>
      </c>
      <c r="P94" s="33" t="s">
        <v>1693</v>
      </c>
      <c r="Q94" s="33" t="s">
        <v>1355</v>
      </c>
    </row>
    <row r="95" ht="94.5" customHeight="1">
      <c r="A95" s="33">
        <v>91.0</v>
      </c>
      <c r="B95" s="33" t="s">
        <v>3657</v>
      </c>
      <c r="C95" s="33" t="s">
        <v>3658</v>
      </c>
      <c r="D95" s="33" t="s">
        <v>3659</v>
      </c>
      <c r="E95" s="33" t="s">
        <v>1902</v>
      </c>
      <c r="F95" s="33" t="s">
        <v>3660</v>
      </c>
      <c r="G95" s="33" t="s">
        <v>3661</v>
      </c>
      <c r="H95" s="33" t="s">
        <v>2130</v>
      </c>
      <c r="I95" s="34" t="s">
        <v>3663</v>
      </c>
      <c r="J95" s="33" t="s">
        <v>3665</v>
      </c>
      <c r="K95" s="33" t="s">
        <v>2136</v>
      </c>
      <c r="L95" s="35">
        <v>34.0</v>
      </c>
      <c r="M95" s="33" t="s">
        <v>1352</v>
      </c>
      <c r="N95" s="33" t="s">
        <v>2137</v>
      </c>
      <c r="O95" s="33" t="s">
        <v>1353</v>
      </c>
      <c r="P95" s="33" t="s">
        <v>3671</v>
      </c>
      <c r="Q95" s="33" t="s">
        <v>2141</v>
      </c>
    </row>
    <row r="96" ht="94.5" customHeight="1">
      <c r="A96" s="38">
        <v>92.0</v>
      </c>
      <c r="B96" s="38" t="s">
        <v>793</v>
      </c>
      <c r="C96" s="38" t="s">
        <v>3674</v>
      </c>
      <c r="D96" s="38" t="s">
        <v>794</v>
      </c>
      <c r="E96" s="38" t="s">
        <v>2195</v>
      </c>
      <c r="F96" s="38" t="s">
        <v>2939</v>
      </c>
      <c r="G96" s="38" t="s">
        <v>3676</v>
      </c>
      <c r="H96" s="38" t="s">
        <v>2926</v>
      </c>
      <c r="I96" s="39" t="s">
        <v>3678</v>
      </c>
      <c r="J96" s="38" t="s">
        <v>1316</v>
      </c>
      <c r="K96" s="38" t="s">
        <v>2136</v>
      </c>
      <c r="L96" s="40">
        <v>15.0</v>
      </c>
      <c r="M96" s="38" t="s">
        <v>1335</v>
      </c>
      <c r="N96" s="38" t="s">
        <v>1336</v>
      </c>
      <c r="O96" s="38" t="s">
        <v>1329</v>
      </c>
      <c r="P96" s="38" t="s">
        <v>1338</v>
      </c>
      <c r="Q96" s="38" t="s">
        <v>1322</v>
      </c>
    </row>
    <row r="97" ht="94.5" customHeight="1">
      <c r="A97" s="38">
        <v>93.0</v>
      </c>
      <c r="B97" s="38" t="s">
        <v>802</v>
      </c>
      <c r="C97" s="38" t="s">
        <v>909</v>
      </c>
      <c r="D97" s="38" t="s">
        <v>906</v>
      </c>
      <c r="E97" s="38" t="s">
        <v>2195</v>
      </c>
      <c r="F97" s="38" t="s">
        <v>3685</v>
      </c>
      <c r="G97" s="38" t="s">
        <v>3687</v>
      </c>
      <c r="H97" s="38" t="s">
        <v>2926</v>
      </c>
      <c r="I97" s="39" t="s">
        <v>3690</v>
      </c>
      <c r="J97" s="38" t="s">
        <v>1297</v>
      </c>
      <c r="K97" s="38" t="s">
        <v>2136</v>
      </c>
      <c r="L97" s="40">
        <v>15.0</v>
      </c>
      <c r="M97" s="38" t="s">
        <v>1318</v>
      </c>
      <c r="N97" s="38" t="s">
        <v>3058</v>
      </c>
      <c r="O97" s="38" t="s">
        <v>1320</v>
      </c>
      <c r="P97" s="38" t="s">
        <v>909</v>
      </c>
      <c r="Q97" s="38" t="s">
        <v>1322</v>
      </c>
    </row>
    <row r="98" ht="94.5" customHeight="1">
      <c r="A98" s="33">
        <v>94.0</v>
      </c>
      <c r="B98" s="33" t="s">
        <v>744</v>
      </c>
      <c r="C98" s="33" t="s">
        <v>2631</v>
      </c>
      <c r="D98" s="33" t="s">
        <v>745</v>
      </c>
      <c r="E98" s="33" t="s">
        <v>1902</v>
      </c>
      <c r="F98" s="33" t="s">
        <v>3697</v>
      </c>
      <c r="G98" s="33" t="s">
        <v>3698</v>
      </c>
      <c r="H98" s="33" t="s">
        <v>2130</v>
      </c>
      <c r="I98" s="34" t="s">
        <v>3699</v>
      </c>
      <c r="J98" s="33" t="s">
        <v>3717</v>
      </c>
      <c r="K98" s="33" t="s">
        <v>2136</v>
      </c>
      <c r="L98" s="35">
        <v>53.0</v>
      </c>
      <c r="M98" s="33" t="s">
        <v>1326</v>
      </c>
      <c r="N98" s="33" t="s">
        <v>2629</v>
      </c>
      <c r="O98" s="33" t="s">
        <v>1329</v>
      </c>
      <c r="P98" s="33" t="s">
        <v>2631</v>
      </c>
      <c r="Q98" s="33" t="s">
        <v>1355</v>
      </c>
    </row>
    <row r="99" ht="94.5" customHeight="1">
      <c r="A99" s="38">
        <v>95.0</v>
      </c>
      <c r="B99" s="38" t="s">
        <v>733</v>
      </c>
      <c r="C99" s="38" t="s">
        <v>3721</v>
      </c>
      <c r="D99" s="38" t="s">
        <v>734</v>
      </c>
      <c r="E99" s="38" t="s">
        <v>2195</v>
      </c>
      <c r="F99" s="38" t="s">
        <v>3723</v>
      </c>
      <c r="G99" s="38" t="s">
        <v>1562</v>
      </c>
      <c r="H99" s="38" t="s">
        <v>2201</v>
      </c>
      <c r="I99" s="39" t="s">
        <v>3728</v>
      </c>
      <c r="J99" s="38" t="s">
        <v>3734</v>
      </c>
      <c r="K99" s="38" t="s">
        <v>2136</v>
      </c>
      <c r="L99" s="40">
        <v>8.0</v>
      </c>
      <c r="M99" s="38" t="s">
        <v>1560</v>
      </c>
      <c r="N99" s="38" t="s">
        <v>1562</v>
      </c>
      <c r="O99" s="38" t="s">
        <v>1290</v>
      </c>
      <c r="P99" s="38" t="s">
        <v>1564</v>
      </c>
      <c r="Q99" s="38" t="s">
        <v>1565</v>
      </c>
    </row>
    <row r="100" ht="94.5" customHeight="1">
      <c r="A100" s="33">
        <v>96.0</v>
      </c>
      <c r="B100" s="33" t="s">
        <v>3071</v>
      </c>
      <c r="C100" s="33" t="s">
        <v>3738</v>
      </c>
      <c r="D100" s="33" t="s">
        <v>3075</v>
      </c>
      <c r="E100" s="33" t="s">
        <v>1902</v>
      </c>
      <c r="F100" s="33" t="s">
        <v>2128</v>
      </c>
      <c r="G100" s="33" t="s">
        <v>3740</v>
      </c>
      <c r="H100" s="33" t="s">
        <v>2130</v>
      </c>
      <c r="I100" s="34" t="s">
        <v>3742</v>
      </c>
      <c r="J100" s="33" t="s">
        <v>3744</v>
      </c>
      <c r="K100" s="33" t="s">
        <v>2136</v>
      </c>
      <c r="L100" s="35">
        <v>42.0</v>
      </c>
      <c r="M100" s="33" t="s">
        <v>2245</v>
      </c>
      <c r="N100" s="33" t="s">
        <v>2137</v>
      </c>
      <c r="O100" s="33" t="s">
        <v>1320</v>
      </c>
      <c r="P100" s="33" t="s">
        <v>3097</v>
      </c>
      <c r="Q100" s="33" t="s">
        <v>2248</v>
      </c>
    </row>
    <row r="101" ht="94.5" customHeight="1">
      <c r="A101" s="33">
        <v>97.0</v>
      </c>
      <c r="B101" s="33" t="s">
        <v>3098</v>
      </c>
      <c r="C101" s="33" t="s">
        <v>3747</v>
      </c>
      <c r="D101" s="33" t="s">
        <v>3099</v>
      </c>
      <c r="E101" s="33" t="s">
        <v>1902</v>
      </c>
      <c r="F101" s="33" t="s">
        <v>2128</v>
      </c>
      <c r="G101" s="33" t="s">
        <v>3102</v>
      </c>
      <c r="H101" s="33" t="s">
        <v>2130</v>
      </c>
      <c r="I101" s="34" t="s">
        <v>3749</v>
      </c>
      <c r="J101" s="33" t="s">
        <v>3744</v>
      </c>
      <c r="K101" s="33" t="s">
        <v>2136</v>
      </c>
      <c r="L101" s="35">
        <v>42.0</v>
      </c>
      <c r="M101" s="33" t="s">
        <v>2245</v>
      </c>
      <c r="N101" s="33" t="s">
        <v>2137</v>
      </c>
      <c r="O101" s="33" t="s">
        <v>1320</v>
      </c>
      <c r="P101" s="33" t="s">
        <v>3116</v>
      </c>
      <c r="Q101" s="33" t="s">
        <v>2248</v>
      </c>
    </row>
    <row r="102" ht="94.5" customHeight="1">
      <c r="A102" s="33">
        <v>98.0</v>
      </c>
      <c r="B102" s="33" t="s">
        <v>3118</v>
      </c>
      <c r="C102" s="33" t="s">
        <v>3751</v>
      </c>
      <c r="D102" s="33" t="s">
        <v>3121</v>
      </c>
      <c r="E102" s="33" t="s">
        <v>1902</v>
      </c>
      <c r="F102" s="33" t="s">
        <v>2128</v>
      </c>
      <c r="G102" s="33" t="s">
        <v>3124</v>
      </c>
      <c r="H102" s="33" t="s">
        <v>2130</v>
      </c>
      <c r="I102" s="34" t="s">
        <v>3754</v>
      </c>
      <c r="J102" s="33" t="s">
        <v>3129</v>
      </c>
      <c r="K102" s="33" t="s">
        <v>2136</v>
      </c>
      <c r="L102" s="35">
        <v>42.0</v>
      </c>
      <c r="M102" s="33" t="s">
        <v>2245</v>
      </c>
      <c r="N102" s="33" t="s">
        <v>2137</v>
      </c>
      <c r="O102" s="33" t="s">
        <v>1320</v>
      </c>
      <c r="P102" s="33" t="s">
        <v>3135</v>
      </c>
      <c r="Q102" s="33" t="s">
        <v>2248</v>
      </c>
    </row>
    <row r="103" ht="94.5" customHeight="1">
      <c r="A103" s="33">
        <v>99.0</v>
      </c>
      <c r="B103" s="33" t="s">
        <v>3137</v>
      </c>
      <c r="C103" s="33" t="s">
        <v>3757</v>
      </c>
      <c r="D103" s="33" t="s">
        <v>3139</v>
      </c>
      <c r="E103" s="33" t="s">
        <v>1902</v>
      </c>
      <c r="F103" s="33" t="s">
        <v>2128</v>
      </c>
      <c r="G103" s="33" t="s">
        <v>3761</v>
      </c>
      <c r="H103" s="33" t="s">
        <v>2130</v>
      </c>
      <c r="I103" s="34" t="s">
        <v>3763</v>
      </c>
      <c r="J103" s="33" t="s">
        <v>3768</v>
      </c>
      <c r="K103" s="33" t="s">
        <v>2136</v>
      </c>
      <c r="L103" s="35">
        <v>42.0</v>
      </c>
      <c r="M103" s="33" t="s">
        <v>2245</v>
      </c>
      <c r="N103" s="33" t="s">
        <v>2137</v>
      </c>
      <c r="O103" s="33" t="s">
        <v>1320</v>
      </c>
      <c r="P103" s="33" t="s">
        <v>3161</v>
      </c>
      <c r="Q103" s="33" t="s">
        <v>3163</v>
      </c>
    </row>
    <row r="104" ht="94.5" customHeight="1">
      <c r="A104" s="33">
        <v>100.0</v>
      </c>
      <c r="B104" s="33" t="s">
        <v>3164</v>
      </c>
      <c r="C104" s="33" t="s">
        <v>3769</v>
      </c>
      <c r="D104" s="33" t="s">
        <v>3165</v>
      </c>
      <c r="E104" s="33" t="s">
        <v>1902</v>
      </c>
      <c r="F104" s="33" t="s">
        <v>2128</v>
      </c>
      <c r="G104" s="33" t="s">
        <v>3169</v>
      </c>
      <c r="H104" s="33" t="s">
        <v>2130</v>
      </c>
      <c r="I104" s="34" t="s">
        <v>3770</v>
      </c>
      <c r="J104" s="33" t="s">
        <v>3771</v>
      </c>
      <c r="K104" s="33" t="s">
        <v>2136</v>
      </c>
      <c r="L104" s="35">
        <v>42.0</v>
      </c>
      <c r="M104" s="33" t="s">
        <v>2245</v>
      </c>
      <c r="N104" s="33" t="s">
        <v>2137</v>
      </c>
      <c r="O104" s="33" t="s">
        <v>1320</v>
      </c>
      <c r="P104" s="33" t="s">
        <v>3189</v>
      </c>
      <c r="Q104" s="33" t="s">
        <v>2248</v>
      </c>
    </row>
    <row r="105" ht="94.5" customHeight="1">
      <c r="A105" s="33">
        <v>101.0</v>
      </c>
      <c r="B105" s="33" t="s">
        <v>3190</v>
      </c>
      <c r="C105" s="33" t="s">
        <v>3776</v>
      </c>
      <c r="D105" s="33" t="s">
        <v>3191</v>
      </c>
      <c r="E105" s="33" t="s">
        <v>1902</v>
      </c>
      <c r="F105" s="33" t="s">
        <v>2128</v>
      </c>
      <c r="G105" s="33" t="s">
        <v>3194</v>
      </c>
      <c r="H105" s="33" t="s">
        <v>2130</v>
      </c>
      <c r="I105" s="34" t="s">
        <v>3780</v>
      </c>
      <c r="J105" s="33" t="s">
        <v>3784</v>
      </c>
      <c r="K105" s="33" t="s">
        <v>2136</v>
      </c>
      <c r="L105" s="35">
        <v>42.0</v>
      </c>
      <c r="M105" s="33" t="s">
        <v>2245</v>
      </c>
      <c r="N105" s="33" t="s">
        <v>2137</v>
      </c>
      <c r="O105" s="33" t="s">
        <v>1320</v>
      </c>
      <c r="P105" s="33" t="s">
        <v>3213</v>
      </c>
      <c r="Q105" s="33" t="s">
        <v>2248</v>
      </c>
    </row>
    <row r="106" ht="94.5" customHeight="1">
      <c r="A106" s="33">
        <v>102.0</v>
      </c>
      <c r="B106" s="33" t="s">
        <v>3215</v>
      </c>
      <c r="C106" s="33" t="s">
        <v>3789</v>
      </c>
      <c r="D106" s="33" t="s">
        <v>3217</v>
      </c>
      <c r="E106" s="33" t="s">
        <v>1902</v>
      </c>
      <c r="F106" s="33" t="s">
        <v>2128</v>
      </c>
      <c r="G106" s="33" t="s">
        <v>3219</v>
      </c>
      <c r="H106" s="33" t="s">
        <v>2130</v>
      </c>
      <c r="I106" s="34" t="s">
        <v>3791</v>
      </c>
      <c r="J106" s="33" t="s">
        <v>3792</v>
      </c>
      <c r="K106" s="33" t="s">
        <v>2136</v>
      </c>
      <c r="L106" s="35">
        <v>42.0</v>
      </c>
      <c r="M106" s="33" t="s">
        <v>2245</v>
      </c>
      <c r="N106" s="33" t="s">
        <v>2137</v>
      </c>
      <c r="O106" s="33" t="s">
        <v>1320</v>
      </c>
      <c r="P106" s="33" t="s">
        <v>3235</v>
      </c>
      <c r="Q106" s="33" t="s">
        <v>2248</v>
      </c>
    </row>
    <row r="107" ht="94.5" customHeight="1">
      <c r="A107" s="33">
        <v>103.0</v>
      </c>
      <c r="B107" s="33" t="s">
        <v>3794</v>
      </c>
      <c r="C107" s="33" t="s">
        <v>3795</v>
      </c>
      <c r="D107" s="33" t="s">
        <v>3796</v>
      </c>
      <c r="E107" s="33" t="s">
        <v>1902</v>
      </c>
      <c r="F107" s="33" t="s">
        <v>2128</v>
      </c>
      <c r="G107" s="33" t="s">
        <v>3798</v>
      </c>
      <c r="H107" s="33" t="s">
        <v>2130</v>
      </c>
      <c r="I107" s="34" t="s">
        <v>3799</v>
      </c>
      <c r="J107" s="33" t="s">
        <v>3801</v>
      </c>
      <c r="K107" s="33" t="s">
        <v>2136</v>
      </c>
      <c r="L107" s="35">
        <v>34.0</v>
      </c>
      <c r="M107" s="33" t="s">
        <v>1352</v>
      </c>
      <c r="N107" s="33" t="s">
        <v>2137</v>
      </c>
      <c r="O107" s="33" t="s">
        <v>1353</v>
      </c>
      <c r="P107" s="33" t="s">
        <v>3804</v>
      </c>
      <c r="Q107" s="33" t="s">
        <v>2141</v>
      </c>
    </row>
    <row r="108" ht="94.5" customHeight="1">
      <c r="A108" s="33">
        <v>104.0</v>
      </c>
      <c r="B108" s="33" t="s">
        <v>3237</v>
      </c>
      <c r="C108" s="33" t="s">
        <v>3807</v>
      </c>
      <c r="D108" s="33" t="s">
        <v>3238</v>
      </c>
      <c r="E108" s="33" t="s">
        <v>1902</v>
      </c>
      <c r="F108" s="33" t="s">
        <v>2128</v>
      </c>
      <c r="G108" s="33" t="s">
        <v>3242</v>
      </c>
      <c r="H108" s="33" t="s">
        <v>2130</v>
      </c>
      <c r="I108" s="34" t="s">
        <v>3808</v>
      </c>
      <c r="J108" s="33" t="s">
        <v>3809</v>
      </c>
      <c r="K108" s="33" t="s">
        <v>2136</v>
      </c>
      <c r="L108" s="35">
        <v>42.0</v>
      </c>
      <c r="M108" s="33" t="s">
        <v>2245</v>
      </c>
      <c r="N108" s="33" t="s">
        <v>2137</v>
      </c>
      <c r="O108" s="33" t="s">
        <v>1320</v>
      </c>
      <c r="P108" s="33" t="s">
        <v>3256</v>
      </c>
      <c r="Q108" s="33" t="s">
        <v>2248</v>
      </c>
    </row>
    <row r="109" ht="94.5" customHeight="1">
      <c r="A109" s="33">
        <v>105.0</v>
      </c>
      <c r="B109" s="33" t="s">
        <v>3812</v>
      </c>
      <c r="C109" s="33" t="s">
        <v>3813</v>
      </c>
      <c r="D109" s="33" t="s">
        <v>3814</v>
      </c>
      <c r="E109" s="33" t="s">
        <v>1902</v>
      </c>
      <c r="F109" s="33" t="s">
        <v>2128</v>
      </c>
      <c r="G109" s="33" t="s">
        <v>3817</v>
      </c>
      <c r="H109" s="33" t="s">
        <v>2130</v>
      </c>
      <c r="I109" s="34" t="s">
        <v>3819</v>
      </c>
      <c r="J109" s="33" t="s">
        <v>3821</v>
      </c>
      <c r="K109" s="33" t="s">
        <v>2136</v>
      </c>
      <c r="L109" s="35">
        <v>34.0</v>
      </c>
      <c r="M109" s="33" t="s">
        <v>1352</v>
      </c>
      <c r="N109" s="33" t="s">
        <v>2137</v>
      </c>
      <c r="O109" s="33" t="s">
        <v>1353</v>
      </c>
      <c r="P109" s="33" t="s">
        <v>3822</v>
      </c>
      <c r="Q109" s="33" t="s">
        <v>2141</v>
      </c>
    </row>
    <row r="110" ht="94.5" customHeight="1">
      <c r="A110" s="33">
        <v>106.0</v>
      </c>
      <c r="B110" s="33" t="s">
        <v>3823</v>
      </c>
      <c r="C110" s="33" t="s">
        <v>3824</v>
      </c>
      <c r="D110" s="33" t="s">
        <v>3825</v>
      </c>
      <c r="E110" s="33" t="s">
        <v>1902</v>
      </c>
      <c r="F110" s="33" t="s">
        <v>2128</v>
      </c>
      <c r="G110" s="33" t="s">
        <v>3826</v>
      </c>
      <c r="H110" s="33" t="s">
        <v>2130</v>
      </c>
      <c r="I110" s="34" t="s">
        <v>3827</v>
      </c>
      <c r="J110" s="33" t="s">
        <v>3829</v>
      </c>
      <c r="K110" s="33" t="s">
        <v>2136</v>
      </c>
      <c r="L110" s="35">
        <v>34.0</v>
      </c>
      <c r="M110" s="33" t="s">
        <v>1352</v>
      </c>
      <c r="N110" s="33" t="s">
        <v>2137</v>
      </c>
      <c r="O110" s="33" t="s">
        <v>1353</v>
      </c>
      <c r="P110" s="33" t="s">
        <v>3830</v>
      </c>
      <c r="Q110" s="33" t="s">
        <v>2141</v>
      </c>
    </row>
    <row r="111" ht="94.5" customHeight="1">
      <c r="A111" s="33">
        <v>107.0</v>
      </c>
      <c r="B111" s="33" t="s">
        <v>3832</v>
      </c>
      <c r="C111" s="33" t="s">
        <v>3835</v>
      </c>
      <c r="D111" s="33" t="s">
        <v>3836</v>
      </c>
      <c r="E111" s="33" t="s">
        <v>1902</v>
      </c>
      <c r="F111" s="33" t="s">
        <v>2128</v>
      </c>
      <c r="G111" s="33" t="s">
        <v>3841</v>
      </c>
      <c r="H111" s="33" t="s">
        <v>2130</v>
      </c>
      <c r="I111" s="34" t="s">
        <v>3843</v>
      </c>
      <c r="J111" s="33" t="s">
        <v>3848</v>
      </c>
      <c r="K111" s="33" t="s">
        <v>2136</v>
      </c>
      <c r="L111" s="35">
        <v>34.0</v>
      </c>
      <c r="M111" s="33" t="s">
        <v>1352</v>
      </c>
      <c r="N111" s="33" t="s">
        <v>2137</v>
      </c>
      <c r="O111" s="33" t="s">
        <v>1353</v>
      </c>
      <c r="P111" s="33" t="s">
        <v>3851</v>
      </c>
      <c r="Q111" s="33" t="s">
        <v>2141</v>
      </c>
    </row>
    <row r="112" ht="94.5" customHeight="1">
      <c r="A112" s="33">
        <v>108.0</v>
      </c>
      <c r="B112" s="33" t="s">
        <v>3853</v>
      </c>
      <c r="C112" s="33" t="s">
        <v>3855</v>
      </c>
      <c r="D112" s="33" t="s">
        <v>3856</v>
      </c>
      <c r="E112" s="33" t="s">
        <v>1902</v>
      </c>
      <c r="F112" s="33" t="s">
        <v>2128</v>
      </c>
      <c r="G112" s="33" t="s">
        <v>3857</v>
      </c>
      <c r="H112" s="33" t="s">
        <v>2130</v>
      </c>
      <c r="I112" s="34" t="s">
        <v>3858</v>
      </c>
      <c r="J112" s="33" t="s">
        <v>3859</v>
      </c>
      <c r="K112" s="33" t="s">
        <v>2136</v>
      </c>
      <c r="L112" s="35">
        <v>34.0</v>
      </c>
      <c r="M112" s="33" t="s">
        <v>1352</v>
      </c>
      <c r="N112" s="33" t="s">
        <v>2137</v>
      </c>
      <c r="O112" s="33" t="s">
        <v>1353</v>
      </c>
      <c r="P112" s="33" t="s">
        <v>3861</v>
      </c>
      <c r="Q112" s="33" t="s">
        <v>2141</v>
      </c>
    </row>
    <row r="113" ht="94.5" customHeight="1">
      <c r="A113" s="33">
        <v>109.0</v>
      </c>
      <c r="B113" s="33" t="s">
        <v>3863</v>
      </c>
      <c r="C113" s="33" t="s">
        <v>3864</v>
      </c>
      <c r="D113" s="33" t="s">
        <v>3865</v>
      </c>
      <c r="E113" s="33" t="s">
        <v>1902</v>
      </c>
      <c r="F113" s="33" t="s">
        <v>2128</v>
      </c>
      <c r="G113" s="33" t="s">
        <v>3866</v>
      </c>
      <c r="H113" s="33" t="s">
        <v>2130</v>
      </c>
      <c r="I113" s="34" t="s">
        <v>3868</v>
      </c>
      <c r="J113" s="33" t="s">
        <v>3873</v>
      </c>
      <c r="K113" s="33" t="s">
        <v>2136</v>
      </c>
      <c r="L113" s="35">
        <v>34.0</v>
      </c>
      <c r="M113" s="33" t="s">
        <v>1352</v>
      </c>
      <c r="N113" s="33" t="s">
        <v>2137</v>
      </c>
      <c r="O113" s="33" t="s">
        <v>1353</v>
      </c>
      <c r="P113" s="33" t="s">
        <v>3874</v>
      </c>
      <c r="Q113" s="33" t="s">
        <v>2141</v>
      </c>
    </row>
    <row r="114" ht="210.0" customHeight="1">
      <c r="A114" s="33">
        <v>110.0</v>
      </c>
      <c r="B114" s="33" t="s">
        <v>2374</v>
      </c>
      <c r="C114" s="33" t="s">
        <v>3879</v>
      </c>
      <c r="D114" s="33" t="s">
        <v>2377</v>
      </c>
      <c r="E114" s="33" t="s">
        <v>1902</v>
      </c>
      <c r="F114" s="33" t="s">
        <v>3880</v>
      </c>
      <c r="G114" s="33" t="s">
        <v>2637</v>
      </c>
      <c r="H114" s="33" t="s">
        <v>3881</v>
      </c>
      <c r="I114" s="34" t="s">
        <v>3882</v>
      </c>
      <c r="J114" s="33" t="s">
        <v>3884</v>
      </c>
      <c r="K114" s="33" t="s">
        <v>2136</v>
      </c>
      <c r="L114" s="35">
        <v>53.0</v>
      </c>
      <c r="M114" s="33" t="s">
        <v>2415</v>
      </c>
      <c r="N114" s="33" t="s">
        <v>2418</v>
      </c>
      <c r="O114" s="33" t="s">
        <v>2419</v>
      </c>
      <c r="P114" s="33" t="s">
        <v>2420</v>
      </c>
      <c r="Q114" s="33" t="s">
        <v>1938</v>
      </c>
    </row>
    <row r="115" ht="94.5" customHeight="1">
      <c r="A115" s="33">
        <v>111.0</v>
      </c>
      <c r="B115" s="33" t="s">
        <v>3888</v>
      </c>
      <c r="C115" s="33" t="s">
        <v>3890</v>
      </c>
      <c r="D115" s="33" t="s">
        <v>3891</v>
      </c>
      <c r="E115" s="33" t="s">
        <v>1902</v>
      </c>
      <c r="F115" s="33" t="s">
        <v>2128</v>
      </c>
      <c r="G115" s="33" t="s">
        <v>3893</v>
      </c>
      <c r="H115" s="33" t="s">
        <v>2130</v>
      </c>
      <c r="I115" s="34" t="s">
        <v>3895</v>
      </c>
      <c r="J115" s="33" t="s">
        <v>3911</v>
      </c>
      <c r="K115" s="33" t="s">
        <v>2136</v>
      </c>
      <c r="L115" s="35">
        <v>12.0</v>
      </c>
      <c r="M115" s="33" t="s">
        <v>3055</v>
      </c>
      <c r="N115" s="33" t="s">
        <v>2137</v>
      </c>
      <c r="O115" s="33" t="s">
        <v>1290</v>
      </c>
      <c r="P115" s="33" t="s">
        <v>3913</v>
      </c>
      <c r="Q115" s="33" t="s">
        <v>2141</v>
      </c>
    </row>
    <row r="116" ht="94.5" customHeight="1">
      <c r="A116" s="33">
        <v>112.0</v>
      </c>
      <c r="B116" s="33" t="s">
        <v>3257</v>
      </c>
      <c r="C116" s="33" t="s">
        <v>3917</v>
      </c>
      <c r="D116" s="33" t="s">
        <v>3258</v>
      </c>
      <c r="E116" s="33" t="s">
        <v>1902</v>
      </c>
      <c r="F116" s="33" t="s">
        <v>3918</v>
      </c>
      <c r="G116" s="33" t="s">
        <v>3260</v>
      </c>
      <c r="H116" s="33" t="s">
        <v>2130</v>
      </c>
      <c r="I116" s="34" t="s">
        <v>3919</v>
      </c>
      <c r="J116" s="33" t="s">
        <v>3923</v>
      </c>
      <c r="K116" s="33" t="s">
        <v>2136</v>
      </c>
      <c r="L116" s="35">
        <v>42.0</v>
      </c>
      <c r="M116" s="33" t="s">
        <v>2245</v>
      </c>
      <c r="N116" s="33" t="s">
        <v>2137</v>
      </c>
      <c r="O116" s="33" t="s">
        <v>1320</v>
      </c>
      <c r="P116" s="33" t="s">
        <v>3277</v>
      </c>
      <c r="Q116" s="33" t="s">
        <v>2248</v>
      </c>
    </row>
    <row r="117" ht="94.5" customHeight="1">
      <c r="A117" s="33">
        <v>113.0</v>
      </c>
      <c r="B117" s="33" t="s">
        <v>3280</v>
      </c>
      <c r="C117" s="33" t="s">
        <v>3928</v>
      </c>
      <c r="D117" s="33" t="s">
        <v>3281</v>
      </c>
      <c r="E117" s="33" t="s">
        <v>1902</v>
      </c>
      <c r="F117" s="33" t="s">
        <v>2128</v>
      </c>
      <c r="G117" s="33" t="s">
        <v>3283</v>
      </c>
      <c r="H117" s="33" t="s">
        <v>2130</v>
      </c>
      <c r="I117" s="34" t="s">
        <v>3929</v>
      </c>
      <c r="J117" s="33" t="s">
        <v>3931</v>
      </c>
      <c r="K117" s="33" t="s">
        <v>2136</v>
      </c>
      <c r="L117" s="35">
        <v>42.0</v>
      </c>
      <c r="M117" s="33" t="s">
        <v>2245</v>
      </c>
      <c r="N117" s="33" t="s">
        <v>2137</v>
      </c>
      <c r="O117" s="33" t="s">
        <v>1320</v>
      </c>
      <c r="P117" s="33" t="s">
        <v>3295</v>
      </c>
      <c r="Q117" s="33" t="s">
        <v>2248</v>
      </c>
    </row>
    <row r="118" ht="94.5" customHeight="1">
      <c r="A118" s="33">
        <v>114.0</v>
      </c>
      <c r="B118" s="33" t="s">
        <v>3932</v>
      </c>
      <c r="C118" s="33" t="s">
        <v>3933</v>
      </c>
      <c r="D118" s="33" t="s">
        <v>3934</v>
      </c>
      <c r="E118" s="33" t="s">
        <v>1902</v>
      </c>
      <c r="F118" s="33" t="s">
        <v>2128</v>
      </c>
      <c r="G118" s="33" t="s">
        <v>3935</v>
      </c>
      <c r="H118" s="33" t="s">
        <v>2130</v>
      </c>
      <c r="I118" s="34" t="s">
        <v>3937</v>
      </c>
      <c r="J118" s="33" t="s">
        <v>3942</v>
      </c>
      <c r="K118" s="33" t="s">
        <v>2136</v>
      </c>
      <c r="L118" s="35">
        <v>12.0</v>
      </c>
      <c r="M118" s="33" t="s">
        <v>3055</v>
      </c>
      <c r="N118" s="33" t="s">
        <v>2137</v>
      </c>
      <c r="O118" s="33" t="s">
        <v>1290</v>
      </c>
      <c r="P118" s="33" t="s">
        <v>3946</v>
      </c>
      <c r="Q118" s="33" t="s">
        <v>2141</v>
      </c>
    </row>
    <row r="119" ht="94.5" customHeight="1">
      <c r="A119" s="33">
        <v>115.0</v>
      </c>
      <c r="B119" s="33" t="s">
        <v>3297</v>
      </c>
      <c r="C119" s="33" t="s">
        <v>3949</v>
      </c>
      <c r="D119" s="33" t="s">
        <v>3298</v>
      </c>
      <c r="E119" s="33" t="s">
        <v>1902</v>
      </c>
      <c r="F119" s="33" t="s">
        <v>2128</v>
      </c>
      <c r="G119" s="33" t="s">
        <v>3950</v>
      </c>
      <c r="H119" s="33" t="s">
        <v>2130</v>
      </c>
      <c r="I119" s="34" t="s">
        <v>3951</v>
      </c>
      <c r="J119" s="33" t="s">
        <v>3954</v>
      </c>
      <c r="K119" s="33" t="s">
        <v>2136</v>
      </c>
      <c r="L119" s="35">
        <v>42.0</v>
      </c>
      <c r="M119" s="33" t="s">
        <v>2245</v>
      </c>
      <c r="N119" s="33" t="s">
        <v>3311</v>
      </c>
      <c r="O119" s="33" t="s">
        <v>1320</v>
      </c>
      <c r="P119" s="33" t="s">
        <v>3312</v>
      </c>
      <c r="Q119" s="33" t="s">
        <v>3313</v>
      </c>
    </row>
    <row r="120" ht="94.5" customHeight="1">
      <c r="A120" s="33">
        <v>116.0</v>
      </c>
      <c r="B120" s="33" t="s">
        <v>3957</v>
      </c>
      <c r="C120" s="33" t="s">
        <v>3958</v>
      </c>
      <c r="D120" s="33" t="s">
        <v>3959</v>
      </c>
      <c r="E120" s="33" t="s">
        <v>1902</v>
      </c>
      <c r="F120" s="33" t="s">
        <v>2128</v>
      </c>
      <c r="G120" s="33" t="s">
        <v>3960</v>
      </c>
      <c r="H120" s="33" t="s">
        <v>2130</v>
      </c>
      <c r="I120" s="34" t="s">
        <v>3961</v>
      </c>
      <c r="J120" s="33" t="s">
        <v>3963</v>
      </c>
      <c r="K120" s="33" t="s">
        <v>2136</v>
      </c>
      <c r="L120" s="35">
        <v>34.0</v>
      </c>
      <c r="M120" s="33" t="s">
        <v>1352</v>
      </c>
      <c r="N120" s="33" t="s">
        <v>2137</v>
      </c>
      <c r="O120" s="33" t="s">
        <v>1353</v>
      </c>
      <c r="P120" s="33" t="s">
        <v>3965</v>
      </c>
      <c r="Q120" s="33" t="s">
        <v>2141</v>
      </c>
    </row>
    <row r="121" ht="94.5" customHeight="1">
      <c r="A121" s="33">
        <v>117.0</v>
      </c>
      <c r="B121" s="33" t="s">
        <v>3966</v>
      </c>
      <c r="C121" s="33" t="s">
        <v>3968</v>
      </c>
      <c r="D121" s="33" t="s">
        <v>3969</v>
      </c>
      <c r="E121" s="33" t="s">
        <v>1902</v>
      </c>
      <c r="F121" s="33" t="s">
        <v>2128</v>
      </c>
      <c r="G121" s="33" t="s">
        <v>3970</v>
      </c>
      <c r="H121" s="33" t="s">
        <v>2130</v>
      </c>
      <c r="I121" s="34" t="s">
        <v>3971</v>
      </c>
      <c r="J121" s="33" t="s">
        <v>3973</v>
      </c>
      <c r="K121" s="33" t="s">
        <v>2136</v>
      </c>
      <c r="L121" s="35">
        <v>34.0</v>
      </c>
      <c r="M121" s="33" t="s">
        <v>1352</v>
      </c>
      <c r="N121" s="33" t="s">
        <v>2137</v>
      </c>
      <c r="O121" s="33" t="s">
        <v>1353</v>
      </c>
      <c r="P121" s="33" t="s">
        <v>3976</v>
      </c>
      <c r="Q121" s="33" t="s">
        <v>2141</v>
      </c>
    </row>
    <row r="122" ht="94.5" customHeight="1">
      <c r="A122" s="33">
        <v>118.0</v>
      </c>
      <c r="B122" s="33" t="s">
        <v>3977</v>
      </c>
      <c r="C122" s="33" t="s">
        <v>3978</v>
      </c>
      <c r="D122" s="33" t="s">
        <v>3979</v>
      </c>
      <c r="E122" s="33" t="s">
        <v>1902</v>
      </c>
      <c r="F122" s="33" t="s">
        <v>2128</v>
      </c>
      <c r="G122" s="33" t="s">
        <v>3983</v>
      </c>
      <c r="H122" s="33" t="s">
        <v>2130</v>
      </c>
      <c r="I122" s="34" t="s">
        <v>3984</v>
      </c>
      <c r="J122" s="33" t="s">
        <v>3986</v>
      </c>
      <c r="K122" s="33" t="s">
        <v>2136</v>
      </c>
      <c r="L122" s="35">
        <v>34.0</v>
      </c>
      <c r="M122" s="33" t="s">
        <v>1352</v>
      </c>
      <c r="N122" s="33" t="s">
        <v>2137</v>
      </c>
      <c r="O122" s="33" t="s">
        <v>1353</v>
      </c>
      <c r="P122" s="33" t="s">
        <v>3987</v>
      </c>
      <c r="Q122" s="33" t="s">
        <v>2141</v>
      </c>
    </row>
    <row r="123" ht="94.5" customHeight="1">
      <c r="A123" s="33">
        <v>119.0</v>
      </c>
      <c r="B123" s="33" t="s">
        <v>3988</v>
      </c>
      <c r="C123" s="33" t="s">
        <v>3990</v>
      </c>
      <c r="D123" s="33" t="s">
        <v>3991</v>
      </c>
      <c r="E123" s="33" t="s">
        <v>1902</v>
      </c>
      <c r="F123" s="33" t="s">
        <v>3992</v>
      </c>
      <c r="G123" s="33" t="s">
        <v>3996</v>
      </c>
      <c r="H123" s="33" t="s">
        <v>2130</v>
      </c>
      <c r="I123" s="34" t="s">
        <v>3997</v>
      </c>
      <c r="J123" s="33" t="s">
        <v>4000</v>
      </c>
      <c r="K123" s="33" t="s">
        <v>4001</v>
      </c>
      <c r="L123" s="35">
        <v>34.0</v>
      </c>
      <c r="M123" s="33" t="s">
        <v>1352</v>
      </c>
      <c r="N123" s="33" t="s">
        <v>2137</v>
      </c>
      <c r="O123" s="33" t="s">
        <v>1353</v>
      </c>
      <c r="P123" s="33" t="s">
        <v>3990</v>
      </c>
      <c r="Q123" s="33" t="s">
        <v>1355</v>
      </c>
    </row>
    <row r="124" ht="126.0" customHeight="1">
      <c r="A124" s="33">
        <v>120.0</v>
      </c>
      <c r="B124" s="33" t="s">
        <v>2471</v>
      </c>
      <c r="C124" s="33" t="s">
        <v>4003</v>
      </c>
      <c r="D124" s="33" t="s">
        <v>2474</v>
      </c>
      <c r="E124" s="33" t="s">
        <v>1902</v>
      </c>
      <c r="F124" s="33" t="s">
        <v>4006</v>
      </c>
      <c r="G124" s="33" t="s">
        <v>4007</v>
      </c>
      <c r="H124" s="33" t="s">
        <v>2130</v>
      </c>
      <c r="I124" s="34" t="s">
        <v>4008</v>
      </c>
      <c r="J124" s="33" t="s">
        <v>4010</v>
      </c>
      <c r="K124" s="33" t="s">
        <v>2136</v>
      </c>
      <c r="L124" s="35">
        <v>48.0</v>
      </c>
      <c r="M124" s="33" t="s">
        <v>2499</v>
      </c>
      <c r="N124" s="33" t="s">
        <v>2501</v>
      </c>
      <c r="O124" s="33" t="s">
        <v>2504</v>
      </c>
      <c r="P124" s="33" t="s">
        <v>2509</v>
      </c>
      <c r="Q124" s="33" t="s">
        <v>2515</v>
      </c>
    </row>
    <row r="125" ht="94.5" customHeight="1">
      <c r="A125" s="33">
        <v>121.0</v>
      </c>
      <c r="B125" s="33" t="s">
        <v>4017</v>
      </c>
      <c r="C125" s="33" t="s">
        <v>4019</v>
      </c>
      <c r="D125" s="33" t="s">
        <v>4020</v>
      </c>
      <c r="E125" s="33" t="s">
        <v>1902</v>
      </c>
      <c r="F125" s="33" t="s">
        <v>2128</v>
      </c>
      <c r="G125" s="33" t="s">
        <v>4021</v>
      </c>
      <c r="H125" s="33" t="s">
        <v>2130</v>
      </c>
      <c r="I125" s="34" t="s">
        <v>4022</v>
      </c>
      <c r="J125" s="33" t="s">
        <v>4023</v>
      </c>
      <c r="K125" s="33" t="s">
        <v>2136</v>
      </c>
      <c r="L125" s="35">
        <v>12.0</v>
      </c>
      <c r="M125" s="33" t="s">
        <v>3055</v>
      </c>
      <c r="N125" s="33" t="s">
        <v>2137</v>
      </c>
      <c r="O125" s="33" t="s">
        <v>1290</v>
      </c>
      <c r="P125" s="33" t="s">
        <v>4024</v>
      </c>
      <c r="Q125" s="33" t="s">
        <v>2141</v>
      </c>
    </row>
    <row r="126" ht="94.5" customHeight="1">
      <c r="A126" s="33">
        <v>122.0</v>
      </c>
      <c r="B126" s="33" t="s">
        <v>4025</v>
      </c>
      <c r="C126" s="33" t="s">
        <v>4026</v>
      </c>
      <c r="D126" s="33" t="s">
        <v>4027</v>
      </c>
      <c r="E126" s="33" t="s">
        <v>1902</v>
      </c>
      <c r="F126" s="33" t="s">
        <v>2128</v>
      </c>
      <c r="G126" s="33" t="s">
        <v>4028</v>
      </c>
      <c r="H126" s="33" t="s">
        <v>2130</v>
      </c>
      <c r="I126" s="34" t="s">
        <v>4030</v>
      </c>
      <c r="J126" s="33" t="s">
        <v>4023</v>
      </c>
      <c r="K126" s="33" t="s">
        <v>2136</v>
      </c>
      <c r="L126" s="35">
        <v>34.0</v>
      </c>
      <c r="M126" s="33" t="s">
        <v>1352</v>
      </c>
      <c r="N126" s="33" t="s">
        <v>2137</v>
      </c>
      <c r="O126" s="33" t="s">
        <v>1353</v>
      </c>
      <c r="P126" s="33" t="s">
        <v>4031</v>
      </c>
      <c r="Q126" s="33" t="s">
        <v>2141</v>
      </c>
    </row>
    <row r="127" ht="94.5" customHeight="1">
      <c r="A127" s="33">
        <v>123.0</v>
      </c>
      <c r="B127" s="33" t="s">
        <v>4034</v>
      </c>
      <c r="C127" s="33" t="s">
        <v>4036</v>
      </c>
      <c r="D127" s="33" t="s">
        <v>4037</v>
      </c>
      <c r="E127" s="33" t="s">
        <v>1902</v>
      </c>
      <c r="F127" s="33" t="s">
        <v>2128</v>
      </c>
      <c r="G127" s="33" t="s">
        <v>4038</v>
      </c>
      <c r="H127" s="33" t="s">
        <v>2130</v>
      </c>
      <c r="I127" s="34" t="s">
        <v>4043</v>
      </c>
      <c r="J127" s="33" t="s">
        <v>4044</v>
      </c>
      <c r="K127" s="33" t="s">
        <v>2136</v>
      </c>
      <c r="L127" s="35">
        <v>34.0</v>
      </c>
      <c r="M127" s="33" t="s">
        <v>1352</v>
      </c>
      <c r="N127" s="33" t="s">
        <v>2137</v>
      </c>
      <c r="O127" s="33" t="s">
        <v>1353</v>
      </c>
      <c r="P127" s="33" t="s">
        <v>4047</v>
      </c>
      <c r="Q127" s="33" t="s">
        <v>2141</v>
      </c>
    </row>
    <row r="128" ht="94.5" customHeight="1">
      <c r="A128" s="33">
        <v>124.0</v>
      </c>
      <c r="B128" s="33" t="s">
        <v>4048</v>
      </c>
      <c r="C128" s="33" t="s">
        <v>4049</v>
      </c>
      <c r="D128" s="33" t="s">
        <v>4050</v>
      </c>
      <c r="E128" s="33" t="s">
        <v>1902</v>
      </c>
      <c r="F128" s="33" t="s">
        <v>4051</v>
      </c>
      <c r="G128" s="33" t="s">
        <v>4053</v>
      </c>
      <c r="H128" s="33" t="s">
        <v>2130</v>
      </c>
      <c r="I128" s="34" t="s">
        <v>4054</v>
      </c>
      <c r="J128" s="33" t="s">
        <v>4056</v>
      </c>
      <c r="K128" s="33" t="s">
        <v>2136</v>
      </c>
      <c r="L128" s="35">
        <v>34.0</v>
      </c>
      <c r="M128" s="33" t="s">
        <v>1352</v>
      </c>
      <c r="N128" s="33" t="s">
        <v>2137</v>
      </c>
      <c r="O128" s="33" t="s">
        <v>1353</v>
      </c>
      <c r="P128" s="33" t="s">
        <v>4057</v>
      </c>
      <c r="Q128" s="33" t="s">
        <v>2141</v>
      </c>
    </row>
    <row r="129" ht="94.5" customHeight="1">
      <c r="A129" s="33">
        <v>125.0</v>
      </c>
      <c r="B129" s="33" t="s">
        <v>4059</v>
      </c>
      <c r="C129" s="33" t="s">
        <v>4062</v>
      </c>
      <c r="D129" s="33" t="s">
        <v>4063</v>
      </c>
      <c r="E129" s="33" t="s">
        <v>1902</v>
      </c>
      <c r="F129" s="33" t="s">
        <v>2128</v>
      </c>
      <c r="G129" s="33" t="s">
        <v>4064</v>
      </c>
      <c r="H129" s="33" t="s">
        <v>2130</v>
      </c>
      <c r="I129" s="34" t="s">
        <v>4065</v>
      </c>
      <c r="J129" s="33" t="s">
        <v>4066</v>
      </c>
      <c r="K129" s="33" t="s">
        <v>2136</v>
      </c>
      <c r="L129" s="35">
        <v>34.0</v>
      </c>
      <c r="M129" s="33" t="s">
        <v>1352</v>
      </c>
      <c r="N129" s="33" t="s">
        <v>2137</v>
      </c>
      <c r="O129" s="33" t="s">
        <v>1353</v>
      </c>
      <c r="P129" s="33" t="s">
        <v>4069</v>
      </c>
      <c r="Q129" s="33" t="s">
        <v>2141</v>
      </c>
    </row>
    <row r="130" ht="94.5" customHeight="1">
      <c r="A130" s="33">
        <v>126.0</v>
      </c>
      <c r="B130" s="33" t="s">
        <v>4070</v>
      </c>
      <c r="C130" s="33" t="s">
        <v>4071</v>
      </c>
      <c r="D130" s="33" t="s">
        <v>4072</v>
      </c>
      <c r="E130" s="33" t="s">
        <v>1902</v>
      </c>
      <c r="F130" s="33" t="s">
        <v>2128</v>
      </c>
      <c r="G130" s="33" t="s">
        <v>4073</v>
      </c>
      <c r="H130" s="33" t="s">
        <v>2130</v>
      </c>
      <c r="I130" s="34" t="s">
        <v>4074</v>
      </c>
      <c r="J130" s="33" t="s">
        <v>4076</v>
      </c>
      <c r="K130" s="33" t="s">
        <v>2136</v>
      </c>
      <c r="L130" s="35">
        <v>34.0</v>
      </c>
      <c r="M130" s="33" t="s">
        <v>1352</v>
      </c>
      <c r="N130" s="33" t="s">
        <v>2137</v>
      </c>
      <c r="O130" s="33" t="s">
        <v>1353</v>
      </c>
      <c r="P130" s="33" t="s">
        <v>4077</v>
      </c>
      <c r="Q130" s="33" t="s">
        <v>2141</v>
      </c>
    </row>
    <row r="131" ht="94.5" customHeight="1">
      <c r="A131" s="33">
        <v>127.0</v>
      </c>
      <c r="B131" s="33" t="s">
        <v>4078</v>
      </c>
      <c r="C131" s="33" t="s">
        <v>4079</v>
      </c>
      <c r="D131" s="33" t="s">
        <v>4080</v>
      </c>
      <c r="E131" s="33" t="s">
        <v>1902</v>
      </c>
      <c r="F131" s="33" t="s">
        <v>4081</v>
      </c>
      <c r="G131" s="33" t="s">
        <v>4082</v>
      </c>
      <c r="H131" s="33" t="s">
        <v>2130</v>
      </c>
      <c r="I131" s="34" t="s">
        <v>4084</v>
      </c>
      <c r="J131" s="33" t="s">
        <v>4087</v>
      </c>
      <c r="K131" s="33" t="s">
        <v>2136</v>
      </c>
      <c r="L131" s="35">
        <v>34.0</v>
      </c>
      <c r="M131" s="33" t="s">
        <v>1352</v>
      </c>
      <c r="N131" s="33" t="s">
        <v>2137</v>
      </c>
      <c r="O131" s="33" t="s">
        <v>1353</v>
      </c>
      <c r="P131" s="33" t="s">
        <v>4089</v>
      </c>
      <c r="Q131" s="33" t="s">
        <v>2141</v>
      </c>
    </row>
    <row r="132" ht="94.5" customHeight="1">
      <c r="A132" s="33">
        <v>128.0</v>
      </c>
      <c r="B132" s="33" t="s">
        <v>4090</v>
      </c>
      <c r="C132" s="33" t="s">
        <v>4091</v>
      </c>
      <c r="D132" s="33" t="s">
        <v>4092</v>
      </c>
      <c r="E132" s="33" t="s">
        <v>1902</v>
      </c>
      <c r="F132" s="33" t="s">
        <v>2128</v>
      </c>
      <c r="G132" s="33" t="s">
        <v>4093</v>
      </c>
      <c r="H132" s="33" t="s">
        <v>2130</v>
      </c>
      <c r="I132" s="34" t="s">
        <v>4094</v>
      </c>
      <c r="J132" s="33" t="s">
        <v>4095</v>
      </c>
      <c r="K132" s="33" t="s">
        <v>2136</v>
      </c>
      <c r="L132" s="35">
        <v>34.0</v>
      </c>
      <c r="M132" s="33" t="s">
        <v>1352</v>
      </c>
      <c r="N132" s="33" t="s">
        <v>2137</v>
      </c>
      <c r="O132" s="33" t="s">
        <v>1353</v>
      </c>
      <c r="P132" s="33" t="s">
        <v>4097</v>
      </c>
      <c r="Q132" s="33" t="s">
        <v>2141</v>
      </c>
    </row>
    <row r="133" ht="94.5" customHeight="1">
      <c r="A133" s="33">
        <v>129.0</v>
      </c>
      <c r="B133" s="33" t="s">
        <v>4099</v>
      </c>
      <c r="C133" s="33" t="s">
        <v>4101</v>
      </c>
      <c r="D133" s="33" t="s">
        <v>4102</v>
      </c>
      <c r="E133" s="33" t="s">
        <v>1902</v>
      </c>
      <c r="F133" s="33" t="s">
        <v>2128</v>
      </c>
      <c r="G133" s="33" t="s">
        <v>4103</v>
      </c>
      <c r="H133" s="33" t="s">
        <v>2130</v>
      </c>
      <c r="I133" s="34" t="s">
        <v>4104</v>
      </c>
      <c r="J133" s="33" t="s">
        <v>4105</v>
      </c>
      <c r="K133" s="33" t="s">
        <v>2136</v>
      </c>
      <c r="L133" s="35">
        <v>34.0</v>
      </c>
      <c r="M133" s="33" t="s">
        <v>1352</v>
      </c>
      <c r="N133" s="33" t="s">
        <v>2137</v>
      </c>
      <c r="O133" s="33" t="s">
        <v>1353</v>
      </c>
      <c r="P133" s="33" t="s">
        <v>4106</v>
      </c>
      <c r="Q133" s="33" t="s">
        <v>2141</v>
      </c>
    </row>
    <row r="134" ht="94.5" customHeight="1">
      <c r="A134" s="33">
        <v>130.0</v>
      </c>
      <c r="B134" s="33" t="s">
        <v>4107</v>
      </c>
      <c r="C134" s="33" t="s">
        <v>4108</v>
      </c>
      <c r="D134" s="33" t="s">
        <v>4109</v>
      </c>
      <c r="E134" s="33" t="s">
        <v>1902</v>
      </c>
      <c r="F134" s="33" t="s">
        <v>4110</v>
      </c>
      <c r="G134" s="33" t="s">
        <v>4112</v>
      </c>
      <c r="H134" s="33" t="s">
        <v>2130</v>
      </c>
      <c r="I134" s="34" t="s">
        <v>4114</v>
      </c>
      <c r="J134" s="33" t="s">
        <v>4115</v>
      </c>
      <c r="K134" s="33" t="s">
        <v>2136</v>
      </c>
      <c r="L134" s="35">
        <v>34.0</v>
      </c>
      <c r="M134" s="33" t="s">
        <v>1352</v>
      </c>
      <c r="N134" s="33" t="s">
        <v>2137</v>
      </c>
      <c r="O134" s="33" t="s">
        <v>1353</v>
      </c>
      <c r="P134" s="33" t="s">
        <v>4117</v>
      </c>
      <c r="Q134" s="33" t="s">
        <v>2141</v>
      </c>
    </row>
    <row r="135" ht="94.5" customHeight="1">
      <c r="A135" s="33">
        <v>131.0</v>
      </c>
      <c r="B135" s="33" t="s">
        <v>4118</v>
      </c>
      <c r="C135" s="33" t="s">
        <v>4119</v>
      </c>
      <c r="D135" s="33" t="s">
        <v>4120</v>
      </c>
      <c r="E135" s="33" t="s">
        <v>1902</v>
      </c>
      <c r="F135" s="33" t="s">
        <v>2128</v>
      </c>
      <c r="G135" s="33" t="s">
        <v>4121</v>
      </c>
      <c r="H135" s="33" t="s">
        <v>2130</v>
      </c>
      <c r="I135" s="34" t="s">
        <v>4122</v>
      </c>
      <c r="J135" s="33" t="s">
        <v>4123</v>
      </c>
      <c r="K135" s="33" t="s">
        <v>2136</v>
      </c>
      <c r="L135" s="35">
        <v>12.0</v>
      </c>
      <c r="M135" s="33" t="s">
        <v>3055</v>
      </c>
      <c r="N135" s="33" t="s">
        <v>2137</v>
      </c>
      <c r="O135" s="33" t="s">
        <v>1290</v>
      </c>
      <c r="P135" s="33" t="s">
        <v>4124</v>
      </c>
      <c r="Q135" s="33" t="s">
        <v>2141</v>
      </c>
    </row>
    <row r="136" ht="94.5" customHeight="1">
      <c r="A136" s="33">
        <v>132.0</v>
      </c>
      <c r="B136" s="33" t="s">
        <v>4125</v>
      </c>
      <c r="C136" s="33" t="s">
        <v>4126</v>
      </c>
      <c r="D136" s="33" t="s">
        <v>4127</v>
      </c>
      <c r="E136" s="33" t="s">
        <v>1902</v>
      </c>
      <c r="F136" s="33" t="s">
        <v>2128</v>
      </c>
      <c r="G136" s="33" t="s">
        <v>4129</v>
      </c>
      <c r="H136" s="33" t="s">
        <v>2130</v>
      </c>
      <c r="I136" s="34" t="s">
        <v>4130</v>
      </c>
      <c r="J136" s="33" t="s">
        <v>4134</v>
      </c>
      <c r="K136" s="33" t="s">
        <v>2136</v>
      </c>
      <c r="L136" s="35">
        <v>12.0</v>
      </c>
      <c r="M136" s="33" t="s">
        <v>3055</v>
      </c>
      <c r="N136" s="33" t="s">
        <v>2137</v>
      </c>
      <c r="O136" s="33" t="s">
        <v>1290</v>
      </c>
      <c r="P136" s="33" t="s">
        <v>4136</v>
      </c>
      <c r="Q136" s="33" t="s">
        <v>2141</v>
      </c>
    </row>
    <row r="137" ht="94.5" customHeight="1">
      <c r="A137" s="33">
        <v>133.0</v>
      </c>
      <c r="B137" s="33" t="s">
        <v>3315</v>
      </c>
      <c r="C137" s="33" t="s">
        <v>4140</v>
      </c>
      <c r="D137" s="33" t="s">
        <v>3316</v>
      </c>
      <c r="E137" s="33" t="s">
        <v>1902</v>
      </c>
      <c r="F137" s="33" t="s">
        <v>2128</v>
      </c>
      <c r="G137" s="33" t="s">
        <v>3320</v>
      </c>
      <c r="H137" s="33" t="s">
        <v>2130</v>
      </c>
      <c r="I137" s="34" t="s">
        <v>4141</v>
      </c>
      <c r="J137" s="33" t="s">
        <v>4142</v>
      </c>
      <c r="K137" s="33" t="s">
        <v>2136</v>
      </c>
      <c r="L137" s="35">
        <v>42.0</v>
      </c>
      <c r="M137" s="33" t="s">
        <v>2245</v>
      </c>
      <c r="N137" s="33" t="s">
        <v>2137</v>
      </c>
      <c r="O137" s="33" t="s">
        <v>1320</v>
      </c>
      <c r="P137" s="33" t="s">
        <v>3331</v>
      </c>
      <c r="Q137" s="33" t="s">
        <v>2248</v>
      </c>
    </row>
    <row r="138" ht="94.5" customHeight="1">
      <c r="A138" s="33">
        <v>134.0</v>
      </c>
      <c r="B138" s="33" t="s">
        <v>3332</v>
      </c>
      <c r="C138" s="33" t="s">
        <v>4144</v>
      </c>
      <c r="D138" s="33" t="s">
        <v>3333</v>
      </c>
      <c r="E138" s="33" t="s">
        <v>1902</v>
      </c>
      <c r="F138" s="33" t="s">
        <v>2128</v>
      </c>
      <c r="G138" s="33" t="s">
        <v>4146</v>
      </c>
      <c r="H138" s="33" t="s">
        <v>2130</v>
      </c>
      <c r="I138" s="34" t="s">
        <v>4148</v>
      </c>
      <c r="J138" s="33" t="s">
        <v>4149</v>
      </c>
      <c r="K138" s="33" t="s">
        <v>2136</v>
      </c>
      <c r="L138" s="35">
        <v>42.0</v>
      </c>
      <c r="M138" s="33" t="s">
        <v>2245</v>
      </c>
      <c r="N138" s="33" t="s">
        <v>3346</v>
      </c>
      <c r="O138" s="33" t="s">
        <v>1320</v>
      </c>
      <c r="P138" s="33" t="s">
        <v>3348</v>
      </c>
      <c r="Q138" s="33" t="s">
        <v>3349</v>
      </c>
    </row>
    <row r="139" ht="94.5" customHeight="1">
      <c r="A139" s="33">
        <v>135.0</v>
      </c>
      <c r="B139" s="33" t="s">
        <v>3350</v>
      </c>
      <c r="C139" s="33" t="s">
        <v>4152</v>
      </c>
      <c r="D139" s="33" t="s">
        <v>3352</v>
      </c>
      <c r="E139" s="33" t="s">
        <v>1902</v>
      </c>
      <c r="F139" s="33" t="s">
        <v>2128</v>
      </c>
      <c r="G139" s="33" t="s">
        <v>3354</v>
      </c>
      <c r="H139" s="33" t="s">
        <v>2130</v>
      </c>
      <c r="I139" s="34" t="s">
        <v>4155</v>
      </c>
      <c r="J139" s="33" t="s">
        <v>4159</v>
      </c>
      <c r="K139" s="33" t="s">
        <v>2136</v>
      </c>
      <c r="L139" s="35">
        <v>42.0</v>
      </c>
      <c r="M139" s="33" t="s">
        <v>2245</v>
      </c>
      <c r="N139" s="33" t="s">
        <v>2137</v>
      </c>
      <c r="O139" s="33" t="s">
        <v>1320</v>
      </c>
      <c r="P139" s="33" t="s">
        <v>3364</v>
      </c>
      <c r="Q139" s="33" t="s">
        <v>2248</v>
      </c>
    </row>
    <row r="140" ht="94.5" customHeight="1">
      <c r="A140" s="33">
        <v>136.0</v>
      </c>
      <c r="B140" s="33" t="s">
        <v>4161</v>
      </c>
      <c r="C140" s="33" t="s">
        <v>4162</v>
      </c>
      <c r="D140" s="33" t="s">
        <v>4163</v>
      </c>
      <c r="E140" s="33" t="s">
        <v>1902</v>
      </c>
      <c r="F140" s="33" t="s">
        <v>2128</v>
      </c>
      <c r="G140" s="33" t="s">
        <v>4165</v>
      </c>
      <c r="H140" s="33" t="s">
        <v>2130</v>
      </c>
      <c r="I140" s="34" t="s">
        <v>4166</v>
      </c>
      <c r="J140" s="33" t="s">
        <v>4167</v>
      </c>
      <c r="K140" s="33" t="s">
        <v>2136</v>
      </c>
      <c r="L140" s="35">
        <v>34.0</v>
      </c>
      <c r="M140" s="33" t="s">
        <v>1352</v>
      </c>
      <c r="N140" s="33" t="s">
        <v>2137</v>
      </c>
      <c r="O140" s="33" t="s">
        <v>1353</v>
      </c>
      <c r="P140" s="33" t="s">
        <v>4168</v>
      </c>
      <c r="Q140" s="33" t="s">
        <v>2141</v>
      </c>
    </row>
    <row r="141" ht="94.5" customHeight="1">
      <c r="A141" s="33">
        <v>137.0</v>
      </c>
      <c r="B141" s="33" t="s">
        <v>4169</v>
      </c>
      <c r="C141" s="33" t="s">
        <v>4170</v>
      </c>
      <c r="D141" s="33" t="s">
        <v>4171</v>
      </c>
      <c r="E141" s="33" t="s">
        <v>1902</v>
      </c>
      <c r="F141" s="33" t="s">
        <v>2128</v>
      </c>
      <c r="G141" s="33" t="s">
        <v>4172</v>
      </c>
      <c r="H141" s="33" t="s">
        <v>2130</v>
      </c>
      <c r="I141" s="34" t="s">
        <v>4174</v>
      </c>
      <c r="J141" s="33" t="s">
        <v>4176</v>
      </c>
      <c r="K141" s="33" t="s">
        <v>2136</v>
      </c>
      <c r="L141" s="35">
        <v>34.0</v>
      </c>
      <c r="M141" s="33" t="s">
        <v>1352</v>
      </c>
      <c r="N141" s="33" t="s">
        <v>2137</v>
      </c>
      <c r="O141" s="33" t="s">
        <v>1353</v>
      </c>
      <c r="P141" s="33" t="s">
        <v>4178</v>
      </c>
      <c r="Q141" s="33" t="s">
        <v>2141</v>
      </c>
    </row>
    <row r="142" ht="94.5" customHeight="1">
      <c r="A142" s="33">
        <v>138.0</v>
      </c>
      <c r="B142" s="33" t="s">
        <v>4181</v>
      </c>
      <c r="C142" s="33" t="s">
        <v>4182</v>
      </c>
      <c r="D142" s="33" t="s">
        <v>4183</v>
      </c>
      <c r="E142" s="33" t="s">
        <v>1902</v>
      </c>
      <c r="F142" s="33" t="s">
        <v>2128</v>
      </c>
      <c r="G142" s="33" t="s">
        <v>4184</v>
      </c>
      <c r="H142" s="33" t="s">
        <v>2130</v>
      </c>
      <c r="I142" s="34" t="s">
        <v>4186</v>
      </c>
      <c r="J142" s="33" t="s">
        <v>4188</v>
      </c>
      <c r="K142" s="33" t="s">
        <v>2136</v>
      </c>
      <c r="L142" s="35">
        <v>34.0</v>
      </c>
      <c r="M142" s="33" t="s">
        <v>1352</v>
      </c>
      <c r="N142" s="33" t="s">
        <v>2137</v>
      </c>
      <c r="O142" s="33" t="s">
        <v>1353</v>
      </c>
      <c r="P142" s="33" t="s">
        <v>4190</v>
      </c>
      <c r="Q142" s="33" t="s">
        <v>2141</v>
      </c>
    </row>
    <row r="143" ht="94.5" customHeight="1">
      <c r="A143" s="33">
        <v>139.0</v>
      </c>
      <c r="B143" s="33" t="s">
        <v>4192</v>
      </c>
      <c r="C143" s="33" t="s">
        <v>4193</v>
      </c>
      <c r="D143" s="33" t="s">
        <v>4194</v>
      </c>
      <c r="E143" s="33" t="s">
        <v>1902</v>
      </c>
      <c r="F143" s="33" t="s">
        <v>4195</v>
      </c>
      <c r="G143" s="33" t="s">
        <v>4196</v>
      </c>
      <c r="H143" s="33" t="s">
        <v>2130</v>
      </c>
      <c r="I143" s="34" t="s">
        <v>4197</v>
      </c>
      <c r="J143" s="33" t="s">
        <v>4199</v>
      </c>
      <c r="K143" s="33" t="s">
        <v>2136</v>
      </c>
      <c r="L143" s="35">
        <v>34.0</v>
      </c>
      <c r="M143" s="33" t="s">
        <v>1352</v>
      </c>
      <c r="N143" s="33" t="s">
        <v>2137</v>
      </c>
      <c r="O143" s="33" t="s">
        <v>1353</v>
      </c>
      <c r="P143" s="33" t="s">
        <v>4200</v>
      </c>
      <c r="Q143" s="33" t="s">
        <v>2141</v>
      </c>
    </row>
    <row r="144" ht="94.5" customHeight="1">
      <c r="A144" s="33">
        <v>140.0</v>
      </c>
      <c r="B144" s="33" t="s">
        <v>4202</v>
      </c>
      <c r="C144" s="33" t="s">
        <v>4204</v>
      </c>
      <c r="D144" s="33" t="s">
        <v>4205</v>
      </c>
      <c r="E144" s="33" t="s">
        <v>1902</v>
      </c>
      <c r="F144" s="33" t="s">
        <v>4206</v>
      </c>
      <c r="G144" s="33" t="s">
        <v>4207</v>
      </c>
      <c r="H144" s="33" t="s">
        <v>2130</v>
      </c>
      <c r="I144" s="34" t="s">
        <v>4209</v>
      </c>
      <c r="J144" s="33" t="s">
        <v>4210</v>
      </c>
      <c r="K144" s="33" t="s">
        <v>2136</v>
      </c>
      <c r="L144" s="35">
        <v>34.0</v>
      </c>
      <c r="M144" s="33" t="s">
        <v>1352</v>
      </c>
      <c r="N144" s="33" t="s">
        <v>2137</v>
      </c>
      <c r="O144" s="33" t="s">
        <v>1353</v>
      </c>
      <c r="P144" s="33" t="s">
        <v>4211</v>
      </c>
      <c r="Q144" s="33" t="s">
        <v>2141</v>
      </c>
    </row>
    <row r="145" ht="94.5" customHeight="1">
      <c r="A145" s="33">
        <v>141.0</v>
      </c>
      <c r="B145" s="33" t="s">
        <v>4212</v>
      </c>
      <c r="C145" s="33" t="s">
        <v>4213</v>
      </c>
      <c r="D145" s="33" t="s">
        <v>4214</v>
      </c>
      <c r="E145" s="33" t="s">
        <v>1902</v>
      </c>
      <c r="F145" s="33" t="s">
        <v>4215</v>
      </c>
      <c r="G145" s="33" t="s">
        <v>4216</v>
      </c>
      <c r="H145" s="33" t="s">
        <v>2130</v>
      </c>
      <c r="I145" s="34" t="s">
        <v>4217</v>
      </c>
      <c r="J145" s="33" t="s">
        <v>4220</v>
      </c>
      <c r="K145" s="33" t="s">
        <v>2136</v>
      </c>
      <c r="L145" s="35">
        <v>34.0</v>
      </c>
      <c r="M145" s="33" t="s">
        <v>1352</v>
      </c>
      <c r="N145" s="33" t="s">
        <v>2137</v>
      </c>
      <c r="O145" s="33" t="s">
        <v>1353</v>
      </c>
      <c r="P145" s="33" t="s">
        <v>4222</v>
      </c>
      <c r="Q145" s="33" t="s">
        <v>2141</v>
      </c>
    </row>
    <row r="146" ht="94.5" customHeight="1">
      <c r="A146" s="33">
        <v>142.0</v>
      </c>
      <c r="B146" s="33" t="s">
        <v>3365</v>
      </c>
      <c r="C146" s="33" t="s">
        <v>4224</v>
      </c>
      <c r="D146" s="33" t="s">
        <v>3366</v>
      </c>
      <c r="E146" s="33" t="s">
        <v>1902</v>
      </c>
      <c r="F146" s="33" t="s">
        <v>4225</v>
      </c>
      <c r="G146" s="33" t="s">
        <v>3368</v>
      </c>
      <c r="H146" s="33" t="s">
        <v>2130</v>
      </c>
      <c r="I146" s="34" t="s">
        <v>4226</v>
      </c>
      <c r="J146" s="33" t="s">
        <v>3373</v>
      </c>
      <c r="K146" s="33" t="s">
        <v>2136</v>
      </c>
      <c r="L146" s="35">
        <v>42.0</v>
      </c>
      <c r="M146" s="33" t="s">
        <v>2245</v>
      </c>
      <c r="N146" s="33" t="s">
        <v>2137</v>
      </c>
      <c r="O146" s="33" t="s">
        <v>1320</v>
      </c>
      <c r="P146" s="33" t="s">
        <v>3381</v>
      </c>
      <c r="Q146" s="33" t="s">
        <v>2248</v>
      </c>
    </row>
    <row r="147" ht="94.5" customHeight="1">
      <c r="A147" s="33">
        <v>143.0</v>
      </c>
      <c r="B147" s="33" t="s">
        <v>3382</v>
      </c>
      <c r="C147" s="33" t="s">
        <v>3400</v>
      </c>
      <c r="D147" s="33" t="s">
        <v>3383</v>
      </c>
      <c r="E147" s="33" t="s">
        <v>1902</v>
      </c>
      <c r="F147" s="33" t="s">
        <v>4233</v>
      </c>
      <c r="G147" s="33" t="s">
        <v>4237</v>
      </c>
      <c r="H147" s="33" t="s">
        <v>2130</v>
      </c>
      <c r="I147" s="34" t="s">
        <v>4239</v>
      </c>
      <c r="J147" s="33" t="s">
        <v>4240</v>
      </c>
      <c r="K147" s="33" t="s">
        <v>4241</v>
      </c>
      <c r="L147" s="35">
        <v>42.0</v>
      </c>
      <c r="M147" s="33" t="s">
        <v>2245</v>
      </c>
      <c r="N147" s="33" t="s">
        <v>2137</v>
      </c>
      <c r="O147" s="33" t="s">
        <v>1320</v>
      </c>
      <c r="P147" s="33" t="s">
        <v>3400</v>
      </c>
      <c r="Q147" s="33" t="s">
        <v>1355</v>
      </c>
    </row>
    <row r="148" ht="94.5" customHeight="1">
      <c r="A148" s="33">
        <v>144.0</v>
      </c>
      <c r="B148" s="33" t="s">
        <v>3402</v>
      </c>
      <c r="C148" s="33" t="s">
        <v>4242</v>
      </c>
      <c r="D148" s="33" t="s">
        <v>3403</v>
      </c>
      <c r="E148" s="33" t="s">
        <v>1902</v>
      </c>
      <c r="F148" s="33" t="s">
        <v>2128</v>
      </c>
      <c r="G148" s="33" t="s">
        <v>3406</v>
      </c>
      <c r="H148" s="33" t="s">
        <v>2130</v>
      </c>
      <c r="I148" s="34" t="s">
        <v>4243</v>
      </c>
      <c r="J148" s="33" t="s">
        <v>4244</v>
      </c>
      <c r="K148" s="33" t="s">
        <v>2136</v>
      </c>
      <c r="L148" s="35">
        <v>42.0</v>
      </c>
      <c r="M148" s="33" t="s">
        <v>2245</v>
      </c>
      <c r="N148" s="33" t="s">
        <v>2137</v>
      </c>
      <c r="O148" s="33" t="s">
        <v>1320</v>
      </c>
      <c r="P148" s="33" t="s">
        <v>3413</v>
      </c>
      <c r="Q148" s="33" t="s">
        <v>2248</v>
      </c>
    </row>
    <row r="149" ht="94.5" customHeight="1">
      <c r="A149" s="33">
        <v>145.0</v>
      </c>
      <c r="B149" s="33" t="s">
        <v>3415</v>
      </c>
      <c r="C149" s="33" t="s">
        <v>4247</v>
      </c>
      <c r="D149" s="33" t="s">
        <v>3416</v>
      </c>
      <c r="E149" s="33" t="s">
        <v>1902</v>
      </c>
      <c r="F149" s="33" t="s">
        <v>2128</v>
      </c>
      <c r="G149" s="33" t="s">
        <v>4248</v>
      </c>
      <c r="H149" s="33" t="s">
        <v>2130</v>
      </c>
      <c r="I149" s="34" t="s">
        <v>4250</v>
      </c>
      <c r="J149" s="33" t="s">
        <v>4252</v>
      </c>
      <c r="K149" s="33" t="s">
        <v>2136</v>
      </c>
      <c r="L149" s="35">
        <v>42.0</v>
      </c>
      <c r="M149" s="33" t="s">
        <v>2245</v>
      </c>
      <c r="N149" s="33" t="s">
        <v>2137</v>
      </c>
      <c r="O149" s="33" t="s">
        <v>1320</v>
      </c>
      <c r="P149" s="33" t="s">
        <v>3429</v>
      </c>
      <c r="Q149" s="33" t="s">
        <v>2248</v>
      </c>
    </row>
    <row r="150" ht="94.5" customHeight="1">
      <c r="A150" s="33">
        <v>146.0</v>
      </c>
      <c r="B150" s="33" t="s">
        <v>4255</v>
      </c>
      <c r="C150" s="33" t="s">
        <v>4258</v>
      </c>
      <c r="D150" s="33" t="s">
        <v>4259</v>
      </c>
      <c r="E150" s="33" t="s">
        <v>1902</v>
      </c>
      <c r="F150" s="33" t="s">
        <v>2128</v>
      </c>
      <c r="G150" s="33" t="s">
        <v>4262</v>
      </c>
      <c r="H150" s="33" t="s">
        <v>2130</v>
      </c>
      <c r="I150" s="34" t="s">
        <v>4264</v>
      </c>
      <c r="J150" s="33" t="s">
        <v>4266</v>
      </c>
      <c r="K150" s="33" t="s">
        <v>2136</v>
      </c>
      <c r="L150" s="35">
        <v>12.0</v>
      </c>
      <c r="M150" s="33" t="s">
        <v>3055</v>
      </c>
      <c r="N150" s="33" t="s">
        <v>2137</v>
      </c>
      <c r="O150" s="33" t="s">
        <v>1290</v>
      </c>
      <c r="P150" s="33" t="s">
        <v>4267</v>
      </c>
      <c r="Q150" s="33" t="s">
        <v>2141</v>
      </c>
    </row>
    <row r="151" ht="94.5" customHeight="1">
      <c r="A151" s="33">
        <v>147.0</v>
      </c>
      <c r="B151" s="33" t="s">
        <v>4268</v>
      </c>
      <c r="C151" s="33" t="s">
        <v>4269</v>
      </c>
      <c r="D151" s="33" t="s">
        <v>4270</v>
      </c>
      <c r="E151" s="33" t="s">
        <v>1902</v>
      </c>
      <c r="F151" s="33" t="s">
        <v>4275</v>
      </c>
      <c r="G151" s="33" t="s">
        <v>4277</v>
      </c>
      <c r="H151" s="33" t="s">
        <v>2130</v>
      </c>
      <c r="I151" s="34" t="s">
        <v>4280</v>
      </c>
      <c r="J151" s="33" t="s">
        <v>4284</v>
      </c>
      <c r="K151" s="33" t="s">
        <v>2136</v>
      </c>
      <c r="L151" s="35">
        <v>12.0</v>
      </c>
      <c r="M151" s="33" t="s">
        <v>3055</v>
      </c>
      <c r="N151" s="33" t="s">
        <v>2137</v>
      </c>
      <c r="O151" s="33" t="s">
        <v>1290</v>
      </c>
      <c r="P151" s="33" t="s">
        <v>4285</v>
      </c>
      <c r="Q151" s="33" t="s">
        <v>4286</v>
      </c>
    </row>
    <row r="152" ht="117.0" customHeight="1">
      <c r="A152" s="33">
        <v>148.0</v>
      </c>
      <c r="B152" s="33" t="s">
        <v>2521</v>
      </c>
      <c r="C152" s="33" t="s">
        <v>4287</v>
      </c>
      <c r="D152" s="33" t="s">
        <v>2523</v>
      </c>
      <c r="E152" s="33" t="s">
        <v>1902</v>
      </c>
      <c r="F152" s="33" t="s">
        <v>4289</v>
      </c>
      <c r="G152" s="33" t="s">
        <v>4291</v>
      </c>
      <c r="H152" s="33" t="s">
        <v>2130</v>
      </c>
      <c r="I152" s="34" t="s">
        <v>4292</v>
      </c>
      <c r="J152" s="33" t="s">
        <v>4295</v>
      </c>
      <c r="K152" s="33" t="s">
        <v>2136</v>
      </c>
      <c r="L152" s="35">
        <v>48.0</v>
      </c>
      <c r="M152" s="33" t="s">
        <v>2499</v>
      </c>
      <c r="N152" s="33" t="s">
        <v>2553</v>
      </c>
      <c r="O152" s="33" t="s">
        <v>2504</v>
      </c>
      <c r="P152" s="33" t="s">
        <v>2557</v>
      </c>
      <c r="Q152" s="33" t="s">
        <v>2559</v>
      </c>
    </row>
    <row r="153" ht="94.5" customHeight="1">
      <c r="A153" s="33">
        <v>149.0</v>
      </c>
      <c r="B153" s="33" t="s">
        <v>4304</v>
      </c>
      <c r="C153" s="33" t="s">
        <v>4305</v>
      </c>
      <c r="D153" s="33" t="s">
        <v>4306</v>
      </c>
      <c r="E153" s="33" t="s">
        <v>1902</v>
      </c>
      <c r="F153" s="33" t="s">
        <v>4308</v>
      </c>
      <c r="G153" s="33" t="s">
        <v>4309</v>
      </c>
      <c r="H153" s="33" t="s">
        <v>2130</v>
      </c>
      <c r="I153" s="34" t="s">
        <v>4311</v>
      </c>
      <c r="J153" s="33" t="s">
        <v>4315</v>
      </c>
      <c r="K153" s="33" t="s">
        <v>2136</v>
      </c>
      <c r="L153" s="35">
        <v>12.0</v>
      </c>
      <c r="M153" s="33" t="s">
        <v>3055</v>
      </c>
      <c r="N153" s="33" t="s">
        <v>2137</v>
      </c>
      <c r="O153" s="33" t="s">
        <v>1290</v>
      </c>
      <c r="P153" s="33" t="s">
        <v>4316</v>
      </c>
      <c r="Q153" s="33" t="s">
        <v>4286</v>
      </c>
    </row>
    <row r="154" ht="94.5" customHeight="1">
      <c r="A154" s="33">
        <v>150.0</v>
      </c>
      <c r="B154" s="33" t="s">
        <v>4317</v>
      </c>
      <c r="C154" s="33" t="s">
        <v>4318</v>
      </c>
      <c r="D154" s="33" t="s">
        <v>4319</v>
      </c>
      <c r="E154" s="33" t="s">
        <v>1902</v>
      </c>
      <c r="F154" s="33" t="s">
        <v>2175</v>
      </c>
      <c r="G154" s="33" t="s">
        <v>4320</v>
      </c>
      <c r="H154" s="33" t="s">
        <v>2130</v>
      </c>
      <c r="I154" s="34" t="s">
        <v>4321</v>
      </c>
      <c r="J154" s="33" t="s">
        <v>4322</v>
      </c>
      <c r="K154" s="33" t="s">
        <v>2136</v>
      </c>
      <c r="L154" s="35">
        <v>12.0</v>
      </c>
      <c r="M154" s="33" t="s">
        <v>3055</v>
      </c>
      <c r="N154" s="33" t="s">
        <v>2137</v>
      </c>
      <c r="O154" s="33" t="s">
        <v>1290</v>
      </c>
      <c r="P154" s="33" t="s">
        <v>4323</v>
      </c>
      <c r="Q154" s="33" t="s">
        <v>4286</v>
      </c>
    </row>
    <row r="155" ht="94.5" customHeight="1">
      <c r="A155" s="33">
        <v>151.0</v>
      </c>
      <c r="B155" s="33" t="s">
        <v>4324</v>
      </c>
      <c r="C155" s="33" t="s">
        <v>4326</v>
      </c>
      <c r="D155" s="33" t="s">
        <v>4327</v>
      </c>
      <c r="E155" s="33" t="s">
        <v>1902</v>
      </c>
      <c r="F155" s="33" t="s">
        <v>4328</v>
      </c>
      <c r="G155" s="33" t="s">
        <v>4330</v>
      </c>
      <c r="H155" s="33" t="s">
        <v>2130</v>
      </c>
      <c r="I155" s="34" t="s">
        <v>4332</v>
      </c>
      <c r="J155" s="33" t="s">
        <v>4337</v>
      </c>
      <c r="K155" s="33" t="s">
        <v>2136</v>
      </c>
      <c r="L155" s="35">
        <v>12.0</v>
      </c>
      <c r="M155" s="33" t="s">
        <v>3055</v>
      </c>
      <c r="N155" s="33" t="s">
        <v>2137</v>
      </c>
      <c r="O155" s="33" t="s">
        <v>1290</v>
      </c>
      <c r="P155" s="33" t="s">
        <v>4326</v>
      </c>
      <c r="Q155" s="33" t="s">
        <v>1355</v>
      </c>
    </row>
    <row r="156" ht="94.5" customHeight="1">
      <c r="A156" s="33">
        <v>152.0</v>
      </c>
      <c r="B156" s="33" t="s">
        <v>4338</v>
      </c>
      <c r="C156" s="33" t="s">
        <v>4340</v>
      </c>
      <c r="D156" s="33" t="s">
        <v>4342</v>
      </c>
      <c r="E156" s="33" t="s">
        <v>1902</v>
      </c>
      <c r="F156" s="33" t="s">
        <v>4344</v>
      </c>
      <c r="G156" s="33" t="s">
        <v>4345</v>
      </c>
      <c r="H156" s="33" t="s">
        <v>2130</v>
      </c>
      <c r="I156" s="34" t="s">
        <v>4347</v>
      </c>
      <c r="J156" s="33" t="s">
        <v>4348</v>
      </c>
      <c r="K156" s="33" t="s">
        <v>2136</v>
      </c>
      <c r="L156" s="35">
        <v>12.0</v>
      </c>
      <c r="M156" s="33" t="s">
        <v>3055</v>
      </c>
      <c r="N156" s="33" t="s">
        <v>2137</v>
      </c>
      <c r="O156" s="33" t="s">
        <v>1290</v>
      </c>
      <c r="P156" s="33" t="s">
        <v>4349</v>
      </c>
      <c r="Q156" s="33" t="s">
        <v>4286</v>
      </c>
    </row>
    <row r="157" ht="94.5" customHeight="1">
      <c r="A157" s="33">
        <v>153.0</v>
      </c>
      <c r="B157" s="33" t="s">
        <v>4351</v>
      </c>
      <c r="C157" s="33" t="s">
        <v>4366</v>
      </c>
      <c r="D157" s="33" t="s">
        <v>4367</v>
      </c>
      <c r="E157" s="33" t="s">
        <v>1902</v>
      </c>
      <c r="F157" s="33" t="s">
        <v>4368</v>
      </c>
      <c r="G157" s="33" t="s">
        <v>4369</v>
      </c>
      <c r="H157" s="33" t="s">
        <v>2130</v>
      </c>
      <c r="I157" s="34" t="s">
        <v>4371</v>
      </c>
      <c r="J157" s="33" t="s">
        <v>4381</v>
      </c>
      <c r="K157" s="33" t="s">
        <v>2136</v>
      </c>
      <c r="L157" s="35">
        <v>10.0</v>
      </c>
      <c r="M157" s="33" t="s">
        <v>4383</v>
      </c>
      <c r="N157" s="33" t="s">
        <v>4384</v>
      </c>
      <c r="O157" s="33" t="s">
        <v>1290</v>
      </c>
      <c r="P157" s="33" t="s">
        <v>4386</v>
      </c>
      <c r="Q157" s="33" t="s">
        <v>4388</v>
      </c>
    </row>
    <row r="158" ht="94.5" customHeight="1">
      <c r="A158" s="33">
        <v>154.0</v>
      </c>
      <c r="B158" s="33" t="s">
        <v>4390</v>
      </c>
      <c r="C158" s="33" t="s">
        <v>4392</v>
      </c>
      <c r="D158" s="33" t="s">
        <v>4393</v>
      </c>
      <c r="E158" s="33" t="s">
        <v>1902</v>
      </c>
      <c r="F158" s="33" t="s">
        <v>4394</v>
      </c>
      <c r="G158" s="33" t="s">
        <v>4395</v>
      </c>
      <c r="H158" s="33" t="s">
        <v>2130</v>
      </c>
      <c r="I158" s="34" t="s">
        <v>4396</v>
      </c>
      <c r="J158" s="33" t="s">
        <v>4397</v>
      </c>
      <c r="K158" s="33" t="s">
        <v>2136</v>
      </c>
      <c r="L158" s="35">
        <v>8.0</v>
      </c>
      <c r="M158" s="33" t="s">
        <v>4398</v>
      </c>
      <c r="N158" s="33" t="s">
        <v>4399</v>
      </c>
      <c r="O158" s="33" t="s">
        <v>1290</v>
      </c>
      <c r="P158" s="33" t="s">
        <v>4400</v>
      </c>
      <c r="Q158" s="33" t="s">
        <v>4401</v>
      </c>
    </row>
    <row r="159" ht="94.5" customHeight="1">
      <c r="A159" s="33">
        <v>155.0</v>
      </c>
      <c r="B159" s="33" t="s">
        <v>3430</v>
      </c>
      <c r="C159" s="33" t="s">
        <v>4403</v>
      </c>
      <c r="D159" s="33" t="s">
        <v>3431</v>
      </c>
      <c r="E159" s="33" t="s">
        <v>1902</v>
      </c>
      <c r="F159" s="33" t="s">
        <v>2128</v>
      </c>
      <c r="G159" s="33" t="s">
        <v>3433</v>
      </c>
      <c r="H159" s="33" t="s">
        <v>2130</v>
      </c>
      <c r="I159" s="34" t="s">
        <v>4405</v>
      </c>
      <c r="J159" s="33" t="s">
        <v>4409</v>
      </c>
      <c r="K159" s="33" t="s">
        <v>2136</v>
      </c>
      <c r="L159" s="35">
        <v>42.0</v>
      </c>
      <c r="M159" s="33" t="s">
        <v>2245</v>
      </c>
      <c r="N159" s="33" t="s">
        <v>2137</v>
      </c>
      <c r="O159" s="33" t="s">
        <v>1320</v>
      </c>
      <c r="P159" s="33" t="s">
        <v>3452</v>
      </c>
      <c r="Q159" s="33" t="s">
        <v>2248</v>
      </c>
    </row>
    <row r="160" ht="94.5" customHeight="1">
      <c r="A160" s="33">
        <v>156.0</v>
      </c>
      <c r="B160" s="33" t="s">
        <v>4411</v>
      </c>
      <c r="C160" s="33" t="s">
        <v>4418</v>
      </c>
      <c r="D160" s="33" t="s">
        <v>4419</v>
      </c>
      <c r="E160" s="33" t="s">
        <v>1902</v>
      </c>
      <c r="F160" s="33" t="s">
        <v>4430</v>
      </c>
      <c r="G160" s="33" t="s">
        <v>4439</v>
      </c>
      <c r="H160" s="33" t="s">
        <v>2130</v>
      </c>
      <c r="I160" s="34" t="s">
        <v>4440</v>
      </c>
      <c r="J160" s="33" t="s">
        <v>4442</v>
      </c>
      <c r="K160" s="33" t="s">
        <v>4445</v>
      </c>
      <c r="L160" s="35">
        <v>12.0</v>
      </c>
      <c r="M160" s="33" t="s">
        <v>3055</v>
      </c>
      <c r="N160" s="33" t="s">
        <v>2137</v>
      </c>
      <c r="O160" s="33" t="s">
        <v>1290</v>
      </c>
      <c r="P160" s="33" t="s">
        <v>4418</v>
      </c>
      <c r="Q160" s="33" t="s">
        <v>1355</v>
      </c>
    </row>
    <row r="161" ht="94.5" customHeight="1">
      <c r="A161" s="33">
        <v>157.0</v>
      </c>
      <c r="B161" s="33" t="s">
        <v>2565</v>
      </c>
      <c r="C161" s="33" t="s">
        <v>4453</v>
      </c>
      <c r="D161" s="33" t="s">
        <v>2570</v>
      </c>
      <c r="E161" s="33" t="s">
        <v>1902</v>
      </c>
      <c r="F161" s="33" t="s">
        <v>4457</v>
      </c>
      <c r="G161" s="33" t="s">
        <v>4459</v>
      </c>
      <c r="H161" s="33" t="s">
        <v>2130</v>
      </c>
      <c r="I161" s="34" t="s">
        <v>4460</v>
      </c>
      <c r="J161" s="33" t="s">
        <v>4463</v>
      </c>
      <c r="K161" s="33" t="s">
        <v>2136</v>
      </c>
      <c r="L161" s="35">
        <v>45.0</v>
      </c>
      <c r="M161" s="33" t="s">
        <v>2616</v>
      </c>
      <c r="N161" s="33" t="s">
        <v>2137</v>
      </c>
      <c r="O161" s="33" t="s">
        <v>1353</v>
      </c>
      <c r="P161" s="33" t="s">
        <v>2620</v>
      </c>
      <c r="Q161" s="33" t="s">
        <v>2623</v>
      </c>
    </row>
    <row r="162" ht="94.5" customHeight="1">
      <c r="A162" s="38">
        <v>158.0</v>
      </c>
      <c r="B162" s="38" t="s">
        <v>4467</v>
      </c>
      <c r="C162" s="38" t="s">
        <v>4469</v>
      </c>
      <c r="D162" s="38" t="s">
        <v>4471</v>
      </c>
      <c r="E162" s="38" t="s">
        <v>2195</v>
      </c>
      <c r="F162" s="38" t="s">
        <v>2924</v>
      </c>
      <c r="G162" s="38" t="s">
        <v>4473</v>
      </c>
      <c r="H162" s="38" t="s">
        <v>4474</v>
      </c>
      <c r="I162" s="39" t="s">
        <v>4475</v>
      </c>
      <c r="J162" s="38" t="s">
        <v>4477</v>
      </c>
      <c r="K162" s="38" t="s">
        <v>2136</v>
      </c>
      <c r="L162" s="40">
        <v>12.0</v>
      </c>
      <c r="M162" s="38" t="s">
        <v>1733</v>
      </c>
      <c r="N162" s="38" t="s">
        <v>4478</v>
      </c>
      <c r="O162" s="38" t="s">
        <v>1290</v>
      </c>
      <c r="P162" s="38" t="s">
        <v>1737</v>
      </c>
      <c r="Q162" s="38" t="s">
        <v>1739</v>
      </c>
    </row>
    <row r="163" ht="94.5" customHeight="1">
      <c r="A163" s="33">
        <v>159.0</v>
      </c>
      <c r="B163" s="33" t="s">
        <v>4482</v>
      </c>
      <c r="C163" s="33" t="s">
        <v>4484</v>
      </c>
      <c r="D163" s="33" t="s">
        <v>4485</v>
      </c>
      <c r="E163" s="33" t="s">
        <v>1902</v>
      </c>
      <c r="F163" s="33" t="s">
        <v>2175</v>
      </c>
      <c r="G163" s="33" t="s">
        <v>4487</v>
      </c>
      <c r="H163" s="33" t="s">
        <v>2130</v>
      </c>
      <c r="I163" s="34" t="s">
        <v>4489</v>
      </c>
      <c r="J163" s="33" t="s">
        <v>4491</v>
      </c>
      <c r="K163" s="33" t="s">
        <v>2136</v>
      </c>
      <c r="L163" s="35">
        <v>34.0</v>
      </c>
      <c r="M163" s="33" t="s">
        <v>1352</v>
      </c>
      <c r="N163" s="33" t="s">
        <v>2137</v>
      </c>
      <c r="O163" s="33" t="s">
        <v>1353</v>
      </c>
      <c r="P163" s="33" t="s">
        <v>4493</v>
      </c>
      <c r="Q163" s="33" t="s">
        <v>2141</v>
      </c>
    </row>
    <row r="164" ht="94.5" customHeight="1">
      <c r="A164" s="33">
        <v>160.0</v>
      </c>
      <c r="B164" s="33" t="s">
        <v>2835</v>
      </c>
      <c r="C164" s="33" t="s">
        <v>4495</v>
      </c>
      <c r="D164" s="33" t="s">
        <v>2837</v>
      </c>
      <c r="E164" s="33" t="s">
        <v>1902</v>
      </c>
      <c r="F164" s="33" t="s">
        <v>2128</v>
      </c>
      <c r="G164" s="33" t="s">
        <v>2842</v>
      </c>
      <c r="H164" s="33" t="s">
        <v>2130</v>
      </c>
      <c r="I164" s="34" t="s">
        <v>4501</v>
      </c>
      <c r="J164" s="33" t="s">
        <v>3457</v>
      </c>
      <c r="K164" s="33" t="s">
        <v>2136</v>
      </c>
      <c r="L164" s="35">
        <v>42.0</v>
      </c>
      <c r="M164" s="33" t="s">
        <v>2245</v>
      </c>
      <c r="N164" s="33" t="s">
        <v>2137</v>
      </c>
      <c r="O164" s="33" t="s">
        <v>1320</v>
      </c>
      <c r="P164" s="33" t="s">
        <v>2868</v>
      </c>
      <c r="Q164" s="33" t="s">
        <v>2248</v>
      </c>
    </row>
    <row r="165" ht="94.5" customHeight="1">
      <c r="A165" s="33">
        <v>161.0</v>
      </c>
      <c r="B165" s="33" t="s">
        <v>2639</v>
      </c>
      <c r="C165" s="33" t="s">
        <v>4506</v>
      </c>
      <c r="D165" s="33" t="s">
        <v>2644</v>
      </c>
      <c r="E165" s="33" t="s">
        <v>1902</v>
      </c>
      <c r="F165" s="33" t="s">
        <v>2128</v>
      </c>
      <c r="G165" s="33" t="s">
        <v>4509</v>
      </c>
      <c r="H165" s="33" t="s">
        <v>2130</v>
      </c>
      <c r="I165" s="34" t="s">
        <v>4511</v>
      </c>
      <c r="J165" s="33" t="s">
        <v>4491</v>
      </c>
      <c r="K165" s="33" t="s">
        <v>2136</v>
      </c>
      <c r="L165" s="35">
        <v>42.0</v>
      </c>
      <c r="M165" s="33" t="s">
        <v>2245</v>
      </c>
      <c r="N165" s="33" t="s">
        <v>2137</v>
      </c>
      <c r="O165" s="33" t="s">
        <v>1320</v>
      </c>
      <c r="P165" s="33" t="s">
        <v>2676</v>
      </c>
      <c r="Q165" s="33" t="s">
        <v>2248</v>
      </c>
    </row>
    <row r="166" ht="94.5" customHeight="1">
      <c r="A166" s="33">
        <v>162.0</v>
      </c>
      <c r="B166" s="33" t="s">
        <v>4523</v>
      </c>
      <c r="C166" s="33" t="s">
        <v>4525</v>
      </c>
      <c r="D166" s="33" t="s">
        <v>4526</v>
      </c>
      <c r="E166" s="33" t="s">
        <v>1902</v>
      </c>
      <c r="F166" s="33" t="s">
        <v>2175</v>
      </c>
      <c r="G166" s="33" t="s">
        <v>4530</v>
      </c>
      <c r="H166" s="33" t="s">
        <v>2130</v>
      </c>
      <c r="I166" s="34" t="s">
        <v>4534</v>
      </c>
      <c r="J166" s="33" t="s">
        <v>4537</v>
      </c>
      <c r="K166" s="33" t="s">
        <v>2136</v>
      </c>
      <c r="L166" s="35">
        <v>34.0</v>
      </c>
      <c r="M166" s="33" t="s">
        <v>1352</v>
      </c>
      <c r="N166" s="33" t="s">
        <v>2137</v>
      </c>
      <c r="O166" s="33" t="s">
        <v>1353</v>
      </c>
      <c r="P166" s="33" t="s">
        <v>4539</v>
      </c>
      <c r="Q166" s="33" t="s">
        <v>2141</v>
      </c>
    </row>
    <row r="167" ht="94.5" customHeight="1">
      <c r="A167" s="33">
        <v>163.0</v>
      </c>
      <c r="B167" s="33" t="s">
        <v>2927</v>
      </c>
      <c r="C167" s="33" t="s">
        <v>2975</v>
      </c>
      <c r="D167" s="33" t="s">
        <v>2930</v>
      </c>
      <c r="E167" s="33" t="s">
        <v>1902</v>
      </c>
      <c r="F167" s="33" t="s">
        <v>4545</v>
      </c>
      <c r="G167" s="33" t="s">
        <v>4549</v>
      </c>
      <c r="H167" s="33" t="s">
        <v>2130</v>
      </c>
      <c r="I167" s="34" t="s">
        <v>4552</v>
      </c>
      <c r="J167" s="33" t="s">
        <v>4553</v>
      </c>
      <c r="K167" s="33" t="s">
        <v>4554</v>
      </c>
      <c r="L167" s="35">
        <v>42.0</v>
      </c>
      <c r="M167" s="33" t="s">
        <v>2245</v>
      </c>
      <c r="N167" s="33" t="s">
        <v>2137</v>
      </c>
      <c r="O167" s="33" t="s">
        <v>1320</v>
      </c>
      <c r="P167" s="33" t="s">
        <v>2975</v>
      </c>
      <c r="Q167" s="33" t="s">
        <v>1355</v>
      </c>
    </row>
    <row r="168" ht="94.5" customHeight="1">
      <c r="A168" s="33">
        <v>164.0</v>
      </c>
      <c r="B168" s="33" t="s">
        <v>2874</v>
      </c>
      <c r="C168" s="33" t="s">
        <v>2913</v>
      </c>
      <c r="D168" s="33" t="s">
        <v>2877</v>
      </c>
      <c r="E168" s="33" t="s">
        <v>1902</v>
      </c>
      <c r="F168" s="33" t="s">
        <v>4558</v>
      </c>
      <c r="G168" s="33" t="s">
        <v>4560</v>
      </c>
      <c r="H168" s="33" t="s">
        <v>2130</v>
      </c>
      <c r="I168" s="34" t="s">
        <v>4561</v>
      </c>
      <c r="J168" s="33" t="s">
        <v>4553</v>
      </c>
      <c r="K168" s="33" t="s">
        <v>4554</v>
      </c>
      <c r="L168" s="35">
        <v>42.0</v>
      </c>
      <c r="M168" s="33" t="s">
        <v>2245</v>
      </c>
      <c r="N168" s="33" t="s">
        <v>2137</v>
      </c>
      <c r="O168" s="33" t="s">
        <v>1320</v>
      </c>
      <c r="P168" s="33" t="s">
        <v>2913</v>
      </c>
      <c r="Q168" s="33" t="s">
        <v>1355</v>
      </c>
    </row>
    <row r="169" ht="94.5" customHeight="1">
      <c r="A169" s="33">
        <v>165.0</v>
      </c>
      <c r="B169" s="33" t="s">
        <v>533</v>
      </c>
      <c r="C169" s="33" t="s">
        <v>4578</v>
      </c>
      <c r="D169" s="33" t="s">
        <v>4579</v>
      </c>
      <c r="E169" s="33" t="s">
        <v>1902</v>
      </c>
      <c r="F169" s="33" t="s">
        <v>4588</v>
      </c>
      <c r="G169" s="33" t="s">
        <v>4599</v>
      </c>
      <c r="H169" s="33" t="s">
        <v>2130</v>
      </c>
      <c r="I169" s="34" t="s">
        <v>4601</v>
      </c>
      <c r="J169" s="33" t="s">
        <v>4625</v>
      </c>
      <c r="K169" s="33" t="s">
        <v>2136</v>
      </c>
      <c r="L169" s="35">
        <v>34.0</v>
      </c>
      <c r="M169" s="33" t="s">
        <v>1352</v>
      </c>
      <c r="N169" s="33" t="s">
        <v>2137</v>
      </c>
      <c r="O169" s="33" t="s">
        <v>1353</v>
      </c>
      <c r="P169" s="33" t="s">
        <v>4578</v>
      </c>
      <c r="Q169" s="33" t="s">
        <v>1355</v>
      </c>
    </row>
    <row r="170" ht="94.5" customHeight="1">
      <c r="A170" s="33">
        <v>166.0</v>
      </c>
      <c r="B170" s="33" t="s">
        <v>628</v>
      </c>
      <c r="C170" s="33" t="s">
        <v>4626</v>
      </c>
      <c r="D170" s="33" t="s">
        <v>629</v>
      </c>
      <c r="E170" s="33" t="s">
        <v>1902</v>
      </c>
      <c r="F170" s="33" t="s">
        <v>2128</v>
      </c>
      <c r="G170" s="33" t="s">
        <v>4627</v>
      </c>
      <c r="H170" s="33" t="s">
        <v>2130</v>
      </c>
      <c r="I170" s="34" t="s">
        <v>4628</v>
      </c>
      <c r="J170" s="33" t="s">
        <v>4630</v>
      </c>
      <c r="K170" s="33" t="s">
        <v>2136</v>
      </c>
      <c r="L170" s="35">
        <v>42.0</v>
      </c>
      <c r="M170" s="33" t="s">
        <v>2245</v>
      </c>
      <c r="N170" s="33" t="s">
        <v>2137</v>
      </c>
      <c r="O170" s="33" t="s">
        <v>1320</v>
      </c>
      <c r="P170" s="33" t="s">
        <v>3081</v>
      </c>
      <c r="Q170" s="33" t="s">
        <v>2248</v>
      </c>
    </row>
    <row r="171" ht="94.5" customHeight="1">
      <c r="A171" s="33">
        <v>167.0</v>
      </c>
      <c r="B171" s="33" t="s">
        <v>4631</v>
      </c>
      <c r="C171" s="33" t="s">
        <v>4632</v>
      </c>
      <c r="D171" s="33" t="s">
        <v>4633</v>
      </c>
      <c r="E171" s="33" t="s">
        <v>1902</v>
      </c>
      <c r="F171" s="33" t="s">
        <v>2128</v>
      </c>
      <c r="G171" s="33" t="s">
        <v>1793</v>
      </c>
      <c r="H171" s="33" t="s">
        <v>2130</v>
      </c>
      <c r="I171" s="34" t="s">
        <v>4637</v>
      </c>
      <c r="J171" s="33" t="s">
        <v>4641</v>
      </c>
      <c r="K171" s="33" t="s">
        <v>2136</v>
      </c>
      <c r="L171" s="35">
        <v>34.0</v>
      </c>
      <c r="M171" s="33" t="s">
        <v>1352</v>
      </c>
      <c r="N171" s="33" t="s">
        <v>2137</v>
      </c>
      <c r="O171" s="33" t="s">
        <v>1353</v>
      </c>
      <c r="P171" s="33" t="s">
        <v>4643</v>
      </c>
      <c r="Q171" s="33" t="s">
        <v>2141</v>
      </c>
    </row>
    <row r="172" ht="94.5" customHeight="1">
      <c r="A172" s="33">
        <v>168.0</v>
      </c>
      <c r="B172" s="33" t="s">
        <v>4644</v>
      </c>
      <c r="C172" s="33" t="s">
        <v>4645</v>
      </c>
      <c r="D172" s="33" t="s">
        <v>4646</v>
      </c>
      <c r="E172" s="33" t="s">
        <v>1902</v>
      </c>
      <c r="F172" s="33" t="s">
        <v>2175</v>
      </c>
      <c r="G172" s="33" t="s">
        <v>4649</v>
      </c>
      <c r="H172" s="33" t="s">
        <v>2130</v>
      </c>
      <c r="I172" s="34" t="s">
        <v>4650</v>
      </c>
      <c r="J172" s="33" t="s">
        <v>4655</v>
      </c>
      <c r="K172" s="33" t="s">
        <v>2136</v>
      </c>
      <c r="L172" s="35">
        <v>34.0</v>
      </c>
      <c r="M172" s="33" t="s">
        <v>1352</v>
      </c>
      <c r="N172" s="33" t="s">
        <v>2137</v>
      </c>
      <c r="O172" s="33" t="s">
        <v>1353</v>
      </c>
      <c r="P172" s="33" t="s">
        <v>4657</v>
      </c>
      <c r="Q172" s="33" t="s">
        <v>2141</v>
      </c>
    </row>
    <row r="173" ht="94.5" customHeight="1">
      <c r="A173" s="33">
        <v>169.0</v>
      </c>
      <c r="B173" s="33" t="s">
        <v>3202</v>
      </c>
      <c r="C173" s="33" t="s">
        <v>4659</v>
      </c>
      <c r="D173" s="33" t="s">
        <v>3204</v>
      </c>
      <c r="E173" s="33" t="s">
        <v>1902</v>
      </c>
      <c r="F173" s="33" t="s">
        <v>2128</v>
      </c>
      <c r="G173" s="33" t="s">
        <v>1793</v>
      </c>
      <c r="H173" s="33" t="s">
        <v>2130</v>
      </c>
      <c r="I173" s="34" t="s">
        <v>4662</v>
      </c>
      <c r="J173" s="33" t="s">
        <v>4663</v>
      </c>
      <c r="K173" s="33" t="s">
        <v>2136</v>
      </c>
      <c r="L173" s="35">
        <v>42.0</v>
      </c>
      <c r="M173" s="33" t="s">
        <v>2245</v>
      </c>
      <c r="N173" s="33" t="s">
        <v>2137</v>
      </c>
      <c r="O173" s="33" t="s">
        <v>1320</v>
      </c>
      <c r="P173" s="33" t="s">
        <v>3231</v>
      </c>
      <c r="Q173" s="33" t="s">
        <v>2248</v>
      </c>
    </row>
    <row r="174" ht="94.5" customHeight="1">
      <c r="A174" s="33">
        <v>170.0</v>
      </c>
      <c r="B174" s="33" t="s">
        <v>4664</v>
      </c>
      <c r="C174" s="33" t="s">
        <v>4665</v>
      </c>
      <c r="D174" s="33" t="s">
        <v>4666</v>
      </c>
      <c r="E174" s="33" t="s">
        <v>1902</v>
      </c>
      <c r="F174" s="33" t="s">
        <v>2175</v>
      </c>
      <c r="G174" s="33" t="s">
        <v>1793</v>
      </c>
      <c r="H174" s="33" t="s">
        <v>2130</v>
      </c>
      <c r="I174" s="34" t="s">
        <v>4667</v>
      </c>
      <c r="J174" s="33" t="s">
        <v>4668</v>
      </c>
      <c r="K174" s="33" t="s">
        <v>2136</v>
      </c>
      <c r="L174" s="35">
        <v>34.0</v>
      </c>
      <c r="M174" s="33" t="s">
        <v>1352</v>
      </c>
      <c r="N174" s="33" t="s">
        <v>2137</v>
      </c>
      <c r="O174" s="33" t="s">
        <v>1353</v>
      </c>
      <c r="P174" s="33" t="s">
        <v>4669</v>
      </c>
      <c r="Q174" s="33" t="s">
        <v>2141</v>
      </c>
    </row>
    <row r="175" ht="94.5" customHeight="1">
      <c r="A175" s="33">
        <v>171.0</v>
      </c>
      <c r="B175" s="33" t="s">
        <v>1757</v>
      </c>
      <c r="C175" s="33" t="s">
        <v>1776</v>
      </c>
      <c r="D175" s="33" t="s">
        <v>1759</v>
      </c>
      <c r="E175" s="33" t="s">
        <v>1902</v>
      </c>
      <c r="F175" s="33" t="s">
        <v>4671</v>
      </c>
      <c r="G175" s="33" t="s">
        <v>4673</v>
      </c>
      <c r="H175" s="33" t="s">
        <v>2130</v>
      </c>
      <c r="I175" s="34" t="s">
        <v>4674</v>
      </c>
      <c r="J175" s="33" t="s">
        <v>4675</v>
      </c>
      <c r="K175" s="33" t="s">
        <v>2136</v>
      </c>
      <c r="L175" s="35">
        <v>37.0</v>
      </c>
      <c r="M175" s="33" t="s">
        <v>1437</v>
      </c>
      <c r="N175" s="33" t="s">
        <v>1775</v>
      </c>
      <c r="O175" s="33" t="s">
        <v>1405</v>
      </c>
      <c r="P175" s="33" t="s">
        <v>1776</v>
      </c>
      <c r="Q175" s="33" t="s">
        <v>1355</v>
      </c>
    </row>
    <row r="176" ht="94.5" customHeight="1">
      <c r="A176" s="33">
        <v>172.0</v>
      </c>
      <c r="B176" s="33" t="s">
        <v>1497</v>
      </c>
      <c r="C176" s="33" t="s">
        <v>4679</v>
      </c>
      <c r="D176" s="33" t="s">
        <v>1498</v>
      </c>
      <c r="E176" s="33" t="s">
        <v>1902</v>
      </c>
      <c r="F176" s="33" t="s">
        <v>4680</v>
      </c>
      <c r="G176" s="33" t="s">
        <v>4681</v>
      </c>
      <c r="H176" s="33" t="s">
        <v>2130</v>
      </c>
      <c r="I176" s="34" t="s">
        <v>4683</v>
      </c>
      <c r="J176" s="33" t="s">
        <v>4687</v>
      </c>
      <c r="K176" s="33" t="s">
        <v>2136</v>
      </c>
      <c r="L176" s="35">
        <v>48.0</v>
      </c>
      <c r="M176" s="33" t="s">
        <v>1445</v>
      </c>
      <c r="N176" s="33" t="s">
        <v>1517</v>
      </c>
      <c r="O176" s="33" t="s">
        <v>1405</v>
      </c>
      <c r="P176" s="33" t="s">
        <v>1521</v>
      </c>
      <c r="Q176" s="33" t="s">
        <v>1451</v>
      </c>
    </row>
    <row r="177" ht="94.5" customHeight="1">
      <c r="A177" s="33">
        <v>173.0</v>
      </c>
      <c r="B177" s="33" t="s">
        <v>1419</v>
      </c>
      <c r="C177" s="33" t="s">
        <v>4689</v>
      </c>
      <c r="D177" s="33" t="s">
        <v>1420</v>
      </c>
      <c r="E177" s="33" t="s">
        <v>1902</v>
      </c>
      <c r="F177" s="33" t="s">
        <v>4690</v>
      </c>
      <c r="G177" s="33" t="s">
        <v>4691</v>
      </c>
      <c r="H177" s="33" t="s">
        <v>2130</v>
      </c>
      <c r="I177" s="34" t="s">
        <v>4693</v>
      </c>
      <c r="J177" s="33" t="s">
        <v>4694</v>
      </c>
      <c r="K177" s="33" t="s">
        <v>2136</v>
      </c>
      <c r="L177" s="35">
        <v>48.0</v>
      </c>
      <c r="M177" s="33" t="s">
        <v>1445</v>
      </c>
      <c r="N177" s="33" t="s">
        <v>1448</v>
      </c>
      <c r="O177" s="33" t="s">
        <v>1405</v>
      </c>
      <c r="P177" s="33" t="s">
        <v>1449</v>
      </c>
      <c r="Q177" s="33" t="s">
        <v>1451</v>
      </c>
    </row>
    <row r="178" ht="240.0" customHeight="1">
      <c r="A178" s="33">
        <v>174.0</v>
      </c>
      <c r="B178" s="33" t="s">
        <v>688</v>
      </c>
      <c r="C178" s="33" t="s">
        <v>4699</v>
      </c>
      <c r="D178" s="33" t="s">
        <v>1708</v>
      </c>
      <c r="E178" s="33" t="s">
        <v>1902</v>
      </c>
      <c r="F178" s="33" t="s">
        <v>4700</v>
      </c>
      <c r="G178" s="33" t="s">
        <v>4703</v>
      </c>
      <c r="H178" s="33" t="s">
        <v>3378</v>
      </c>
      <c r="I178" s="34" t="s">
        <v>4704</v>
      </c>
      <c r="J178" s="33" t="s">
        <v>4734</v>
      </c>
      <c r="K178" s="33" t="s">
        <v>2136</v>
      </c>
      <c r="L178" s="35">
        <v>60.0</v>
      </c>
      <c r="M178" s="33" t="s">
        <v>1332</v>
      </c>
      <c r="N178" s="33" t="s">
        <v>1770</v>
      </c>
      <c r="O178" s="33" t="s">
        <v>1771</v>
      </c>
      <c r="P178" s="33" t="s">
        <v>1772</v>
      </c>
      <c r="Q178" s="33" t="s">
        <v>1342</v>
      </c>
    </row>
    <row r="179" ht="94.5" customHeight="1">
      <c r="A179" s="38">
        <v>175.0</v>
      </c>
      <c r="B179" s="38" t="s">
        <v>1706</v>
      </c>
      <c r="C179" s="38" t="s">
        <v>3721</v>
      </c>
      <c r="D179" s="38" t="s">
        <v>1707</v>
      </c>
      <c r="E179" s="38" t="s">
        <v>2195</v>
      </c>
      <c r="F179" s="38" t="s">
        <v>3723</v>
      </c>
      <c r="G179" s="38" t="s">
        <v>1562</v>
      </c>
      <c r="H179" s="38" t="s">
        <v>2201</v>
      </c>
      <c r="I179" s="39" t="s">
        <v>4746</v>
      </c>
      <c r="J179" s="38" t="s">
        <v>3734</v>
      </c>
      <c r="K179" s="38" t="s">
        <v>2136</v>
      </c>
      <c r="L179" s="40">
        <v>8.0</v>
      </c>
      <c r="M179" s="38" t="s">
        <v>1560</v>
      </c>
      <c r="N179" s="38" t="s">
        <v>1562</v>
      </c>
      <c r="O179" s="38" t="s">
        <v>1290</v>
      </c>
      <c r="P179" s="38" t="s">
        <v>1564</v>
      </c>
      <c r="Q179" s="38" t="s">
        <v>1565</v>
      </c>
    </row>
    <row r="180" ht="94.5" customHeight="1">
      <c r="A180" s="38">
        <v>176.0</v>
      </c>
      <c r="B180" s="38" t="s">
        <v>1543</v>
      </c>
      <c r="C180" s="38" t="s">
        <v>3721</v>
      </c>
      <c r="D180" s="38" t="s">
        <v>1544</v>
      </c>
      <c r="E180" s="38" t="s">
        <v>2195</v>
      </c>
      <c r="F180" s="38" t="s">
        <v>3723</v>
      </c>
      <c r="G180" s="38" t="s">
        <v>1562</v>
      </c>
      <c r="H180" s="38" t="s">
        <v>2201</v>
      </c>
      <c r="I180" s="39" t="s">
        <v>4756</v>
      </c>
      <c r="J180" s="38" t="s">
        <v>3734</v>
      </c>
      <c r="K180" s="38" t="s">
        <v>2136</v>
      </c>
      <c r="L180" s="40">
        <v>8.0</v>
      </c>
      <c r="M180" s="38" t="s">
        <v>1560</v>
      </c>
      <c r="N180" s="38" t="s">
        <v>1562</v>
      </c>
      <c r="O180" s="38" t="s">
        <v>1290</v>
      </c>
      <c r="P180" s="38" t="s">
        <v>1564</v>
      </c>
      <c r="Q180" s="38" t="s">
        <v>1565</v>
      </c>
    </row>
    <row r="181" ht="94.5" customHeight="1">
      <c r="A181" s="38">
        <v>177.0</v>
      </c>
      <c r="B181" s="38" t="s">
        <v>844</v>
      </c>
      <c r="C181" s="38" t="s">
        <v>1362</v>
      </c>
      <c r="D181" s="38" t="s">
        <v>846</v>
      </c>
      <c r="E181" s="38" t="s">
        <v>2195</v>
      </c>
      <c r="F181" s="38" t="s">
        <v>2924</v>
      </c>
      <c r="G181" s="38" t="s">
        <v>4763</v>
      </c>
      <c r="H181" s="38" t="s">
        <v>2926</v>
      </c>
      <c r="I181" s="39" t="s">
        <v>4765</v>
      </c>
      <c r="J181" s="38" t="s">
        <v>4767</v>
      </c>
      <c r="K181" s="38" t="s">
        <v>2589</v>
      </c>
      <c r="L181" s="40">
        <v>15.0</v>
      </c>
      <c r="M181" s="38" t="s">
        <v>1359</v>
      </c>
      <c r="N181" s="38" t="s">
        <v>1319</v>
      </c>
      <c r="O181" s="38" t="s">
        <v>1353</v>
      </c>
      <c r="P181" s="38" t="s">
        <v>1362</v>
      </c>
      <c r="Q181" s="38" t="s">
        <v>1322</v>
      </c>
    </row>
    <row r="182" ht="240.0" customHeight="1">
      <c r="A182" s="33">
        <v>178.0</v>
      </c>
      <c r="B182" s="33" t="s">
        <v>347</v>
      </c>
      <c r="C182" s="33" t="s">
        <v>4772</v>
      </c>
      <c r="D182" s="33" t="s">
        <v>348</v>
      </c>
      <c r="E182" s="33" t="s">
        <v>1902</v>
      </c>
      <c r="F182" s="33" t="s">
        <v>4775</v>
      </c>
      <c r="G182" s="33" t="s">
        <v>4777</v>
      </c>
      <c r="H182" s="33" t="s">
        <v>3378</v>
      </c>
      <c r="I182" s="34" t="s">
        <v>4778</v>
      </c>
      <c r="J182" s="33" t="s">
        <v>4800</v>
      </c>
      <c r="K182" s="33" t="s">
        <v>2136</v>
      </c>
      <c r="L182" s="35">
        <v>60.0</v>
      </c>
      <c r="M182" s="33" t="s">
        <v>4802</v>
      </c>
      <c r="N182" s="33" t="s">
        <v>4805</v>
      </c>
      <c r="O182" s="33" t="s">
        <v>1339</v>
      </c>
      <c r="P182" s="33" t="s">
        <v>4810</v>
      </c>
      <c r="Q182" s="33" t="s">
        <v>4811</v>
      </c>
    </row>
    <row r="183" ht="94.5" customHeight="1">
      <c r="A183" s="33">
        <v>179.0</v>
      </c>
      <c r="B183" s="33" t="s">
        <v>408</v>
      </c>
      <c r="C183" s="33" t="s">
        <v>4813</v>
      </c>
      <c r="D183" s="33" t="s">
        <v>409</v>
      </c>
      <c r="E183" s="33" t="s">
        <v>1902</v>
      </c>
      <c r="F183" s="33" t="s">
        <v>2404</v>
      </c>
      <c r="G183" s="33" t="s">
        <v>410</v>
      </c>
      <c r="H183" s="33" t="s">
        <v>2130</v>
      </c>
      <c r="I183" s="34" t="s">
        <v>4814</v>
      </c>
      <c r="J183" s="33" t="s">
        <v>414</v>
      </c>
      <c r="K183" s="33" t="s">
        <v>2136</v>
      </c>
      <c r="L183" s="35">
        <v>37.0</v>
      </c>
      <c r="M183" s="33" t="s">
        <v>1437</v>
      </c>
      <c r="N183" s="33" t="s">
        <v>2387</v>
      </c>
      <c r="O183" s="33" t="s">
        <v>1405</v>
      </c>
      <c r="P183" s="33" t="s">
        <v>4813</v>
      </c>
      <c r="Q183" s="33" t="s">
        <v>1355</v>
      </c>
    </row>
    <row r="184" ht="94.5" customHeight="1">
      <c r="A184" s="33">
        <v>180.0</v>
      </c>
      <c r="B184" s="33" t="s">
        <v>415</v>
      </c>
      <c r="C184" s="33" t="s">
        <v>4821</v>
      </c>
      <c r="D184" s="33" t="s">
        <v>416</v>
      </c>
      <c r="E184" s="33" t="s">
        <v>1902</v>
      </c>
      <c r="F184" s="33" t="s">
        <v>2175</v>
      </c>
      <c r="G184" s="33" t="s">
        <v>4824</v>
      </c>
      <c r="H184" s="33" t="s">
        <v>2130</v>
      </c>
      <c r="I184" s="34" t="s">
        <v>4825</v>
      </c>
      <c r="J184" s="33" t="s">
        <v>425</v>
      </c>
      <c r="K184" s="33" t="s">
        <v>2136</v>
      </c>
      <c r="L184" s="35">
        <v>37.0</v>
      </c>
      <c r="M184" s="33" t="s">
        <v>1437</v>
      </c>
      <c r="N184" s="33" t="s">
        <v>2756</v>
      </c>
      <c r="O184" s="33" t="s">
        <v>1405</v>
      </c>
      <c r="P184" s="33" t="s">
        <v>4821</v>
      </c>
      <c r="Q184" s="33" t="s">
        <v>1355</v>
      </c>
    </row>
    <row r="185" ht="94.5" customHeight="1">
      <c r="A185" s="33">
        <v>181.0</v>
      </c>
      <c r="B185" s="33" t="s">
        <v>426</v>
      </c>
      <c r="C185" s="33" t="s">
        <v>4826</v>
      </c>
      <c r="D185" s="33" t="s">
        <v>427</v>
      </c>
      <c r="E185" s="33" t="s">
        <v>1902</v>
      </c>
      <c r="F185" s="33" t="s">
        <v>4828</v>
      </c>
      <c r="G185" s="33" t="s">
        <v>428</v>
      </c>
      <c r="H185" s="33" t="s">
        <v>2130</v>
      </c>
      <c r="I185" s="34" t="s">
        <v>4829</v>
      </c>
      <c r="J185" s="33" t="s">
        <v>434</v>
      </c>
      <c r="K185" s="33" t="s">
        <v>2136</v>
      </c>
      <c r="L185" s="35">
        <v>37.0</v>
      </c>
      <c r="M185" s="33" t="s">
        <v>1437</v>
      </c>
      <c r="N185" s="33" t="s">
        <v>2387</v>
      </c>
      <c r="O185" s="33" t="s">
        <v>1405</v>
      </c>
      <c r="P185" s="33" t="s">
        <v>4832</v>
      </c>
      <c r="Q185" s="33" t="s">
        <v>4833</v>
      </c>
    </row>
    <row r="186" ht="94.5" customHeight="1">
      <c r="A186" s="38">
        <v>182.0</v>
      </c>
      <c r="B186" s="38" t="s">
        <v>1375</v>
      </c>
      <c r="C186" s="38" t="s">
        <v>4835</v>
      </c>
      <c r="D186" s="38" t="s">
        <v>1376</v>
      </c>
      <c r="E186" s="38" t="s">
        <v>2195</v>
      </c>
      <c r="F186" s="38" t="s">
        <v>2924</v>
      </c>
      <c r="G186" s="38" t="s">
        <v>4837</v>
      </c>
      <c r="H186" s="38" t="s">
        <v>4474</v>
      </c>
      <c r="I186" s="39" t="s">
        <v>4838</v>
      </c>
      <c r="J186" s="38" t="s">
        <v>1381</v>
      </c>
      <c r="K186" s="38" t="s">
        <v>2136</v>
      </c>
      <c r="L186" s="40">
        <v>12.0</v>
      </c>
      <c r="M186" s="38" t="s">
        <v>1386</v>
      </c>
      <c r="N186" s="38" t="s">
        <v>1388</v>
      </c>
      <c r="O186" s="38" t="s">
        <v>1290</v>
      </c>
      <c r="P186" s="38" t="s">
        <v>1391</v>
      </c>
      <c r="Q186" s="38" t="s">
        <v>1322</v>
      </c>
    </row>
    <row r="187" ht="94.5" customHeight="1">
      <c r="A187" s="33">
        <v>183.0</v>
      </c>
      <c r="B187" s="33" t="s">
        <v>833</v>
      </c>
      <c r="C187" s="33" t="s">
        <v>4843</v>
      </c>
      <c r="D187" s="33" t="s">
        <v>834</v>
      </c>
      <c r="E187" s="33" t="s">
        <v>1902</v>
      </c>
      <c r="F187" s="33" t="s">
        <v>2175</v>
      </c>
      <c r="G187" s="33" t="s">
        <v>4844</v>
      </c>
      <c r="H187" s="33" t="s">
        <v>2130</v>
      </c>
      <c r="I187" s="34" t="s">
        <v>4846</v>
      </c>
      <c r="J187" s="33" t="s">
        <v>1316</v>
      </c>
      <c r="K187" s="33" t="s">
        <v>2136</v>
      </c>
      <c r="L187" s="35">
        <v>34.0</v>
      </c>
      <c r="M187" s="33" t="s">
        <v>1352</v>
      </c>
      <c r="N187" s="33" t="s">
        <v>835</v>
      </c>
      <c r="O187" s="33" t="s">
        <v>1353</v>
      </c>
      <c r="P187" s="33" t="s">
        <v>1354</v>
      </c>
      <c r="Q187" s="33" t="s">
        <v>1355</v>
      </c>
    </row>
    <row r="188" ht="94.5" customHeight="1">
      <c r="A188" s="33">
        <v>184.0</v>
      </c>
      <c r="B188" s="33" t="s">
        <v>1622</v>
      </c>
      <c r="C188" s="33" t="s">
        <v>1648</v>
      </c>
      <c r="D188" s="33" t="s">
        <v>1624</v>
      </c>
      <c r="E188" s="33" t="s">
        <v>1902</v>
      </c>
      <c r="F188" s="33" t="s">
        <v>4848</v>
      </c>
      <c r="G188" s="33" t="s">
        <v>4852</v>
      </c>
      <c r="H188" s="33" t="s">
        <v>2130</v>
      </c>
      <c r="I188" s="34" t="s">
        <v>4853</v>
      </c>
      <c r="J188" s="33" t="s">
        <v>4858</v>
      </c>
      <c r="K188" s="33" t="s">
        <v>2136</v>
      </c>
      <c r="L188" s="35">
        <v>37.0</v>
      </c>
      <c r="M188" s="33" t="s">
        <v>1437</v>
      </c>
      <c r="N188" s="33" t="s">
        <v>1646</v>
      </c>
      <c r="O188" s="33" t="s">
        <v>1405</v>
      </c>
      <c r="P188" s="33" t="s">
        <v>1648</v>
      </c>
      <c r="Q188" s="33" t="s">
        <v>1355</v>
      </c>
    </row>
    <row r="189" ht="94.5" customHeight="1">
      <c r="A189" s="33">
        <v>185.0</v>
      </c>
      <c r="B189" s="33" t="s">
        <v>1665</v>
      </c>
      <c r="C189" s="33" t="s">
        <v>4863</v>
      </c>
      <c r="D189" s="33" t="s">
        <v>1666</v>
      </c>
      <c r="E189" s="33" t="s">
        <v>1902</v>
      </c>
      <c r="F189" s="33" t="s">
        <v>4865</v>
      </c>
      <c r="G189" s="33" t="s">
        <v>4870</v>
      </c>
      <c r="H189" s="33" t="s">
        <v>2130</v>
      </c>
      <c r="I189" s="34" t="s">
        <v>4871</v>
      </c>
      <c r="J189" s="33" t="s">
        <v>4872</v>
      </c>
      <c r="K189" s="33" t="s">
        <v>4873</v>
      </c>
      <c r="L189" s="35">
        <v>37.0</v>
      </c>
      <c r="M189" s="33" t="s">
        <v>1437</v>
      </c>
      <c r="N189" s="33" t="s">
        <v>1679</v>
      </c>
      <c r="O189" s="33" t="s">
        <v>1405</v>
      </c>
      <c r="P189" s="33" t="s">
        <v>1680</v>
      </c>
      <c r="Q189" s="33" t="s">
        <v>1355</v>
      </c>
    </row>
    <row r="190" ht="94.5" customHeight="1">
      <c r="A190" s="33">
        <v>186.0</v>
      </c>
      <c r="B190" s="33" t="s">
        <v>1650</v>
      </c>
      <c r="C190" s="33" t="s">
        <v>1664</v>
      </c>
      <c r="D190" s="33" t="s">
        <v>1651</v>
      </c>
      <c r="E190" s="33" t="s">
        <v>1902</v>
      </c>
      <c r="F190" s="33" t="s">
        <v>4883</v>
      </c>
      <c r="G190" s="33" t="s">
        <v>4884</v>
      </c>
      <c r="H190" s="33" t="s">
        <v>2130</v>
      </c>
      <c r="I190" s="34" t="s">
        <v>4886</v>
      </c>
      <c r="J190" s="33" t="s">
        <v>4889</v>
      </c>
      <c r="K190" s="33" t="s">
        <v>2136</v>
      </c>
      <c r="L190" s="35">
        <v>37.0</v>
      </c>
      <c r="M190" s="33" t="s">
        <v>1437</v>
      </c>
      <c r="N190" s="33" t="s">
        <v>1662</v>
      </c>
      <c r="O190" s="33" t="s">
        <v>1405</v>
      </c>
      <c r="P190" s="33" t="s">
        <v>1664</v>
      </c>
      <c r="Q190" s="33" t="s">
        <v>1355</v>
      </c>
    </row>
    <row r="191" ht="94.5" customHeight="1">
      <c r="A191" s="38">
        <v>187.0</v>
      </c>
      <c r="B191" s="38" t="s">
        <v>1394</v>
      </c>
      <c r="C191" s="38" t="s">
        <v>4891</v>
      </c>
      <c r="D191" s="38" t="s">
        <v>1396</v>
      </c>
      <c r="E191" s="38" t="s">
        <v>2195</v>
      </c>
      <c r="F191" s="38" t="s">
        <v>2924</v>
      </c>
      <c r="G191" s="38" t="s">
        <v>4892</v>
      </c>
      <c r="H191" s="38" t="s">
        <v>2926</v>
      </c>
      <c r="I191" s="39" t="s">
        <v>4894</v>
      </c>
      <c r="J191" s="38" t="s">
        <v>1402</v>
      </c>
      <c r="K191" s="38" t="s">
        <v>2136</v>
      </c>
      <c r="L191" s="40">
        <v>15.0</v>
      </c>
      <c r="M191" s="38" t="s">
        <v>1359</v>
      </c>
      <c r="N191" s="38" t="s">
        <v>1413</v>
      </c>
      <c r="O191" s="38" t="s">
        <v>1353</v>
      </c>
      <c r="P191" s="38" t="s">
        <v>1417</v>
      </c>
      <c r="Q191" s="38" t="s">
        <v>1322</v>
      </c>
    </row>
    <row r="192" ht="94.5" customHeight="1">
      <c r="A192" s="33">
        <v>188.0</v>
      </c>
      <c r="B192" s="33" t="s">
        <v>3288</v>
      </c>
      <c r="C192" s="33" t="s">
        <v>4899</v>
      </c>
      <c r="D192" s="33" t="s">
        <v>3291</v>
      </c>
      <c r="E192" s="33" t="s">
        <v>1902</v>
      </c>
      <c r="F192" s="33" t="s">
        <v>2128</v>
      </c>
      <c r="G192" s="33" t="s">
        <v>1793</v>
      </c>
      <c r="H192" s="33" t="s">
        <v>2130</v>
      </c>
      <c r="I192" s="34" t="s">
        <v>4900</v>
      </c>
      <c r="J192" s="33" t="s">
        <v>3559</v>
      </c>
      <c r="K192" s="33" t="s">
        <v>2136</v>
      </c>
      <c r="L192" s="35">
        <v>42.0</v>
      </c>
      <c r="M192" s="33" t="s">
        <v>2245</v>
      </c>
      <c r="N192" s="33" t="s">
        <v>2137</v>
      </c>
      <c r="O192" s="33" t="s">
        <v>1320</v>
      </c>
      <c r="P192" s="33" t="s">
        <v>3328</v>
      </c>
      <c r="Q192" s="33" t="s">
        <v>2248</v>
      </c>
    </row>
    <row r="193" ht="94.5" customHeight="1">
      <c r="A193" s="33">
        <v>189.0</v>
      </c>
      <c r="B193" s="33" t="s">
        <v>4901</v>
      </c>
      <c r="C193" s="33" t="s">
        <v>4902</v>
      </c>
      <c r="D193" s="33" t="s">
        <v>4903</v>
      </c>
      <c r="E193" s="33" t="s">
        <v>1902</v>
      </c>
      <c r="F193" s="33" t="s">
        <v>2128</v>
      </c>
      <c r="G193" s="33" t="s">
        <v>1793</v>
      </c>
      <c r="H193" s="33" t="s">
        <v>2130</v>
      </c>
      <c r="I193" s="34" t="s">
        <v>4904</v>
      </c>
      <c r="J193" s="33" t="s">
        <v>4905</v>
      </c>
      <c r="K193" s="33" t="s">
        <v>2136</v>
      </c>
      <c r="L193" s="35">
        <v>34.0</v>
      </c>
      <c r="M193" s="33" t="s">
        <v>1352</v>
      </c>
      <c r="N193" s="33" t="s">
        <v>2137</v>
      </c>
      <c r="O193" s="33" t="s">
        <v>1353</v>
      </c>
      <c r="P193" s="33" t="s">
        <v>4908</v>
      </c>
      <c r="Q193" s="33" t="s">
        <v>2141</v>
      </c>
    </row>
    <row r="194" ht="94.5" customHeight="1">
      <c r="A194" s="33">
        <v>190.0</v>
      </c>
      <c r="B194" s="33" t="s">
        <v>4909</v>
      </c>
      <c r="C194" s="33" t="s">
        <v>4910</v>
      </c>
      <c r="D194" s="33" t="s">
        <v>4911</v>
      </c>
      <c r="E194" s="33" t="s">
        <v>1902</v>
      </c>
      <c r="F194" s="33" t="s">
        <v>2128</v>
      </c>
      <c r="G194" s="33" t="s">
        <v>1793</v>
      </c>
      <c r="H194" s="33" t="s">
        <v>2130</v>
      </c>
      <c r="I194" s="34" t="s">
        <v>4912</v>
      </c>
      <c r="J194" s="33" t="s">
        <v>4913</v>
      </c>
      <c r="K194" s="33" t="s">
        <v>2136</v>
      </c>
      <c r="L194" s="35">
        <v>34.0</v>
      </c>
      <c r="M194" s="33" t="s">
        <v>1352</v>
      </c>
      <c r="N194" s="33" t="s">
        <v>2137</v>
      </c>
      <c r="O194" s="33" t="s">
        <v>1353</v>
      </c>
      <c r="P194" s="33" t="s">
        <v>4915</v>
      </c>
      <c r="Q194" s="33" t="s">
        <v>2141</v>
      </c>
    </row>
    <row r="195" ht="94.5" customHeight="1">
      <c r="A195" s="33">
        <v>191.0</v>
      </c>
      <c r="B195" s="33" t="s">
        <v>4918</v>
      </c>
      <c r="C195" s="33" t="s">
        <v>4920</v>
      </c>
      <c r="D195" s="33" t="s">
        <v>4921</v>
      </c>
      <c r="E195" s="33" t="s">
        <v>1902</v>
      </c>
      <c r="F195" s="33" t="s">
        <v>4922</v>
      </c>
      <c r="G195" s="33" t="s">
        <v>4924</v>
      </c>
      <c r="H195" s="33" t="s">
        <v>2130</v>
      </c>
      <c r="I195" s="34" t="s">
        <v>4925</v>
      </c>
      <c r="J195" s="33" t="s">
        <v>4927</v>
      </c>
      <c r="K195" s="33" t="s">
        <v>4928</v>
      </c>
      <c r="L195" s="35">
        <v>34.0</v>
      </c>
      <c r="M195" s="33" t="s">
        <v>1352</v>
      </c>
      <c r="N195" s="33" t="s">
        <v>2137</v>
      </c>
      <c r="O195" s="33" t="s">
        <v>1353</v>
      </c>
      <c r="P195" s="33" t="s">
        <v>4920</v>
      </c>
      <c r="Q195" s="33" t="s">
        <v>1355</v>
      </c>
    </row>
    <row r="196" ht="94.5" customHeight="1">
      <c r="A196" s="33">
        <v>192.0</v>
      </c>
      <c r="B196" s="33" t="s">
        <v>3569</v>
      </c>
      <c r="C196" s="33" t="s">
        <v>4929</v>
      </c>
      <c r="D196" s="33" t="s">
        <v>3571</v>
      </c>
      <c r="E196" s="33" t="s">
        <v>1902</v>
      </c>
      <c r="F196" s="33" t="s">
        <v>2128</v>
      </c>
      <c r="G196" s="33" t="s">
        <v>1793</v>
      </c>
      <c r="H196" s="33" t="s">
        <v>2130</v>
      </c>
      <c r="I196" s="34" t="s">
        <v>4931</v>
      </c>
      <c r="J196" s="33" t="s">
        <v>4933</v>
      </c>
      <c r="K196" s="33" t="s">
        <v>2136</v>
      </c>
      <c r="L196" s="35">
        <v>42.0</v>
      </c>
      <c r="M196" s="33" t="s">
        <v>2245</v>
      </c>
      <c r="N196" s="33" t="s">
        <v>2137</v>
      </c>
      <c r="O196" s="33" t="s">
        <v>1320</v>
      </c>
      <c r="P196" s="33" t="s">
        <v>3584</v>
      </c>
      <c r="Q196" s="33" t="s">
        <v>2248</v>
      </c>
    </row>
    <row r="197" ht="94.5" customHeight="1">
      <c r="A197" s="33">
        <v>193.0</v>
      </c>
      <c r="B197" s="33" t="s">
        <v>3374</v>
      </c>
      <c r="C197" s="33" t="s">
        <v>4941</v>
      </c>
      <c r="D197" s="33" t="s">
        <v>3380</v>
      </c>
      <c r="E197" s="33" t="s">
        <v>1902</v>
      </c>
      <c r="F197" s="33" t="s">
        <v>2175</v>
      </c>
      <c r="G197" s="33" t="s">
        <v>4942</v>
      </c>
      <c r="H197" s="33" t="s">
        <v>2130</v>
      </c>
      <c r="I197" s="34" t="s">
        <v>4943</v>
      </c>
      <c r="J197" s="33" t="s">
        <v>4944</v>
      </c>
      <c r="K197" s="33" t="s">
        <v>2136</v>
      </c>
      <c r="L197" s="35">
        <v>42.0</v>
      </c>
      <c r="M197" s="33" t="s">
        <v>2245</v>
      </c>
      <c r="N197" s="33" t="s">
        <v>2137</v>
      </c>
      <c r="O197" s="33" t="s">
        <v>1320</v>
      </c>
      <c r="P197" s="33" t="s">
        <v>3410</v>
      </c>
      <c r="Q197" s="33" t="s">
        <v>1355</v>
      </c>
    </row>
    <row r="198" ht="94.5" customHeight="1">
      <c r="A198" s="33">
        <v>194.0</v>
      </c>
      <c r="B198" s="33" t="s">
        <v>4945</v>
      </c>
      <c r="C198" s="33" t="s">
        <v>4947</v>
      </c>
      <c r="D198" s="33" t="s">
        <v>4948</v>
      </c>
      <c r="E198" s="33" t="s">
        <v>1902</v>
      </c>
      <c r="F198" s="33" t="s">
        <v>2128</v>
      </c>
      <c r="G198" s="33" t="s">
        <v>1793</v>
      </c>
      <c r="H198" s="33" t="s">
        <v>2130</v>
      </c>
      <c r="I198" s="34" t="s">
        <v>4949</v>
      </c>
      <c r="J198" s="33" t="s">
        <v>4950</v>
      </c>
      <c r="K198" s="33" t="s">
        <v>2136</v>
      </c>
      <c r="L198" s="35">
        <v>34.0</v>
      </c>
      <c r="M198" s="33" t="s">
        <v>1352</v>
      </c>
      <c r="N198" s="33" t="s">
        <v>2137</v>
      </c>
      <c r="O198" s="33" t="s">
        <v>1353</v>
      </c>
      <c r="P198" s="33" t="s">
        <v>4952</v>
      </c>
      <c r="Q198" s="33" t="s">
        <v>2141</v>
      </c>
    </row>
    <row r="199" ht="94.5" customHeight="1">
      <c r="A199" s="33">
        <v>195.0</v>
      </c>
      <c r="B199" s="33" t="s">
        <v>3609</v>
      </c>
      <c r="C199" s="33" t="s">
        <v>4958</v>
      </c>
      <c r="D199" s="33" t="s">
        <v>3610</v>
      </c>
      <c r="E199" s="33" t="s">
        <v>1902</v>
      </c>
      <c r="F199" s="33" t="s">
        <v>2128</v>
      </c>
      <c r="G199" s="33" t="s">
        <v>4959</v>
      </c>
      <c r="H199" s="33" t="s">
        <v>2130</v>
      </c>
      <c r="I199" s="34" t="s">
        <v>4960</v>
      </c>
      <c r="J199" s="33" t="s">
        <v>4961</v>
      </c>
      <c r="K199" s="33" t="s">
        <v>2136</v>
      </c>
      <c r="L199" s="35">
        <v>42.0</v>
      </c>
      <c r="M199" s="33" t="s">
        <v>2245</v>
      </c>
      <c r="N199" s="33" t="s">
        <v>3624</v>
      </c>
      <c r="O199" s="33" t="s">
        <v>1320</v>
      </c>
      <c r="P199" s="33" t="s">
        <v>3625</v>
      </c>
      <c r="Q199" s="33" t="s">
        <v>3626</v>
      </c>
    </row>
    <row r="200" ht="94.5" customHeight="1">
      <c r="A200" s="33">
        <v>196.0</v>
      </c>
      <c r="B200" s="33" t="s">
        <v>3594</v>
      </c>
      <c r="C200" s="33" t="s">
        <v>4962</v>
      </c>
      <c r="D200" s="33" t="s">
        <v>3599</v>
      </c>
      <c r="E200" s="33" t="s">
        <v>1902</v>
      </c>
      <c r="F200" s="33" t="s">
        <v>2128</v>
      </c>
      <c r="G200" s="33" t="s">
        <v>1793</v>
      </c>
      <c r="H200" s="33" t="s">
        <v>2130</v>
      </c>
      <c r="I200" s="34" t="s">
        <v>4964</v>
      </c>
      <c r="J200" s="33" t="s">
        <v>3630</v>
      </c>
      <c r="K200" s="33" t="s">
        <v>2136</v>
      </c>
      <c r="L200" s="35">
        <v>42.0</v>
      </c>
      <c r="M200" s="33" t="s">
        <v>2245</v>
      </c>
      <c r="N200" s="33" t="s">
        <v>2137</v>
      </c>
      <c r="O200" s="33" t="s">
        <v>1320</v>
      </c>
      <c r="P200" s="33" t="s">
        <v>3628</v>
      </c>
      <c r="Q200" s="33" t="s">
        <v>2248</v>
      </c>
    </row>
    <row r="201" ht="94.5" customHeight="1">
      <c r="A201" s="33">
        <v>197.0</v>
      </c>
      <c r="B201" s="33" t="s">
        <v>4967</v>
      </c>
      <c r="C201" s="33" t="s">
        <v>4968</v>
      </c>
      <c r="D201" s="33" t="s">
        <v>4969</v>
      </c>
      <c r="E201" s="33" t="s">
        <v>1902</v>
      </c>
      <c r="F201" s="33" t="s">
        <v>2128</v>
      </c>
      <c r="G201" s="33" t="s">
        <v>1793</v>
      </c>
      <c r="H201" s="33" t="s">
        <v>2130</v>
      </c>
      <c r="I201" s="34" t="s">
        <v>4970</v>
      </c>
      <c r="J201" s="33" t="s">
        <v>4973</v>
      </c>
      <c r="K201" s="33" t="s">
        <v>2136</v>
      </c>
      <c r="L201" s="35">
        <v>34.0</v>
      </c>
      <c r="M201" s="33" t="s">
        <v>1352</v>
      </c>
      <c r="N201" s="33" t="s">
        <v>2137</v>
      </c>
      <c r="O201" s="33" t="s">
        <v>1353</v>
      </c>
      <c r="P201" s="33" t="s">
        <v>4976</v>
      </c>
      <c r="Q201" s="33" t="s">
        <v>2141</v>
      </c>
    </row>
    <row r="202" ht="94.5" customHeight="1">
      <c r="A202" s="33">
        <v>198.0</v>
      </c>
      <c r="B202" s="33" t="s">
        <v>4979</v>
      </c>
      <c r="C202" s="33" t="s">
        <v>4980</v>
      </c>
      <c r="D202" s="33" t="s">
        <v>4982</v>
      </c>
      <c r="E202" s="33" t="s">
        <v>1902</v>
      </c>
      <c r="F202" s="33" t="s">
        <v>2175</v>
      </c>
      <c r="G202" s="33" t="s">
        <v>1793</v>
      </c>
      <c r="H202" s="33" t="s">
        <v>2130</v>
      </c>
      <c r="I202" s="34" t="s">
        <v>4985</v>
      </c>
      <c r="J202" s="33" t="s">
        <v>4986</v>
      </c>
      <c r="K202" s="33" t="s">
        <v>2136</v>
      </c>
      <c r="L202" s="35">
        <v>34.0</v>
      </c>
      <c r="M202" s="33" t="s">
        <v>1352</v>
      </c>
      <c r="N202" s="33" t="s">
        <v>2137</v>
      </c>
      <c r="O202" s="33" t="s">
        <v>1353</v>
      </c>
      <c r="P202" s="33" t="s">
        <v>4987</v>
      </c>
      <c r="Q202" s="33" t="s">
        <v>2141</v>
      </c>
    </row>
    <row r="203" ht="94.5" customHeight="1">
      <c r="A203" s="33">
        <v>199.0</v>
      </c>
      <c r="B203" s="33" t="s">
        <v>4988</v>
      </c>
      <c r="C203" s="33" t="s">
        <v>4989</v>
      </c>
      <c r="D203" s="33" t="s">
        <v>4990</v>
      </c>
      <c r="E203" s="33" t="s">
        <v>1902</v>
      </c>
      <c r="F203" s="33" t="s">
        <v>2128</v>
      </c>
      <c r="G203" s="33" t="s">
        <v>1793</v>
      </c>
      <c r="H203" s="33" t="s">
        <v>2130</v>
      </c>
      <c r="I203" s="34" t="s">
        <v>4991</v>
      </c>
      <c r="J203" s="33" t="s">
        <v>4994</v>
      </c>
      <c r="K203" s="33" t="s">
        <v>2136</v>
      </c>
      <c r="L203" s="35">
        <v>34.0</v>
      </c>
      <c r="M203" s="33" t="s">
        <v>1352</v>
      </c>
      <c r="N203" s="33" t="s">
        <v>2137</v>
      </c>
      <c r="O203" s="33" t="s">
        <v>1353</v>
      </c>
      <c r="P203" s="33" t="s">
        <v>4996</v>
      </c>
      <c r="Q203" s="33" t="s">
        <v>2141</v>
      </c>
    </row>
    <row r="204" ht="94.5" customHeight="1">
      <c r="A204" s="33">
        <v>200.0</v>
      </c>
      <c r="B204" s="33" t="s">
        <v>4999</v>
      </c>
      <c r="C204" s="33" t="s">
        <v>5001</v>
      </c>
      <c r="D204" s="33" t="s">
        <v>5002</v>
      </c>
      <c r="E204" s="33" t="s">
        <v>1902</v>
      </c>
      <c r="F204" s="33" t="s">
        <v>2175</v>
      </c>
      <c r="G204" s="33" t="s">
        <v>1793</v>
      </c>
      <c r="H204" s="33" t="s">
        <v>2130</v>
      </c>
      <c r="I204" s="34" t="s">
        <v>5004</v>
      </c>
      <c r="J204" s="33" t="s">
        <v>5006</v>
      </c>
      <c r="K204" s="33" t="s">
        <v>2136</v>
      </c>
      <c r="L204" s="35">
        <v>34.0</v>
      </c>
      <c r="M204" s="33" t="s">
        <v>1352</v>
      </c>
      <c r="N204" s="33" t="s">
        <v>2137</v>
      </c>
      <c r="O204" s="33" t="s">
        <v>1353</v>
      </c>
      <c r="P204" s="33" t="s">
        <v>5007</v>
      </c>
      <c r="Q204" s="33" t="s">
        <v>2141</v>
      </c>
    </row>
    <row r="205" ht="94.5" customHeight="1">
      <c r="A205" s="33">
        <v>201.0</v>
      </c>
      <c r="B205" s="33" t="s">
        <v>3412</v>
      </c>
      <c r="C205" s="33" t="s">
        <v>5008</v>
      </c>
      <c r="D205" s="33" t="s">
        <v>3417</v>
      </c>
      <c r="E205" s="33" t="s">
        <v>1902</v>
      </c>
      <c r="F205" s="33" t="s">
        <v>2128</v>
      </c>
      <c r="G205" s="33" t="s">
        <v>1793</v>
      </c>
      <c r="H205" s="33" t="s">
        <v>2130</v>
      </c>
      <c r="I205" s="34" t="s">
        <v>5010</v>
      </c>
      <c r="J205" s="33" t="s">
        <v>5011</v>
      </c>
      <c r="K205" s="33" t="s">
        <v>2136</v>
      </c>
      <c r="L205" s="35">
        <v>42.0</v>
      </c>
      <c r="M205" s="33" t="s">
        <v>2245</v>
      </c>
      <c r="N205" s="33" t="s">
        <v>2137</v>
      </c>
      <c r="O205" s="33" t="s">
        <v>1320</v>
      </c>
      <c r="P205" s="33" t="s">
        <v>3450</v>
      </c>
      <c r="Q205" s="33" t="s">
        <v>2248</v>
      </c>
    </row>
    <row r="206" ht="94.5" customHeight="1">
      <c r="A206" s="33">
        <v>202.0</v>
      </c>
      <c r="B206" s="33" t="s">
        <v>3496</v>
      </c>
      <c r="C206" s="33" t="s">
        <v>5014</v>
      </c>
      <c r="D206" s="33" t="s">
        <v>3500</v>
      </c>
      <c r="E206" s="33" t="s">
        <v>1902</v>
      </c>
      <c r="F206" s="33" t="s">
        <v>2128</v>
      </c>
      <c r="G206" s="33" t="s">
        <v>1793</v>
      </c>
      <c r="H206" s="33" t="s">
        <v>2130</v>
      </c>
      <c r="I206" s="34" t="s">
        <v>5019</v>
      </c>
      <c r="J206" s="33" t="s">
        <v>5022</v>
      </c>
      <c r="K206" s="33" t="s">
        <v>2136</v>
      </c>
      <c r="L206" s="35">
        <v>42.0</v>
      </c>
      <c r="M206" s="33" t="s">
        <v>2245</v>
      </c>
      <c r="N206" s="33" t="s">
        <v>2137</v>
      </c>
      <c r="O206" s="33" t="s">
        <v>1320</v>
      </c>
      <c r="P206" s="33" t="s">
        <v>3532</v>
      </c>
      <c r="Q206" s="33" t="s">
        <v>2248</v>
      </c>
    </row>
    <row r="207" ht="94.5" customHeight="1">
      <c r="A207" s="33">
        <v>203.0</v>
      </c>
      <c r="B207" s="33" t="s">
        <v>5023</v>
      </c>
      <c r="C207" s="33" t="s">
        <v>5024</v>
      </c>
      <c r="D207" s="33" t="s">
        <v>5025</v>
      </c>
      <c r="E207" s="33" t="s">
        <v>1902</v>
      </c>
      <c r="F207" s="33" t="s">
        <v>2128</v>
      </c>
      <c r="G207" s="33" t="s">
        <v>1793</v>
      </c>
      <c r="H207" s="33" t="s">
        <v>2130</v>
      </c>
      <c r="I207" s="34" t="s">
        <v>5026</v>
      </c>
      <c r="J207" s="33" t="s">
        <v>5027</v>
      </c>
      <c r="K207" s="33" t="s">
        <v>2136</v>
      </c>
      <c r="L207" s="35">
        <v>34.0</v>
      </c>
      <c r="M207" s="33" t="s">
        <v>1352</v>
      </c>
      <c r="N207" s="33" t="s">
        <v>2137</v>
      </c>
      <c r="O207" s="33" t="s">
        <v>1353</v>
      </c>
      <c r="P207" s="33" t="s">
        <v>5028</v>
      </c>
      <c r="Q207" s="33" t="s">
        <v>2141</v>
      </c>
    </row>
    <row r="208" ht="94.5" customHeight="1">
      <c r="A208" s="33">
        <v>204.0</v>
      </c>
      <c r="B208" s="33" t="s">
        <v>3662</v>
      </c>
      <c r="C208" s="33" t="s">
        <v>5030</v>
      </c>
      <c r="D208" s="33" t="s">
        <v>3664</v>
      </c>
      <c r="E208" s="33" t="s">
        <v>1902</v>
      </c>
      <c r="F208" s="33" t="s">
        <v>2128</v>
      </c>
      <c r="G208" s="33" t="s">
        <v>1793</v>
      </c>
      <c r="H208" s="33" t="s">
        <v>2130</v>
      </c>
      <c r="I208" s="34" t="s">
        <v>5034</v>
      </c>
      <c r="J208" s="33" t="s">
        <v>5036</v>
      </c>
      <c r="K208" s="33" t="s">
        <v>2136</v>
      </c>
      <c r="L208" s="35">
        <v>42.0</v>
      </c>
      <c r="M208" s="33" t="s">
        <v>2245</v>
      </c>
      <c r="N208" s="33" t="s">
        <v>2137</v>
      </c>
      <c r="O208" s="33" t="s">
        <v>1320</v>
      </c>
      <c r="P208" s="33" t="s">
        <v>3680</v>
      </c>
      <c r="Q208" s="33" t="s">
        <v>2248</v>
      </c>
    </row>
    <row r="209" ht="94.5" customHeight="1">
      <c r="A209" s="33">
        <v>205.0</v>
      </c>
      <c r="B209" s="33" t="s">
        <v>5038</v>
      </c>
      <c r="C209" s="33" t="s">
        <v>5039</v>
      </c>
      <c r="D209" s="33" t="s">
        <v>5040</v>
      </c>
      <c r="E209" s="33" t="s">
        <v>1902</v>
      </c>
      <c r="F209" s="33" t="s">
        <v>2128</v>
      </c>
      <c r="G209" s="33" t="s">
        <v>1793</v>
      </c>
      <c r="H209" s="33" t="s">
        <v>2130</v>
      </c>
      <c r="I209" s="34" t="s">
        <v>5041</v>
      </c>
      <c r="J209" s="33" t="s">
        <v>5006</v>
      </c>
      <c r="K209" s="33" t="s">
        <v>2136</v>
      </c>
      <c r="L209" s="35">
        <v>34.0</v>
      </c>
      <c r="M209" s="33" t="s">
        <v>1352</v>
      </c>
      <c r="N209" s="33" t="s">
        <v>2137</v>
      </c>
      <c r="O209" s="33" t="s">
        <v>1353</v>
      </c>
      <c r="P209" s="33" t="s">
        <v>5042</v>
      </c>
      <c r="Q209" s="33" t="s">
        <v>2141</v>
      </c>
    </row>
    <row r="210" ht="94.5" customHeight="1">
      <c r="A210" s="33">
        <v>206.0</v>
      </c>
      <c r="B210" s="33" t="s">
        <v>3682</v>
      </c>
      <c r="C210" s="33" t="s">
        <v>5045</v>
      </c>
      <c r="D210" s="33" t="s">
        <v>3683</v>
      </c>
      <c r="E210" s="33" t="s">
        <v>1902</v>
      </c>
      <c r="F210" s="33" t="s">
        <v>5048</v>
      </c>
      <c r="G210" s="33" t="s">
        <v>5051</v>
      </c>
      <c r="H210" s="33" t="s">
        <v>2130</v>
      </c>
      <c r="I210" s="34" t="s">
        <v>5052</v>
      </c>
      <c r="J210" s="33" t="s">
        <v>5053</v>
      </c>
      <c r="K210" s="33" t="s">
        <v>2136</v>
      </c>
      <c r="L210" s="35">
        <v>42.0</v>
      </c>
      <c r="M210" s="33" t="s">
        <v>2245</v>
      </c>
      <c r="N210" s="33" t="s">
        <v>2137</v>
      </c>
      <c r="O210" s="33" t="s">
        <v>1320</v>
      </c>
      <c r="P210" s="33" t="s">
        <v>3700</v>
      </c>
      <c r="Q210" s="33" t="s">
        <v>2248</v>
      </c>
    </row>
    <row r="211" ht="94.5" customHeight="1">
      <c r="A211" s="33">
        <v>207.0</v>
      </c>
      <c r="B211" s="33" t="s">
        <v>5054</v>
      </c>
      <c r="C211" s="33" t="s">
        <v>5057</v>
      </c>
      <c r="D211" s="33" t="s">
        <v>5058</v>
      </c>
      <c r="E211" s="33" t="s">
        <v>1902</v>
      </c>
      <c r="F211" s="33" t="s">
        <v>3066</v>
      </c>
      <c r="G211" s="33" t="s">
        <v>5060</v>
      </c>
      <c r="H211" s="33" t="s">
        <v>2130</v>
      </c>
      <c r="I211" s="34" t="s">
        <v>5062</v>
      </c>
      <c r="J211" s="33" t="s">
        <v>5063</v>
      </c>
      <c r="K211" s="33" t="s">
        <v>2136</v>
      </c>
      <c r="L211" s="35">
        <v>34.0</v>
      </c>
      <c r="M211" s="33" t="s">
        <v>1352</v>
      </c>
      <c r="N211" s="33" t="s">
        <v>2137</v>
      </c>
      <c r="O211" s="33" t="s">
        <v>1353</v>
      </c>
      <c r="P211" s="33" t="s">
        <v>5057</v>
      </c>
      <c r="Q211" s="33" t="s">
        <v>1355</v>
      </c>
    </row>
    <row r="212" ht="94.5" customHeight="1">
      <c r="A212" s="33">
        <v>208.0</v>
      </c>
      <c r="B212" s="33" t="s">
        <v>3701</v>
      </c>
      <c r="C212" s="33" t="s">
        <v>5069</v>
      </c>
      <c r="D212" s="33" t="s">
        <v>3702</v>
      </c>
      <c r="E212" s="33" t="s">
        <v>1902</v>
      </c>
      <c r="F212" s="33" t="s">
        <v>5070</v>
      </c>
      <c r="G212" s="33" t="s">
        <v>5071</v>
      </c>
      <c r="H212" s="33" t="s">
        <v>2130</v>
      </c>
      <c r="I212" s="34" t="s">
        <v>5072</v>
      </c>
      <c r="J212" s="33" t="s">
        <v>5074</v>
      </c>
      <c r="K212" s="33" t="s">
        <v>2136</v>
      </c>
      <c r="L212" s="35">
        <v>42.0</v>
      </c>
      <c r="M212" s="33" t="s">
        <v>2245</v>
      </c>
      <c r="N212" s="33" t="s">
        <v>2137</v>
      </c>
      <c r="O212" s="33" t="s">
        <v>1320</v>
      </c>
      <c r="P212" s="33" t="s">
        <v>3725</v>
      </c>
      <c r="Q212" s="33" t="s">
        <v>1355</v>
      </c>
    </row>
    <row r="213" ht="94.5" customHeight="1">
      <c r="A213" s="33">
        <v>209.0</v>
      </c>
      <c r="B213" s="33" t="s">
        <v>3726</v>
      </c>
      <c r="C213" s="33" t="s">
        <v>5076</v>
      </c>
      <c r="D213" s="33" t="s">
        <v>3727</v>
      </c>
      <c r="E213" s="33" t="s">
        <v>1902</v>
      </c>
      <c r="F213" s="33" t="s">
        <v>2128</v>
      </c>
      <c r="G213" s="33" t="s">
        <v>1793</v>
      </c>
      <c r="H213" s="33" t="s">
        <v>2130</v>
      </c>
      <c r="I213" s="34" t="s">
        <v>5080</v>
      </c>
      <c r="J213" s="33" t="s">
        <v>5082</v>
      </c>
      <c r="K213" s="33" t="s">
        <v>2136</v>
      </c>
      <c r="L213" s="35">
        <v>42.0</v>
      </c>
      <c r="M213" s="33" t="s">
        <v>2245</v>
      </c>
      <c r="N213" s="33" t="s">
        <v>2137</v>
      </c>
      <c r="O213" s="33" t="s">
        <v>1320</v>
      </c>
      <c r="P213" s="33" t="s">
        <v>3745</v>
      </c>
      <c r="Q213" s="33" t="s">
        <v>2248</v>
      </c>
    </row>
    <row r="214" ht="94.5" customHeight="1">
      <c r="A214" s="33">
        <v>210.0</v>
      </c>
      <c r="B214" s="33" t="s">
        <v>3560</v>
      </c>
      <c r="C214" s="33" t="s">
        <v>5085</v>
      </c>
      <c r="D214" s="33" t="s">
        <v>3564</v>
      </c>
      <c r="E214" s="33" t="s">
        <v>1902</v>
      </c>
      <c r="F214" s="33" t="s">
        <v>2128</v>
      </c>
      <c r="G214" s="33" t="s">
        <v>1793</v>
      </c>
      <c r="H214" s="33" t="s">
        <v>2130</v>
      </c>
      <c r="I214" s="34" t="s">
        <v>5086</v>
      </c>
      <c r="J214" s="33" t="s">
        <v>5087</v>
      </c>
      <c r="K214" s="33" t="s">
        <v>2136</v>
      </c>
      <c r="L214" s="35">
        <v>42.0</v>
      </c>
      <c r="M214" s="33" t="s">
        <v>2245</v>
      </c>
      <c r="N214" s="33" t="s">
        <v>2137</v>
      </c>
      <c r="O214" s="33" t="s">
        <v>1320</v>
      </c>
      <c r="P214" s="33" t="s">
        <v>3587</v>
      </c>
      <c r="Q214" s="33" t="s">
        <v>2248</v>
      </c>
    </row>
    <row r="215" ht="94.5" customHeight="1">
      <c r="A215" s="33">
        <v>211.0</v>
      </c>
      <c r="B215" s="33" t="s">
        <v>3758</v>
      </c>
      <c r="C215" s="33" t="s">
        <v>5090</v>
      </c>
      <c r="D215" s="33" t="s">
        <v>3760</v>
      </c>
      <c r="E215" s="33" t="s">
        <v>1902</v>
      </c>
      <c r="F215" s="33" t="s">
        <v>2128</v>
      </c>
      <c r="G215" s="33" t="s">
        <v>1793</v>
      </c>
      <c r="H215" s="33" t="s">
        <v>2130</v>
      </c>
      <c r="I215" s="34" t="s">
        <v>5093</v>
      </c>
      <c r="J215" s="33" t="s">
        <v>3767</v>
      </c>
      <c r="K215" s="33" t="s">
        <v>2136</v>
      </c>
      <c r="L215" s="35">
        <v>42.0</v>
      </c>
      <c r="M215" s="33" t="s">
        <v>2245</v>
      </c>
      <c r="N215" s="33" t="s">
        <v>2137</v>
      </c>
      <c r="O215" s="33" t="s">
        <v>1320</v>
      </c>
      <c r="P215" s="33" t="s">
        <v>3774</v>
      </c>
      <c r="Q215" s="33" t="s">
        <v>2248</v>
      </c>
    </row>
    <row r="216" ht="94.5" customHeight="1">
      <c r="A216" s="33">
        <v>212.0</v>
      </c>
      <c r="B216" s="33" t="s">
        <v>3777</v>
      </c>
      <c r="C216" s="33" t="s">
        <v>3797</v>
      </c>
      <c r="D216" s="33" t="s">
        <v>3778</v>
      </c>
      <c r="E216" s="33" t="s">
        <v>1902</v>
      </c>
      <c r="F216" s="33" t="s">
        <v>5099</v>
      </c>
      <c r="G216" s="33" t="s">
        <v>5100</v>
      </c>
      <c r="H216" s="33" t="s">
        <v>2130</v>
      </c>
      <c r="I216" s="34" t="s">
        <v>5101</v>
      </c>
      <c r="J216" s="33" t="s">
        <v>5103</v>
      </c>
      <c r="K216" s="33" t="s">
        <v>2136</v>
      </c>
      <c r="L216" s="35">
        <v>42.0</v>
      </c>
      <c r="M216" s="33" t="s">
        <v>2245</v>
      </c>
      <c r="N216" s="33" t="s">
        <v>2137</v>
      </c>
      <c r="O216" s="33" t="s">
        <v>1320</v>
      </c>
      <c r="P216" s="33" t="s">
        <v>3797</v>
      </c>
      <c r="Q216" s="33" t="s">
        <v>1355</v>
      </c>
    </row>
    <row r="217" ht="94.5" customHeight="1">
      <c r="A217" s="33">
        <v>213.0</v>
      </c>
      <c r="B217" s="33" t="s">
        <v>5105</v>
      </c>
      <c r="C217" s="33" t="s">
        <v>5106</v>
      </c>
      <c r="D217" s="33" t="s">
        <v>5107</v>
      </c>
      <c r="E217" s="33" t="s">
        <v>1902</v>
      </c>
      <c r="F217" s="33" t="s">
        <v>2175</v>
      </c>
      <c r="G217" s="33" t="s">
        <v>1793</v>
      </c>
      <c r="H217" s="33" t="s">
        <v>2130</v>
      </c>
      <c r="I217" s="34" t="s">
        <v>5111</v>
      </c>
      <c r="J217" s="33" t="s">
        <v>5114</v>
      </c>
      <c r="K217" s="33" t="s">
        <v>2136</v>
      </c>
      <c r="L217" s="35">
        <v>34.0</v>
      </c>
      <c r="M217" s="33" t="s">
        <v>1352</v>
      </c>
      <c r="N217" s="33" t="s">
        <v>2137</v>
      </c>
      <c r="O217" s="33" t="s">
        <v>1353</v>
      </c>
      <c r="P217" s="33" t="s">
        <v>5115</v>
      </c>
      <c r="Q217" s="33" t="s">
        <v>2141</v>
      </c>
    </row>
    <row r="218" ht="94.5" customHeight="1">
      <c r="A218" s="33">
        <v>214.0</v>
      </c>
      <c r="B218" s="33" t="s">
        <v>5116</v>
      </c>
      <c r="C218" s="33" t="s">
        <v>5117</v>
      </c>
      <c r="D218" s="33" t="s">
        <v>5118</v>
      </c>
      <c r="E218" s="33" t="s">
        <v>1902</v>
      </c>
      <c r="F218" s="33" t="s">
        <v>2128</v>
      </c>
      <c r="G218" s="33" t="s">
        <v>1793</v>
      </c>
      <c r="H218" s="33" t="s">
        <v>2130</v>
      </c>
      <c r="I218" s="34" t="s">
        <v>5120</v>
      </c>
      <c r="J218" s="33" t="s">
        <v>5122</v>
      </c>
      <c r="K218" s="33" t="s">
        <v>2136</v>
      </c>
      <c r="L218" s="35">
        <v>34.0</v>
      </c>
      <c r="M218" s="33" t="s">
        <v>1352</v>
      </c>
      <c r="N218" s="33" t="s">
        <v>2137</v>
      </c>
      <c r="O218" s="33" t="s">
        <v>1353</v>
      </c>
      <c r="P218" s="33" t="s">
        <v>5123</v>
      </c>
      <c r="Q218" s="33" t="s">
        <v>2141</v>
      </c>
    </row>
    <row r="219" ht="94.5" customHeight="1">
      <c r="A219" s="33">
        <v>215.0</v>
      </c>
      <c r="B219" s="33" t="s">
        <v>5124</v>
      </c>
      <c r="C219" s="33" t="s">
        <v>5126</v>
      </c>
      <c r="D219" s="33" t="s">
        <v>5127</v>
      </c>
      <c r="E219" s="33" t="s">
        <v>1902</v>
      </c>
      <c r="F219" s="33" t="s">
        <v>2175</v>
      </c>
      <c r="G219" s="33" t="s">
        <v>1793</v>
      </c>
      <c r="H219" s="33" t="s">
        <v>2130</v>
      </c>
      <c r="I219" s="34" t="s">
        <v>5128</v>
      </c>
      <c r="J219" s="33" t="s">
        <v>5130</v>
      </c>
      <c r="K219" s="33" t="s">
        <v>2136</v>
      </c>
      <c r="L219" s="35">
        <v>34.0</v>
      </c>
      <c r="M219" s="33" t="s">
        <v>1352</v>
      </c>
      <c r="N219" s="33" t="s">
        <v>2137</v>
      </c>
      <c r="O219" s="33" t="s">
        <v>1353</v>
      </c>
      <c r="P219" s="33" t="s">
        <v>5132</v>
      </c>
      <c r="Q219" s="33" t="s">
        <v>2141</v>
      </c>
    </row>
    <row r="220" ht="94.5" customHeight="1">
      <c r="A220" s="33">
        <v>216.0</v>
      </c>
      <c r="B220" s="33" t="s">
        <v>3536</v>
      </c>
      <c r="C220" s="33" t="s">
        <v>5145</v>
      </c>
      <c r="D220" s="33" t="s">
        <v>3540</v>
      </c>
      <c r="E220" s="33" t="s">
        <v>1902</v>
      </c>
      <c r="F220" s="33" t="s">
        <v>2128</v>
      </c>
      <c r="G220" s="33" t="s">
        <v>1793</v>
      </c>
      <c r="H220" s="33" t="s">
        <v>2130</v>
      </c>
      <c r="I220" s="34" t="s">
        <v>5146</v>
      </c>
      <c r="J220" s="33" t="s">
        <v>5147</v>
      </c>
      <c r="K220" s="33" t="s">
        <v>2136</v>
      </c>
      <c r="L220" s="35">
        <v>42.0</v>
      </c>
      <c r="M220" s="33" t="s">
        <v>2245</v>
      </c>
      <c r="N220" s="33" t="s">
        <v>2137</v>
      </c>
      <c r="O220" s="33" t="s">
        <v>1320</v>
      </c>
      <c r="P220" s="33" t="s">
        <v>3557</v>
      </c>
      <c r="Q220" s="33" t="s">
        <v>2248</v>
      </c>
    </row>
    <row r="221" ht="94.5" customHeight="1">
      <c r="A221" s="33">
        <v>217.0</v>
      </c>
      <c r="B221" s="33" t="s">
        <v>5150</v>
      </c>
      <c r="C221" s="33" t="s">
        <v>5151</v>
      </c>
      <c r="D221" s="33" t="s">
        <v>5152</v>
      </c>
      <c r="E221" s="33" t="s">
        <v>1902</v>
      </c>
      <c r="F221" s="33" t="s">
        <v>2175</v>
      </c>
      <c r="G221" s="33" t="s">
        <v>4649</v>
      </c>
      <c r="H221" s="33" t="s">
        <v>2130</v>
      </c>
      <c r="I221" s="34" t="s">
        <v>5156</v>
      </c>
      <c r="J221" s="33" t="s">
        <v>5160</v>
      </c>
      <c r="K221" s="33" t="s">
        <v>2136</v>
      </c>
      <c r="L221" s="35">
        <v>34.0</v>
      </c>
      <c r="M221" s="33" t="s">
        <v>1352</v>
      </c>
      <c r="N221" s="33" t="s">
        <v>2137</v>
      </c>
      <c r="O221" s="33" t="s">
        <v>1353</v>
      </c>
      <c r="P221" s="33" t="s">
        <v>5161</v>
      </c>
      <c r="Q221" s="33" t="s">
        <v>2141</v>
      </c>
    </row>
    <row r="222" ht="94.5" customHeight="1">
      <c r="A222" s="33">
        <v>218.0</v>
      </c>
      <c r="B222" s="33" t="s">
        <v>3459</v>
      </c>
      <c r="C222" s="33" t="s">
        <v>5164</v>
      </c>
      <c r="D222" s="33" t="s">
        <v>3463</v>
      </c>
      <c r="E222" s="33" t="s">
        <v>1902</v>
      </c>
      <c r="F222" s="33" t="s">
        <v>2128</v>
      </c>
      <c r="G222" s="33" t="s">
        <v>1793</v>
      </c>
      <c r="H222" s="33" t="s">
        <v>2130</v>
      </c>
      <c r="I222" s="34" t="s">
        <v>5165</v>
      </c>
      <c r="J222" s="33" t="s">
        <v>3818</v>
      </c>
      <c r="K222" s="33" t="s">
        <v>2136</v>
      </c>
      <c r="L222" s="35">
        <v>42.0</v>
      </c>
      <c r="M222" s="33" t="s">
        <v>2245</v>
      </c>
      <c r="N222" s="33" t="s">
        <v>2137</v>
      </c>
      <c r="O222" s="33" t="s">
        <v>1320</v>
      </c>
      <c r="P222" s="33" t="s">
        <v>3486</v>
      </c>
      <c r="Q222" s="33" t="s">
        <v>2248</v>
      </c>
    </row>
    <row r="223" ht="94.5" customHeight="1">
      <c r="A223" s="33">
        <v>219.0</v>
      </c>
      <c r="B223" s="33" t="s">
        <v>5166</v>
      </c>
      <c r="C223" s="33" t="s">
        <v>5167</v>
      </c>
      <c r="D223" s="33" t="s">
        <v>5168</v>
      </c>
      <c r="E223" s="33" t="s">
        <v>1902</v>
      </c>
      <c r="F223" s="33" t="s">
        <v>2175</v>
      </c>
      <c r="G223" s="33" t="s">
        <v>5169</v>
      </c>
      <c r="H223" s="33" t="s">
        <v>2130</v>
      </c>
      <c r="I223" s="34" t="s">
        <v>5170</v>
      </c>
      <c r="J223" s="33" t="s">
        <v>5171</v>
      </c>
      <c r="K223" s="33" t="s">
        <v>2136</v>
      </c>
      <c r="L223" s="35">
        <v>34.0</v>
      </c>
      <c r="M223" s="33" t="s">
        <v>1352</v>
      </c>
      <c r="N223" s="33" t="s">
        <v>2137</v>
      </c>
      <c r="O223" s="33" t="s">
        <v>1353</v>
      </c>
      <c r="P223" s="33" t="s">
        <v>5167</v>
      </c>
      <c r="Q223" s="33" t="s">
        <v>1355</v>
      </c>
    </row>
    <row r="224" ht="94.5" customHeight="1">
      <c r="A224" s="33">
        <v>220.0</v>
      </c>
      <c r="B224" s="33" t="s">
        <v>5173</v>
      </c>
      <c r="C224" s="33" t="s">
        <v>5174</v>
      </c>
      <c r="D224" s="33" t="s">
        <v>5175</v>
      </c>
      <c r="E224" s="33" t="s">
        <v>1902</v>
      </c>
      <c r="F224" s="33" t="s">
        <v>3066</v>
      </c>
      <c r="G224" s="33" t="s">
        <v>5176</v>
      </c>
      <c r="H224" s="33" t="s">
        <v>2130</v>
      </c>
      <c r="I224" s="34" t="s">
        <v>5179</v>
      </c>
      <c r="J224" s="33" t="s">
        <v>5181</v>
      </c>
      <c r="K224" s="33" t="s">
        <v>2136</v>
      </c>
      <c r="L224" s="35">
        <v>34.0</v>
      </c>
      <c r="M224" s="33" t="s">
        <v>1352</v>
      </c>
      <c r="N224" s="33" t="s">
        <v>2137</v>
      </c>
      <c r="O224" s="33" t="s">
        <v>1353</v>
      </c>
      <c r="P224" s="33" t="s">
        <v>5174</v>
      </c>
      <c r="Q224" s="33" t="s">
        <v>1355</v>
      </c>
    </row>
    <row r="225" ht="94.5" customHeight="1">
      <c r="A225" s="33">
        <v>221.0</v>
      </c>
      <c r="B225" s="33" t="s">
        <v>3337</v>
      </c>
      <c r="C225" s="33" t="s">
        <v>5183</v>
      </c>
      <c r="D225" s="33" t="s">
        <v>3341</v>
      </c>
      <c r="E225" s="33" t="s">
        <v>1902</v>
      </c>
      <c r="F225" s="33" t="s">
        <v>2128</v>
      </c>
      <c r="G225" s="33" t="s">
        <v>1793</v>
      </c>
      <c r="H225" s="33" t="s">
        <v>2130</v>
      </c>
      <c r="I225" s="34" t="s">
        <v>5185</v>
      </c>
      <c r="J225" s="33" t="s">
        <v>3834</v>
      </c>
      <c r="K225" s="33" t="s">
        <v>2136</v>
      </c>
      <c r="L225" s="35">
        <v>42.0</v>
      </c>
      <c r="M225" s="33" t="s">
        <v>2245</v>
      </c>
      <c r="N225" s="33" t="s">
        <v>2137</v>
      </c>
      <c r="O225" s="33" t="s">
        <v>1320</v>
      </c>
      <c r="P225" s="33" t="s">
        <v>3369</v>
      </c>
      <c r="Q225" s="33" t="s">
        <v>2248</v>
      </c>
    </row>
    <row r="226" ht="94.5" customHeight="1">
      <c r="A226" s="33">
        <v>222.0</v>
      </c>
      <c r="B226" s="33" t="s">
        <v>5186</v>
      </c>
      <c r="C226" s="33" t="s">
        <v>5187</v>
      </c>
      <c r="D226" s="33" t="s">
        <v>5188</v>
      </c>
      <c r="E226" s="33" t="s">
        <v>1902</v>
      </c>
      <c r="F226" s="33" t="s">
        <v>2128</v>
      </c>
      <c r="G226" s="33" t="s">
        <v>1793</v>
      </c>
      <c r="H226" s="33" t="s">
        <v>2130</v>
      </c>
      <c r="I226" s="34" t="s">
        <v>5189</v>
      </c>
      <c r="J226" s="33" t="s">
        <v>5191</v>
      </c>
      <c r="K226" s="33" t="s">
        <v>2136</v>
      </c>
      <c r="L226" s="35">
        <v>34.0</v>
      </c>
      <c r="M226" s="33" t="s">
        <v>1352</v>
      </c>
      <c r="N226" s="33" t="s">
        <v>2137</v>
      </c>
      <c r="O226" s="33" t="s">
        <v>1353</v>
      </c>
      <c r="P226" s="33" t="s">
        <v>5193</v>
      </c>
      <c r="Q226" s="33" t="s">
        <v>2141</v>
      </c>
    </row>
    <row r="227" ht="94.5" customHeight="1">
      <c r="A227" s="33">
        <v>223.0</v>
      </c>
      <c r="B227" s="33" t="s">
        <v>3840</v>
      </c>
      <c r="C227" s="33" t="s">
        <v>3869</v>
      </c>
      <c r="D227" s="33" t="s">
        <v>3842</v>
      </c>
      <c r="E227" s="33" t="s">
        <v>1902</v>
      </c>
      <c r="F227" s="33" t="s">
        <v>2128</v>
      </c>
      <c r="G227" s="33" t="s">
        <v>5200</v>
      </c>
      <c r="H227" s="33" t="s">
        <v>2130</v>
      </c>
      <c r="I227" s="34" t="s">
        <v>5201</v>
      </c>
      <c r="J227" s="33" t="s">
        <v>5202</v>
      </c>
      <c r="K227" s="33" t="s">
        <v>2136</v>
      </c>
      <c r="L227" s="35">
        <v>42.0</v>
      </c>
      <c r="M227" s="33" t="s">
        <v>2245</v>
      </c>
      <c r="N227" s="33" t="s">
        <v>2137</v>
      </c>
      <c r="O227" s="33" t="s">
        <v>1320</v>
      </c>
      <c r="P227" s="33" t="s">
        <v>3869</v>
      </c>
      <c r="Q227" s="33" t="s">
        <v>1355</v>
      </c>
    </row>
    <row r="228" ht="94.5" customHeight="1">
      <c r="A228" s="33">
        <v>224.0</v>
      </c>
      <c r="B228" s="33" t="s">
        <v>5204</v>
      </c>
      <c r="C228" s="33" t="s">
        <v>5205</v>
      </c>
      <c r="D228" s="33" t="s">
        <v>5206</v>
      </c>
      <c r="E228" s="33" t="s">
        <v>1902</v>
      </c>
      <c r="F228" s="33" t="s">
        <v>2128</v>
      </c>
      <c r="G228" s="33" t="s">
        <v>1793</v>
      </c>
      <c r="H228" s="33" t="s">
        <v>2130</v>
      </c>
      <c r="I228" s="34" t="s">
        <v>5207</v>
      </c>
      <c r="J228" s="33" t="s">
        <v>5208</v>
      </c>
      <c r="K228" s="33" t="s">
        <v>2136</v>
      </c>
      <c r="L228" s="35">
        <v>34.0</v>
      </c>
      <c r="M228" s="33" t="s">
        <v>1352</v>
      </c>
      <c r="N228" s="33" t="s">
        <v>2137</v>
      </c>
      <c r="O228" s="33" t="s">
        <v>1353</v>
      </c>
      <c r="P228" s="33" t="s">
        <v>5209</v>
      </c>
      <c r="Q228" s="33" t="s">
        <v>2141</v>
      </c>
    </row>
    <row r="229" ht="94.5" customHeight="1">
      <c r="A229" s="33">
        <v>225.0</v>
      </c>
      <c r="B229" s="33" t="s">
        <v>3870</v>
      </c>
      <c r="C229" s="33" t="s">
        <v>5210</v>
      </c>
      <c r="D229" s="33" t="s">
        <v>3872</v>
      </c>
      <c r="E229" s="33" t="s">
        <v>1902</v>
      </c>
      <c r="F229" s="33" t="s">
        <v>2128</v>
      </c>
      <c r="G229" s="33" t="s">
        <v>1793</v>
      </c>
      <c r="H229" s="33" t="s">
        <v>2130</v>
      </c>
      <c r="I229" s="34" t="s">
        <v>5211</v>
      </c>
      <c r="J229" s="33" t="s">
        <v>3878</v>
      </c>
      <c r="K229" s="33" t="s">
        <v>2136</v>
      </c>
      <c r="L229" s="35">
        <v>42.0</v>
      </c>
      <c r="M229" s="33" t="s">
        <v>2245</v>
      </c>
      <c r="N229" s="33" t="s">
        <v>2137</v>
      </c>
      <c r="O229" s="33" t="s">
        <v>1320</v>
      </c>
      <c r="P229" s="33" t="s">
        <v>3889</v>
      </c>
      <c r="Q229" s="33" t="s">
        <v>2248</v>
      </c>
    </row>
    <row r="230" ht="94.5" customHeight="1">
      <c r="A230" s="33">
        <v>226.0</v>
      </c>
      <c r="B230" s="33" t="s">
        <v>5213</v>
      </c>
      <c r="C230" s="33" t="s">
        <v>5214</v>
      </c>
      <c r="D230" s="33" t="s">
        <v>5215</v>
      </c>
      <c r="E230" s="33" t="s">
        <v>1902</v>
      </c>
      <c r="F230" s="33" t="s">
        <v>2128</v>
      </c>
      <c r="G230" s="33" t="s">
        <v>1793</v>
      </c>
      <c r="H230" s="33" t="s">
        <v>2130</v>
      </c>
      <c r="I230" s="34" t="s">
        <v>5216</v>
      </c>
      <c r="J230" s="33" t="s">
        <v>5220</v>
      </c>
      <c r="K230" s="33" t="s">
        <v>2136</v>
      </c>
      <c r="L230" s="35">
        <v>34.0</v>
      </c>
      <c r="M230" s="33" t="s">
        <v>1352</v>
      </c>
      <c r="N230" s="33" t="s">
        <v>2137</v>
      </c>
      <c r="O230" s="33" t="s">
        <v>1353</v>
      </c>
      <c r="P230" s="33" t="s">
        <v>5221</v>
      </c>
      <c r="Q230" s="33" t="s">
        <v>2141</v>
      </c>
    </row>
    <row r="231" ht="94.5" customHeight="1">
      <c r="A231" s="33">
        <v>227.0</v>
      </c>
      <c r="B231" s="33" t="s">
        <v>3892</v>
      </c>
      <c r="C231" s="33" t="s">
        <v>5222</v>
      </c>
      <c r="D231" s="33" t="s">
        <v>3894</v>
      </c>
      <c r="E231" s="33" t="s">
        <v>1902</v>
      </c>
      <c r="F231" s="33" t="s">
        <v>2128</v>
      </c>
      <c r="G231" s="33" t="s">
        <v>1793</v>
      </c>
      <c r="H231" s="33" t="s">
        <v>2130</v>
      </c>
      <c r="I231" s="34" t="s">
        <v>5223</v>
      </c>
      <c r="J231" s="33" t="s">
        <v>5225</v>
      </c>
      <c r="K231" s="33" t="s">
        <v>2136</v>
      </c>
      <c r="L231" s="35">
        <v>42.0</v>
      </c>
      <c r="M231" s="33" t="s">
        <v>2245</v>
      </c>
      <c r="N231" s="33" t="s">
        <v>2137</v>
      </c>
      <c r="O231" s="33" t="s">
        <v>1320</v>
      </c>
      <c r="P231" s="33" t="s">
        <v>3902</v>
      </c>
      <c r="Q231" s="33" t="s">
        <v>2248</v>
      </c>
    </row>
    <row r="232" ht="94.5" customHeight="1">
      <c r="A232" s="33">
        <v>228.0</v>
      </c>
      <c r="B232" s="33" t="s">
        <v>3903</v>
      </c>
      <c r="C232" s="33" t="s">
        <v>5228</v>
      </c>
      <c r="D232" s="33" t="s">
        <v>3904</v>
      </c>
      <c r="E232" s="33" t="s">
        <v>1902</v>
      </c>
      <c r="F232" s="33" t="s">
        <v>2128</v>
      </c>
      <c r="G232" s="33" t="s">
        <v>1793</v>
      </c>
      <c r="H232" s="33" t="s">
        <v>2130</v>
      </c>
      <c r="I232" s="34" t="s">
        <v>5229</v>
      </c>
      <c r="J232" s="33" t="s">
        <v>3909</v>
      </c>
      <c r="K232" s="33" t="s">
        <v>2136</v>
      </c>
      <c r="L232" s="35">
        <v>42.0</v>
      </c>
      <c r="M232" s="33" t="s">
        <v>2245</v>
      </c>
      <c r="N232" s="33" t="s">
        <v>2137</v>
      </c>
      <c r="O232" s="33" t="s">
        <v>1320</v>
      </c>
      <c r="P232" s="33" t="s">
        <v>3920</v>
      </c>
      <c r="Q232" s="33" t="s">
        <v>2248</v>
      </c>
    </row>
    <row r="233" ht="94.5" customHeight="1">
      <c r="A233" s="33">
        <v>229.0</v>
      </c>
      <c r="B233" s="33" t="s">
        <v>5233</v>
      </c>
      <c r="C233" s="33" t="s">
        <v>5238</v>
      </c>
      <c r="D233" s="33" t="s">
        <v>5239</v>
      </c>
      <c r="E233" s="33" t="s">
        <v>1902</v>
      </c>
      <c r="F233" s="33" t="s">
        <v>5241</v>
      </c>
      <c r="G233" s="33" t="s">
        <v>5243</v>
      </c>
      <c r="H233" s="33" t="s">
        <v>2130</v>
      </c>
      <c r="I233" s="34" t="s">
        <v>5248</v>
      </c>
      <c r="J233" s="33" t="s">
        <v>5251</v>
      </c>
      <c r="K233" s="33" t="s">
        <v>2136</v>
      </c>
      <c r="L233" s="35">
        <v>34.0</v>
      </c>
      <c r="M233" s="33" t="s">
        <v>1352</v>
      </c>
      <c r="N233" s="33" t="s">
        <v>2137</v>
      </c>
      <c r="O233" s="33" t="s">
        <v>1353</v>
      </c>
      <c r="P233" s="33" t="s">
        <v>5238</v>
      </c>
      <c r="Q233" s="33" t="s">
        <v>1355</v>
      </c>
    </row>
    <row r="234" ht="94.5" customHeight="1">
      <c r="A234" s="33">
        <v>230.0</v>
      </c>
      <c r="B234" s="33" t="s">
        <v>3921</v>
      </c>
      <c r="C234" s="33" t="s">
        <v>5254</v>
      </c>
      <c r="D234" s="33" t="s">
        <v>3922</v>
      </c>
      <c r="E234" s="33" t="s">
        <v>1902</v>
      </c>
      <c r="F234" s="33" t="s">
        <v>2128</v>
      </c>
      <c r="G234" s="33" t="s">
        <v>1793</v>
      </c>
      <c r="H234" s="33" t="s">
        <v>2130</v>
      </c>
      <c r="I234" s="34" t="s">
        <v>5256</v>
      </c>
      <c r="J234" s="33" t="s">
        <v>3927</v>
      </c>
      <c r="K234" s="33" t="s">
        <v>2136</v>
      </c>
      <c r="L234" s="35">
        <v>42.0</v>
      </c>
      <c r="M234" s="33" t="s">
        <v>2245</v>
      </c>
      <c r="N234" s="33" t="s">
        <v>2137</v>
      </c>
      <c r="O234" s="33" t="s">
        <v>1320</v>
      </c>
      <c r="P234" s="33" t="s">
        <v>3939</v>
      </c>
      <c r="Q234" s="33" t="s">
        <v>2248</v>
      </c>
    </row>
    <row r="235" ht="94.5" customHeight="1">
      <c r="A235" s="33">
        <v>231.0</v>
      </c>
      <c r="B235" s="33" t="s">
        <v>3940</v>
      </c>
      <c r="C235" s="33" t="s">
        <v>5260</v>
      </c>
      <c r="D235" s="33" t="s">
        <v>3941</v>
      </c>
      <c r="E235" s="33" t="s">
        <v>1902</v>
      </c>
      <c r="F235" s="33" t="s">
        <v>2128</v>
      </c>
      <c r="G235" s="33" t="s">
        <v>1793</v>
      </c>
      <c r="H235" s="33" t="s">
        <v>2130</v>
      </c>
      <c r="I235" s="34" t="s">
        <v>5262</v>
      </c>
      <c r="J235" s="33" t="s">
        <v>3948</v>
      </c>
      <c r="K235" s="33" t="s">
        <v>2136</v>
      </c>
      <c r="L235" s="35">
        <v>42.0</v>
      </c>
      <c r="M235" s="33" t="s">
        <v>2245</v>
      </c>
      <c r="N235" s="33" t="s">
        <v>2137</v>
      </c>
      <c r="O235" s="33" t="s">
        <v>1320</v>
      </c>
      <c r="P235" s="33" t="s">
        <v>3972</v>
      </c>
      <c r="Q235" s="33" t="s">
        <v>2248</v>
      </c>
    </row>
    <row r="236" ht="94.5" customHeight="1">
      <c r="A236" s="33">
        <v>232.0</v>
      </c>
      <c r="B236" s="33" t="s">
        <v>3974</v>
      </c>
      <c r="C236" s="33" t="s">
        <v>5263</v>
      </c>
      <c r="D236" s="33" t="s">
        <v>3975</v>
      </c>
      <c r="E236" s="33" t="s">
        <v>1902</v>
      </c>
      <c r="F236" s="33" t="s">
        <v>2128</v>
      </c>
      <c r="G236" s="33" t="s">
        <v>1793</v>
      </c>
      <c r="H236" s="33" t="s">
        <v>2130</v>
      </c>
      <c r="I236" s="34" t="s">
        <v>5264</v>
      </c>
      <c r="J236" s="33" t="s">
        <v>3985</v>
      </c>
      <c r="K236" s="33" t="s">
        <v>2136</v>
      </c>
      <c r="L236" s="35">
        <v>42.0</v>
      </c>
      <c r="M236" s="33" t="s">
        <v>2245</v>
      </c>
      <c r="N236" s="33" t="s">
        <v>2137</v>
      </c>
      <c r="O236" s="33" t="s">
        <v>1320</v>
      </c>
      <c r="P236" s="33" t="s">
        <v>3994</v>
      </c>
      <c r="Q236" s="33" t="s">
        <v>2248</v>
      </c>
    </row>
    <row r="237" ht="94.5" customHeight="1">
      <c r="A237" s="33">
        <v>233.0</v>
      </c>
      <c r="B237" s="33" t="s">
        <v>3752</v>
      </c>
      <c r="C237" s="33" t="s">
        <v>5266</v>
      </c>
      <c r="D237" s="33" t="s">
        <v>3755</v>
      </c>
      <c r="E237" s="33" t="s">
        <v>1902</v>
      </c>
      <c r="F237" s="33" t="s">
        <v>2128</v>
      </c>
      <c r="G237" s="33" t="s">
        <v>1793</v>
      </c>
      <c r="H237" s="33" t="s">
        <v>2130</v>
      </c>
      <c r="I237" s="34" t="s">
        <v>5268</v>
      </c>
      <c r="J237" s="33" t="s">
        <v>4477</v>
      </c>
      <c r="K237" s="33" t="s">
        <v>2136</v>
      </c>
      <c r="L237" s="35">
        <v>42.0</v>
      </c>
      <c r="M237" s="33" t="s">
        <v>2245</v>
      </c>
      <c r="N237" s="33" t="s">
        <v>2137</v>
      </c>
      <c r="O237" s="33" t="s">
        <v>1320</v>
      </c>
      <c r="P237" s="33" t="s">
        <v>3793</v>
      </c>
      <c r="Q237" s="33" t="s">
        <v>2248</v>
      </c>
    </row>
    <row r="238" ht="94.5" customHeight="1">
      <c r="A238" s="33">
        <v>234.0</v>
      </c>
      <c r="B238" s="33" t="s">
        <v>4009</v>
      </c>
      <c r="C238" s="33" t="s">
        <v>5273</v>
      </c>
      <c r="D238" s="33" t="s">
        <v>4011</v>
      </c>
      <c r="E238" s="33" t="s">
        <v>1902</v>
      </c>
      <c r="F238" s="33" t="s">
        <v>5274</v>
      </c>
      <c r="G238" s="33" t="s">
        <v>5275</v>
      </c>
      <c r="H238" s="33" t="s">
        <v>2130</v>
      </c>
      <c r="I238" s="34" t="s">
        <v>5277</v>
      </c>
      <c r="J238" s="33" t="s">
        <v>5279</v>
      </c>
      <c r="K238" s="33" t="s">
        <v>2136</v>
      </c>
      <c r="L238" s="35">
        <v>42.0</v>
      </c>
      <c r="M238" s="33" t="s">
        <v>2245</v>
      </c>
      <c r="N238" s="33" t="s">
        <v>2137</v>
      </c>
      <c r="O238" s="33" t="s">
        <v>1320</v>
      </c>
      <c r="P238" s="33" t="s">
        <v>4032</v>
      </c>
      <c r="Q238" s="33" t="s">
        <v>2248</v>
      </c>
    </row>
    <row r="239" ht="94.5" customHeight="1">
      <c r="A239" s="33">
        <v>235.0</v>
      </c>
      <c r="B239" s="33" t="s">
        <v>5281</v>
      </c>
      <c r="C239" s="33" t="s">
        <v>5282</v>
      </c>
      <c r="D239" s="33" t="s">
        <v>5283</v>
      </c>
      <c r="E239" s="33" t="s">
        <v>1902</v>
      </c>
      <c r="F239" s="33" t="s">
        <v>2128</v>
      </c>
      <c r="G239" s="33" t="s">
        <v>1793</v>
      </c>
      <c r="H239" s="33" t="s">
        <v>2130</v>
      </c>
      <c r="I239" s="34" t="s">
        <v>5284</v>
      </c>
      <c r="J239" s="33" t="s">
        <v>5285</v>
      </c>
      <c r="K239" s="33" t="s">
        <v>2136</v>
      </c>
      <c r="L239" s="35">
        <v>34.0</v>
      </c>
      <c r="M239" s="33" t="s">
        <v>1352</v>
      </c>
      <c r="N239" s="33" t="s">
        <v>2137</v>
      </c>
      <c r="O239" s="33" t="s">
        <v>1353</v>
      </c>
      <c r="P239" s="33" t="s">
        <v>5287</v>
      </c>
      <c r="Q239" s="33" t="s">
        <v>2141</v>
      </c>
    </row>
    <row r="240" ht="94.5" customHeight="1">
      <c r="A240" s="33">
        <v>236.0</v>
      </c>
      <c r="B240" s="33" t="s">
        <v>4033</v>
      </c>
      <c r="C240" s="33" t="s">
        <v>5290</v>
      </c>
      <c r="D240" s="33" t="s">
        <v>4035</v>
      </c>
      <c r="E240" s="33" t="s">
        <v>1902</v>
      </c>
      <c r="F240" s="33" t="s">
        <v>2128</v>
      </c>
      <c r="G240" s="33" t="s">
        <v>1793</v>
      </c>
      <c r="H240" s="33" t="s">
        <v>2130</v>
      </c>
      <c r="I240" s="34" t="s">
        <v>5293</v>
      </c>
      <c r="J240" s="33" t="s">
        <v>5295</v>
      </c>
      <c r="K240" s="33" t="s">
        <v>2136</v>
      </c>
      <c r="L240" s="35">
        <v>42.0</v>
      </c>
      <c r="M240" s="33" t="s">
        <v>2245</v>
      </c>
      <c r="N240" s="33" t="s">
        <v>2137</v>
      </c>
      <c r="O240" s="33" t="s">
        <v>1320</v>
      </c>
      <c r="P240" s="33" t="s">
        <v>4061</v>
      </c>
      <c r="Q240" s="33" t="s">
        <v>2248</v>
      </c>
    </row>
    <row r="241" ht="94.5" customHeight="1">
      <c r="A241" s="33">
        <v>237.0</v>
      </c>
      <c r="B241" s="33" t="s">
        <v>3666</v>
      </c>
      <c r="C241" s="33" t="s">
        <v>5297</v>
      </c>
      <c r="D241" s="33" t="s">
        <v>3672</v>
      </c>
      <c r="E241" s="33" t="s">
        <v>1902</v>
      </c>
      <c r="F241" s="33" t="s">
        <v>2128</v>
      </c>
      <c r="G241" s="33" t="s">
        <v>1793</v>
      </c>
      <c r="H241" s="33" t="s">
        <v>2130</v>
      </c>
      <c r="I241" s="34" t="s">
        <v>5298</v>
      </c>
      <c r="J241" s="33" t="s">
        <v>5299</v>
      </c>
      <c r="K241" s="33" t="s">
        <v>2136</v>
      </c>
      <c r="L241" s="35">
        <v>42.0</v>
      </c>
      <c r="M241" s="33" t="s">
        <v>2245</v>
      </c>
      <c r="N241" s="33" t="s">
        <v>2137</v>
      </c>
      <c r="O241" s="33" t="s">
        <v>1320</v>
      </c>
      <c r="P241" s="33" t="s">
        <v>3696</v>
      </c>
      <c r="Q241" s="33" t="s">
        <v>2248</v>
      </c>
    </row>
    <row r="242" ht="94.5" customHeight="1">
      <c r="A242" s="33">
        <v>238.0</v>
      </c>
      <c r="B242" s="33" t="s">
        <v>3849</v>
      </c>
      <c r="C242" s="33" t="s">
        <v>5301</v>
      </c>
      <c r="D242" s="33" t="s">
        <v>3854</v>
      </c>
      <c r="E242" s="33" t="s">
        <v>1902</v>
      </c>
      <c r="F242" s="33" t="s">
        <v>2128</v>
      </c>
      <c r="G242" s="33" t="s">
        <v>1793</v>
      </c>
      <c r="H242" s="33" t="s">
        <v>2130</v>
      </c>
      <c r="I242" s="34" t="s">
        <v>5303</v>
      </c>
      <c r="J242" s="33" t="s">
        <v>5304</v>
      </c>
      <c r="K242" s="33" t="s">
        <v>2136</v>
      </c>
      <c r="L242" s="35">
        <v>42.0</v>
      </c>
      <c r="M242" s="33" t="s">
        <v>2245</v>
      </c>
      <c r="N242" s="33" t="s">
        <v>2137</v>
      </c>
      <c r="O242" s="33" t="s">
        <v>1320</v>
      </c>
      <c r="P242" s="33" t="s">
        <v>3896</v>
      </c>
      <c r="Q242" s="33" t="s">
        <v>2248</v>
      </c>
    </row>
    <row r="243" ht="94.5" customHeight="1">
      <c r="A243" s="33">
        <v>239.0</v>
      </c>
      <c r="B243" s="33" t="s">
        <v>3632</v>
      </c>
      <c r="C243" s="33" t="s">
        <v>5309</v>
      </c>
      <c r="D243" s="33" t="s">
        <v>3635</v>
      </c>
      <c r="E243" s="33" t="s">
        <v>1902</v>
      </c>
      <c r="F243" s="33" t="s">
        <v>2128</v>
      </c>
      <c r="G243" s="33" t="s">
        <v>1793</v>
      </c>
      <c r="H243" s="33" t="s">
        <v>2130</v>
      </c>
      <c r="I243" s="34" t="s">
        <v>5310</v>
      </c>
      <c r="J243" s="33" t="s">
        <v>4113</v>
      </c>
      <c r="K243" s="33" t="s">
        <v>2136</v>
      </c>
      <c r="L243" s="35">
        <v>42.0</v>
      </c>
      <c r="M243" s="33" t="s">
        <v>2245</v>
      </c>
      <c r="N243" s="33" t="s">
        <v>2137</v>
      </c>
      <c r="O243" s="33" t="s">
        <v>1320</v>
      </c>
      <c r="P243" s="33" t="s">
        <v>3655</v>
      </c>
      <c r="Q243" s="33" t="s">
        <v>2248</v>
      </c>
    </row>
    <row r="244" ht="94.5" customHeight="1">
      <c r="A244" s="33">
        <v>240.0</v>
      </c>
      <c r="B244" s="33" t="s">
        <v>4131</v>
      </c>
      <c r="C244" s="33" t="s">
        <v>5311</v>
      </c>
      <c r="D244" s="33" t="s">
        <v>4132</v>
      </c>
      <c r="E244" s="33" t="s">
        <v>1902</v>
      </c>
      <c r="F244" s="33" t="s">
        <v>2128</v>
      </c>
      <c r="G244" s="33" t="s">
        <v>1793</v>
      </c>
      <c r="H244" s="33" t="s">
        <v>2130</v>
      </c>
      <c r="I244" s="34" t="s">
        <v>5315</v>
      </c>
      <c r="J244" s="33" t="s">
        <v>5317</v>
      </c>
      <c r="K244" s="33" t="s">
        <v>2136</v>
      </c>
      <c r="L244" s="35">
        <v>42.0</v>
      </c>
      <c r="M244" s="33" t="s">
        <v>2245</v>
      </c>
      <c r="N244" s="33" t="s">
        <v>2137</v>
      </c>
      <c r="O244" s="33" t="s">
        <v>1320</v>
      </c>
      <c r="P244" s="33" t="s">
        <v>4150</v>
      </c>
      <c r="Q244" s="33" t="s">
        <v>2248</v>
      </c>
    </row>
    <row r="245" ht="94.5" customHeight="1">
      <c r="A245" s="33">
        <v>241.0</v>
      </c>
      <c r="B245" s="33" t="s">
        <v>4151</v>
      </c>
      <c r="C245" s="33" t="s">
        <v>4173</v>
      </c>
      <c r="D245" s="33" t="s">
        <v>4153</v>
      </c>
      <c r="E245" s="33" t="s">
        <v>1902</v>
      </c>
      <c r="F245" s="33" t="s">
        <v>2175</v>
      </c>
      <c r="G245" s="33" t="s">
        <v>5322</v>
      </c>
      <c r="H245" s="33" t="s">
        <v>2130</v>
      </c>
      <c r="I245" s="34" t="s">
        <v>5323</v>
      </c>
      <c r="J245" s="33" t="s">
        <v>5324</v>
      </c>
      <c r="K245" s="33" t="s">
        <v>2136</v>
      </c>
      <c r="L245" s="35">
        <v>42.0</v>
      </c>
      <c r="M245" s="33" t="s">
        <v>2245</v>
      </c>
      <c r="N245" s="33" t="s">
        <v>2137</v>
      </c>
      <c r="O245" s="33" t="s">
        <v>1320</v>
      </c>
      <c r="P245" s="33" t="s">
        <v>4173</v>
      </c>
      <c r="Q245" s="33" t="s">
        <v>1355</v>
      </c>
    </row>
    <row r="246" ht="94.5" customHeight="1">
      <c r="A246" s="33">
        <v>242.0</v>
      </c>
      <c r="B246" s="33" t="s">
        <v>3244</v>
      </c>
      <c r="C246" s="33" t="s">
        <v>5326</v>
      </c>
      <c r="D246" s="33" t="s">
        <v>3248</v>
      </c>
      <c r="E246" s="33" t="s">
        <v>1902</v>
      </c>
      <c r="F246" s="33" t="s">
        <v>2128</v>
      </c>
      <c r="G246" s="33" t="s">
        <v>1793</v>
      </c>
      <c r="H246" s="33" t="s">
        <v>2130</v>
      </c>
      <c r="I246" s="34" t="s">
        <v>5327</v>
      </c>
      <c r="J246" s="33" t="s">
        <v>5328</v>
      </c>
      <c r="K246" s="33" t="s">
        <v>2136</v>
      </c>
      <c r="L246" s="35">
        <v>42.0</v>
      </c>
      <c r="M246" s="33" t="s">
        <v>2245</v>
      </c>
      <c r="N246" s="33" t="s">
        <v>2137</v>
      </c>
      <c r="O246" s="33" t="s">
        <v>1320</v>
      </c>
      <c r="P246" s="33" t="s">
        <v>3273</v>
      </c>
      <c r="Q246" s="33" t="s">
        <v>2248</v>
      </c>
    </row>
    <row r="247" ht="94.5" customHeight="1">
      <c r="A247" s="33">
        <v>243.0</v>
      </c>
      <c r="B247" s="33" t="s">
        <v>3709</v>
      </c>
      <c r="C247" s="33" t="s">
        <v>5329</v>
      </c>
      <c r="D247" s="33" t="s">
        <v>3712</v>
      </c>
      <c r="E247" s="33" t="s">
        <v>1902</v>
      </c>
      <c r="F247" s="33" t="s">
        <v>2128</v>
      </c>
      <c r="G247" s="33" t="s">
        <v>5333</v>
      </c>
      <c r="H247" s="33" t="s">
        <v>2130</v>
      </c>
      <c r="I247" s="34" t="s">
        <v>5335</v>
      </c>
      <c r="J247" s="33" t="s">
        <v>4477</v>
      </c>
      <c r="K247" s="33" t="s">
        <v>2136</v>
      </c>
      <c r="L247" s="35">
        <v>42.0</v>
      </c>
      <c r="M247" s="33" t="s">
        <v>2245</v>
      </c>
      <c r="N247" s="33" t="s">
        <v>2137</v>
      </c>
      <c r="O247" s="33" t="s">
        <v>1320</v>
      </c>
      <c r="P247" s="33" t="s">
        <v>3746</v>
      </c>
      <c r="Q247" s="33" t="s">
        <v>2248</v>
      </c>
    </row>
    <row r="248" ht="94.5" customHeight="1">
      <c r="A248" s="33">
        <v>244.0</v>
      </c>
      <c r="B248" s="33" t="s">
        <v>3803</v>
      </c>
      <c r="C248" s="33" t="s">
        <v>5338</v>
      </c>
      <c r="D248" s="33" t="s">
        <v>3806</v>
      </c>
      <c r="E248" s="33" t="s">
        <v>1902</v>
      </c>
      <c r="F248" s="33" t="s">
        <v>2128</v>
      </c>
      <c r="G248" s="33" t="s">
        <v>5333</v>
      </c>
      <c r="H248" s="33" t="s">
        <v>2130</v>
      </c>
      <c r="I248" s="34" t="s">
        <v>5339</v>
      </c>
      <c r="J248" s="33" t="s">
        <v>5340</v>
      </c>
      <c r="K248" s="33" t="s">
        <v>2136</v>
      </c>
      <c r="L248" s="35">
        <v>42.0</v>
      </c>
      <c r="M248" s="33" t="s">
        <v>2245</v>
      </c>
      <c r="N248" s="33" t="s">
        <v>2137</v>
      </c>
      <c r="O248" s="33" t="s">
        <v>1320</v>
      </c>
      <c r="P248" s="33" t="s">
        <v>3839</v>
      </c>
      <c r="Q248" s="33" t="s">
        <v>2248</v>
      </c>
    </row>
    <row r="249" ht="94.5" customHeight="1">
      <c r="A249" s="33">
        <v>245.0</v>
      </c>
      <c r="B249" s="33" t="s">
        <v>4230</v>
      </c>
      <c r="C249" s="33" t="s">
        <v>5341</v>
      </c>
      <c r="D249" s="33" t="s">
        <v>4231</v>
      </c>
      <c r="E249" s="33" t="s">
        <v>1902</v>
      </c>
      <c r="F249" s="33" t="s">
        <v>2128</v>
      </c>
      <c r="G249" s="33" t="s">
        <v>1793</v>
      </c>
      <c r="H249" s="33" t="s">
        <v>2130</v>
      </c>
      <c r="I249" s="34" t="s">
        <v>5344</v>
      </c>
      <c r="J249" s="33" t="s">
        <v>5346</v>
      </c>
      <c r="K249" s="33" t="s">
        <v>2136</v>
      </c>
      <c r="L249" s="35">
        <v>42.0</v>
      </c>
      <c r="M249" s="33" t="s">
        <v>2245</v>
      </c>
      <c r="N249" s="33" t="s">
        <v>2137</v>
      </c>
      <c r="O249" s="33" t="s">
        <v>1320</v>
      </c>
      <c r="P249" s="33" t="s">
        <v>4245</v>
      </c>
      <c r="Q249" s="33" t="s">
        <v>2248</v>
      </c>
    </row>
    <row r="250" ht="94.5" customHeight="1">
      <c r="A250" s="33">
        <v>246.0</v>
      </c>
      <c r="B250" s="33" t="s">
        <v>1740</v>
      </c>
      <c r="C250" s="33" t="s">
        <v>5352</v>
      </c>
      <c r="D250" s="33" t="s">
        <v>1741</v>
      </c>
      <c r="E250" s="33" t="s">
        <v>1902</v>
      </c>
      <c r="F250" s="33" t="s">
        <v>5353</v>
      </c>
      <c r="G250" s="33" t="s">
        <v>5354</v>
      </c>
      <c r="H250" s="33" t="s">
        <v>2130</v>
      </c>
      <c r="I250" s="34" t="s">
        <v>5355</v>
      </c>
      <c r="J250" s="33" t="s">
        <v>5356</v>
      </c>
      <c r="K250" s="33" t="s">
        <v>2136</v>
      </c>
      <c r="L250" s="35">
        <v>37.0</v>
      </c>
      <c r="M250" s="33" t="s">
        <v>1437</v>
      </c>
      <c r="N250" s="33" t="s">
        <v>1743</v>
      </c>
      <c r="O250" s="33" t="s">
        <v>1405</v>
      </c>
      <c r="P250" s="33" t="s">
        <v>1745</v>
      </c>
      <c r="Q250" s="33" t="s">
        <v>1355</v>
      </c>
    </row>
    <row r="251" ht="94.5" customHeight="1">
      <c r="A251" s="33">
        <v>247.0</v>
      </c>
      <c r="B251" s="33" t="s">
        <v>1568</v>
      </c>
      <c r="C251" s="33" t="s">
        <v>5357</v>
      </c>
      <c r="D251" s="33" t="s">
        <v>1569</v>
      </c>
      <c r="E251" s="33" t="s">
        <v>1902</v>
      </c>
      <c r="F251" s="33" t="s">
        <v>5353</v>
      </c>
      <c r="G251" s="33" t="s">
        <v>5359</v>
      </c>
      <c r="H251" s="33" t="s">
        <v>2130</v>
      </c>
      <c r="I251" s="34" t="s">
        <v>5362</v>
      </c>
      <c r="J251" s="33" t="s">
        <v>5365</v>
      </c>
      <c r="K251" s="33" t="s">
        <v>2136</v>
      </c>
      <c r="L251" s="35">
        <v>37.0</v>
      </c>
      <c r="M251" s="33" t="s">
        <v>1437</v>
      </c>
      <c r="N251" s="33" t="s">
        <v>1588</v>
      </c>
      <c r="O251" s="33" t="s">
        <v>1405</v>
      </c>
      <c r="P251" s="33" t="s">
        <v>1592</v>
      </c>
      <c r="Q251" s="33" t="s">
        <v>1355</v>
      </c>
    </row>
    <row r="252" ht="94.5" customHeight="1">
      <c r="A252" s="33">
        <v>248.0</v>
      </c>
      <c r="B252" s="33" t="s">
        <v>399</v>
      </c>
      <c r="C252" s="33" t="s">
        <v>4698</v>
      </c>
      <c r="D252" s="33" t="s">
        <v>400</v>
      </c>
      <c r="E252" s="33" t="s">
        <v>1902</v>
      </c>
      <c r="F252" s="33" t="s">
        <v>2128</v>
      </c>
      <c r="G252" s="33" t="s">
        <v>34</v>
      </c>
      <c r="H252" s="33" t="s">
        <v>2130</v>
      </c>
      <c r="I252" s="34" t="s">
        <v>5367</v>
      </c>
      <c r="J252" s="33" t="s">
        <v>4697</v>
      </c>
      <c r="K252" s="33" t="s">
        <v>2136</v>
      </c>
      <c r="L252" s="35">
        <v>34.0</v>
      </c>
      <c r="M252" s="33" t="s">
        <v>1352</v>
      </c>
      <c r="N252" s="33" t="s">
        <v>34</v>
      </c>
      <c r="O252" s="33" t="s">
        <v>2398</v>
      </c>
      <c r="P252" s="33" t="s">
        <v>4698</v>
      </c>
      <c r="Q252" s="33" t="s">
        <v>1355</v>
      </c>
    </row>
    <row r="253" ht="94.5" customHeight="1">
      <c r="A253" s="33">
        <v>249.0</v>
      </c>
      <c r="B253" s="33" t="s">
        <v>509</v>
      </c>
      <c r="C253" s="33" t="s">
        <v>2597</v>
      </c>
      <c r="D253" s="33" t="s">
        <v>512</v>
      </c>
      <c r="E253" s="33" t="s">
        <v>1902</v>
      </c>
      <c r="F253" s="33" t="s">
        <v>2607</v>
      </c>
      <c r="G253" s="33" t="s">
        <v>2615</v>
      </c>
      <c r="H253" s="33" t="s">
        <v>2130</v>
      </c>
      <c r="I253" s="34" t="s">
        <v>5387</v>
      </c>
      <c r="J253" s="33" t="s">
        <v>2630</v>
      </c>
      <c r="K253" s="33" t="s">
        <v>2136</v>
      </c>
      <c r="L253" s="35">
        <v>34.0</v>
      </c>
      <c r="M253" s="33" t="s">
        <v>1352</v>
      </c>
      <c r="N253" s="33" t="s">
        <v>34</v>
      </c>
      <c r="O253" s="33" t="s">
        <v>2398</v>
      </c>
      <c r="P253" s="33" t="s">
        <v>2597</v>
      </c>
      <c r="Q253" s="33" t="s">
        <v>1355</v>
      </c>
    </row>
    <row r="254" ht="94.5" customHeight="1">
      <c r="A254" s="33">
        <v>250.0</v>
      </c>
      <c r="B254" s="33" t="s">
        <v>565</v>
      </c>
      <c r="C254" s="33" t="s">
        <v>5392</v>
      </c>
      <c r="D254" s="33" t="s">
        <v>566</v>
      </c>
      <c r="E254" s="33" t="s">
        <v>1902</v>
      </c>
      <c r="F254" s="33" t="s">
        <v>2128</v>
      </c>
      <c r="G254" s="33" t="s">
        <v>34</v>
      </c>
      <c r="H254" s="33" t="s">
        <v>2130</v>
      </c>
      <c r="I254" s="34" t="s">
        <v>5394</v>
      </c>
      <c r="J254" s="33" t="s">
        <v>4708</v>
      </c>
      <c r="K254" s="33" t="s">
        <v>2136</v>
      </c>
      <c r="L254" s="35">
        <v>34.0</v>
      </c>
      <c r="M254" s="33" t="s">
        <v>1352</v>
      </c>
      <c r="N254" s="33" t="s">
        <v>34</v>
      </c>
      <c r="O254" s="33" t="s">
        <v>2398</v>
      </c>
      <c r="P254" s="33" t="s">
        <v>4709</v>
      </c>
      <c r="Q254" s="33" t="s">
        <v>2141</v>
      </c>
    </row>
    <row r="255" ht="94.5" customHeight="1">
      <c r="A255" s="33">
        <v>251.0</v>
      </c>
      <c r="B255" s="33" t="s">
        <v>574</v>
      </c>
      <c r="C255" s="33" t="s">
        <v>5397</v>
      </c>
      <c r="D255" s="33" t="s">
        <v>575</v>
      </c>
      <c r="E255" s="33" t="s">
        <v>1902</v>
      </c>
      <c r="F255" s="33" t="s">
        <v>5398</v>
      </c>
      <c r="G255" s="33" t="s">
        <v>34</v>
      </c>
      <c r="H255" s="33" t="s">
        <v>2130</v>
      </c>
      <c r="I255" s="34" t="s">
        <v>5399</v>
      </c>
      <c r="J255" s="33" t="s">
        <v>4713</v>
      </c>
      <c r="K255" s="33" t="s">
        <v>2136</v>
      </c>
      <c r="L255" s="35">
        <v>34.0</v>
      </c>
      <c r="M255" s="33" t="s">
        <v>1352</v>
      </c>
      <c r="N255" s="33" t="s">
        <v>34</v>
      </c>
      <c r="O255" s="33" t="s">
        <v>2398</v>
      </c>
      <c r="P255" s="33" t="s">
        <v>4714</v>
      </c>
      <c r="Q255" s="33" t="s">
        <v>2141</v>
      </c>
    </row>
    <row r="256" ht="94.5" customHeight="1">
      <c r="A256" s="33">
        <v>252.0</v>
      </c>
      <c r="B256" s="33" t="s">
        <v>583</v>
      </c>
      <c r="C256" s="33" t="s">
        <v>5401</v>
      </c>
      <c r="D256" s="33" t="s">
        <v>584</v>
      </c>
      <c r="E256" s="33" t="s">
        <v>1902</v>
      </c>
      <c r="F256" s="33" t="s">
        <v>2128</v>
      </c>
      <c r="G256" s="33" t="s">
        <v>34</v>
      </c>
      <c r="H256" s="33" t="s">
        <v>2130</v>
      </c>
      <c r="I256" s="34" t="s">
        <v>5403</v>
      </c>
      <c r="J256" s="33" t="s">
        <v>4717</v>
      </c>
      <c r="K256" s="33" t="s">
        <v>2136</v>
      </c>
      <c r="L256" s="35">
        <v>34.0</v>
      </c>
      <c r="M256" s="33" t="s">
        <v>1352</v>
      </c>
      <c r="N256" s="33" t="s">
        <v>34</v>
      </c>
      <c r="O256" s="33" t="s">
        <v>2398</v>
      </c>
      <c r="P256" s="33" t="s">
        <v>4719</v>
      </c>
      <c r="Q256" s="33" t="s">
        <v>2141</v>
      </c>
    </row>
    <row r="257" ht="94.5" customHeight="1">
      <c r="A257" s="33">
        <v>253.0</v>
      </c>
      <c r="B257" s="33" t="s">
        <v>614</v>
      </c>
      <c r="C257" s="33" t="s">
        <v>4726</v>
      </c>
      <c r="D257" s="33" t="s">
        <v>615</v>
      </c>
      <c r="E257" s="33" t="s">
        <v>1902</v>
      </c>
      <c r="F257" s="33" t="s">
        <v>2175</v>
      </c>
      <c r="G257" s="33" t="s">
        <v>34</v>
      </c>
      <c r="H257" s="33" t="s">
        <v>2130</v>
      </c>
      <c r="I257" s="34" t="s">
        <v>5410</v>
      </c>
      <c r="J257" s="33" t="s">
        <v>4725</v>
      </c>
      <c r="K257" s="33" t="s">
        <v>2136</v>
      </c>
      <c r="L257" s="35">
        <v>34.0</v>
      </c>
      <c r="M257" s="33" t="s">
        <v>1352</v>
      </c>
      <c r="N257" s="33" t="s">
        <v>34</v>
      </c>
      <c r="O257" s="33" t="s">
        <v>2398</v>
      </c>
      <c r="P257" s="33" t="s">
        <v>4726</v>
      </c>
      <c r="Q257" s="33" t="s">
        <v>1355</v>
      </c>
    </row>
    <row r="258" ht="135.0" customHeight="1">
      <c r="A258" s="33">
        <v>254.0</v>
      </c>
      <c r="B258" s="33" t="s">
        <v>1494</v>
      </c>
      <c r="C258" s="33" t="s">
        <v>5412</v>
      </c>
      <c r="D258" s="33" t="s">
        <v>1496</v>
      </c>
      <c r="E258" s="33" t="s">
        <v>1902</v>
      </c>
      <c r="F258" s="33" t="s">
        <v>5413</v>
      </c>
      <c r="G258" s="33" t="s">
        <v>5414</v>
      </c>
      <c r="H258" s="33" t="s">
        <v>2955</v>
      </c>
      <c r="I258" s="34" t="s">
        <v>5415</v>
      </c>
      <c r="J258" s="33" t="s">
        <v>5416</v>
      </c>
      <c r="K258" s="33" t="s">
        <v>2136</v>
      </c>
      <c r="L258" s="35">
        <v>56.0</v>
      </c>
      <c r="M258" s="33" t="s">
        <v>1515</v>
      </c>
      <c r="N258" s="33" t="s">
        <v>1518</v>
      </c>
      <c r="O258" s="33" t="s">
        <v>1520</v>
      </c>
      <c r="P258" s="33" t="s">
        <v>1523</v>
      </c>
      <c r="Q258" s="33" t="s">
        <v>1525</v>
      </c>
    </row>
    <row r="259" ht="150.0" customHeight="1">
      <c r="A259" s="33">
        <v>255.0</v>
      </c>
      <c r="B259" s="33" t="s">
        <v>1526</v>
      </c>
      <c r="C259" s="33" t="s">
        <v>5422</v>
      </c>
      <c r="D259" s="33" t="s">
        <v>1527</v>
      </c>
      <c r="E259" s="33" t="s">
        <v>1902</v>
      </c>
      <c r="F259" s="33" t="s">
        <v>5423</v>
      </c>
      <c r="G259" s="33" t="s">
        <v>1550</v>
      </c>
      <c r="H259" s="33" t="s">
        <v>2220</v>
      </c>
      <c r="I259" s="34" t="s">
        <v>5425</v>
      </c>
      <c r="J259" s="33" t="s">
        <v>2543</v>
      </c>
      <c r="K259" s="33" t="s">
        <v>2544</v>
      </c>
      <c r="L259" s="35">
        <v>54.0</v>
      </c>
      <c r="M259" s="33" t="s">
        <v>1545</v>
      </c>
      <c r="N259" s="33" t="s">
        <v>1550</v>
      </c>
      <c r="O259" s="33" t="s">
        <v>1551</v>
      </c>
      <c r="P259" s="33" t="s">
        <v>1554</v>
      </c>
      <c r="Q259" s="33" t="s">
        <v>1557</v>
      </c>
    </row>
    <row r="260" ht="94.5" customHeight="1">
      <c r="A260" s="33">
        <v>256.0</v>
      </c>
      <c r="B260" s="33" t="s">
        <v>284</v>
      </c>
      <c r="C260" s="33" t="s">
        <v>5433</v>
      </c>
      <c r="D260" s="33" t="s">
        <v>286</v>
      </c>
      <c r="E260" s="33" t="s">
        <v>1902</v>
      </c>
      <c r="F260" s="33" t="s">
        <v>5435</v>
      </c>
      <c r="G260" s="33" t="s">
        <v>5437</v>
      </c>
      <c r="H260" s="33" t="s">
        <v>2130</v>
      </c>
      <c r="I260" s="34" t="s">
        <v>5438</v>
      </c>
      <c r="J260" s="33" t="s">
        <v>4553</v>
      </c>
      <c r="K260" s="33" t="s">
        <v>4554</v>
      </c>
      <c r="L260" s="35">
        <v>37.0</v>
      </c>
      <c r="M260" s="33" t="s">
        <v>1437</v>
      </c>
      <c r="N260" s="33" t="s">
        <v>5441</v>
      </c>
      <c r="O260" s="33" t="s">
        <v>1405</v>
      </c>
      <c r="P260" s="33" t="s">
        <v>5433</v>
      </c>
      <c r="Q260" s="33" t="s">
        <v>1355</v>
      </c>
    </row>
    <row r="261" ht="94.5" customHeight="1">
      <c r="A261" s="33">
        <v>257.0</v>
      </c>
      <c r="B261" s="33" t="s">
        <v>310</v>
      </c>
      <c r="C261" s="33" t="s">
        <v>5442</v>
      </c>
      <c r="D261" s="33" t="s">
        <v>311</v>
      </c>
      <c r="E261" s="33" t="s">
        <v>1902</v>
      </c>
      <c r="F261" s="33" t="s">
        <v>3066</v>
      </c>
      <c r="G261" s="33" t="s">
        <v>5443</v>
      </c>
      <c r="H261" s="33" t="s">
        <v>2130</v>
      </c>
      <c r="I261" s="34" t="s">
        <v>5444</v>
      </c>
      <c r="J261" s="33" t="s">
        <v>329</v>
      </c>
      <c r="K261" s="33" t="s">
        <v>2136</v>
      </c>
      <c r="L261" s="35">
        <v>37.0</v>
      </c>
      <c r="M261" s="33" t="s">
        <v>1437</v>
      </c>
      <c r="N261" s="33" t="s">
        <v>2756</v>
      </c>
      <c r="O261" s="33" t="s">
        <v>1405</v>
      </c>
      <c r="P261" s="33" t="s">
        <v>5451</v>
      </c>
      <c r="Q261" s="33" t="s">
        <v>5452</v>
      </c>
    </row>
    <row r="262" ht="94.5" customHeight="1">
      <c r="A262" s="33">
        <v>258.0</v>
      </c>
      <c r="B262" s="33" t="s">
        <v>435</v>
      </c>
      <c r="C262" s="33" t="s">
        <v>5453</v>
      </c>
      <c r="D262" s="33" t="s">
        <v>436</v>
      </c>
      <c r="E262" s="33" t="s">
        <v>1902</v>
      </c>
      <c r="F262" s="33" t="s">
        <v>5454</v>
      </c>
      <c r="G262" s="33" t="s">
        <v>5456</v>
      </c>
      <c r="H262" s="33" t="s">
        <v>2130</v>
      </c>
      <c r="I262" s="34" t="s">
        <v>5457</v>
      </c>
      <c r="J262" s="33" t="s">
        <v>5460</v>
      </c>
      <c r="K262" s="33" t="s">
        <v>5465</v>
      </c>
      <c r="L262" s="35">
        <v>37.0</v>
      </c>
      <c r="M262" s="33" t="s">
        <v>1437</v>
      </c>
      <c r="N262" s="33" t="s">
        <v>5467</v>
      </c>
      <c r="O262" s="33" t="s">
        <v>1405</v>
      </c>
      <c r="P262" s="33" t="s">
        <v>5453</v>
      </c>
      <c r="Q262" s="33" t="s">
        <v>1355</v>
      </c>
    </row>
    <row r="263" ht="94.5" customHeight="1">
      <c r="A263" s="33">
        <v>259.0</v>
      </c>
      <c r="B263" s="33" t="s">
        <v>464</v>
      </c>
      <c r="C263" s="33" t="s">
        <v>5469</v>
      </c>
      <c r="D263" s="33" t="s">
        <v>465</v>
      </c>
      <c r="E263" s="33" t="s">
        <v>1902</v>
      </c>
      <c r="F263" s="33" t="s">
        <v>5471</v>
      </c>
      <c r="G263" s="33" t="s">
        <v>5473</v>
      </c>
      <c r="H263" s="33" t="s">
        <v>2130</v>
      </c>
      <c r="I263" s="34" t="s">
        <v>5474</v>
      </c>
      <c r="J263" s="33" t="s">
        <v>2824</v>
      </c>
      <c r="K263" s="33" t="s">
        <v>2136</v>
      </c>
      <c r="L263" s="35">
        <v>37.0</v>
      </c>
      <c r="M263" s="33" t="s">
        <v>1437</v>
      </c>
      <c r="N263" s="33" t="s">
        <v>5481</v>
      </c>
      <c r="O263" s="33" t="s">
        <v>1405</v>
      </c>
      <c r="P263" s="33" t="s">
        <v>5469</v>
      </c>
      <c r="Q263" s="33" t="s">
        <v>1355</v>
      </c>
    </row>
    <row r="264" ht="94.5" customHeight="1">
      <c r="A264" s="33">
        <v>260.0</v>
      </c>
      <c r="B264" s="33" t="s">
        <v>471</v>
      </c>
      <c r="C264" s="33" t="s">
        <v>4257</v>
      </c>
      <c r="D264" s="33" t="s">
        <v>472</v>
      </c>
      <c r="E264" s="33" t="s">
        <v>1902</v>
      </c>
      <c r="F264" s="33" t="s">
        <v>5482</v>
      </c>
      <c r="G264" s="33" t="s">
        <v>1305</v>
      </c>
      <c r="H264" s="33" t="s">
        <v>2130</v>
      </c>
      <c r="I264" s="34" t="s">
        <v>5483</v>
      </c>
      <c r="J264" s="33" t="s">
        <v>5484</v>
      </c>
      <c r="K264" s="33" t="s">
        <v>2136</v>
      </c>
      <c r="L264" s="35">
        <v>37.0</v>
      </c>
      <c r="M264" s="33" t="s">
        <v>1437</v>
      </c>
      <c r="N264" s="33" t="s">
        <v>5485</v>
      </c>
      <c r="O264" s="33" t="s">
        <v>1405</v>
      </c>
      <c r="P264" s="33" t="s">
        <v>4257</v>
      </c>
      <c r="Q264" s="33" t="s">
        <v>1355</v>
      </c>
    </row>
    <row r="265" ht="94.5" customHeight="1">
      <c r="A265" s="33">
        <v>261.0</v>
      </c>
      <c r="B265" s="33" t="s">
        <v>479</v>
      </c>
      <c r="C265" s="33" t="s">
        <v>5490</v>
      </c>
      <c r="D265" s="33" t="s">
        <v>480</v>
      </c>
      <c r="E265" s="33" t="s">
        <v>1902</v>
      </c>
      <c r="F265" s="33" t="s">
        <v>5491</v>
      </c>
      <c r="G265" s="33" t="s">
        <v>5492</v>
      </c>
      <c r="H265" s="33" t="s">
        <v>2130</v>
      </c>
      <c r="I265" s="34" t="s">
        <v>5493</v>
      </c>
      <c r="J265" s="33" t="s">
        <v>5494</v>
      </c>
      <c r="K265" s="33" t="s">
        <v>2136</v>
      </c>
      <c r="L265" s="35">
        <v>37.0</v>
      </c>
      <c r="M265" s="33" t="s">
        <v>1437</v>
      </c>
      <c r="N265" s="33" t="s">
        <v>5498</v>
      </c>
      <c r="O265" s="33" t="s">
        <v>1405</v>
      </c>
      <c r="P265" s="33" t="s">
        <v>5490</v>
      </c>
      <c r="Q265" s="33" t="s">
        <v>1355</v>
      </c>
    </row>
    <row r="266" ht="94.5" customHeight="1">
      <c r="A266" s="33">
        <v>262.0</v>
      </c>
      <c r="B266" s="33" t="s">
        <v>489</v>
      </c>
      <c r="C266" s="33" t="s">
        <v>5499</v>
      </c>
      <c r="D266" s="33" t="s">
        <v>490</v>
      </c>
      <c r="E266" s="33" t="s">
        <v>1902</v>
      </c>
      <c r="F266" s="33" t="s">
        <v>5503</v>
      </c>
      <c r="G266" s="33" t="s">
        <v>5504</v>
      </c>
      <c r="H266" s="33" t="s">
        <v>2130</v>
      </c>
      <c r="I266" s="34" t="s">
        <v>5506</v>
      </c>
      <c r="J266" s="33" t="s">
        <v>5508</v>
      </c>
      <c r="K266" s="33" t="s">
        <v>2136</v>
      </c>
      <c r="L266" s="35">
        <v>37.0</v>
      </c>
      <c r="M266" s="33" t="s">
        <v>1437</v>
      </c>
      <c r="N266" s="33" t="s">
        <v>5510</v>
      </c>
      <c r="O266" s="33" t="s">
        <v>1405</v>
      </c>
      <c r="P266" s="33" t="s">
        <v>5499</v>
      </c>
      <c r="Q266" s="33" t="s">
        <v>1355</v>
      </c>
    </row>
    <row r="267" ht="94.5" customHeight="1">
      <c r="A267" s="33">
        <v>263.0</v>
      </c>
      <c r="B267" s="33" t="s">
        <v>505</v>
      </c>
      <c r="C267" s="33" t="s">
        <v>5512</v>
      </c>
      <c r="D267" s="33" t="s">
        <v>508</v>
      </c>
      <c r="E267" s="33" t="s">
        <v>1902</v>
      </c>
      <c r="F267" s="33" t="s">
        <v>5513</v>
      </c>
      <c r="G267" s="33" t="s">
        <v>5518</v>
      </c>
      <c r="H267" s="33" t="s">
        <v>2130</v>
      </c>
      <c r="I267" s="34" t="s">
        <v>5520</v>
      </c>
      <c r="J267" s="33" t="s">
        <v>5522</v>
      </c>
      <c r="K267" s="33" t="s">
        <v>2136</v>
      </c>
      <c r="L267" s="35">
        <v>37.0</v>
      </c>
      <c r="M267" s="33" t="s">
        <v>1437</v>
      </c>
      <c r="N267" s="33" t="s">
        <v>5523</v>
      </c>
      <c r="O267" s="33" t="s">
        <v>1405</v>
      </c>
      <c r="P267" s="33" t="s">
        <v>5512</v>
      </c>
      <c r="Q267" s="33" t="s">
        <v>1355</v>
      </c>
    </row>
    <row r="268" ht="94.5" customHeight="1">
      <c r="A268" s="33">
        <v>264.0</v>
      </c>
      <c r="B268" s="33" t="s">
        <v>1594</v>
      </c>
      <c r="C268" s="33" t="s">
        <v>1619</v>
      </c>
      <c r="D268" s="33" t="s">
        <v>1595</v>
      </c>
      <c r="E268" s="33" t="s">
        <v>1902</v>
      </c>
      <c r="F268" s="33" t="s">
        <v>5524</v>
      </c>
      <c r="G268" s="33" t="s">
        <v>5526</v>
      </c>
      <c r="H268" s="33" t="s">
        <v>2130</v>
      </c>
      <c r="I268" s="34" t="s">
        <v>5528</v>
      </c>
      <c r="J268" s="33" t="s">
        <v>5533</v>
      </c>
      <c r="K268" s="33" t="s">
        <v>2136</v>
      </c>
      <c r="L268" s="35">
        <v>37.0</v>
      </c>
      <c r="M268" s="33" t="s">
        <v>1437</v>
      </c>
      <c r="N268" s="33" t="s">
        <v>1617</v>
      </c>
      <c r="O268" s="33" t="s">
        <v>1405</v>
      </c>
      <c r="P268" s="33" t="s">
        <v>1619</v>
      </c>
      <c r="Q268" s="33" t="s">
        <v>1355</v>
      </c>
    </row>
    <row r="269" ht="94.5" customHeight="1">
      <c r="A269" s="33">
        <v>265.0</v>
      </c>
      <c r="B269" s="33" t="s">
        <v>1522</v>
      </c>
      <c r="C269" s="33" t="s">
        <v>1542</v>
      </c>
      <c r="D269" s="33" t="s">
        <v>1524</v>
      </c>
      <c r="E269" s="33" t="s">
        <v>1902</v>
      </c>
      <c r="F269" s="33" t="s">
        <v>5536</v>
      </c>
      <c r="G269" s="33" t="s">
        <v>5539</v>
      </c>
      <c r="H269" s="33" t="s">
        <v>2130</v>
      </c>
      <c r="I269" s="34" t="s">
        <v>5540</v>
      </c>
      <c r="J269" s="33" t="s">
        <v>5542</v>
      </c>
      <c r="K269" s="33" t="s">
        <v>2136</v>
      </c>
      <c r="L269" s="35">
        <v>37.0</v>
      </c>
      <c r="M269" s="33" t="s">
        <v>1437</v>
      </c>
      <c r="N269" s="33" t="s">
        <v>1540</v>
      </c>
      <c r="O269" s="33" t="s">
        <v>1405</v>
      </c>
      <c r="P269" s="33" t="s">
        <v>1542</v>
      </c>
      <c r="Q269" s="33" t="s">
        <v>1355</v>
      </c>
    </row>
    <row r="270" ht="94.5" customHeight="1">
      <c r="A270" s="33">
        <v>266.0</v>
      </c>
      <c r="B270" s="33" t="s">
        <v>1695</v>
      </c>
      <c r="C270" s="33" t="s">
        <v>1704</v>
      </c>
      <c r="D270" s="33" t="s">
        <v>1696</v>
      </c>
      <c r="E270" s="33" t="s">
        <v>1902</v>
      </c>
      <c r="F270" s="33" t="s">
        <v>5547</v>
      </c>
      <c r="G270" s="33" t="s">
        <v>5549</v>
      </c>
      <c r="H270" s="33" t="s">
        <v>2130</v>
      </c>
      <c r="I270" s="34" t="s">
        <v>5550</v>
      </c>
      <c r="J270" s="33" t="s">
        <v>5552</v>
      </c>
      <c r="K270" s="33" t="s">
        <v>5554</v>
      </c>
      <c r="L270" s="35">
        <v>37.0</v>
      </c>
      <c r="M270" s="33" t="s">
        <v>1437</v>
      </c>
      <c r="N270" s="33" t="s">
        <v>1702</v>
      </c>
      <c r="O270" s="33" t="s">
        <v>1405</v>
      </c>
      <c r="P270" s="33" t="s">
        <v>1704</v>
      </c>
      <c r="Q270" s="33" t="s">
        <v>1355</v>
      </c>
    </row>
    <row r="271" ht="94.5" customHeight="1">
      <c r="A271" s="38">
        <v>267.0</v>
      </c>
      <c r="B271" s="38" t="s">
        <v>1748</v>
      </c>
      <c r="C271" s="38" t="s">
        <v>5557</v>
      </c>
      <c r="D271" s="38" t="s">
        <v>1750</v>
      </c>
      <c r="E271" s="38" t="s">
        <v>2195</v>
      </c>
      <c r="F271" s="38" t="s">
        <v>5558</v>
      </c>
      <c r="G271" s="38" t="s">
        <v>5559</v>
      </c>
      <c r="H271" s="38" t="s">
        <v>4474</v>
      </c>
      <c r="I271" s="39" t="s">
        <v>5561</v>
      </c>
      <c r="J271" s="38" t="s">
        <v>5563</v>
      </c>
      <c r="K271" s="38" t="s">
        <v>2136</v>
      </c>
      <c r="L271" s="40">
        <v>12.0</v>
      </c>
      <c r="M271" s="38" t="s">
        <v>1733</v>
      </c>
      <c r="N271" s="38" t="s">
        <v>1756</v>
      </c>
      <c r="O271" s="38" t="s">
        <v>1290</v>
      </c>
      <c r="P271" s="38" t="s">
        <v>1737</v>
      </c>
      <c r="Q271" s="38" t="s">
        <v>1739</v>
      </c>
    </row>
    <row r="272" ht="94.5" customHeight="1">
      <c r="A272" s="33">
        <v>268.0</v>
      </c>
      <c r="B272" s="33" t="s">
        <v>166</v>
      </c>
      <c r="C272" s="33" t="s">
        <v>5575</v>
      </c>
      <c r="D272" s="33" t="s">
        <v>168</v>
      </c>
      <c r="E272" s="33" t="s">
        <v>1902</v>
      </c>
      <c r="F272" s="33" t="s">
        <v>5583</v>
      </c>
      <c r="G272" s="33" t="s">
        <v>5585</v>
      </c>
      <c r="H272" s="33" t="s">
        <v>2130</v>
      </c>
      <c r="I272" s="34" t="s">
        <v>5586</v>
      </c>
      <c r="J272" s="33" t="s">
        <v>5587</v>
      </c>
      <c r="K272" s="33" t="s">
        <v>2136</v>
      </c>
      <c r="L272" s="35">
        <v>37.0</v>
      </c>
      <c r="M272" s="33" t="s">
        <v>1437</v>
      </c>
      <c r="N272" s="33" t="s">
        <v>5588</v>
      </c>
      <c r="O272" s="33" t="s">
        <v>1405</v>
      </c>
      <c r="P272" s="33" t="s">
        <v>5575</v>
      </c>
      <c r="Q272" s="33" t="s">
        <v>1355</v>
      </c>
    </row>
    <row r="273" ht="94.5" customHeight="1">
      <c r="A273" s="33">
        <v>269.0</v>
      </c>
      <c r="B273" s="33" t="s">
        <v>351</v>
      </c>
      <c r="C273" s="33" t="s">
        <v>4578</v>
      </c>
      <c r="D273" s="33" t="s">
        <v>353</v>
      </c>
      <c r="E273" s="33" t="s">
        <v>1902</v>
      </c>
      <c r="F273" s="33" t="s">
        <v>4588</v>
      </c>
      <c r="G273" s="33" t="s">
        <v>5614</v>
      </c>
      <c r="H273" s="33" t="s">
        <v>2130</v>
      </c>
      <c r="I273" s="34" t="s">
        <v>5615</v>
      </c>
      <c r="J273" s="33" t="s">
        <v>5627</v>
      </c>
      <c r="K273" s="33" t="s">
        <v>2136</v>
      </c>
      <c r="L273" s="35">
        <v>37.0</v>
      </c>
      <c r="M273" s="33" t="s">
        <v>1437</v>
      </c>
      <c r="N273" s="33" t="s">
        <v>5628</v>
      </c>
      <c r="O273" s="33" t="s">
        <v>1405</v>
      </c>
      <c r="P273" s="33" t="s">
        <v>4578</v>
      </c>
      <c r="Q273" s="33" t="s">
        <v>1355</v>
      </c>
    </row>
    <row r="274" ht="94.5" customHeight="1">
      <c r="A274" s="33">
        <v>270.0</v>
      </c>
      <c r="B274" s="33" t="s">
        <v>372</v>
      </c>
      <c r="C274" s="33" t="s">
        <v>5629</v>
      </c>
      <c r="D274" s="33" t="s">
        <v>373</v>
      </c>
      <c r="E274" s="33" t="s">
        <v>1902</v>
      </c>
      <c r="F274" s="33" t="s">
        <v>2404</v>
      </c>
      <c r="G274" s="33" t="s">
        <v>374</v>
      </c>
      <c r="H274" s="33" t="s">
        <v>2130</v>
      </c>
      <c r="I274" s="34" t="s">
        <v>5631</v>
      </c>
      <c r="J274" s="33" t="s">
        <v>378</v>
      </c>
      <c r="K274" s="33" t="s">
        <v>2136</v>
      </c>
      <c r="L274" s="35">
        <v>37.0</v>
      </c>
      <c r="M274" s="33" t="s">
        <v>1437</v>
      </c>
      <c r="N274" s="33" t="s">
        <v>2387</v>
      </c>
      <c r="O274" s="33" t="s">
        <v>1405</v>
      </c>
      <c r="P274" s="33" t="s">
        <v>5633</v>
      </c>
      <c r="Q274" s="33" t="s">
        <v>5634</v>
      </c>
    </row>
    <row r="275" ht="240.0" customHeight="1">
      <c r="A275" s="33">
        <v>271.0</v>
      </c>
      <c r="B275" s="33" t="s">
        <v>370</v>
      </c>
      <c r="C275" s="33" t="s">
        <v>3329</v>
      </c>
      <c r="D275" s="33" t="s">
        <v>456</v>
      </c>
      <c r="E275" s="33" t="s">
        <v>1902</v>
      </c>
      <c r="F275" s="33" t="s">
        <v>3357</v>
      </c>
      <c r="G275" s="33" t="s">
        <v>3376</v>
      </c>
      <c r="H275" s="33" t="s">
        <v>3378</v>
      </c>
      <c r="I275" s="34" t="s">
        <v>5669</v>
      </c>
      <c r="J275" s="33" t="s">
        <v>3399</v>
      </c>
      <c r="K275" s="33" t="s">
        <v>2136</v>
      </c>
      <c r="L275" s="35">
        <v>60.0</v>
      </c>
      <c r="M275" s="33" t="s">
        <v>1332</v>
      </c>
      <c r="N275" s="33" t="s">
        <v>5684</v>
      </c>
      <c r="O275" s="33" t="s">
        <v>1339</v>
      </c>
      <c r="P275" s="33" t="s">
        <v>1340</v>
      </c>
      <c r="Q275" s="33" t="s">
        <v>1342</v>
      </c>
    </row>
    <row r="276" ht="94.5" customHeight="1">
      <c r="A276" s="33">
        <v>272.0</v>
      </c>
      <c r="B276" s="33" t="s">
        <v>581</v>
      </c>
      <c r="C276" s="33" t="s">
        <v>5689</v>
      </c>
      <c r="D276" s="33" t="s">
        <v>585</v>
      </c>
      <c r="E276" s="33" t="s">
        <v>1902</v>
      </c>
      <c r="F276" s="33" t="s">
        <v>5693</v>
      </c>
      <c r="G276" s="33" t="s">
        <v>5695</v>
      </c>
      <c r="H276" s="33" t="s">
        <v>2130</v>
      </c>
      <c r="I276" s="34" t="s">
        <v>5696</v>
      </c>
      <c r="J276" s="33" t="s">
        <v>4553</v>
      </c>
      <c r="K276" s="33" t="s">
        <v>4554</v>
      </c>
      <c r="L276" s="35">
        <v>37.0</v>
      </c>
      <c r="M276" s="33" t="s">
        <v>1437</v>
      </c>
      <c r="N276" s="33" t="s">
        <v>5699</v>
      </c>
      <c r="O276" s="33" t="s">
        <v>1405</v>
      </c>
      <c r="P276" s="33" t="s">
        <v>5689</v>
      </c>
      <c r="Q276" s="33" t="s">
        <v>1355</v>
      </c>
    </row>
    <row r="277" ht="94.5" customHeight="1">
      <c r="A277" s="33">
        <v>273.0</v>
      </c>
      <c r="B277" s="33" t="s">
        <v>601</v>
      </c>
      <c r="C277" s="33" t="s">
        <v>5706</v>
      </c>
      <c r="D277" s="33" t="s">
        <v>602</v>
      </c>
      <c r="E277" s="33" t="s">
        <v>1902</v>
      </c>
      <c r="F277" s="33" t="s">
        <v>5710</v>
      </c>
      <c r="G277" s="33" t="s">
        <v>5712</v>
      </c>
      <c r="H277" s="33" t="s">
        <v>2130</v>
      </c>
      <c r="I277" s="34" t="s">
        <v>5713</v>
      </c>
      <c r="J277" s="33" t="s">
        <v>5718</v>
      </c>
      <c r="K277" s="33" t="s">
        <v>5719</v>
      </c>
      <c r="L277" s="35">
        <v>37.0</v>
      </c>
      <c r="M277" s="33" t="s">
        <v>1437</v>
      </c>
      <c r="N277" s="33" t="s">
        <v>5721</v>
      </c>
      <c r="O277" s="33" t="s">
        <v>1405</v>
      </c>
      <c r="P277" s="33" t="s">
        <v>5706</v>
      </c>
      <c r="Q277" s="33" t="s">
        <v>1355</v>
      </c>
    </row>
    <row r="278" ht="94.5" customHeight="1">
      <c r="A278" s="33">
        <v>274.0</v>
      </c>
      <c r="B278" s="33" t="s">
        <v>643</v>
      </c>
      <c r="C278" s="33" t="s">
        <v>5726</v>
      </c>
      <c r="D278" s="33" t="s">
        <v>645</v>
      </c>
      <c r="E278" s="33" t="s">
        <v>1902</v>
      </c>
      <c r="F278" s="33" t="s">
        <v>2404</v>
      </c>
      <c r="G278" s="33" t="s">
        <v>646</v>
      </c>
      <c r="H278" s="33" t="s">
        <v>2130</v>
      </c>
      <c r="I278" s="34" t="s">
        <v>5731</v>
      </c>
      <c r="J278" s="33" t="s">
        <v>651</v>
      </c>
      <c r="K278" s="33" t="s">
        <v>2136</v>
      </c>
      <c r="L278" s="35">
        <v>37.0</v>
      </c>
      <c r="M278" s="33" t="s">
        <v>1437</v>
      </c>
      <c r="N278" s="33" t="s">
        <v>2387</v>
      </c>
      <c r="O278" s="33" t="s">
        <v>1405</v>
      </c>
      <c r="P278" s="33" t="s">
        <v>5732</v>
      </c>
      <c r="Q278" s="33" t="s">
        <v>5733</v>
      </c>
    </row>
    <row r="279" ht="94.5" customHeight="1">
      <c r="A279" s="33">
        <v>275.0</v>
      </c>
      <c r="B279" s="33" t="s">
        <v>652</v>
      </c>
      <c r="C279" s="33" t="s">
        <v>5734</v>
      </c>
      <c r="D279" s="33" t="s">
        <v>653</v>
      </c>
      <c r="E279" s="33" t="s">
        <v>1902</v>
      </c>
      <c r="F279" s="33" t="s">
        <v>2404</v>
      </c>
      <c r="G279" s="33" t="s">
        <v>655</v>
      </c>
      <c r="H279" s="33" t="s">
        <v>2130</v>
      </c>
      <c r="I279" s="34" t="s">
        <v>5737</v>
      </c>
      <c r="J279" s="33" t="s">
        <v>661</v>
      </c>
      <c r="K279" s="33" t="s">
        <v>2136</v>
      </c>
      <c r="L279" s="35">
        <v>37.0</v>
      </c>
      <c r="M279" s="33" t="s">
        <v>1437</v>
      </c>
      <c r="N279" s="33" t="s">
        <v>2387</v>
      </c>
      <c r="O279" s="33" t="s">
        <v>1405</v>
      </c>
      <c r="P279" s="33" t="s">
        <v>5740</v>
      </c>
      <c r="Q279" s="33" t="s">
        <v>5741</v>
      </c>
    </row>
    <row r="280" ht="94.5" customHeight="1">
      <c r="A280" s="33">
        <v>276.0</v>
      </c>
      <c r="B280" s="33" t="s">
        <v>662</v>
      </c>
      <c r="C280" s="33" t="s">
        <v>5743</v>
      </c>
      <c r="D280" s="33" t="s">
        <v>664</v>
      </c>
      <c r="E280" s="33" t="s">
        <v>1902</v>
      </c>
      <c r="F280" s="33" t="s">
        <v>2360</v>
      </c>
      <c r="G280" s="33" t="s">
        <v>666</v>
      </c>
      <c r="H280" s="33" t="s">
        <v>2130</v>
      </c>
      <c r="I280" s="34" t="s">
        <v>5747</v>
      </c>
      <c r="J280" s="33" t="s">
        <v>669</v>
      </c>
      <c r="K280" s="33" t="s">
        <v>2136</v>
      </c>
      <c r="L280" s="35">
        <v>37.0</v>
      </c>
      <c r="M280" s="33" t="s">
        <v>1437</v>
      </c>
      <c r="N280" s="33" t="s">
        <v>2387</v>
      </c>
      <c r="O280" s="33" t="s">
        <v>1405</v>
      </c>
      <c r="P280" s="33" t="s">
        <v>5751</v>
      </c>
      <c r="Q280" s="33" t="s">
        <v>5753</v>
      </c>
    </row>
    <row r="281" ht="94.5" customHeight="1">
      <c r="A281" s="33">
        <v>277.0</v>
      </c>
      <c r="B281" s="33" t="s">
        <v>670</v>
      </c>
      <c r="C281" s="33" t="s">
        <v>3797</v>
      </c>
      <c r="D281" s="33" t="s">
        <v>671</v>
      </c>
      <c r="E281" s="33" t="s">
        <v>1902</v>
      </c>
      <c r="F281" s="33" t="s">
        <v>5099</v>
      </c>
      <c r="G281" s="33" t="s">
        <v>5100</v>
      </c>
      <c r="H281" s="33" t="s">
        <v>2130</v>
      </c>
      <c r="I281" s="34" t="s">
        <v>5755</v>
      </c>
      <c r="J281" s="33" t="s">
        <v>5103</v>
      </c>
      <c r="K281" s="33" t="s">
        <v>2136</v>
      </c>
      <c r="L281" s="35">
        <v>37.0</v>
      </c>
      <c r="M281" s="33" t="s">
        <v>1437</v>
      </c>
      <c r="N281" s="33" t="s">
        <v>5758</v>
      </c>
      <c r="O281" s="33" t="s">
        <v>1405</v>
      </c>
      <c r="P281" s="33" t="s">
        <v>3797</v>
      </c>
      <c r="Q281" s="33" t="s">
        <v>1355</v>
      </c>
    </row>
    <row r="282" ht="94.5" customHeight="1">
      <c r="A282" s="33">
        <v>278.0</v>
      </c>
      <c r="B282" s="33" t="s">
        <v>571</v>
      </c>
      <c r="C282" s="33" t="s">
        <v>5759</v>
      </c>
      <c r="D282" s="33" t="s">
        <v>679</v>
      </c>
      <c r="E282" s="33" t="s">
        <v>1902</v>
      </c>
      <c r="F282" s="33" t="s">
        <v>2404</v>
      </c>
      <c r="G282" s="33" t="s">
        <v>567</v>
      </c>
      <c r="H282" s="33" t="s">
        <v>2130</v>
      </c>
      <c r="I282" s="34" t="s">
        <v>5762</v>
      </c>
      <c r="J282" s="33" t="s">
        <v>682</v>
      </c>
      <c r="K282" s="33" t="s">
        <v>2136</v>
      </c>
      <c r="L282" s="35">
        <v>37.0</v>
      </c>
      <c r="M282" s="33" t="s">
        <v>1437</v>
      </c>
      <c r="N282" s="33" t="s">
        <v>2387</v>
      </c>
      <c r="O282" s="33" t="s">
        <v>1405</v>
      </c>
      <c r="P282" s="33" t="s">
        <v>5759</v>
      </c>
      <c r="Q282" s="33" t="s">
        <v>1355</v>
      </c>
    </row>
    <row r="283" ht="94.5" customHeight="1">
      <c r="A283" s="33">
        <v>279.0</v>
      </c>
      <c r="B283" s="33" t="s">
        <v>684</v>
      </c>
      <c r="C283" s="33" t="s">
        <v>4453</v>
      </c>
      <c r="D283" s="33" t="s">
        <v>685</v>
      </c>
      <c r="E283" s="33" t="s">
        <v>1902</v>
      </c>
      <c r="F283" s="33" t="s">
        <v>4457</v>
      </c>
      <c r="G283" s="33" t="s">
        <v>4459</v>
      </c>
      <c r="H283" s="33" t="s">
        <v>2130</v>
      </c>
      <c r="I283" s="34" t="s">
        <v>5774</v>
      </c>
      <c r="J283" s="33" t="s">
        <v>4463</v>
      </c>
      <c r="K283" s="33" t="s">
        <v>2136</v>
      </c>
      <c r="L283" s="35">
        <v>45.0</v>
      </c>
      <c r="M283" s="33" t="s">
        <v>2616</v>
      </c>
      <c r="N283" s="33" t="s">
        <v>5778</v>
      </c>
      <c r="O283" s="33" t="s">
        <v>1405</v>
      </c>
      <c r="P283" s="33" t="s">
        <v>2620</v>
      </c>
      <c r="Q283" s="33" t="s">
        <v>2623</v>
      </c>
    </row>
    <row r="284" ht="102.0" customHeight="1">
      <c r="A284" s="33">
        <v>280.0</v>
      </c>
      <c r="B284" s="33" t="s">
        <v>699</v>
      </c>
      <c r="C284" s="33" t="s">
        <v>5786</v>
      </c>
      <c r="D284" s="33" t="s">
        <v>700</v>
      </c>
      <c r="E284" s="33" t="s">
        <v>1902</v>
      </c>
      <c r="F284" s="33" t="s">
        <v>5788</v>
      </c>
      <c r="G284" s="33" t="s">
        <v>5796</v>
      </c>
      <c r="H284" s="33" t="s">
        <v>2130</v>
      </c>
      <c r="I284" s="34" t="s">
        <v>5797</v>
      </c>
      <c r="J284" s="33" t="s">
        <v>5801</v>
      </c>
      <c r="K284" s="33" t="s">
        <v>4928</v>
      </c>
      <c r="L284" s="35">
        <v>50.0</v>
      </c>
      <c r="M284" s="33" t="s">
        <v>5802</v>
      </c>
      <c r="N284" s="33" t="s">
        <v>5805</v>
      </c>
      <c r="O284" s="33" t="s">
        <v>1405</v>
      </c>
      <c r="P284" s="33" t="s">
        <v>5806</v>
      </c>
      <c r="Q284" s="33" t="s">
        <v>5808</v>
      </c>
    </row>
    <row r="285" ht="94.5" customHeight="1">
      <c r="A285" s="33">
        <v>281.0</v>
      </c>
      <c r="B285" s="33" t="s">
        <v>720</v>
      </c>
      <c r="C285" s="33" t="s">
        <v>5810</v>
      </c>
      <c r="D285" s="33" t="s">
        <v>721</v>
      </c>
      <c r="E285" s="33" t="s">
        <v>1902</v>
      </c>
      <c r="F285" s="33" t="s">
        <v>2128</v>
      </c>
      <c r="G285" s="33" t="s">
        <v>722</v>
      </c>
      <c r="H285" s="33" t="s">
        <v>2130</v>
      </c>
      <c r="I285" s="34" t="s">
        <v>5815</v>
      </c>
      <c r="J285" s="33" t="s">
        <v>5817</v>
      </c>
      <c r="K285" s="33" t="s">
        <v>2136</v>
      </c>
      <c r="L285" s="35">
        <v>37.0</v>
      </c>
      <c r="M285" s="33" t="s">
        <v>1437</v>
      </c>
      <c r="N285" s="33" t="s">
        <v>2756</v>
      </c>
      <c r="O285" s="33" t="s">
        <v>1405</v>
      </c>
      <c r="P285" s="33" t="s">
        <v>5810</v>
      </c>
      <c r="Q285" s="33" t="s">
        <v>1355</v>
      </c>
    </row>
    <row r="286" ht="94.5" customHeight="1">
      <c r="A286" s="33">
        <v>282.0</v>
      </c>
      <c r="B286" s="33" t="s">
        <v>776</v>
      </c>
      <c r="C286" s="33" t="s">
        <v>5820</v>
      </c>
      <c r="D286" s="33" t="s">
        <v>778</v>
      </c>
      <c r="E286" s="33" t="s">
        <v>1902</v>
      </c>
      <c r="F286" s="33" t="s">
        <v>5821</v>
      </c>
      <c r="G286" s="33" t="s">
        <v>5827</v>
      </c>
      <c r="H286" s="33" t="s">
        <v>2130</v>
      </c>
      <c r="I286" s="34" t="s">
        <v>5830</v>
      </c>
      <c r="J286" s="33" t="s">
        <v>5832</v>
      </c>
      <c r="K286" s="33" t="s">
        <v>2136</v>
      </c>
      <c r="L286" s="35">
        <v>48.0</v>
      </c>
      <c r="M286" s="33" t="s">
        <v>2709</v>
      </c>
      <c r="N286" s="33" t="s">
        <v>2698</v>
      </c>
      <c r="O286" s="33" t="s">
        <v>2710</v>
      </c>
      <c r="P286" s="33" t="s">
        <v>2712</v>
      </c>
      <c r="Q286" s="33" t="s">
        <v>2713</v>
      </c>
    </row>
    <row r="287" ht="94.5" customHeight="1">
      <c r="A287" s="33">
        <v>283.0</v>
      </c>
      <c r="B287" s="33" t="s">
        <v>621</v>
      </c>
      <c r="C287" s="33" t="s">
        <v>5546</v>
      </c>
      <c r="D287" s="33" t="s">
        <v>868</v>
      </c>
      <c r="E287" s="33" t="s">
        <v>1902</v>
      </c>
      <c r="F287" s="33" t="s">
        <v>5835</v>
      </c>
      <c r="G287" s="33" t="s">
        <v>5837</v>
      </c>
      <c r="H287" s="33" t="s">
        <v>2130</v>
      </c>
      <c r="I287" s="34" t="s">
        <v>5838</v>
      </c>
      <c r="J287" s="33" t="s">
        <v>5840</v>
      </c>
      <c r="K287" s="33" t="s">
        <v>2136</v>
      </c>
      <c r="L287" s="35">
        <v>34.0</v>
      </c>
      <c r="M287" s="33" t="s">
        <v>1352</v>
      </c>
      <c r="N287" s="33" t="s">
        <v>34</v>
      </c>
      <c r="O287" s="33" t="s">
        <v>1353</v>
      </c>
      <c r="P287" s="33" t="s">
        <v>5546</v>
      </c>
      <c r="Q287" s="33" t="s">
        <v>1355</v>
      </c>
    </row>
    <row r="288" ht="94.5" customHeight="1">
      <c r="A288" s="33">
        <v>284.0</v>
      </c>
      <c r="B288" s="33" t="s">
        <v>897</v>
      </c>
      <c r="C288" s="33" t="s">
        <v>4257</v>
      </c>
      <c r="D288" s="33" t="s">
        <v>898</v>
      </c>
      <c r="E288" s="33" t="s">
        <v>1902</v>
      </c>
      <c r="F288" s="33" t="s">
        <v>5482</v>
      </c>
      <c r="G288" s="33" t="s">
        <v>1305</v>
      </c>
      <c r="H288" s="33" t="s">
        <v>2130</v>
      </c>
      <c r="I288" s="34" t="s">
        <v>5857</v>
      </c>
      <c r="J288" s="33" t="s">
        <v>5484</v>
      </c>
      <c r="K288" s="33" t="s">
        <v>2136</v>
      </c>
      <c r="L288" s="35">
        <v>42.0</v>
      </c>
      <c r="M288" s="33" t="s">
        <v>2245</v>
      </c>
      <c r="N288" s="33" t="s">
        <v>34</v>
      </c>
      <c r="O288" s="33" t="s">
        <v>1320</v>
      </c>
      <c r="P288" s="33" t="s">
        <v>4257</v>
      </c>
      <c r="Q288" s="33" t="s">
        <v>1355</v>
      </c>
    </row>
    <row r="289" ht="94.5" customHeight="1">
      <c r="A289" s="38">
        <v>285.0</v>
      </c>
      <c r="B289" s="38" t="s">
        <v>748</v>
      </c>
      <c r="C289" s="38" t="s">
        <v>5858</v>
      </c>
      <c r="D289" s="38" t="s">
        <v>770</v>
      </c>
      <c r="E289" s="38" t="s">
        <v>2195</v>
      </c>
      <c r="F289" s="38" t="s">
        <v>2924</v>
      </c>
      <c r="G289" s="38" t="s">
        <v>5862</v>
      </c>
      <c r="H289" s="38" t="s">
        <v>2926</v>
      </c>
      <c r="I289" s="39" t="s">
        <v>5866</v>
      </c>
      <c r="J289" s="38" t="s">
        <v>1316</v>
      </c>
      <c r="K289" s="38" t="s">
        <v>2136</v>
      </c>
      <c r="L289" s="40">
        <v>15.0</v>
      </c>
      <c r="M289" s="38" t="s">
        <v>1318</v>
      </c>
      <c r="N289" s="38" t="s">
        <v>1319</v>
      </c>
      <c r="O289" s="38" t="s">
        <v>1320</v>
      </c>
      <c r="P289" s="38" t="s">
        <v>1321</v>
      </c>
      <c r="Q289" s="38" t="s">
        <v>1322</v>
      </c>
    </row>
    <row r="290" ht="94.5" customHeight="1">
      <c r="A290" s="38">
        <v>286.0</v>
      </c>
      <c r="B290" s="38" t="s">
        <v>1721</v>
      </c>
      <c r="C290" s="38" t="s">
        <v>5875</v>
      </c>
      <c r="D290" s="38" t="s">
        <v>1722</v>
      </c>
      <c r="E290" s="38" t="s">
        <v>2195</v>
      </c>
      <c r="F290" s="38" t="s">
        <v>5876</v>
      </c>
      <c r="G290" s="38" t="s">
        <v>1736</v>
      </c>
      <c r="H290" s="38" t="s">
        <v>4474</v>
      </c>
      <c r="I290" s="39" t="s">
        <v>5880</v>
      </c>
      <c r="J290" s="38" t="s">
        <v>5887</v>
      </c>
      <c r="K290" s="38" t="s">
        <v>2136</v>
      </c>
      <c r="L290" s="40">
        <v>12.0</v>
      </c>
      <c r="M290" s="38" t="s">
        <v>1733</v>
      </c>
      <c r="N290" s="38" t="s">
        <v>1736</v>
      </c>
      <c r="O290" s="38" t="s">
        <v>1290</v>
      </c>
      <c r="P290" s="38" t="s">
        <v>1737</v>
      </c>
      <c r="Q290" s="38" t="s">
        <v>1739</v>
      </c>
    </row>
    <row r="291" ht="94.5" customHeight="1">
      <c r="A291" s="33">
        <v>287.0</v>
      </c>
      <c r="B291" s="33" t="s">
        <v>290</v>
      </c>
      <c r="C291" s="33" t="s">
        <v>5891</v>
      </c>
      <c r="D291" s="33" t="s">
        <v>291</v>
      </c>
      <c r="E291" s="33" t="s">
        <v>1902</v>
      </c>
      <c r="F291" s="33" t="s">
        <v>3214</v>
      </c>
      <c r="G291" s="33" t="s">
        <v>3051</v>
      </c>
      <c r="H291" s="33" t="s">
        <v>2130</v>
      </c>
      <c r="I291" s="34" t="s">
        <v>5894</v>
      </c>
      <c r="J291" s="33" t="s">
        <v>35</v>
      </c>
      <c r="K291" s="33" t="s">
        <v>2136</v>
      </c>
      <c r="L291" s="35">
        <v>15.0</v>
      </c>
      <c r="M291" s="33" t="s">
        <v>1399</v>
      </c>
      <c r="N291" s="33" t="s">
        <v>5897</v>
      </c>
      <c r="O291" s="33" t="s">
        <v>1405</v>
      </c>
      <c r="P291" s="33" t="s">
        <v>1407</v>
      </c>
      <c r="Q291" s="33" t="s">
        <v>1408</v>
      </c>
    </row>
    <row r="292" ht="94.5" customHeight="1">
      <c r="A292" s="33">
        <v>288.0</v>
      </c>
      <c r="B292" s="33" t="s">
        <v>308</v>
      </c>
      <c r="C292" s="33" t="s">
        <v>5901</v>
      </c>
      <c r="D292" s="33" t="s">
        <v>309</v>
      </c>
      <c r="E292" s="33" t="s">
        <v>1902</v>
      </c>
      <c r="F292" s="33" t="s">
        <v>3066</v>
      </c>
      <c r="G292" s="33" t="s">
        <v>5906</v>
      </c>
      <c r="H292" s="33" t="s">
        <v>2130</v>
      </c>
      <c r="I292" s="34" t="s">
        <v>5907</v>
      </c>
      <c r="J292" s="33" t="s">
        <v>80</v>
      </c>
      <c r="K292" s="33" t="s">
        <v>2136</v>
      </c>
      <c r="L292" s="35">
        <v>37.0</v>
      </c>
      <c r="M292" s="33" t="s">
        <v>1437</v>
      </c>
      <c r="N292" s="33" t="s">
        <v>2756</v>
      </c>
      <c r="O292" s="33" t="s">
        <v>1405</v>
      </c>
      <c r="P292" s="33" t="s">
        <v>5908</v>
      </c>
      <c r="Q292" s="33" t="s">
        <v>5909</v>
      </c>
    </row>
    <row r="293" ht="94.5" customHeight="1">
      <c r="A293" s="33">
        <v>289.0</v>
      </c>
      <c r="B293" s="33" t="s">
        <v>313</v>
      </c>
      <c r="C293" s="33" t="s">
        <v>5910</v>
      </c>
      <c r="D293" s="33" t="s">
        <v>314</v>
      </c>
      <c r="E293" s="33" t="s">
        <v>1902</v>
      </c>
      <c r="F293" s="33" t="s">
        <v>3066</v>
      </c>
      <c r="G293" s="33" t="s">
        <v>5912</v>
      </c>
      <c r="H293" s="33" t="s">
        <v>2130</v>
      </c>
      <c r="I293" s="34" t="s">
        <v>5914</v>
      </c>
      <c r="J293" s="33" t="s">
        <v>95</v>
      </c>
      <c r="K293" s="33" t="s">
        <v>2136</v>
      </c>
      <c r="L293" s="35">
        <v>37.0</v>
      </c>
      <c r="M293" s="33" t="s">
        <v>1437</v>
      </c>
      <c r="N293" s="33" t="s">
        <v>2756</v>
      </c>
      <c r="O293" s="33" t="s">
        <v>1405</v>
      </c>
      <c r="P293" s="33" t="s">
        <v>5915</v>
      </c>
      <c r="Q293" s="33" t="s">
        <v>5916</v>
      </c>
    </row>
    <row r="294" ht="94.5" customHeight="1">
      <c r="A294" s="38">
        <v>290.0</v>
      </c>
      <c r="B294" s="38" t="s">
        <v>316</v>
      </c>
      <c r="C294" s="38" t="s">
        <v>5917</v>
      </c>
      <c r="D294" s="38" t="s">
        <v>317</v>
      </c>
      <c r="E294" s="38" t="s">
        <v>2195</v>
      </c>
      <c r="F294" s="38" t="s">
        <v>5919</v>
      </c>
      <c r="G294" s="38" t="s">
        <v>5920</v>
      </c>
      <c r="H294" s="38" t="s">
        <v>2730</v>
      </c>
      <c r="I294" s="39" t="s">
        <v>5921</v>
      </c>
      <c r="J294" s="38" t="s">
        <v>107</v>
      </c>
      <c r="K294" s="38" t="s">
        <v>2136</v>
      </c>
      <c r="L294" s="40">
        <v>15.0</v>
      </c>
      <c r="M294" s="38" t="s">
        <v>5922</v>
      </c>
      <c r="N294" s="38" t="s">
        <v>2807</v>
      </c>
      <c r="O294" s="38" t="s">
        <v>2808</v>
      </c>
      <c r="P294" s="38" t="s">
        <v>5923</v>
      </c>
      <c r="Q294" s="38" t="s">
        <v>5924</v>
      </c>
    </row>
    <row r="295" ht="165.0" customHeight="1">
      <c r="A295" s="33">
        <v>291.0</v>
      </c>
      <c r="B295" s="33" t="s">
        <v>327</v>
      </c>
      <c r="C295" s="33" t="s">
        <v>2840</v>
      </c>
      <c r="D295" s="33" t="s">
        <v>328</v>
      </c>
      <c r="E295" s="33" t="s">
        <v>1902</v>
      </c>
      <c r="F295" s="33" t="s">
        <v>2843</v>
      </c>
      <c r="G295" s="33" t="s">
        <v>2848</v>
      </c>
      <c r="H295" s="33" t="s">
        <v>2849</v>
      </c>
      <c r="I295" s="34" t="s">
        <v>5933</v>
      </c>
      <c r="J295" s="33" t="s">
        <v>2851</v>
      </c>
      <c r="K295" s="33" t="s">
        <v>2136</v>
      </c>
      <c r="L295" s="35">
        <v>52.0</v>
      </c>
      <c r="M295" s="33" t="s">
        <v>2454</v>
      </c>
      <c r="N295" s="33" t="s">
        <v>2897</v>
      </c>
      <c r="O295" s="33" t="s">
        <v>2898</v>
      </c>
      <c r="P295" s="33" t="s">
        <v>2462</v>
      </c>
      <c r="Q295" s="33" t="s">
        <v>2464</v>
      </c>
    </row>
    <row r="296" ht="94.5" customHeight="1">
      <c r="A296" s="33">
        <v>292.0</v>
      </c>
      <c r="B296" s="33" t="s">
        <v>343</v>
      </c>
      <c r="C296" s="33" t="s">
        <v>5936</v>
      </c>
      <c r="D296" s="33" t="s">
        <v>345</v>
      </c>
      <c r="E296" s="33" t="s">
        <v>1902</v>
      </c>
      <c r="F296" s="33" t="s">
        <v>3138</v>
      </c>
      <c r="G296" s="33" t="s">
        <v>5938</v>
      </c>
      <c r="H296" s="33" t="s">
        <v>2130</v>
      </c>
      <c r="I296" s="34" t="s">
        <v>5939</v>
      </c>
      <c r="J296" s="33" t="s">
        <v>3246</v>
      </c>
      <c r="K296" s="33" t="s">
        <v>2136</v>
      </c>
      <c r="L296" s="35">
        <v>37.0</v>
      </c>
      <c r="M296" s="33" t="s">
        <v>1437</v>
      </c>
      <c r="N296" s="33" t="s">
        <v>2756</v>
      </c>
      <c r="O296" s="33" t="s">
        <v>1405</v>
      </c>
      <c r="P296" s="33" t="s">
        <v>5936</v>
      </c>
      <c r="Q296" s="33" t="s">
        <v>1355</v>
      </c>
    </row>
    <row r="297" ht="94.5" customHeight="1">
      <c r="A297" s="33">
        <v>293.0</v>
      </c>
      <c r="B297" s="33" t="s">
        <v>354</v>
      </c>
      <c r="C297" s="33" t="s">
        <v>2597</v>
      </c>
      <c r="D297" s="33" t="s">
        <v>355</v>
      </c>
      <c r="E297" s="33" t="s">
        <v>1902</v>
      </c>
      <c r="F297" s="33" t="s">
        <v>2607</v>
      </c>
      <c r="G297" s="33" t="s">
        <v>2615</v>
      </c>
      <c r="H297" s="33" t="s">
        <v>2130</v>
      </c>
      <c r="I297" s="34" t="s">
        <v>5959</v>
      </c>
      <c r="J297" s="33" t="s">
        <v>2630</v>
      </c>
      <c r="K297" s="33" t="s">
        <v>2136</v>
      </c>
      <c r="L297" s="35">
        <v>37.0</v>
      </c>
      <c r="M297" s="33" t="s">
        <v>1437</v>
      </c>
      <c r="N297" s="33" t="s">
        <v>2633</v>
      </c>
      <c r="O297" s="33" t="s">
        <v>1405</v>
      </c>
      <c r="P297" s="33" t="s">
        <v>2597</v>
      </c>
      <c r="Q297" s="33" t="s">
        <v>1355</v>
      </c>
    </row>
    <row r="298" ht="94.5" customHeight="1">
      <c r="A298" s="33">
        <v>294.0</v>
      </c>
      <c r="B298" s="33" t="s">
        <v>362</v>
      </c>
      <c r="C298" s="33" t="s">
        <v>5960</v>
      </c>
      <c r="D298" s="33" t="s">
        <v>363</v>
      </c>
      <c r="E298" s="33" t="s">
        <v>1902</v>
      </c>
      <c r="F298" s="33" t="s">
        <v>2128</v>
      </c>
      <c r="G298" s="33" t="s">
        <v>5962</v>
      </c>
      <c r="H298" s="33" t="s">
        <v>2130</v>
      </c>
      <c r="I298" s="34" t="s">
        <v>5963</v>
      </c>
      <c r="J298" s="33" t="s">
        <v>182</v>
      </c>
      <c r="K298" s="33" t="s">
        <v>2136</v>
      </c>
      <c r="L298" s="35">
        <v>37.0</v>
      </c>
      <c r="M298" s="33" t="s">
        <v>1437</v>
      </c>
      <c r="N298" s="33" t="s">
        <v>2756</v>
      </c>
      <c r="O298" s="33" t="s">
        <v>1405</v>
      </c>
      <c r="P298" s="33" t="s">
        <v>5960</v>
      </c>
      <c r="Q298" s="33" t="s">
        <v>1355</v>
      </c>
    </row>
    <row r="299" ht="94.5" customHeight="1">
      <c r="A299" s="33">
        <v>295.0</v>
      </c>
      <c r="B299" s="33" t="s">
        <v>384</v>
      </c>
      <c r="C299" s="33" t="s">
        <v>5969</v>
      </c>
      <c r="D299" s="33" t="s">
        <v>387</v>
      </c>
      <c r="E299" s="33" t="s">
        <v>1902</v>
      </c>
      <c r="F299" s="33" t="s">
        <v>2175</v>
      </c>
      <c r="G299" s="33" t="s">
        <v>5970</v>
      </c>
      <c r="H299" s="33" t="s">
        <v>2130</v>
      </c>
      <c r="I299" s="34" t="s">
        <v>5972</v>
      </c>
      <c r="J299" s="33" t="s">
        <v>324</v>
      </c>
      <c r="K299" s="33" t="s">
        <v>2136</v>
      </c>
      <c r="L299" s="35">
        <v>37.0</v>
      </c>
      <c r="M299" s="33" t="s">
        <v>1437</v>
      </c>
      <c r="N299" s="33" t="s">
        <v>2756</v>
      </c>
      <c r="O299" s="33" t="s">
        <v>1405</v>
      </c>
      <c r="P299" s="33" t="s">
        <v>5969</v>
      </c>
      <c r="Q299" s="33" t="s">
        <v>1355</v>
      </c>
    </row>
    <row r="300" ht="94.5" customHeight="1">
      <c r="A300" s="38">
        <v>296.0</v>
      </c>
      <c r="B300" s="38" t="s">
        <v>5974</v>
      </c>
      <c r="C300" s="38" t="s">
        <v>5975</v>
      </c>
      <c r="D300" s="38" t="s">
        <v>5976</v>
      </c>
      <c r="E300" s="38" t="s">
        <v>2195</v>
      </c>
      <c r="F300" s="38" t="s">
        <v>5977</v>
      </c>
      <c r="G300" s="38" t="s">
        <v>5978</v>
      </c>
      <c r="H300" s="38" t="s">
        <v>5979</v>
      </c>
      <c r="I300" s="39" t="s">
        <v>5980</v>
      </c>
      <c r="J300" s="38" t="s">
        <v>5981</v>
      </c>
      <c r="K300" s="38" t="s">
        <v>2136</v>
      </c>
      <c r="L300" s="40">
        <v>10.0</v>
      </c>
      <c r="M300" s="38" t="s">
        <v>5860</v>
      </c>
      <c r="N300" s="38" t="s">
        <v>5861</v>
      </c>
      <c r="O300" s="38" t="s">
        <v>1290</v>
      </c>
      <c r="P300" s="38" t="s">
        <v>5975</v>
      </c>
      <c r="Q300" s="38" t="s">
        <v>5864</v>
      </c>
    </row>
    <row r="301" ht="94.5" customHeight="1">
      <c r="A301" s="38">
        <v>297.0</v>
      </c>
      <c r="B301" s="38" t="s">
        <v>5982</v>
      </c>
      <c r="C301" s="38" t="s">
        <v>5975</v>
      </c>
      <c r="D301" s="38" t="s">
        <v>5983</v>
      </c>
      <c r="E301" s="38" t="s">
        <v>2195</v>
      </c>
      <c r="F301" s="38" t="s">
        <v>5977</v>
      </c>
      <c r="G301" s="38" t="s">
        <v>5984</v>
      </c>
      <c r="H301" s="38" t="s">
        <v>5979</v>
      </c>
      <c r="I301" s="39" t="s">
        <v>5986</v>
      </c>
      <c r="J301" s="38" t="s">
        <v>5987</v>
      </c>
      <c r="K301" s="38" t="s">
        <v>2136</v>
      </c>
      <c r="L301" s="40">
        <v>10.0</v>
      </c>
      <c r="M301" s="38" t="s">
        <v>5860</v>
      </c>
      <c r="N301" s="38" t="s">
        <v>5861</v>
      </c>
      <c r="O301" s="38" t="s">
        <v>1290</v>
      </c>
      <c r="P301" s="38" t="s">
        <v>5975</v>
      </c>
      <c r="Q301" s="38" t="s">
        <v>5864</v>
      </c>
    </row>
    <row r="302" ht="94.5" customHeight="1">
      <c r="A302" s="38">
        <v>298.0</v>
      </c>
      <c r="B302" s="38" t="s">
        <v>5990</v>
      </c>
      <c r="C302" s="38" t="s">
        <v>5991</v>
      </c>
      <c r="D302" s="38" t="s">
        <v>5992</v>
      </c>
      <c r="E302" s="38" t="s">
        <v>2195</v>
      </c>
      <c r="F302" s="38" t="s">
        <v>5977</v>
      </c>
      <c r="G302" s="38" t="s">
        <v>5993</v>
      </c>
      <c r="H302" s="38" t="s">
        <v>5979</v>
      </c>
      <c r="I302" s="39" t="s">
        <v>5994</v>
      </c>
      <c r="J302" s="38" t="s">
        <v>5995</v>
      </c>
      <c r="K302" s="38" t="s">
        <v>2136</v>
      </c>
      <c r="L302" s="40">
        <v>10.0</v>
      </c>
      <c r="M302" s="38" t="s">
        <v>5860</v>
      </c>
      <c r="N302" s="38" t="s">
        <v>5861</v>
      </c>
      <c r="O302" s="38" t="s">
        <v>1290</v>
      </c>
      <c r="P302" s="38" t="s">
        <v>5991</v>
      </c>
      <c r="Q302" s="38" t="s">
        <v>5864</v>
      </c>
    </row>
    <row r="303" ht="94.5" customHeight="1">
      <c r="A303" s="38">
        <v>299.0</v>
      </c>
      <c r="B303" s="38" t="s">
        <v>5996</v>
      </c>
      <c r="C303" s="38" t="s">
        <v>5991</v>
      </c>
      <c r="D303" s="38" t="s">
        <v>5997</v>
      </c>
      <c r="E303" s="38" t="s">
        <v>2195</v>
      </c>
      <c r="F303" s="38" t="s">
        <v>5977</v>
      </c>
      <c r="G303" s="38" t="s">
        <v>5998</v>
      </c>
      <c r="H303" s="38" t="s">
        <v>5979</v>
      </c>
      <c r="I303" s="39" t="s">
        <v>5999</v>
      </c>
      <c r="J303" s="38" t="s">
        <v>6000</v>
      </c>
      <c r="K303" s="38" t="s">
        <v>2136</v>
      </c>
      <c r="L303" s="40">
        <v>10.0</v>
      </c>
      <c r="M303" s="38" t="s">
        <v>5860</v>
      </c>
      <c r="N303" s="38" t="s">
        <v>5861</v>
      </c>
      <c r="O303" s="38" t="s">
        <v>1290</v>
      </c>
      <c r="P303" s="38" t="s">
        <v>5991</v>
      </c>
      <c r="Q303" s="38" t="s">
        <v>5864</v>
      </c>
    </row>
    <row r="304" ht="94.5" customHeight="1">
      <c r="A304" s="38">
        <v>300.0</v>
      </c>
      <c r="B304" s="38" t="s">
        <v>6001</v>
      </c>
      <c r="C304" s="38" t="s">
        <v>6002</v>
      </c>
      <c r="D304" s="38" t="s">
        <v>6003</v>
      </c>
      <c r="E304" s="38" t="s">
        <v>2195</v>
      </c>
      <c r="F304" s="38" t="s">
        <v>5977</v>
      </c>
      <c r="G304" s="38" t="s">
        <v>6004</v>
      </c>
      <c r="H304" s="38" t="s">
        <v>5979</v>
      </c>
      <c r="I304" s="39" t="s">
        <v>2117</v>
      </c>
      <c r="J304" s="38" t="s">
        <v>6005</v>
      </c>
      <c r="K304" s="38" t="s">
        <v>2136</v>
      </c>
      <c r="L304" s="40">
        <v>10.0</v>
      </c>
      <c r="M304" s="38" t="s">
        <v>5860</v>
      </c>
      <c r="N304" s="38" t="s">
        <v>5861</v>
      </c>
      <c r="O304" s="38" t="s">
        <v>1290</v>
      </c>
      <c r="P304" s="38" t="s">
        <v>6002</v>
      </c>
      <c r="Q304" s="38" t="s">
        <v>5864</v>
      </c>
    </row>
    <row r="305" ht="94.5" customHeight="1">
      <c r="A305" s="38">
        <v>301.0</v>
      </c>
      <c r="B305" s="38" t="s">
        <v>6006</v>
      </c>
      <c r="C305" s="38" t="s">
        <v>6002</v>
      </c>
      <c r="D305" s="38" t="s">
        <v>6007</v>
      </c>
      <c r="E305" s="38" t="s">
        <v>2195</v>
      </c>
      <c r="F305" s="38" t="s">
        <v>5977</v>
      </c>
      <c r="G305" s="38" t="s">
        <v>6008</v>
      </c>
      <c r="H305" s="38" t="s">
        <v>5979</v>
      </c>
      <c r="I305" s="39" t="s">
        <v>2117</v>
      </c>
      <c r="J305" s="38" t="s">
        <v>6009</v>
      </c>
      <c r="K305" s="38" t="s">
        <v>2136</v>
      </c>
      <c r="L305" s="40">
        <v>10.0</v>
      </c>
      <c r="M305" s="38" t="s">
        <v>5860</v>
      </c>
      <c r="N305" s="38" t="s">
        <v>5861</v>
      </c>
      <c r="O305" s="38" t="s">
        <v>1290</v>
      </c>
      <c r="P305" s="38" t="s">
        <v>6002</v>
      </c>
      <c r="Q305" s="38" t="s">
        <v>5864</v>
      </c>
    </row>
    <row r="306" ht="94.5" customHeight="1">
      <c r="A306" s="38">
        <v>302.0</v>
      </c>
      <c r="B306" s="38" t="s">
        <v>6010</v>
      </c>
      <c r="C306" s="38" t="s">
        <v>6002</v>
      </c>
      <c r="D306" s="38" t="s">
        <v>6011</v>
      </c>
      <c r="E306" s="38" t="s">
        <v>2195</v>
      </c>
      <c r="F306" s="38" t="s">
        <v>5977</v>
      </c>
      <c r="G306" s="38" t="s">
        <v>6012</v>
      </c>
      <c r="H306" s="38" t="s">
        <v>5979</v>
      </c>
      <c r="I306" s="39" t="s">
        <v>2117</v>
      </c>
      <c r="J306" s="38" t="s">
        <v>6013</v>
      </c>
      <c r="K306" s="38" t="s">
        <v>2136</v>
      </c>
      <c r="L306" s="40">
        <v>10.0</v>
      </c>
      <c r="M306" s="38" t="s">
        <v>5860</v>
      </c>
      <c r="N306" s="38" t="s">
        <v>5861</v>
      </c>
      <c r="O306" s="38" t="s">
        <v>1290</v>
      </c>
      <c r="P306" s="38" t="s">
        <v>6002</v>
      </c>
      <c r="Q306" s="38" t="s">
        <v>5864</v>
      </c>
    </row>
    <row r="307" ht="94.5" customHeight="1">
      <c r="A307" s="38">
        <v>303.0</v>
      </c>
      <c r="B307" s="38" t="s">
        <v>344</v>
      </c>
      <c r="C307" s="38" t="s">
        <v>6015</v>
      </c>
      <c r="D307" s="38" t="s">
        <v>346</v>
      </c>
      <c r="E307" s="38" t="s">
        <v>2195</v>
      </c>
      <c r="F307" s="38" t="s">
        <v>6016</v>
      </c>
      <c r="G307" s="38" t="s">
        <v>267</v>
      </c>
      <c r="H307" s="38" t="s">
        <v>2130</v>
      </c>
      <c r="I307" s="39" t="s">
        <v>6017</v>
      </c>
      <c r="J307" s="38" t="s">
        <v>350</v>
      </c>
      <c r="K307" s="38" t="s">
        <v>2136</v>
      </c>
      <c r="L307" s="40">
        <v>10.0</v>
      </c>
      <c r="M307" s="38" t="s">
        <v>5860</v>
      </c>
      <c r="N307" s="38" t="s">
        <v>5861</v>
      </c>
      <c r="O307" s="38" t="s">
        <v>1290</v>
      </c>
      <c r="P307" s="38" t="s">
        <v>6015</v>
      </c>
      <c r="Q307" s="38" t="s">
        <v>5864</v>
      </c>
    </row>
    <row r="308" ht="94.5" customHeight="1">
      <c r="A308" s="38">
        <v>304.0</v>
      </c>
      <c r="B308" s="38" t="s">
        <v>6019</v>
      </c>
      <c r="C308" s="38" t="s">
        <v>6020</v>
      </c>
      <c r="D308" s="38" t="s">
        <v>6021</v>
      </c>
      <c r="E308" s="38" t="s">
        <v>2195</v>
      </c>
      <c r="F308" s="38" t="s">
        <v>5977</v>
      </c>
      <c r="G308" s="38" t="s">
        <v>6022</v>
      </c>
      <c r="H308" s="38" t="s">
        <v>5979</v>
      </c>
      <c r="I308" s="39" t="s">
        <v>3279</v>
      </c>
      <c r="J308" s="38" t="s">
        <v>6023</v>
      </c>
      <c r="K308" s="38" t="s">
        <v>2136</v>
      </c>
      <c r="L308" s="40">
        <v>10.0</v>
      </c>
      <c r="M308" s="38" t="s">
        <v>5860</v>
      </c>
      <c r="N308" s="38" t="s">
        <v>5861</v>
      </c>
      <c r="O308" s="38" t="s">
        <v>1290</v>
      </c>
      <c r="P308" s="38" t="s">
        <v>6020</v>
      </c>
      <c r="Q308" s="38" t="s">
        <v>5864</v>
      </c>
    </row>
    <row r="309" ht="94.5" customHeight="1">
      <c r="A309" s="38">
        <v>305.0</v>
      </c>
      <c r="B309" s="38" t="s">
        <v>6024</v>
      </c>
      <c r="C309" s="38" t="s">
        <v>6025</v>
      </c>
      <c r="D309" s="38" t="s">
        <v>6026</v>
      </c>
      <c r="E309" s="38" t="s">
        <v>2195</v>
      </c>
      <c r="F309" s="38" t="s">
        <v>5977</v>
      </c>
      <c r="G309" s="38" t="s">
        <v>6027</v>
      </c>
      <c r="H309" s="38" t="s">
        <v>5979</v>
      </c>
      <c r="I309" s="39" t="s">
        <v>3427</v>
      </c>
      <c r="J309" s="38" t="s">
        <v>6028</v>
      </c>
      <c r="K309" s="38" t="s">
        <v>2136</v>
      </c>
      <c r="L309" s="40">
        <v>10.0</v>
      </c>
      <c r="M309" s="38" t="s">
        <v>5860</v>
      </c>
      <c r="N309" s="38" t="s">
        <v>5861</v>
      </c>
      <c r="O309" s="38" t="s">
        <v>1290</v>
      </c>
      <c r="P309" s="38" t="s">
        <v>6025</v>
      </c>
      <c r="Q309" s="38" t="s">
        <v>5864</v>
      </c>
    </row>
    <row r="310" ht="94.5" customHeight="1">
      <c r="A310" s="38">
        <v>306.0</v>
      </c>
      <c r="B310" s="38" t="s">
        <v>6031</v>
      </c>
      <c r="C310" s="38" t="s">
        <v>6033</v>
      </c>
      <c r="D310" s="38" t="s">
        <v>6034</v>
      </c>
      <c r="E310" s="38" t="s">
        <v>2195</v>
      </c>
      <c r="F310" s="38" t="s">
        <v>5977</v>
      </c>
      <c r="G310" s="38" t="s">
        <v>6035</v>
      </c>
      <c r="H310" s="38" t="s">
        <v>5979</v>
      </c>
      <c r="I310" s="39" t="s">
        <v>3579</v>
      </c>
      <c r="J310" s="38" t="s">
        <v>6036</v>
      </c>
      <c r="K310" s="38" t="s">
        <v>2136</v>
      </c>
      <c r="L310" s="40">
        <v>10.0</v>
      </c>
      <c r="M310" s="38" t="s">
        <v>5860</v>
      </c>
      <c r="N310" s="38" t="s">
        <v>5861</v>
      </c>
      <c r="O310" s="38" t="s">
        <v>1290</v>
      </c>
      <c r="P310" s="38" t="s">
        <v>6033</v>
      </c>
      <c r="Q310" s="38" t="s">
        <v>5864</v>
      </c>
    </row>
    <row r="311" ht="94.5" customHeight="1">
      <c r="A311" s="38">
        <v>307.0</v>
      </c>
      <c r="B311" s="38" t="s">
        <v>6037</v>
      </c>
      <c r="C311" s="38" t="s">
        <v>6038</v>
      </c>
      <c r="D311" s="38" t="s">
        <v>6039</v>
      </c>
      <c r="E311" s="38" t="s">
        <v>2195</v>
      </c>
      <c r="F311" s="38" t="s">
        <v>5977</v>
      </c>
      <c r="G311" s="38" t="s">
        <v>6040</v>
      </c>
      <c r="H311" s="38" t="s">
        <v>5979</v>
      </c>
      <c r="I311" s="39" t="s">
        <v>3637</v>
      </c>
      <c r="J311" s="38" t="s">
        <v>6041</v>
      </c>
      <c r="K311" s="38" t="s">
        <v>2136</v>
      </c>
      <c r="L311" s="40">
        <v>10.0</v>
      </c>
      <c r="M311" s="38" t="s">
        <v>5860</v>
      </c>
      <c r="N311" s="38" t="s">
        <v>5861</v>
      </c>
      <c r="O311" s="38" t="s">
        <v>1290</v>
      </c>
      <c r="P311" s="38" t="s">
        <v>6038</v>
      </c>
      <c r="Q311" s="38" t="s">
        <v>5864</v>
      </c>
    </row>
    <row r="312" ht="94.5" customHeight="1">
      <c r="A312" s="38">
        <v>308.0</v>
      </c>
      <c r="B312" s="38" t="s">
        <v>6042</v>
      </c>
      <c r="C312" s="38" t="s">
        <v>6043</v>
      </c>
      <c r="D312" s="38" t="s">
        <v>6044</v>
      </c>
      <c r="E312" s="38" t="s">
        <v>2195</v>
      </c>
      <c r="F312" s="38" t="s">
        <v>5977</v>
      </c>
      <c r="G312" s="38" t="s">
        <v>6045</v>
      </c>
      <c r="H312" s="38" t="s">
        <v>5979</v>
      </c>
      <c r="I312" s="39" t="s">
        <v>3654</v>
      </c>
      <c r="J312" s="38" t="s">
        <v>6046</v>
      </c>
      <c r="K312" s="38" t="s">
        <v>2136</v>
      </c>
      <c r="L312" s="40">
        <v>10.0</v>
      </c>
      <c r="M312" s="38" t="s">
        <v>5860</v>
      </c>
      <c r="N312" s="38" t="s">
        <v>5861</v>
      </c>
      <c r="O312" s="38" t="s">
        <v>1290</v>
      </c>
      <c r="P312" s="38" t="s">
        <v>6043</v>
      </c>
      <c r="Q312" s="38" t="s">
        <v>5864</v>
      </c>
    </row>
    <row r="313" ht="94.5" customHeight="1">
      <c r="A313" s="38">
        <v>309.0</v>
      </c>
      <c r="B313" s="38" t="s">
        <v>5846</v>
      </c>
      <c r="C313" s="38" t="s">
        <v>5863</v>
      </c>
      <c r="D313" s="38" t="s">
        <v>5848</v>
      </c>
      <c r="E313" s="38" t="s">
        <v>2195</v>
      </c>
      <c r="F313" s="38" t="s">
        <v>6016</v>
      </c>
      <c r="G313" s="38" t="s">
        <v>6047</v>
      </c>
      <c r="H313" s="38" t="s">
        <v>2130</v>
      </c>
      <c r="I313" s="39" t="s">
        <v>6049</v>
      </c>
      <c r="J313" s="38" t="s">
        <v>6050</v>
      </c>
      <c r="K313" s="38" t="s">
        <v>2136</v>
      </c>
      <c r="L313" s="40">
        <v>10.0</v>
      </c>
      <c r="M313" s="38" t="s">
        <v>5860</v>
      </c>
      <c r="N313" s="38" t="s">
        <v>5861</v>
      </c>
      <c r="O313" s="38" t="s">
        <v>1290</v>
      </c>
      <c r="P313" s="38" t="s">
        <v>5863</v>
      </c>
      <c r="Q313" s="38" t="s">
        <v>5864</v>
      </c>
    </row>
    <row r="314" ht="94.5" customHeight="1">
      <c r="A314" s="38">
        <v>310.0</v>
      </c>
      <c r="B314" s="38" t="s">
        <v>5865</v>
      </c>
      <c r="C314" s="38" t="s">
        <v>5879</v>
      </c>
      <c r="D314" s="38" t="s">
        <v>5867</v>
      </c>
      <c r="E314" s="38" t="s">
        <v>2195</v>
      </c>
      <c r="F314" s="38" t="s">
        <v>6016</v>
      </c>
      <c r="G314" s="38" t="s">
        <v>5869</v>
      </c>
      <c r="H314" s="38" t="s">
        <v>2130</v>
      </c>
      <c r="I314" s="39" t="s">
        <v>6051</v>
      </c>
      <c r="J314" s="38" t="s">
        <v>6052</v>
      </c>
      <c r="K314" s="38" t="s">
        <v>2136</v>
      </c>
      <c r="L314" s="40">
        <v>10.0</v>
      </c>
      <c r="M314" s="38" t="s">
        <v>5860</v>
      </c>
      <c r="N314" s="38" t="s">
        <v>5861</v>
      </c>
      <c r="O314" s="38" t="s">
        <v>1290</v>
      </c>
      <c r="P314" s="38" t="s">
        <v>5879</v>
      </c>
      <c r="Q314" s="38" t="s">
        <v>5864</v>
      </c>
    </row>
    <row r="315" ht="94.5" customHeight="1">
      <c r="A315" s="38">
        <v>311.0</v>
      </c>
      <c r="B315" s="38" t="s">
        <v>5881</v>
      </c>
      <c r="C315" s="38" t="s">
        <v>5895</v>
      </c>
      <c r="D315" s="38" t="s">
        <v>5882</v>
      </c>
      <c r="E315" s="38" t="s">
        <v>2195</v>
      </c>
      <c r="F315" s="38" t="s">
        <v>6016</v>
      </c>
      <c r="G315" s="38" t="s">
        <v>5885</v>
      </c>
      <c r="H315" s="38" t="s">
        <v>2130</v>
      </c>
      <c r="I315" s="39" t="s">
        <v>6055</v>
      </c>
      <c r="J315" s="38" t="s">
        <v>4348</v>
      </c>
      <c r="K315" s="38" t="s">
        <v>2136</v>
      </c>
      <c r="L315" s="40">
        <v>10.0</v>
      </c>
      <c r="M315" s="38" t="s">
        <v>5860</v>
      </c>
      <c r="N315" s="38" t="s">
        <v>5861</v>
      </c>
      <c r="O315" s="38" t="s">
        <v>1290</v>
      </c>
      <c r="P315" s="38" t="s">
        <v>5895</v>
      </c>
      <c r="Q315" s="38" t="s">
        <v>5864</v>
      </c>
    </row>
    <row r="316" ht="94.5" customHeight="1">
      <c r="A316" s="38">
        <v>312.0</v>
      </c>
      <c r="B316" s="38" t="s">
        <v>453</v>
      </c>
      <c r="C316" s="38" t="s">
        <v>6056</v>
      </c>
      <c r="D316" s="38" t="s">
        <v>455</v>
      </c>
      <c r="E316" s="38" t="s">
        <v>2195</v>
      </c>
      <c r="F316" s="38" t="s">
        <v>6016</v>
      </c>
      <c r="G316" s="38" t="s">
        <v>6057</v>
      </c>
      <c r="H316" s="38" t="s">
        <v>2130</v>
      </c>
      <c r="I316" s="39" t="s">
        <v>6058</v>
      </c>
      <c r="J316" s="38" t="s">
        <v>463</v>
      </c>
      <c r="K316" s="38" t="s">
        <v>2136</v>
      </c>
      <c r="L316" s="40">
        <v>10.0</v>
      </c>
      <c r="M316" s="38" t="s">
        <v>5860</v>
      </c>
      <c r="N316" s="38" t="s">
        <v>5861</v>
      </c>
      <c r="O316" s="38" t="s">
        <v>1290</v>
      </c>
      <c r="P316" s="38" t="s">
        <v>6056</v>
      </c>
      <c r="Q316" s="38" t="s">
        <v>5864</v>
      </c>
    </row>
    <row r="317" ht="94.5" customHeight="1">
      <c r="A317" s="38">
        <v>313.0</v>
      </c>
      <c r="B317" s="38" t="s">
        <v>394</v>
      </c>
      <c r="C317" s="38" t="s">
        <v>6062</v>
      </c>
      <c r="D317" s="38" t="s">
        <v>395</v>
      </c>
      <c r="E317" s="38" t="s">
        <v>2195</v>
      </c>
      <c r="F317" s="38" t="s">
        <v>6016</v>
      </c>
      <c r="G317" s="38" t="s">
        <v>6063</v>
      </c>
      <c r="H317" s="38" t="s">
        <v>2130</v>
      </c>
      <c r="I317" s="39" t="s">
        <v>6064</v>
      </c>
      <c r="J317" s="38" t="s">
        <v>344</v>
      </c>
      <c r="K317" s="38" t="s">
        <v>2136</v>
      </c>
      <c r="L317" s="40">
        <v>10.0</v>
      </c>
      <c r="M317" s="38" t="s">
        <v>5860</v>
      </c>
      <c r="N317" s="38" t="s">
        <v>5861</v>
      </c>
      <c r="O317" s="38" t="s">
        <v>1290</v>
      </c>
      <c r="P317" s="38" t="s">
        <v>6062</v>
      </c>
      <c r="Q317" s="38" t="s">
        <v>5864</v>
      </c>
    </row>
    <row r="318" ht="142.5" customHeight="1">
      <c r="A318" s="33">
        <v>314.0</v>
      </c>
      <c r="B318" s="33" t="s">
        <v>1777</v>
      </c>
      <c r="C318" s="33" t="s">
        <v>1807</v>
      </c>
      <c r="D318" s="33" t="s">
        <v>1779</v>
      </c>
      <c r="E318" s="33" t="s">
        <v>1902</v>
      </c>
      <c r="F318" s="33" t="s">
        <v>6065</v>
      </c>
      <c r="G318" s="33" t="s">
        <v>1803</v>
      </c>
      <c r="H318" s="33" t="s">
        <v>6066</v>
      </c>
      <c r="I318" s="33" t="s">
        <v>6067</v>
      </c>
      <c r="J318" s="33" t="s">
        <v>6068</v>
      </c>
      <c r="K318" s="33" t="s">
        <v>6069</v>
      </c>
      <c r="L318" s="35">
        <v>52.0</v>
      </c>
      <c r="M318" s="33" t="s">
        <v>1798</v>
      </c>
      <c r="N318" s="33" t="s">
        <v>1803</v>
      </c>
      <c r="O318" s="33" t="s">
        <v>1405</v>
      </c>
      <c r="P318" s="33" t="s">
        <v>1807</v>
      </c>
      <c r="Q318" s="33" t="s">
        <v>1810</v>
      </c>
    </row>
    <row r="319" ht="142.5" customHeight="1">
      <c r="A319" s="33">
        <v>315.0</v>
      </c>
      <c r="B319" s="33" t="s">
        <v>1818</v>
      </c>
      <c r="C319" s="33" t="s">
        <v>1838</v>
      </c>
      <c r="D319" s="33" t="s">
        <v>1820</v>
      </c>
      <c r="E319" s="33" t="s">
        <v>1902</v>
      </c>
      <c r="F319" s="33" t="s">
        <v>6070</v>
      </c>
      <c r="G319" s="33" t="s">
        <v>1836</v>
      </c>
      <c r="H319" s="33" t="s">
        <v>6071</v>
      </c>
      <c r="I319" s="33" t="s">
        <v>6072</v>
      </c>
      <c r="J319" s="33" t="s">
        <v>6073</v>
      </c>
      <c r="K319" s="33" t="s">
        <v>6069</v>
      </c>
      <c r="L319" s="35">
        <v>48.0</v>
      </c>
      <c r="M319" s="33" t="s">
        <v>1445</v>
      </c>
      <c r="N319" s="33" t="s">
        <v>1836</v>
      </c>
      <c r="O319" s="33" t="s">
        <v>1405</v>
      </c>
      <c r="P319" s="33" t="s">
        <v>1838</v>
      </c>
      <c r="Q319" s="33" t="s">
        <v>1451</v>
      </c>
    </row>
    <row r="320" ht="142.5" customHeight="1">
      <c r="A320" s="33">
        <v>316.0</v>
      </c>
      <c r="B320" s="33" t="s">
        <v>1840</v>
      </c>
      <c r="C320" s="33" t="s">
        <v>1855</v>
      </c>
      <c r="D320" s="33" t="s">
        <v>1842</v>
      </c>
      <c r="E320" s="33" t="s">
        <v>1902</v>
      </c>
      <c r="F320" s="33" t="s">
        <v>6070</v>
      </c>
      <c r="G320" s="33" t="s">
        <v>1852</v>
      </c>
      <c r="H320" s="33" t="s">
        <v>6071</v>
      </c>
      <c r="I320" s="33" t="s">
        <v>6074</v>
      </c>
      <c r="J320" s="33" t="s">
        <v>6075</v>
      </c>
      <c r="K320" s="33" t="s">
        <v>6069</v>
      </c>
      <c r="L320" s="35">
        <v>48.0</v>
      </c>
      <c r="M320" s="33" t="s">
        <v>1445</v>
      </c>
      <c r="N320" s="33" t="s">
        <v>1852</v>
      </c>
      <c r="O320" s="33" t="s">
        <v>1405</v>
      </c>
      <c r="P320" s="33" t="s">
        <v>1855</v>
      </c>
      <c r="Q320" s="33" t="s">
        <v>1451</v>
      </c>
    </row>
    <row r="321" ht="142.5" customHeight="1">
      <c r="A321" s="33">
        <v>317.0</v>
      </c>
      <c r="B321" s="33" t="s">
        <v>1856</v>
      </c>
      <c r="C321" s="33" t="s">
        <v>1872</v>
      </c>
      <c r="D321" s="33" t="s">
        <v>1857</v>
      </c>
      <c r="E321" s="33" t="s">
        <v>1902</v>
      </c>
      <c r="F321" s="33" t="s">
        <v>6065</v>
      </c>
      <c r="G321" s="33" t="s">
        <v>1860</v>
      </c>
      <c r="H321" s="33" t="s">
        <v>6076</v>
      </c>
      <c r="I321" s="33" t="s">
        <v>6077</v>
      </c>
      <c r="J321" s="33" t="s">
        <v>6078</v>
      </c>
      <c r="K321" s="33" t="s">
        <v>6069</v>
      </c>
      <c r="L321" s="35">
        <v>33.0</v>
      </c>
      <c r="M321" s="33" t="s">
        <v>1868</v>
      </c>
      <c r="N321" s="33" t="s">
        <v>1860</v>
      </c>
      <c r="O321" s="33" t="s">
        <v>1290</v>
      </c>
      <c r="P321" s="33" t="s">
        <v>1872</v>
      </c>
      <c r="Q321" s="33" t="s">
        <v>1874</v>
      </c>
    </row>
    <row r="322" ht="142.5" customHeight="1">
      <c r="A322" s="33">
        <v>318.0</v>
      </c>
      <c r="B322" s="33" t="s">
        <v>1875</v>
      </c>
      <c r="C322" s="33" t="s">
        <v>1882</v>
      </c>
      <c r="D322" s="33" t="s">
        <v>1876</v>
      </c>
      <c r="E322" s="33" t="s">
        <v>1902</v>
      </c>
      <c r="F322" s="33" t="s">
        <v>6080</v>
      </c>
      <c r="G322" s="33" t="s">
        <v>1878</v>
      </c>
      <c r="H322" s="33" t="s">
        <v>6081</v>
      </c>
      <c r="I322" s="33" t="s">
        <v>6082</v>
      </c>
      <c r="J322" s="33" t="s">
        <v>6083</v>
      </c>
      <c r="K322" s="33" t="s">
        <v>6069</v>
      </c>
      <c r="L322" s="35">
        <v>54.0</v>
      </c>
      <c r="M322" s="33" t="s">
        <v>1881</v>
      </c>
      <c r="N322" s="33" t="s">
        <v>1878</v>
      </c>
      <c r="O322" s="33" t="s">
        <v>1405</v>
      </c>
      <c r="P322" s="33" t="s">
        <v>1882</v>
      </c>
      <c r="Q322" s="33" t="s">
        <v>1883</v>
      </c>
    </row>
    <row r="323" ht="142.5" customHeight="1">
      <c r="A323" s="33">
        <v>319.0</v>
      </c>
      <c r="B323" s="33" t="s">
        <v>1884</v>
      </c>
      <c r="C323" s="33" t="s">
        <v>1896</v>
      </c>
      <c r="D323" s="33" t="s">
        <v>1885</v>
      </c>
      <c r="E323" s="33" t="s">
        <v>1902</v>
      </c>
      <c r="F323" s="33" t="s">
        <v>6080</v>
      </c>
      <c r="G323" s="33" t="s">
        <v>1890</v>
      </c>
      <c r="H323" s="33" t="s">
        <v>6085</v>
      </c>
      <c r="I323" s="33" t="s">
        <v>6086</v>
      </c>
      <c r="J323" s="33" t="s">
        <v>6087</v>
      </c>
      <c r="K323" s="33" t="s">
        <v>6069</v>
      </c>
      <c r="L323" s="35">
        <v>43.0</v>
      </c>
      <c r="M323" s="33" t="s">
        <v>1894</v>
      </c>
      <c r="N323" s="33" t="s">
        <v>1890</v>
      </c>
      <c r="O323" s="33" t="s">
        <v>1290</v>
      </c>
      <c r="P323" s="33" t="s">
        <v>1896</v>
      </c>
      <c r="Q323" s="33" t="s">
        <v>1897</v>
      </c>
    </row>
    <row r="324" ht="142.5" customHeight="1">
      <c r="A324" s="33">
        <v>320.0</v>
      </c>
      <c r="B324" s="33" t="s">
        <v>1924</v>
      </c>
      <c r="C324" s="33" t="s">
        <v>1937</v>
      </c>
      <c r="D324" s="33" t="s">
        <v>1925</v>
      </c>
      <c r="E324" s="33" t="s">
        <v>1902</v>
      </c>
      <c r="F324" s="33" t="s">
        <v>6088</v>
      </c>
      <c r="G324" s="33" t="s">
        <v>1929</v>
      </c>
      <c r="H324" s="33" t="s">
        <v>6091</v>
      </c>
      <c r="I324" s="33" t="s">
        <v>6093</v>
      </c>
      <c r="J324" s="33" t="s">
        <v>6094</v>
      </c>
      <c r="K324" s="33" t="s">
        <v>6069</v>
      </c>
      <c r="L324" s="35">
        <v>32.0</v>
      </c>
      <c r="M324" s="33" t="s">
        <v>1932</v>
      </c>
      <c r="N324" s="33" t="s">
        <v>1929</v>
      </c>
      <c r="O324" s="33" t="s">
        <v>1935</v>
      </c>
      <c r="P324" s="33" t="s">
        <v>1937</v>
      </c>
      <c r="Q324" s="33" t="s">
        <v>1938</v>
      </c>
    </row>
    <row r="325" ht="142.5" customHeight="1">
      <c r="A325" s="33">
        <v>321.0</v>
      </c>
      <c r="B325" s="33" t="s">
        <v>1939</v>
      </c>
      <c r="C325" s="33" t="s">
        <v>1946</v>
      </c>
      <c r="D325" s="33" t="s">
        <v>6096</v>
      </c>
      <c r="E325" s="33" t="s">
        <v>1902</v>
      </c>
      <c r="F325" s="33" t="s">
        <v>6097</v>
      </c>
      <c r="G325" s="33" t="s">
        <v>1949</v>
      </c>
      <c r="H325" s="33" t="s">
        <v>6098</v>
      </c>
      <c r="I325" s="33" t="s">
        <v>6099</v>
      </c>
      <c r="J325" s="33" t="s">
        <v>6100</v>
      </c>
      <c r="K325" s="33" t="s">
        <v>6101</v>
      </c>
      <c r="L325" s="35">
        <v>50.0</v>
      </c>
      <c r="M325" s="33" t="s">
        <v>1947</v>
      </c>
      <c r="N325" s="33" t="s">
        <v>1949</v>
      </c>
      <c r="O325" s="33" t="s">
        <v>1950</v>
      </c>
      <c r="P325" s="33" t="s">
        <v>1946</v>
      </c>
      <c r="Q325" s="33" t="s">
        <v>1952</v>
      </c>
    </row>
    <row r="326" ht="142.5" customHeight="1">
      <c r="A326" s="33">
        <v>322.0</v>
      </c>
      <c r="B326" s="33" t="s">
        <v>1954</v>
      </c>
      <c r="C326" s="33" t="s">
        <v>1960</v>
      </c>
      <c r="D326" s="33" t="s">
        <v>1955</v>
      </c>
      <c r="E326" s="33" t="s">
        <v>1902</v>
      </c>
      <c r="F326" s="33" t="s">
        <v>6065</v>
      </c>
      <c r="G326" s="33" t="s">
        <v>1958</v>
      </c>
      <c r="H326" s="33" t="s">
        <v>6102</v>
      </c>
      <c r="I326" s="33" t="s">
        <v>6103</v>
      </c>
      <c r="J326" s="33" t="s">
        <v>6104</v>
      </c>
      <c r="K326" s="33" t="s">
        <v>6069</v>
      </c>
      <c r="L326" s="35">
        <v>12.0</v>
      </c>
      <c r="M326" s="33" t="s">
        <v>1961</v>
      </c>
      <c r="N326" s="33" t="s">
        <v>1958</v>
      </c>
      <c r="O326" s="33" t="s">
        <v>1962</v>
      </c>
      <c r="P326" s="33" t="s">
        <v>1960</v>
      </c>
      <c r="Q326" s="33" t="s">
        <v>1963</v>
      </c>
    </row>
    <row r="327" ht="142.5" customHeight="1">
      <c r="A327" s="33">
        <v>323.0</v>
      </c>
      <c r="B327" s="33" t="s">
        <v>1964</v>
      </c>
      <c r="C327" s="33" t="s">
        <v>1969</v>
      </c>
      <c r="D327" s="33" t="s">
        <v>1965</v>
      </c>
      <c r="E327" s="33" t="s">
        <v>1902</v>
      </c>
      <c r="F327" s="33" t="s">
        <v>6080</v>
      </c>
      <c r="G327" s="33" t="s">
        <v>1971</v>
      </c>
      <c r="H327" s="33" t="s">
        <v>6106</v>
      </c>
      <c r="I327" s="33" t="s">
        <v>6107</v>
      </c>
      <c r="J327" s="33" t="s">
        <v>6108</v>
      </c>
      <c r="K327" s="33" t="s">
        <v>6069</v>
      </c>
      <c r="L327" s="35">
        <v>39.0</v>
      </c>
      <c r="M327" s="33" t="s">
        <v>1970</v>
      </c>
      <c r="N327" s="33" t="s">
        <v>1971</v>
      </c>
      <c r="O327" s="33" t="s">
        <v>1405</v>
      </c>
      <c r="P327" s="33" t="s">
        <v>1969</v>
      </c>
      <c r="Q327" s="33" t="s">
        <v>1973</v>
      </c>
    </row>
    <row r="328" ht="142.5" customHeight="1">
      <c r="A328" s="38">
        <v>324.0</v>
      </c>
      <c r="B328" s="38" t="s">
        <v>1561</v>
      </c>
      <c r="C328" s="38" t="s">
        <v>1570</v>
      </c>
      <c r="D328" s="38" t="s">
        <v>6109</v>
      </c>
      <c r="E328" s="38" t="s">
        <v>2195</v>
      </c>
      <c r="F328" s="38" t="s">
        <v>6110</v>
      </c>
      <c r="G328" s="38" t="s">
        <v>1576</v>
      </c>
      <c r="H328" s="38" t="s">
        <v>6111</v>
      </c>
      <c r="I328" s="38" t="s">
        <v>6112</v>
      </c>
      <c r="J328" s="38" t="s">
        <v>6113</v>
      </c>
      <c r="K328" s="38" t="s">
        <v>6101</v>
      </c>
      <c r="L328" s="40">
        <v>15.0</v>
      </c>
      <c r="M328" s="38" t="s">
        <v>1575</v>
      </c>
      <c r="N328" s="38" t="s">
        <v>1576</v>
      </c>
      <c r="O328" s="38" t="s">
        <v>1577</v>
      </c>
      <c r="P328" s="38" t="s">
        <v>1570</v>
      </c>
      <c r="Q328" s="38" t="s">
        <v>1573</v>
      </c>
    </row>
    <row r="329" ht="142.5" customHeight="1">
      <c r="A329" s="38">
        <v>325.0</v>
      </c>
      <c r="B329" s="38" t="s">
        <v>1580</v>
      </c>
      <c r="C329" s="38" t="s">
        <v>6115</v>
      </c>
      <c r="D329" s="38" t="s">
        <v>6116</v>
      </c>
      <c r="E329" s="38" t="s">
        <v>2195</v>
      </c>
      <c r="F329" s="38" t="s">
        <v>6118</v>
      </c>
      <c r="G329" s="38" t="s">
        <v>6119</v>
      </c>
      <c r="H329" s="38" t="s">
        <v>6120</v>
      </c>
      <c r="I329" s="38" t="s">
        <v>6121</v>
      </c>
      <c r="J329" s="38" t="s">
        <v>6122</v>
      </c>
      <c r="K329" s="38" t="s">
        <v>6101</v>
      </c>
      <c r="L329" s="40">
        <v>15.0</v>
      </c>
      <c r="M329" s="38" t="s">
        <v>6123</v>
      </c>
      <c r="N329" s="38" t="s">
        <v>6119</v>
      </c>
      <c r="O329" s="38" t="s">
        <v>6124</v>
      </c>
      <c r="P329" s="38" t="s">
        <v>6115</v>
      </c>
      <c r="Q329" s="38" t="s">
        <v>6125</v>
      </c>
    </row>
    <row r="330" ht="165.0" customHeight="1">
      <c r="A330" s="38">
        <v>326.0</v>
      </c>
      <c r="B330" s="38" t="s">
        <v>1596</v>
      </c>
      <c r="C330" s="38" t="s">
        <v>1603</v>
      </c>
      <c r="D330" s="38" t="s">
        <v>1597</v>
      </c>
      <c r="E330" s="38" t="s">
        <v>2195</v>
      </c>
      <c r="F330" s="38" t="s">
        <v>6127</v>
      </c>
      <c r="G330" s="38" t="s">
        <v>1611</v>
      </c>
      <c r="H330" s="38" t="s">
        <v>6130</v>
      </c>
      <c r="I330" s="38" t="s">
        <v>6131</v>
      </c>
      <c r="J330" s="38" t="s">
        <v>6133</v>
      </c>
      <c r="K330" s="38" t="s">
        <v>6134</v>
      </c>
      <c r="L330" s="40">
        <v>15.0</v>
      </c>
      <c r="M330" s="38" t="s">
        <v>6135</v>
      </c>
      <c r="N330" s="38" t="s">
        <v>1611</v>
      </c>
      <c r="O330" s="38" t="s">
        <v>1613</v>
      </c>
      <c r="P330" s="38" t="s">
        <v>1603</v>
      </c>
      <c r="Q330" s="38" t="s">
        <v>6136</v>
      </c>
    </row>
    <row r="331" ht="165.0" customHeight="1">
      <c r="A331" s="38">
        <v>327.0</v>
      </c>
      <c r="B331" s="38" t="s">
        <v>1621</v>
      </c>
      <c r="C331" s="38" t="s">
        <v>1626</v>
      </c>
      <c r="D331" s="38" t="s">
        <v>6137</v>
      </c>
      <c r="E331" s="38" t="s">
        <v>2195</v>
      </c>
      <c r="F331" s="38" t="s">
        <v>6138</v>
      </c>
      <c r="G331" s="38" t="s">
        <v>283</v>
      </c>
      <c r="H331" s="38" t="s">
        <v>6139</v>
      </c>
      <c r="I331" s="38" t="s">
        <v>6140</v>
      </c>
      <c r="J331" s="38" t="s">
        <v>6141</v>
      </c>
      <c r="K331" s="38" t="s">
        <v>6142</v>
      </c>
      <c r="L331" s="40">
        <v>15.0</v>
      </c>
      <c r="M331" s="38" t="s">
        <v>1630</v>
      </c>
      <c r="N331" s="38" t="s">
        <v>283</v>
      </c>
      <c r="O331" s="38" t="s">
        <v>1633</v>
      </c>
      <c r="P331" s="38" t="s">
        <v>1626</v>
      </c>
      <c r="Q331" s="38" t="s">
        <v>1629</v>
      </c>
    </row>
  </sheetData>
  <autoFilter ref="$A$4:$Q$329"/>
  <mergeCells count="6">
    <mergeCell ref="A1:D1"/>
    <mergeCell ref="E1:K1"/>
    <mergeCell ref="A2:D2"/>
    <mergeCell ref="E2:K2"/>
    <mergeCell ref="A3:D3"/>
    <mergeCell ref="E3:K3"/>
  </mergeCells>
  <hyperlinks>
    <hyperlink r:id="rId2" location="gid=214001003&amp;range=A6:T6" ref="I5"/>
    <hyperlink r:id="rId3" location="gid=214001001&amp;range=A4:V4" ref="I6"/>
    <hyperlink r:id="rId4" location="gid=214001001&amp;range=A11:AF11" ref="I7"/>
    <hyperlink r:id="rId5" location="gid=214001001&amp;range=A12:AF12" ref="I8"/>
    <hyperlink r:id="rId6" location="gid=1877766156&amp;range=A16:V16" ref="I9"/>
    <hyperlink r:id="rId7" location="gid=214001001&amp;range=A93:AF93" ref="I10"/>
    <hyperlink r:id="rId8" location="gid=214001001&amp;range=A160:AF160" ref="I11"/>
    <hyperlink r:id="rId9" location="gid=214001001&amp;range=A92:AF92" ref="I12"/>
    <hyperlink r:id="rId10" location="gid=214001001&amp;range=A159:AF159" ref="I13"/>
    <hyperlink r:id="rId11" location="gid=214001001&amp;range=A180:AF180" ref="I14"/>
    <hyperlink r:id="rId12" location="gid=214001001&amp;range=A13:AF13" ref="I15"/>
    <hyperlink r:id="rId13" location="gid=214001001&amp;range=A25:AF25" ref="I16"/>
    <hyperlink r:id="rId14" location="gid=214001001&amp;range=A24:AF24" ref="I17"/>
    <hyperlink r:id="rId15" location="gid=214001001&amp;range=A23:AF23" ref="I18"/>
    <hyperlink r:id="rId16" location="gid=214001001&amp;range=A91:AF91" ref="I19"/>
    <hyperlink r:id="rId17" location="gid=1242754826&amp;range=A5:V5" ref="I20"/>
    <hyperlink r:id="rId18" location="gid=1242754826&amp;range=A9:V9" ref="I21"/>
    <hyperlink r:id="rId19" location="gid=214001003&amp;range=A111:Z111" ref="I22"/>
    <hyperlink r:id="rId20" location="gid=1877766156&amp;range=A5:V5" ref="I23"/>
    <hyperlink r:id="rId21" location="gid=1877766156&amp;range=A6:V6" ref="I24"/>
    <hyperlink r:id="rId22" location="gid=1877766156&amp;range=A11:V11" ref="I25"/>
    <hyperlink r:id="rId23" location="gid=214001003&amp;range=A19:Z19" ref="I26"/>
    <hyperlink r:id="rId24" location="gid=214001001&amp;range=A153:AF153" ref="I27"/>
    <hyperlink r:id="rId25" location="gid=214001001&amp;range=A158:AF158" ref="I28"/>
    <hyperlink r:id="rId26" location="gid=1242754826&amp;range=A8:V8" ref="I29"/>
    <hyperlink r:id="rId27" location="gid=214001003&amp;range=A115:Z115" ref="I30"/>
    <hyperlink r:id="rId28" location="gid=214001003&amp;range=A116:Z116" ref="I31"/>
    <hyperlink r:id="rId29" location="gid=1877766156&amp;range=A20:V20" ref="I32"/>
    <hyperlink r:id="rId30" location="gid=1152106829&amp;range=A5:V5" ref="I33"/>
    <hyperlink r:id="rId31" location="gid=214001001&amp;range=A9:AF9" ref="I34"/>
    <hyperlink r:id="rId32" location="gid=214001001&amp;range=A6:AF6" ref="I35"/>
    <hyperlink r:id="rId33" location="gid=1242754826&amp;range=A6:V6" ref="I36"/>
    <hyperlink r:id="rId34" location="gid=214001001&amp;range=A7:AF7" ref="I37"/>
    <hyperlink r:id="rId35" location="gid=214001001&amp;range=A8:AF8" ref="I38"/>
    <hyperlink r:id="rId36" location="gid=214001001&amp;range=A31:AF31" ref="I39"/>
    <hyperlink r:id="rId37" location="gid=1877766156&amp;range=A7:V7" ref="I40"/>
    <hyperlink r:id="rId38" location="gid=214001003&amp;range=A13:Z13" ref="I41"/>
    <hyperlink r:id="rId39" location="gid=1395216284&amp;range=A20:V20" ref="I42"/>
    <hyperlink r:id="rId40" location="gid=214001001&amp;range=A18:AF18" ref="I43"/>
    <hyperlink r:id="rId41" location="gid=214001001&amp;range=A32:AF32" ref="I44"/>
    <hyperlink r:id="rId42" location="gid=214001003&amp;range=A29:Z29" ref="I45"/>
    <hyperlink r:id="rId43" location="gid=1877766156&amp;range=A8:V8" ref="I46"/>
    <hyperlink r:id="rId44" location="gid=214001001&amp;range=A128:AF128" ref="I47"/>
    <hyperlink r:id="rId45" location="gid=214001001&amp;range=A155:AF155" ref="I48"/>
    <hyperlink r:id="rId46" location="gid=214001003&amp;range=A39:Z39" ref="I49"/>
    <hyperlink r:id="rId47" location="gid=214001003&amp;range=A40:Z40" ref="I50"/>
    <hyperlink r:id="rId48" location="gid=214001001&amp;range=A10:AF10" ref="I51"/>
    <hyperlink r:id="rId49" location="gid=214001003&amp;range=A41:Z41" ref="I52"/>
    <hyperlink r:id="rId50" location="gid=214001003&amp;range=A42:Z42" ref="I53"/>
    <hyperlink r:id="rId51" location="gid=214001003&amp;range=A14:Z14" ref="I54"/>
    <hyperlink r:id="rId52" location="gid=214001003&amp;range=A43:Z43" ref="I55"/>
    <hyperlink r:id="rId53" location="gid=214001003&amp;range=A16:Z16" ref="I56"/>
    <hyperlink r:id="rId54" location="gid=214001001&amp;range=A164:AF164" ref="I57"/>
    <hyperlink r:id="rId55" location="gid=214001001&amp;range=A156:AF156" ref="I58"/>
    <hyperlink r:id="rId56" location="gid=214001001&amp;range=A154:AF154" ref="I59"/>
    <hyperlink r:id="rId57" location="gid=214001001&amp;range=A175:AF175" ref="I60"/>
    <hyperlink r:id="rId58" location="gid=214001001&amp;range=A157:AF157" ref="I61"/>
    <hyperlink r:id="rId59" location="gid=1242754826&amp;range=A4:V4" ref="I62"/>
    <hyperlink r:id="rId60" location="gid=1242754826&amp;range=A7:V7" ref="I63"/>
    <hyperlink r:id="rId61" location="gid=1242754826&amp;range=A10:V10" ref="I64"/>
    <hyperlink r:id="rId62" location="gid=1242754826&amp;range=A11:V11" ref="I65"/>
    <hyperlink r:id="rId63" location="gid=214001003&amp;range=A120:Z120" ref="I66"/>
    <hyperlink r:id="rId64" location="gid=214001003&amp;range=A121:Z121" ref="I67"/>
    <hyperlink r:id="rId65" location="gid=214001003&amp;range=A122:Z122" ref="I68"/>
    <hyperlink r:id="rId66" location="gid=1152106829&amp;range=A9:V9" ref="I69"/>
    <hyperlink r:id="rId67" location="gid=1877766156&amp;range=A4:V4" ref="I70"/>
    <hyperlink r:id="rId68" location="gid=1877766156&amp;range=A9:V9" ref="I71"/>
    <hyperlink r:id="rId69" location="gid=1877766156&amp;range=A12:V12" ref="I72"/>
    <hyperlink r:id="rId70" location="gid=1152106829&amp;range=A6:V6" ref="I73"/>
    <hyperlink r:id="rId71" location="gid=214001003&amp;range=A21:Z21" ref="I74"/>
    <hyperlink r:id="rId72" location="gid=1152106829&amp;range=A4:V4" ref="I75"/>
    <hyperlink r:id="rId73" location="gid=1152106829&amp;range=A7:V7" ref="I76"/>
    <hyperlink r:id="rId74" location="gid=214001001&amp;range=A146:AF146" ref="I77"/>
    <hyperlink r:id="rId75" location="gid=214001001&amp;range=A15:AF15" ref="I78"/>
    <hyperlink r:id="rId76" location="gid=214001003&amp;range=A124:Z124" ref="I79"/>
    <hyperlink r:id="rId77" location="gid=1877766156&amp;range=A18:V18" ref="I80"/>
    <hyperlink r:id="rId78" location="gid=214001001&amp;range=A70:AF70" ref="I81"/>
    <hyperlink r:id="rId79" location="gid=214001001&amp;range=A123:AF123" ref="I82"/>
    <hyperlink r:id="rId80" location="gid=214001001&amp;range=A124:AF124" ref="I83"/>
    <hyperlink r:id="rId81" location="gid=214001001&amp;range=A90:AF90" ref="I84"/>
    <hyperlink r:id="rId82" location="gid=214001001&amp;range=A16:AF16" ref="I85"/>
    <hyperlink r:id="rId83" location="gid=1877766156&amp;range=A17:V17" ref="I86"/>
    <hyperlink r:id="rId84" location="gid=1152106829&amp;range=A8:V8" ref="I87"/>
    <hyperlink r:id="rId85" location="gid=214001001&amp;range=A29:AF29" ref="I88"/>
    <hyperlink r:id="rId86" location="gid=214001001&amp;range=A94:AF94" ref="I89"/>
    <hyperlink r:id="rId87" location="gid=214001001&amp;range=A14:AF14" ref="I90"/>
    <hyperlink r:id="rId88" location="gid=214001003&amp;range=A128:Z128" ref="I91"/>
    <hyperlink r:id="rId89" location="gid=1242754826&amp;range=A14:V14" ref="I92"/>
    <hyperlink r:id="rId90" location="gid=1877766156&amp;range=A23:V23" ref="I93"/>
    <hyperlink r:id="rId91" location="gid=1395216284&amp;range=A29:V29" ref="I94"/>
    <hyperlink r:id="rId92" location="gid=214001001&amp;range=A125:AF125" ref="I95"/>
    <hyperlink r:id="rId93" location="gid=214001003&amp;range=A25:Z25" ref="I96"/>
    <hyperlink r:id="rId94" location="gid=214001003&amp;range=A47:Z47" ref="I97"/>
    <hyperlink r:id="rId95" location="gid=214001003&amp;range=A26:Z26" ref="I98"/>
    <hyperlink r:id="rId96" location="gid=214001003&amp;range=A220:Z220" ref="I99"/>
    <hyperlink r:id="rId97" location="gid=214001001&amp;range=A71:AF71" ref="I100"/>
    <hyperlink r:id="rId98" location="gid=214001001&amp;range=A72:AF72" ref="I101"/>
    <hyperlink r:id="rId99" location="gid=214001001&amp;range=A73:AF73" ref="I102"/>
    <hyperlink r:id="rId100" location="gid=214001001&amp;range=A74:AF74" ref="I103"/>
    <hyperlink r:id="rId101" location="gid=214001001&amp;range=A75:AF75" ref="I104"/>
    <hyperlink r:id="rId102" location="gid=214001001&amp;range=A76:AF76" ref="I105"/>
    <hyperlink r:id="rId103" location="gid=214001001&amp;range=A77:AF77" ref="I106"/>
    <hyperlink r:id="rId104" location="gid=214001001&amp;range=A126:AF126" ref="I107"/>
    <hyperlink r:id="rId105" location="gid=214001001&amp;range=A78:AF78" ref="I108"/>
    <hyperlink r:id="rId106" location="gid=214001001&amp;range=A127:AF127" ref="I109"/>
    <hyperlink r:id="rId107" location="gid=214001001&amp;range=A129:AF129" ref="I110"/>
    <hyperlink r:id="rId108" location="gid=214001001&amp;range=A130:AF130" ref="I111"/>
    <hyperlink r:id="rId109" location="gid=214001001&amp;range=A131:AF131" ref="I112"/>
    <hyperlink r:id="rId110" location="gid=214001001&amp;range=A132:AF132" ref="I113"/>
    <hyperlink r:id="rId111" location="gid=214001001&amp;range=A17:AF17" ref="I114"/>
    <hyperlink r:id="rId112" location="gid=214001001&amp;range=A162:AF162" ref="I115"/>
    <hyperlink r:id="rId113" location="gid=214001001&amp;range=A79:AF79" ref="I116"/>
    <hyperlink r:id="rId114" location="gid=214001001&amp;range=A80:AF80" ref="I117"/>
    <hyperlink r:id="rId115" location="gid=214001001&amp;range=A163:AF163" ref="I118"/>
    <hyperlink r:id="rId116" location="gid=214001001&amp;range=A81:AF81" ref="I119"/>
    <hyperlink r:id="rId117" location="gid=214001001&amp;range=A133:AF133" ref="I120"/>
    <hyperlink r:id="rId118" location="gid=214001001&amp;range=A134:AF134" ref="I121"/>
    <hyperlink r:id="rId119" location="gid=214001001&amp;range=A135:AF135" ref="I122"/>
    <hyperlink r:id="rId120" location="gid=214001001&amp;range=A136:AF136" ref="I123"/>
    <hyperlink r:id="rId121" location="gid=214001001&amp;range=A19:AF19" ref="I124"/>
    <hyperlink r:id="rId122" location="gid=214001001&amp;range=A165:AF165" ref="I125"/>
    <hyperlink r:id="rId123" location="gid=214001001&amp;range=A137:AF137" ref="I126"/>
    <hyperlink r:id="rId124" location="gid=214001001&amp;range=A138:AF138" ref="I127"/>
    <hyperlink r:id="rId125" location="gid=214001001&amp;range=A139:AF139" ref="I128"/>
    <hyperlink r:id="rId126" location="gid=214001001&amp;range=A140:AF140" ref="I129"/>
    <hyperlink r:id="rId127" location="gid=214001001&amp;range=A141:AF141" ref="I130"/>
    <hyperlink r:id="rId128" location="gid=214001001&amp;range=A142:AF142" ref="I131"/>
    <hyperlink r:id="rId129" location="gid=214001001&amp;range=A143:AF143" ref="I132"/>
    <hyperlink r:id="rId130" location="gid=214001001&amp;range=A144:AF144" ref="I133"/>
    <hyperlink r:id="rId131" location="gid=214001001&amp;range=A145:AF145" ref="I134"/>
    <hyperlink r:id="rId132" location="gid=214001001&amp;range=A166:AF166" ref="I135"/>
    <hyperlink r:id="rId133" location="gid=214001001&amp;range=A167:AF167" ref="I136"/>
    <hyperlink r:id="rId134" location="gid=214001001&amp;range=A82:AF82" ref="I137"/>
    <hyperlink r:id="rId135" location="gid=214001001&amp;range=A83:AF83" ref="I138"/>
    <hyperlink r:id="rId136" location="gid=214001001&amp;range=A84:AF84" ref="I139"/>
    <hyperlink r:id="rId137" location="gid=214001001&amp;range=A147:AF147" ref="I140"/>
    <hyperlink r:id="rId138" location="gid=214001001&amp;range=A148:AF148" ref="I141"/>
    <hyperlink r:id="rId139" location="gid=214001001&amp;range=A149:AF149" ref="I142"/>
    <hyperlink r:id="rId140" location="gid=214001001&amp;range=A150:AF150" ref="I143"/>
    <hyperlink r:id="rId141" location="gid=214001001&amp;range=A151:AF151" ref="I144"/>
    <hyperlink r:id="rId142" location="gid=214001001&amp;range=A152:AF152" ref="I145"/>
    <hyperlink r:id="rId143" location="gid=214001001&amp;range=A85:AF85" ref="I146"/>
    <hyperlink r:id="rId144" location="gid=214001001&amp;range=A86:AF86" ref="I147"/>
    <hyperlink r:id="rId145" location="gid=214001001&amp;range=A87:AF87" ref="I148"/>
    <hyperlink r:id="rId146" location="gid=214001001&amp;range=A88:AF88" ref="I149"/>
    <hyperlink r:id="rId147" location="gid=214001001&amp;range=A168:AF168" ref="I150"/>
    <hyperlink r:id="rId148" location="gid=214001001&amp;range=A169:AF169" ref="I151"/>
    <hyperlink r:id="rId149" location="gid=214001001&amp;range=A20:AF20" ref="I152"/>
    <hyperlink r:id="rId150" location="gid=214001001&amp;range=A170:AF170" ref="I153"/>
    <hyperlink r:id="rId151" location="gid=214001001&amp;range=A171:AF171" ref="I154"/>
    <hyperlink r:id="rId152" location="gid=214001001&amp;range=A172:AF172" ref="I155"/>
    <hyperlink r:id="rId153" location="gid=214001001&amp;range=A173:AF173" ref="I156"/>
    <hyperlink r:id="rId154" location="gid=214001001&amp;range=A179:AF179" ref="I157"/>
    <hyperlink r:id="rId155" location="gid=214001001&amp;range=A181:AF181" ref="I158"/>
    <hyperlink r:id="rId156" location="gid=214001001&amp;range=A89:AF89" ref="I159"/>
    <hyperlink r:id="rId157" location="gid=214001001&amp;range=A174:AF174" ref="I160"/>
    <hyperlink r:id="rId158" location="gid=214001001&amp;range=A21:AF21" ref="I161"/>
    <hyperlink r:id="rId159" location="gid=214001001&amp;range=A161:AF161" ref="I162"/>
    <hyperlink r:id="rId160" location="gid=214001001&amp;range=A95:AF95" ref="I163"/>
    <hyperlink r:id="rId161" location="gid=214001001&amp;range=A26:AF26" ref="I164"/>
    <hyperlink r:id="rId162" location="gid=214001001&amp;range=A22:AF22" ref="I165"/>
    <hyperlink r:id="rId163" location="gid=214001001&amp;range=A96:AF96" ref="I166"/>
    <hyperlink r:id="rId164" location="gid=214001001&amp;range=A28:AF28" ref="I167"/>
    <hyperlink r:id="rId165" location="gid=214001001&amp;range=A27:AF27" ref="I168"/>
    <hyperlink r:id="rId166" location="gid=214001001&amp;range=A97:AF97" ref="I169"/>
    <hyperlink r:id="rId167" location="gid=214001001&amp;range=A30:AF30" ref="I170"/>
    <hyperlink r:id="rId168" location="gid=214001001&amp;range=A99:AF99" ref="I171"/>
    <hyperlink r:id="rId169" location="gid=214001001&amp;range=A100:AF100" ref="I172"/>
    <hyperlink r:id="rId170" location="gid=214001001&amp;range=A33:AF33" ref="I173"/>
    <hyperlink r:id="rId171" location="gid=214001001&amp;range=A101:AF101" ref="I174"/>
    <hyperlink r:id="rId172" location="gid=1395216284&amp;range=A35:V35" ref="I175"/>
    <hyperlink r:id="rId173" location="gid=1395216284&amp;range=A21:V21" ref="I176"/>
    <hyperlink r:id="rId174" location="gid=1395216284&amp;range=A19:V19" ref="I177"/>
    <hyperlink r:id="rId175" location="gid=214001001&amp;range=A5:AF5" ref="I178"/>
    <hyperlink r:id="rId176" location="gid=1395216284&amp;range=A31:V31" ref="I179"/>
    <hyperlink r:id="rId177" location="gid=1395216284&amp;range=A23:V23" ref="I180"/>
    <hyperlink r:id="rId178" location="gid=214001003&amp;range=A168:Z168" ref="I181"/>
    <hyperlink r:id="rId179" location="gid=1242754826&amp;range=A15:V15" ref="I182"/>
    <hyperlink r:id="rId180" location="gid=1242754826&amp;range=A16:V16" ref="I183"/>
    <hyperlink r:id="rId181" location="gid=1242754826&amp;range=A17:V17" ref="I184"/>
    <hyperlink r:id="rId182" location="gid=1242754826&amp;range=A18:V18" ref="I185"/>
    <hyperlink r:id="rId183" location="gid=214001003&amp;range=A214:Z214" ref="I186"/>
    <hyperlink r:id="rId184" location="gid=214001003&amp;range=A169:Z169" ref="I187"/>
    <hyperlink r:id="rId185" location="gid=1395216284&amp;range=A26:V26" ref="I188"/>
    <hyperlink r:id="rId186" location="gid=1395216284&amp;range=A28:V28" ref="I189"/>
    <hyperlink r:id="rId187" location="gid=1395216284&amp;range=A27:V27" ref="I190"/>
    <hyperlink r:id="rId188" location="gid=214001003&amp;range=A170:Z170" ref="I191"/>
    <hyperlink r:id="rId189" location="gid=214001001&amp;range=A35:AF35" ref="I192"/>
    <hyperlink r:id="rId190" location="gid=214001001&amp;range=A111:AF111" ref="I193"/>
    <hyperlink r:id="rId191" location="gid=214001001&amp;range=A106:AF106" ref="I194"/>
    <hyperlink r:id="rId192" location="gid=214001001&amp;range=A98:AF98" ref="I195"/>
    <hyperlink r:id="rId193" location="gid=214001001&amp;range=A58:AF58" ref="I196"/>
    <hyperlink r:id="rId194" location="gid=214001001&amp;range=A37:AF37" ref="I197"/>
    <hyperlink r:id="rId195" location="gid=214001001&amp;range=A109:AF109" ref="I198"/>
    <hyperlink r:id="rId196" location="gid=214001001&amp;range=A64:AF64" ref="I199"/>
    <hyperlink r:id="rId197" location="gid=214001001&amp;range=A43:AF43" ref="I200"/>
    <hyperlink r:id="rId198" location="gid=214001001&amp;range=A110:AF110" ref="I201"/>
    <hyperlink r:id="rId199" location="gid=214001001&amp;range=A103:AF103" ref="I202"/>
    <hyperlink r:id="rId200" location="gid=214001001&amp;range=A119:AF119" ref="I203"/>
    <hyperlink r:id="rId201" location="gid=214001001&amp;range=A105:AF105" ref="I204"/>
    <hyperlink r:id="rId202" location="gid=214001001&amp;range=A38:AF38" ref="I205"/>
    <hyperlink r:id="rId203" location="gid=214001001&amp;range=A40:AF40" ref="I206"/>
    <hyperlink r:id="rId204" location="gid=214001001&amp;range=A116:AF116" ref="I207"/>
    <hyperlink r:id="rId205" location="gid=214001001&amp;range=A52:AF52" ref="I208"/>
    <hyperlink r:id="rId206" location="gid=214001001&amp;range=A104:AF104" ref="I209"/>
    <hyperlink r:id="rId207" location="gid=214001001&amp;range=A65:AF65" ref="I210"/>
    <hyperlink r:id="rId208" location="gid=214001001&amp;range=A122:AF122" ref="I211"/>
    <hyperlink r:id="rId209" location="gid=214001001&amp;range=A51:AF51" ref="I212"/>
    <hyperlink r:id="rId210" location="gid=214001001&amp;range=A67:AF67" ref="I213"/>
    <hyperlink r:id="rId211" location="gid=214001001&amp;range=A42:AF42" ref="I214"/>
    <hyperlink r:id="rId212" location="gid=214001001&amp;range=A54:AF54" ref="I215"/>
    <hyperlink r:id="rId213" location="gid=214001001&amp;range=A68:AF68" ref="I216"/>
    <hyperlink r:id="rId214" location="gid=214001001&amp;range=A114:AF114" ref="I217"/>
    <hyperlink r:id="rId215" location="gid=214001001&amp;range=A118:AF118" ref="I218"/>
    <hyperlink r:id="rId216" location="gid=214001001&amp;range=A113:AF113" ref="I219"/>
    <hyperlink r:id="rId217" location="gid=214001001&amp;range=A41:AF41" ref="I220"/>
    <hyperlink r:id="rId218" location="gid=214001001&amp;range=A102:AF102" ref="I221"/>
    <hyperlink r:id="rId219" location="gid=214001001&amp;range=A39:AF39" ref="I222"/>
    <hyperlink r:id="rId220" location="gid=214001001&amp;range=A120:AF120" ref="I223"/>
    <hyperlink r:id="rId221" location="gid=214001001&amp;range=A121:AF121" ref="I224"/>
    <hyperlink r:id="rId222" location="gid=214001001&amp;range=A36:AF36" ref="I225"/>
    <hyperlink r:id="rId223" location="gid=214001001&amp;range=A117:AF117" ref="I226"/>
    <hyperlink r:id="rId224" location="gid=214001001&amp;range=A62:AF62" ref="I227"/>
    <hyperlink r:id="rId225" location="gid=214001001&amp;range=A112:AF112" ref="I228"/>
    <hyperlink r:id="rId226" location="gid=214001001&amp;range=A56:AF56" ref="I229"/>
    <hyperlink r:id="rId227" location="gid=214001001&amp;range=A107:AF107" ref="I230"/>
    <hyperlink r:id="rId228" location="gid=214001001&amp;range=A50:AF50" ref="I231"/>
    <hyperlink r:id="rId229" location="gid=214001001&amp;range=A53:AF53" ref="I232"/>
    <hyperlink r:id="rId230" location="gid=214001001&amp;range=A115:AF115" ref="I233"/>
    <hyperlink r:id="rId231" location="gid=214001001&amp;range=A57:AF57" ref="I234"/>
    <hyperlink r:id="rId232" location="gid=214001001&amp;range=A63:AF63" ref="I235"/>
    <hyperlink r:id="rId233" location="gid=214001001&amp;range=A59:AF59" ref="I236"/>
    <hyperlink r:id="rId234" location="gid=214001001&amp;range=A47:AF47" ref="I237"/>
    <hyperlink r:id="rId235" location="gid=214001001&amp;range=A60:AF60" ref="I238"/>
    <hyperlink r:id="rId236" location="gid=214001001&amp;range=A108:AF108" ref="I239"/>
    <hyperlink r:id="rId237" location="gid=214001001&amp;range=A55:AF55" ref="I240"/>
    <hyperlink r:id="rId238" location="gid=214001001&amp;range=A45:AF45" ref="I241"/>
    <hyperlink r:id="rId239" location="gid=214001001&amp;range=A49:AF49" ref="I242"/>
    <hyperlink r:id="rId240" location="gid=214001001&amp;range=A44:AF44" ref="I243"/>
    <hyperlink r:id="rId241" location="gid=214001001&amp;range=A61:AF61" ref="I244"/>
    <hyperlink r:id="rId242" location="gid=214001001&amp;range=A69:AF69" ref="I245"/>
    <hyperlink r:id="rId243" location="gid=214001001&amp;range=A34:AF34" ref="I246"/>
    <hyperlink r:id="rId244" location="gid=214001001&amp;range=A46:AF46" ref="I247"/>
    <hyperlink r:id="rId245" location="gid=214001001&amp;range=A48:AF48" ref="I248"/>
    <hyperlink r:id="rId246" location="gid=214001001&amp;range=A66:AF66" ref="I249"/>
    <hyperlink r:id="rId247" location="gid=1395216284&amp;range=A33:V33" ref="I250"/>
    <hyperlink r:id="rId248" location="gid=1395216284&amp;range=A24:V24" ref="I251"/>
    <hyperlink r:id="rId249" location="gid=214001003&amp;range=A131:Z131" ref="I252"/>
    <hyperlink r:id="rId250" location="gid=214001003&amp;range=A132:Z132" ref="I253"/>
    <hyperlink r:id="rId251" location="gid=214001003&amp;range=A133:Z133" ref="I254"/>
    <hyperlink r:id="rId252" location="gid=214001003&amp;range=A134:Z134" ref="I255"/>
    <hyperlink r:id="rId253" location="gid=214001003&amp;range=A135:Z135" ref="I256"/>
    <hyperlink r:id="rId254" location="gid=214001003&amp;range=A136:Z136" ref="I257"/>
    <hyperlink r:id="rId255" location="gid=1152106829&amp;range=A10:V10" ref="I258"/>
    <hyperlink r:id="rId256" location="gid=1152106829&amp;range=A11:V11" ref="I259"/>
    <hyperlink r:id="rId257" location="gid=1242754826&amp;range=A12:V12" ref="I260"/>
    <hyperlink r:id="rId258" location="gid=1242754826&amp;range=A13:V13" ref="I261"/>
    <hyperlink r:id="rId259" location="gid=1242754826&amp;range=A19:V19" ref="I262"/>
    <hyperlink r:id="rId260" location="gid=1242754826&amp;range=A21:V21" ref="I263"/>
    <hyperlink r:id="rId261" location="gid=1242754826&amp;range=A22:V22" ref="I264"/>
    <hyperlink r:id="rId262" location="gid=1242754826&amp;range=A23:V23" ref="I265"/>
    <hyperlink r:id="rId263" location="gid=1242754826&amp;range=A24:V24" ref="I266"/>
    <hyperlink r:id="rId264" location="gid=1242754826&amp;range=A25:V25" ref="I267"/>
    <hyperlink r:id="rId265" location="gid=1395216284&amp;range=A25:V25" ref="I268"/>
    <hyperlink r:id="rId266" location="gid=1395216284&amp;range=A22:V22" ref="I269"/>
    <hyperlink r:id="rId267" location="gid=1395216284&amp;range=A30:V30" ref="I270"/>
    <hyperlink r:id="rId268" location="gid=1395216284&amp;range=A34:V34" ref="I271"/>
    <hyperlink r:id="rId269" location="gid=1877766156&amp;range=A10:V10" ref="I272"/>
    <hyperlink r:id="rId270" location="gid=1877766156&amp;range=A14:V14" ref="I273"/>
    <hyperlink r:id="rId271" location="gid=1877766156&amp;range=A15:V15" ref="I274"/>
    <hyperlink r:id="rId272" location="gid=1877766156&amp;range=A19:V19" ref="I275"/>
    <hyperlink r:id="rId273" location="gid=1877766156&amp;range=A21:V21" ref="I276"/>
    <hyperlink r:id="rId274" location="gid=1877766156&amp;range=A22:V22" ref="I277"/>
    <hyperlink r:id="rId275" location="gid=1877766156&amp;range=A24:V24" ref="I278"/>
    <hyperlink r:id="rId276" location="gid=1877766156&amp;range=A25:V25" ref="I279"/>
    <hyperlink r:id="rId277" location="gid=1877766156&amp;range=A26:V26" ref="I280"/>
    <hyperlink r:id="rId278" location="gid=1877766156&amp;range=A27:V27" ref="I281"/>
    <hyperlink r:id="rId279" location="gid=1877766156&amp;range=A28:V28" ref="I282"/>
    <hyperlink r:id="rId280" location="gid=1877766156&amp;range=A29:V29" ref="I283"/>
    <hyperlink r:id="rId281" location="gid=1877766156&amp;range=A30:V30" ref="I284"/>
    <hyperlink r:id="rId282" location="gid=1877766156&amp;range=A31:V31" ref="I285"/>
    <hyperlink r:id="rId283" location="gid=214001003&amp;range=A30:Z30" ref="I286"/>
    <hyperlink r:id="rId284" location="gid=214001003&amp;range=A193:Z193" ref="I287"/>
    <hyperlink r:id="rId285" location="gid=214001003&amp;range=A109:Z109" ref="I288"/>
    <hyperlink r:id="rId286" location="gid=214001003&amp;range=A110:Z110" ref="I289"/>
    <hyperlink r:id="rId287" location="gid=1395216284&amp;range=A32:V32" ref="I290"/>
    <hyperlink r:id="rId288" location="gid=404576783&amp;range=A12:V12" ref="I291"/>
    <hyperlink r:id="rId289" location="gid=404576783&amp;range=A13:V13" ref="I292"/>
    <hyperlink r:id="rId290" location="gid=404576783&amp;range=A14:V14" ref="I293"/>
    <hyperlink r:id="rId291" location="gid=404576783&amp;range=A15:V15" ref="I294"/>
    <hyperlink r:id="rId292" location="gid=404576783&amp;range=A16:V16" ref="I295"/>
    <hyperlink r:id="rId293" location="gid=404576783&amp;range=A17:V17" ref="I296"/>
    <hyperlink r:id="rId294" location="gid=404576783&amp;range=A18:V18" ref="I297"/>
    <hyperlink r:id="rId295" location="gid=404576783&amp;range=A19:V19" ref="I298"/>
    <hyperlink r:id="rId296" location="gid=404576783&amp;range=A20:V20" ref="I299"/>
    <hyperlink r:id="rId297" location="gid=214001003&amp;range=A6:T6" ref="I300"/>
    <hyperlink r:id="rId298" location="gid=214001003&amp;range=A6:T6" ref="I301"/>
    <hyperlink r:id="rId299" location="gid=214001001&amp;range=A4:V4" ref="I302"/>
    <hyperlink r:id="rId300" location="gid=214001001&amp;range=A4:V4" ref="I303"/>
    <hyperlink r:id="rId301" location="gid=1877766156&amp;range=A16:V16" ref="I304"/>
    <hyperlink r:id="rId302" location="gid=1877766156&amp;range=A16:V16" ref="I305"/>
    <hyperlink r:id="rId303" location="gid=1877766156&amp;range=A16:V16" ref="I306"/>
    <hyperlink r:id="rId304" location="gid=1877766156&amp;range=A13:V13" ref="I307"/>
    <hyperlink r:id="rId305" location="gid=1152106829&amp;range=A6:V6" ref="I308"/>
    <hyperlink r:id="rId306" location="gid=1152106829&amp;range=A7:V7" ref="I309"/>
    <hyperlink r:id="rId307" location="gid=1152106829&amp;range=A8:V8" ref="I310"/>
    <hyperlink r:id="rId308" location="gid=1242754826&amp;range=A14:V14" ref="I311"/>
    <hyperlink r:id="rId309" location="gid=1395216284&amp;range=A29:V29" ref="I312"/>
    <hyperlink r:id="rId310" location="gid=214001001&amp;range=A176:AF176" ref="I313"/>
    <hyperlink r:id="rId311" location="gid=214001001&amp;range=A177:AF177" ref="I314"/>
    <hyperlink r:id="rId312" location="gid=214001001&amp;range=A178:AF178" ref="I315"/>
    <hyperlink r:id="rId313" location="gid=1242754826&amp;range=A20:V20" ref="I316"/>
    <hyperlink r:id="rId314" location="gid=404576783&amp;range=A21:V21" ref="I317"/>
  </hyperlinks>
  <drawing r:id="rId315"/>
  <legacyDrawing r:id="rId316"/>
</worksheet>
</file>