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fcda93f538c58/RohosGroup/PROPOSALS/6720 SW 98 St - Tunrkey Cons/"/>
    </mc:Choice>
  </mc:AlternateContent>
  <xr:revisionPtr revIDLastSave="72" documentId="13_ncr:1_{3C5EA2E8-D134-432E-A1AA-4C71B566FED5}" xr6:coauthVersionLast="47" xr6:coauthVersionMax="47" xr10:uidLastSave="{6C017B6C-969E-49EB-BD5C-0C2C0FD41BAB}"/>
  <bookViews>
    <workbookView xWindow="-108" yWindow="-108" windowWidth="23256" windowHeight="12576" firstSheet="1" xr2:uid="{00000000-000D-0000-FFFF-FFFF00000000}"/>
  </bookViews>
  <sheets>
    <sheet name="Takeoff " sheetId="1" r:id="rId1"/>
    <sheet name="resumen" sheetId="2" r:id="rId2"/>
  </sheets>
  <definedNames>
    <definedName name="_xlnm._FilterDatabase" localSheetId="0" hidden="1">'Takeoff '!$A$1:$O$34</definedName>
  </definedNames>
  <calcPr calcId="191028"/>
  <pivotCaches>
    <pivotCache cacheId="165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J5" i="2" s="1"/>
  <c r="H4" i="2"/>
  <c r="J4" i="2" s="1"/>
  <c r="F5" i="2"/>
  <c r="F4" i="2"/>
  <c r="N28" i="1"/>
  <c r="P28" i="1" s="1"/>
  <c r="M12" i="1"/>
  <c r="N12" i="1" s="1"/>
  <c r="P12" i="1" s="1"/>
  <c r="N13" i="1"/>
  <c r="P13" i="1" s="1"/>
  <c r="N14" i="1"/>
  <c r="P14" i="1" s="1"/>
  <c r="N15" i="1"/>
  <c r="P15" i="1" s="1"/>
  <c r="N16" i="1"/>
  <c r="P16" i="1" s="1"/>
  <c r="N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5" i="1"/>
  <c r="P5" i="1" s="1"/>
  <c r="N10" i="1"/>
  <c r="P10" i="1" s="1"/>
  <c r="N7" i="1"/>
  <c r="P7" i="1" s="1"/>
  <c r="N27" i="1"/>
  <c r="P27" i="1" s="1"/>
  <c r="P17" i="1"/>
  <c r="N11" i="1"/>
  <c r="P11" i="1" s="1"/>
  <c r="N9" i="1"/>
  <c r="P9" i="1" s="1"/>
  <c r="P8" i="1"/>
  <c r="N2" i="1"/>
  <c r="P2" i="1" s="1"/>
  <c r="N3" i="1"/>
  <c r="P3" i="1" s="1"/>
  <c r="N4" i="1"/>
  <c r="P4" i="1" s="1"/>
  <c r="N6" i="1"/>
  <c r="P6" i="1" s="1"/>
  <c r="N29" i="1"/>
  <c r="P29" i="1" s="1"/>
  <c r="N30" i="1"/>
  <c r="P30" i="1" s="1"/>
  <c r="N31" i="1"/>
  <c r="P31" i="1" s="1"/>
  <c r="N32" i="1"/>
  <c r="P32" i="1" s="1"/>
  <c r="P33" i="1"/>
  <c r="P34" i="1"/>
  <c r="H6" i="2" l="1"/>
  <c r="I5" i="2"/>
  <c r="J6" i="2"/>
  <c r="I4" i="2"/>
  <c r="I6" i="2"/>
  <c r="P35" i="1"/>
</calcChain>
</file>

<file path=xl/sharedStrings.xml><?xml version="1.0" encoding="utf-8"?>
<sst xmlns="http://schemas.openxmlformats.org/spreadsheetml/2006/main" count="342" uniqueCount="68">
  <si>
    <t>Project</t>
  </si>
  <si>
    <t>Location</t>
  </si>
  <si>
    <t>Service</t>
  </si>
  <si>
    <t>Floor</t>
  </si>
  <si>
    <t>Difficulty</t>
  </si>
  <si>
    <t xml:space="preserve">Scope of work </t>
  </si>
  <si>
    <t>Surface</t>
  </si>
  <si>
    <t>Material</t>
  </si>
  <si>
    <t>Design</t>
  </si>
  <si>
    <t>Texture</t>
  </si>
  <si>
    <t>Thickness</t>
  </si>
  <si>
    <t>Wall H (ft)</t>
  </si>
  <si>
    <t>Wall L (ft)</t>
  </si>
  <si>
    <t>Walls (SF)</t>
  </si>
  <si>
    <t>Ceiling (SF)</t>
  </si>
  <si>
    <t>Total SF</t>
  </si>
  <si>
    <t>6720_sw_98_st</t>
  </si>
  <si>
    <t>piencrest</t>
  </si>
  <si>
    <t>Stucco</t>
  </si>
  <si>
    <t xml:space="preserve">Property wall </t>
  </si>
  <si>
    <t>knee_walls</t>
  </si>
  <si>
    <t>cmu</t>
  </si>
  <si>
    <t>flat</t>
  </si>
  <si>
    <t>smooth</t>
  </si>
  <si>
    <t>5/8"</t>
  </si>
  <si>
    <t>Cabana East elevation</t>
  </si>
  <si>
    <t>walls</t>
  </si>
  <si>
    <t>Cabana East elevation parapet</t>
  </si>
  <si>
    <t>Cabana North elevation</t>
  </si>
  <si>
    <t>Cabana South elevation</t>
  </si>
  <si>
    <t>Cabana West elevation</t>
  </si>
  <si>
    <t>glass_wall</t>
  </si>
  <si>
    <t xml:space="preserve">Cabana soffits </t>
  </si>
  <si>
    <t>soffit_overhang</t>
  </si>
  <si>
    <t>metal_lath</t>
  </si>
  <si>
    <t>n/a</t>
  </si>
  <si>
    <t>House East elevation planters</t>
  </si>
  <si>
    <t>House East elevation walls</t>
  </si>
  <si>
    <t>House East elevation parapet</t>
  </si>
  <si>
    <t>House East elevation decorative beams</t>
  </si>
  <si>
    <t>beams</t>
  </si>
  <si>
    <t>concrete</t>
  </si>
  <si>
    <t>House East elevation covered entry beams</t>
  </si>
  <si>
    <t xml:space="preserve">House East elevation parapet </t>
  </si>
  <si>
    <t>Houes West elevation walls</t>
  </si>
  <si>
    <t>House West elevation parapet</t>
  </si>
  <si>
    <t xml:space="preserve">Houes West elevation Pool loggia beams </t>
  </si>
  <si>
    <t xml:space="preserve">Houes West elevation decorative beams </t>
  </si>
  <si>
    <t>House West elevation walls</t>
  </si>
  <si>
    <t>House North elevation planters</t>
  </si>
  <si>
    <t>House North elevation walls</t>
  </si>
  <si>
    <t xml:space="preserve">House North elevation parapet </t>
  </si>
  <si>
    <t>House North elevation decorative beams</t>
  </si>
  <si>
    <t>House South elevation walls</t>
  </si>
  <si>
    <t>House South elevation parapet</t>
  </si>
  <si>
    <t>House South elevation decorative beams</t>
  </si>
  <si>
    <t>House soffits</t>
  </si>
  <si>
    <t>Total</t>
  </si>
  <si>
    <t xml:space="preserve">Notas: </t>
  </si>
  <si>
    <t>Se excluye diseños en stucco</t>
  </si>
  <si>
    <t>Se excluye cualquier superficie no especificada en planos</t>
  </si>
  <si>
    <t>Sum of Total SF</t>
  </si>
  <si>
    <t>yards</t>
  </si>
  <si>
    <t>price</t>
  </si>
  <si>
    <t>total_price</t>
  </si>
  <si>
    <t>labor_control</t>
  </si>
  <si>
    <t>materials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</si>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</sst>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_);_(@_)"/>
    <numFmt numFmtId="165" formatCode="0.0"/>
    <numFmt numFmtId="166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3" borderId="4" xfId="0" applyFont="1" applyFill="1" applyBorder="1" applyAlignment="1">
      <alignment horizontal="left" vertical="top"/>
    </xf>
    <xf numFmtId="41" fontId="4" fillId="0" borderId="5" xfId="1" applyNumberFormat="1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Fill="1"/>
    <xf numFmtId="41" fontId="4" fillId="0" borderId="3" xfId="1" applyNumberFormat="1" applyFont="1" applyFill="1" applyBorder="1" applyAlignment="1">
      <alignment vertical="top"/>
    </xf>
    <xf numFmtId="0" fontId="2" fillId="0" borderId="0" xfId="0" applyFont="1" applyFill="1" applyAlignment="1">
      <alignment horizontal="center" vertical="top"/>
    </xf>
    <xf numFmtId="10" fontId="2" fillId="0" borderId="0" xfId="2" applyNumberFormat="1" applyFont="1" applyFill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165" fontId="4" fillId="0" borderId="3" xfId="0" applyNumberFormat="1" applyFont="1" applyFill="1" applyBorder="1" applyAlignment="1">
      <alignment horizontal="center" vertical="top"/>
    </xf>
    <xf numFmtId="41" fontId="6" fillId="0" borderId="3" xfId="1" applyNumberFormat="1" applyFont="1" applyFill="1" applyBorder="1" applyAlignment="1">
      <alignment vertical="top"/>
    </xf>
    <xf numFmtId="165" fontId="4" fillId="0" borderId="6" xfId="0" applyNumberFormat="1" applyFont="1" applyFill="1" applyBorder="1" applyAlignment="1">
      <alignment horizontal="center" vertical="top"/>
    </xf>
    <xf numFmtId="41" fontId="4" fillId="0" borderId="7" xfId="1" applyNumberFormat="1" applyFont="1" applyFill="1" applyBorder="1" applyAlignment="1">
      <alignment vertical="top"/>
    </xf>
    <xf numFmtId="41" fontId="4" fillId="0" borderId="5" xfId="0" applyNumberFormat="1" applyFont="1" applyFill="1" applyBorder="1" applyAlignment="1">
      <alignment vertical="top"/>
    </xf>
    <xf numFmtId="41" fontId="4" fillId="0" borderId="3" xfId="0" applyNumberFormat="1" applyFont="1" applyFill="1" applyBorder="1" applyAlignment="1">
      <alignment vertical="top"/>
    </xf>
    <xf numFmtId="41" fontId="4" fillId="0" borderId="7" xfId="0" applyNumberFormat="1" applyFont="1" applyFill="1" applyBorder="1" applyAlignment="1">
      <alignment vertical="top"/>
    </xf>
    <xf numFmtId="0" fontId="4" fillId="0" borderId="3" xfId="1" applyNumberFormat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/>
    </xf>
    <xf numFmtId="0" fontId="4" fillId="0" borderId="3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 vertical="top"/>
    </xf>
    <xf numFmtId="0" fontId="3" fillId="3" borderId="4" xfId="0" applyNumberFormat="1" applyFont="1" applyFill="1" applyBorder="1" applyAlignment="1">
      <alignment horizontal="left" vertical="top"/>
    </xf>
    <xf numFmtId="12" fontId="4" fillId="0" borderId="3" xfId="1" applyNumberFormat="1" applyFont="1" applyFill="1" applyBorder="1" applyAlignment="1">
      <alignment horizontal="center" vertical="top"/>
    </xf>
    <xf numFmtId="41" fontId="4" fillId="0" borderId="0" xfId="1" applyNumberFormat="1" applyFont="1" applyFill="1" applyBorder="1" applyAlignment="1">
      <alignment vertical="top"/>
    </xf>
    <xf numFmtId="0" fontId="4" fillId="0" borderId="0" xfId="1" applyNumberFormat="1" applyFont="1" applyFill="1" applyBorder="1" applyAlignment="1">
      <alignment horizontal="left" vertical="top"/>
    </xf>
    <xf numFmtId="164" fontId="6" fillId="0" borderId="3" xfId="1" applyNumberFormat="1" applyFont="1" applyFill="1" applyBorder="1" applyAlignment="1">
      <alignment vertical="top"/>
    </xf>
    <xf numFmtId="164" fontId="4" fillId="0" borderId="3" xfId="1" applyNumberFormat="1" applyFont="1" applyFill="1" applyBorder="1" applyAlignment="1">
      <alignment horizontal="right" vertical="top"/>
    </xf>
    <xf numFmtId="10" fontId="4" fillId="0" borderId="3" xfId="1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7" fillId="4" borderId="8" xfId="0" applyFont="1" applyFill="1" applyBorder="1"/>
    <xf numFmtId="1" fontId="0" fillId="0" borderId="0" xfId="0" applyNumberFormat="1"/>
    <xf numFmtId="44" fontId="0" fillId="0" borderId="0" xfId="3" applyFont="1" applyFill="1"/>
    <xf numFmtId="44" fontId="7" fillId="5" borderId="8" xfId="3" applyFont="1" applyFill="1" applyBorder="1"/>
    <xf numFmtId="0" fontId="7" fillId="4" borderId="0" xfId="0" applyFont="1" applyFill="1" applyBorder="1"/>
    <xf numFmtId="44" fontId="0" fillId="0" borderId="0" xfId="0" applyNumberFormat="1"/>
    <xf numFmtId="44" fontId="7" fillId="4" borderId="0" xfId="3" applyFont="1" applyFill="1" applyBorder="1"/>
    <xf numFmtId="0" fontId="4" fillId="0" borderId="0" xfId="1" applyNumberFormat="1" applyFont="1" applyFill="1" applyBorder="1" applyAlignment="1">
      <alignment horizontal="center" vertical="top"/>
    </xf>
    <xf numFmtId="41" fontId="4" fillId="0" borderId="0" xfId="1" applyNumberFormat="1" applyFont="1" applyFill="1" applyBorder="1" applyAlignment="1">
      <alignment horizontal="center" vertical="top"/>
    </xf>
    <xf numFmtId="165" fontId="4" fillId="0" borderId="0" xfId="1" applyNumberFormat="1" applyFont="1" applyFill="1" applyBorder="1" applyAlignment="1">
      <alignment vertical="top"/>
    </xf>
    <xf numFmtId="10" fontId="4" fillId="0" borderId="0" xfId="2" applyNumberFormat="1" applyFont="1" applyFill="1" applyBorder="1" applyAlignment="1">
      <alignment vertical="top"/>
    </xf>
    <xf numFmtId="166" fontId="7" fillId="6" borderId="0" xfId="0" applyNumberFormat="1" applyFont="1" applyFill="1"/>
  </cellXfs>
  <cellStyles count="4">
    <cellStyle name="Currency" xfId="3" builtinId="4"/>
    <cellStyle name="Normal" xfId="0" builtinId="0"/>
    <cellStyle name="Note" xfId="1" builtinId="10"/>
    <cellStyle name="Percent" xfId="2" builtinId="5"/>
  </cellStyles>
  <dxfs count="37">
    <dxf>
      <font>
        <sz val="10"/>
        <color auto="1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_);_(* \(#,##0.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7" formatCode="#\ ?/?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García" refreshedDate="44370.689941203702" createdVersion="7" refreshedVersion="7" minRefreshableVersion="3" recordCount="33" xr:uid="{9378C449-21E4-4A97-B236-523A4AB2D638}">
  <cacheSource type="worksheet">
    <worksheetSource name="Table1"/>
  </cacheSource>
  <cacheFields count="16">
    <cacheField name="Project" numFmtId="41">
      <sharedItems/>
    </cacheField>
    <cacheField name="Location" numFmtId="41">
      <sharedItems/>
    </cacheField>
    <cacheField name="Service" numFmtId="41">
      <sharedItems count="1">
        <s v="Stucco"/>
      </sharedItems>
    </cacheField>
    <cacheField name="Floor" numFmtId="0">
      <sharedItems containsSemiMixedTypes="0" containsString="0" containsNumber="1" containsInteger="1" minValue="1" maxValue="2"/>
    </cacheField>
    <cacheField name="Difficulty" numFmtId="0">
      <sharedItems containsSemiMixedTypes="0" containsString="0" containsNumber="1" containsInteger="1" minValue="1" maxValue="2" count="2">
        <n v="1"/>
        <n v="2"/>
      </sharedItems>
    </cacheField>
    <cacheField name="Scope of work " numFmtId="41">
      <sharedItems/>
    </cacheField>
    <cacheField name="Surface" numFmtId="41">
      <sharedItems/>
    </cacheField>
    <cacheField name="Material" numFmtId="41">
      <sharedItems/>
    </cacheField>
    <cacheField name="Design" numFmtId="41">
      <sharedItems count="1">
        <s v="flat"/>
      </sharedItems>
    </cacheField>
    <cacheField name="Texture" numFmtId="41">
      <sharedItems count="1">
        <s v="smooth"/>
      </sharedItems>
    </cacheField>
    <cacheField name="Thickness" numFmtId="0">
      <sharedItems count="1">
        <s v="5/8&quot;"/>
      </sharedItems>
    </cacheField>
    <cacheField name="Wall H (ft)" numFmtId="165">
      <sharedItems containsMixedTypes="1" containsNumber="1" minValue="2" maxValue="14"/>
    </cacheField>
    <cacheField name="Wall L (ft)" numFmtId="164">
      <sharedItems containsMixedTypes="1" containsNumber="1" minValue="3.3332999999999999" maxValue="514.63300000000004"/>
    </cacheField>
    <cacheField name="Walls (SF)" numFmtId="41">
      <sharedItems containsString="0" containsBlank="1" containsNumber="1" minValue="31.333400000000001" maxValue="1543.8990000000001"/>
    </cacheField>
    <cacheField name="Ceiling (SF)" numFmtId="41">
      <sharedItems containsString="0" containsBlank="1" containsNumber="1" minValue="23.667000000000002" maxValue="1395.54"/>
    </cacheField>
    <cacheField name="Total SF" numFmtId="41">
      <sharedItems containsSemiMixedTypes="0" containsString="0" containsNumber="1" minValue="31.333400000000001" maxValue="1729.049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6720_sw_98_st"/>
    <s v="piencrest"/>
    <x v="0"/>
    <n v="1"/>
    <x v="0"/>
    <s v="Property wall "/>
    <s v="knee_walls"/>
    <s v="cmu"/>
    <x v="0"/>
    <x v="0"/>
    <x v="0"/>
    <n v="3"/>
    <n v="514.63300000000004"/>
    <n v="1543.8990000000001"/>
    <n v="185.15"/>
    <n v="1729.0490000000002"/>
  </r>
  <r>
    <s v="6720_sw_98_st"/>
    <s v="piencrest"/>
    <x v="0"/>
    <n v="1"/>
    <x v="0"/>
    <s v="Cabana East elevation"/>
    <s v="walls"/>
    <s v="cmu"/>
    <x v="0"/>
    <x v="0"/>
    <x v="0"/>
    <n v="14"/>
    <n v="3.3332999999999999"/>
    <n v="46.666199999999996"/>
    <m/>
    <n v="46.666199999999996"/>
  </r>
  <r>
    <s v="6720_sw_98_st"/>
    <s v="piencrest"/>
    <x v="0"/>
    <n v="1"/>
    <x v="0"/>
    <s v="Cabana East elevation parapet"/>
    <s v="walls"/>
    <s v="cmu"/>
    <x v="0"/>
    <x v="0"/>
    <x v="0"/>
    <n v="2"/>
    <n v="15.666700000000001"/>
    <n v="31.333400000000001"/>
    <m/>
    <n v="31.333400000000001"/>
  </r>
  <r>
    <s v="6720_sw_98_st"/>
    <s v="piencrest"/>
    <x v="0"/>
    <n v="1"/>
    <x v="0"/>
    <s v="Cabana North elevation"/>
    <s v="walls"/>
    <s v="cmu"/>
    <x v="0"/>
    <x v="0"/>
    <x v="0"/>
    <n v="14"/>
    <n v="23.666699999999999"/>
    <n v="331.3338"/>
    <m/>
    <n v="331.3338"/>
  </r>
  <r>
    <s v="6720_sw_98_st"/>
    <s v="piencrest"/>
    <x v="0"/>
    <n v="1"/>
    <x v="0"/>
    <s v="Cabana South elevation"/>
    <s v="walls"/>
    <s v="cmu"/>
    <x v="0"/>
    <x v="0"/>
    <x v="0"/>
    <n v="14"/>
    <n v="23.666699999999999"/>
    <n v="331.3338"/>
    <m/>
    <n v="331.3338"/>
  </r>
  <r>
    <s v="6720_sw_98_st"/>
    <s v="piencrest"/>
    <x v="0"/>
    <n v="1"/>
    <x v="0"/>
    <s v="Cabana West elevation"/>
    <s v="glass_wall"/>
    <s v="cmu"/>
    <x v="0"/>
    <x v="0"/>
    <x v="0"/>
    <n v="14"/>
    <n v="20"/>
    <n v="198"/>
    <m/>
    <n v="198"/>
  </r>
  <r>
    <s v="6720_sw_98_st"/>
    <s v="piencrest"/>
    <x v="0"/>
    <n v="1"/>
    <x v="0"/>
    <s v="Cabana soffits "/>
    <s v="soffit_overhang"/>
    <s v="metal_lath"/>
    <x v="0"/>
    <x v="0"/>
    <x v="0"/>
    <s v="n/a"/>
    <s v="n/a"/>
    <m/>
    <n v="48.875"/>
    <n v="48.875"/>
  </r>
  <r>
    <s v="6720_sw_98_st"/>
    <s v="piencrest"/>
    <x v="0"/>
    <n v="1"/>
    <x v="0"/>
    <s v="House East elevation planters"/>
    <s v="knee_walls"/>
    <s v="cmu"/>
    <x v="0"/>
    <x v="0"/>
    <x v="0"/>
    <n v="2"/>
    <n v="114.16670000000001"/>
    <n v="228.33340000000001"/>
    <n v="42"/>
    <n v="270.33339999999998"/>
  </r>
  <r>
    <s v="6720_sw_98_st"/>
    <s v="piencrest"/>
    <x v="0"/>
    <n v="1"/>
    <x v="0"/>
    <s v="House East elevation walls"/>
    <s v="walls"/>
    <s v="cmu"/>
    <x v="0"/>
    <x v="0"/>
    <x v="0"/>
    <n v="10.083299999999999"/>
    <n v="7.4667000000000003"/>
    <n v="75.288976109999993"/>
    <m/>
    <n v="75.288976109999993"/>
  </r>
  <r>
    <s v="6720_sw_98_st"/>
    <s v="piencrest"/>
    <x v="0"/>
    <n v="1"/>
    <x v="0"/>
    <s v="House East elevation parapet"/>
    <s v="walls"/>
    <s v="cmu"/>
    <x v="0"/>
    <x v="0"/>
    <x v="0"/>
    <n v="3.3332999999999999"/>
    <n v="27.125"/>
    <n v="90.4157625"/>
    <m/>
    <n v="90.4157625"/>
  </r>
  <r>
    <s v="6720_sw_98_st"/>
    <s v="piencrest"/>
    <x v="0"/>
    <n v="1"/>
    <x v="1"/>
    <s v="House East elevation decorative beams"/>
    <s v="beams"/>
    <s v="concrete"/>
    <x v="0"/>
    <x v="0"/>
    <x v="0"/>
    <n v="2"/>
    <n v="189.29140000000001"/>
    <n v="378.58280000000002"/>
    <n v="71.332999999999998"/>
    <n v="449.91579999999999"/>
  </r>
  <r>
    <s v="6720_sw_98_st"/>
    <s v="piencrest"/>
    <x v="0"/>
    <n v="1"/>
    <x v="1"/>
    <s v="House East elevation covered entry beams"/>
    <s v="beams"/>
    <s v="concrete"/>
    <x v="0"/>
    <x v="0"/>
    <x v="0"/>
    <n v="2"/>
    <n v="105.77"/>
    <n v="211.54"/>
    <n v="71.332999999999998"/>
    <n v="282.87299999999999"/>
  </r>
  <r>
    <s v="6720_sw_98_st"/>
    <s v="piencrest"/>
    <x v="0"/>
    <n v="2"/>
    <x v="1"/>
    <s v="House East elevation walls"/>
    <s v="walls"/>
    <s v="cmu"/>
    <x v="0"/>
    <x v="0"/>
    <x v="0"/>
    <n v="9.5"/>
    <n v="19"/>
    <n v="180.5"/>
    <m/>
    <n v="180.5"/>
  </r>
  <r>
    <s v="6720_sw_98_st"/>
    <s v="piencrest"/>
    <x v="0"/>
    <n v="2"/>
    <x v="1"/>
    <s v="House East elevation parapet "/>
    <s v="walls"/>
    <s v="cmu"/>
    <x v="0"/>
    <x v="0"/>
    <x v="0"/>
    <n v="2.2000000000000002"/>
    <n v="92.64"/>
    <n v="203.80800000000002"/>
    <m/>
    <n v="203.80800000000002"/>
  </r>
  <r>
    <s v="6720_sw_98_st"/>
    <s v="piencrest"/>
    <x v="0"/>
    <n v="1"/>
    <x v="0"/>
    <s v="Houes West elevation walls"/>
    <s v="walls"/>
    <s v="cmu"/>
    <x v="0"/>
    <x v="0"/>
    <x v="0"/>
    <n v="13"/>
    <n v="56.63"/>
    <n v="736.19"/>
    <m/>
    <n v="736.19"/>
  </r>
  <r>
    <s v="6720_sw_98_st"/>
    <s v="piencrest"/>
    <x v="0"/>
    <n v="1"/>
    <x v="1"/>
    <s v="House West elevation parapet"/>
    <s v="walls"/>
    <s v="cmu"/>
    <x v="0"/>
    <x v="0"/>
    <x v="0"/>
    <n v="2"/>
    <n v="38.799999999999997"/>
    <n v="77.599999999999994"/>
    <m/>
    <n v="77.599999999999994"/>
  </r>
  <r>
    <s v="6720_sw_98_st"/>
    <s v="piencrest"/>
    <x v="0"/>
    <n v="1"/>
    <x v="1"/>
    <s v="Houes West elevation Pool loggia beams "/>
    <s v="beams"/>
    <s v="cmu"/>
    <x v="0"/>
    <x v="0"/>
    <x v="0"/>
    <n v="2"/>
    <n v="177.1"/>
    <n v="354.2"/>
    <n v="59"/>
    <n v="413.2"/>
  </r>
  <r>
    <s v="6720_sw_98_st"/>
    <s v="piencrest"/>
    <x v="0"/>
    <n v="1"/>
    <x v="1"/>
    <s v="Houes West elevation decorative beams "/>
    <s v="beams"/>
    <s v="cmu"/>
    <x v="0"/>
    <x v="0"/>
    <x v="0"/>
    <n v="2"/>
    <n v="98.8"/>
    <n v="197.6"/>
    <n v="32.933"/>
    <n v="230.53299999999999"/>
  </r>
  <r>
    <s v="6720_sw_98_st"/>
    <s v="piencrest"/>
    <x v="0"/>
    <n v="2"/>
    <x v="1"/>
    <s v="House West elevation walls"/>
    <s v="walls"/>
    <s v="cmu"/>
    <x v="0"/>
    <x v="0"/>
    <x v="0"/>
    <n v="9"/>
    <n v="17.116669999999999"/>
    <n v="154.05002999999999"/>
    <m/>
    <n v="154.05002999999999"/>
  </r>
  <r>
    <s v="6720_sw_98_st"/>
    <s v="piencrest"/>
    <x v="0"/>
    <n v="2"/>
    <x v="1"/>
    <s v="House West elevation parapet"/>
    <s v="walls"/>
    <s v="cmu"/>
    <x v="0"/>
    <x v="0"/>
    <x v="0"/>
    <n v="2.6669999999999998"/>
    <n v="94.916669999999996"/>
    <n v="253.14275888999998"/>
    <m/>
    <n v="253.14275888999998"/>
  </r>
  <r>
    <s v="6720_sw_98_st"/>
    <s v="piencrest"/>
    <x v="0"/>
    <n v="1"/>
    <x v="0"/>
    <s v="House North elevation planters"/>
    <s v="knee_walls"/>
    <s v="cmu"/>
    <x v="0"/>
    <x v="0"/>
    <x v="0"/>
    <n v="2"/>
    <n v="64.599999999999994"/>
    <n v="129.19999999999999"/>
    <n v="24.4"/>
    <n v="153.6"/>
  </r>
  <r>
    <s v="6720_sw_98_st"/>
    <s v="piencrest"/>
    <x v="0"/>
    <n v="1"/>
    <x v="0"/>
    <s v="House North elevation walls"/>
    <s v="walls"/>
    <s v="cmu"/>
    <x v="0"/>
    <x v="0"/>
    <x v="0"/>
    <n v="10.666700000000001"/>
    <n v="39.75"/>
    <n v="424.00132500000001"/>
    <m/>
    <n v="424.00132500000001"/>
  </r>
  <r>
    <s v="6720_sw_98_st"/>
    <s v="piencrest"/>
    <x v="0"/>
    <n v="1"/>
    <x v="1"/>
    <s v="House North elevation parapet "/>
    <s v="walls"/>
    <s v="cmu"/>
    <x v="0"/>
    <x v="0"/>
    <x v="0"/>
    <n v="2.6667000000000001"/>
    <n v="88"/>
    <n v="234.6696"/>
    <m/>
    <n v="234.6696"/>
  </r>
  <r>
    <s v="6720_sw_98_st"/>
    <s v="piencrest"/>
    <x v="0"/>
    <n v="1"/>
    <x v="1"/>
    <s v="House North elevation decorative beams"/>
    <s v="beams"/>
    <s v="cmu"/>
    <x v="0"/>
    <x v="0"/>
    <x v="0"/>
    <n v="2"/>
    <n v="39.416670000000003"/>
    <n v="78.833340000000007"/>
    <n v="23.667000000000002"/>
    <n v="102.50034000000001"/>
  </r>
  <r>
    <s v="6720_sw_98_st"/>
    <s v="piencrest"/>
    <x v="0"/>
    <n v="2"/>
    <x v="1"/>
    <s v="House North elevation walls"/>
    <s v="walls"/>
    <s v="cmu"/>
    <x v="0"/>
    <x v="0"/>
    <x v="0"/>
    <n v="9.5"/>
    <n v="32"/>
    <n v="304"/>
    <m/>
    <n v="304"/>
  </r>
  <r>
    <s v="6720_sw_98_st"/>
    <s v="piencrest"/>
    <x v="0"/>
    <n v="2"/>
    <x v="1"/>
    <s v="House North elevation parapet "/>
    <s v="walls"/>
    <s v="cmu"/>
    <x v="0"/>
    <x v="0"/>
    <x v="0"/>
    <n v="2.4166699999999999"/>
    <n v="24.91667"/>
    <n v="60.215368888899995"/>
    <m/>
    <n v="60.215368888899995"/>
  </r>
  <r>
    <s v="6720_sw_98_st"/>
    <s v="piencrest"/>
    <x v="0"/>
    <n v="1"/>
    <x v="0"/>
    <s v="House South elevation walls"/>
    <s v="walls"/>
    <s v="cmu"/>
    <x v="0"/>
    <x v="0"/>
    <x v="0"/>
    <n v="13"/>
    <n v="20.2"/>
    <n v="262.59999999999997"/>
    <m/>
    <n v="262.59999999999997"/>
  </r>
  <r>
    <s v="6720_sw_98_st"/>
    <s v="piencrest"/>
    <x v="0"/>
    <n v="1"/>
    <x v="1"/>
    <s v="House South elevation parapet"/>
    <s v="walls"/>
    <s v="cmu"/>
    <x v="0"/>
    <x v="0"/>
    <x v="0"/>
    <n v="2.5"/>
    <n v="13.5"/>
    <n v="33.75"/>
    <m/>
    <n v="33.75"/>
  </r>
  <r>
    <s v="6720_sw_98_st"/>
    <s v="piencrest"/>
    <x v="0"/>
    <n v="1"/>
    <x v="1"/>
    <s v="House South elevation decorative beams"/>
    <s v="beams"/>
    <s v="cmu"/>
    <x v="0"/>
    <x v="0"/>
    <x v="0"/>
    <n v="2"/>
    <n v="90"/>
    <n v="180"/>
    <n v="33.53"/>
    <n v="213.53"/>
  </r>
  <r>
    <s v="6720_sw_98_st"/>
    <s v="piencrest"/>
    <x v="0"/>
    <n v="2"/>
    <x v="1"/>
    <s v="House South elevation walls"/>
    <s v="walls"/>
    <s v="cmu"/>
    <x v="0"/>
    <x v="0"/>
    <x v="0"/>
    <n v="9.25"/>
    <n v="32.666699999999999"/>
    <n v="302.16697499999998"/>
    <m/>
    <n v="302.16697499999998"/>
  </r>
  <r>
    <s v="6720_sw_98_st"/>
    <s v="piencrest"/>
    <x v="0"/>
    <n v="2"/>
    <x v="1"/>
    <s v="House South elevation parapet"/>
    <s v="walls"/>
    <s v="cmu"/>
    <x v="0"/>
    <x v="0"/>
    <x v="0"/>
    <n v="2.4166699999999999"/>
    <n v="35.75"/>
    <n v="86.395952499999993"/>
    <m/>
    <n v="86.395952499999993"/>
  </r>
  <r>
    <s v="6720_sw_98_st"/>
    <s v="piencrest"/>
    <x v="0"/>
    <n v="1"/>
    <x v="0"/>
    <s v="House soffits"/>
    <s v="soffit_overhang"/>
    <s v="metal_lath"/>
    <x v="0"/>
    <x v="0"/>
    <x v="0"/>
    <s v="n/a"/>
    <s v="n/a"/>
    <m/>
    <n v="1395.54"/>
    <n v="1395.54"/>
  </r>
  <r>
    <s v="6720_sw_98_st"/>
    <s v="piencrest"/>
    <x v="0"/>
    <n v="2"/>
    <x v="0"/>
    <s v="House soffits"/>
    <s v="soffit_overhang"/>
    <s v="metal_lath"/>
    <x v="0"/>
    <x v="0"/>
    <x v="0"/>
    <s v="n/a"/>
    <s v="n/a"/>
    <m/>
    <n v="637.66999999999996"/>
    <n v="637.66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0457C-D717-4CBD-BB7D-4971EF63DAB5}" name="PivotTable1" cacheId="165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6" firstHeaderRow="1" firstDataRow="1" firstDataCol="4" rowPageCount="1" colPageCount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9"/>
    <field x="8"/>
    <field x="10"/>
  </rowFields>
  <rowItems count="3">
    <i>
      <x/>
      <x/>
      <x/>
      <x/>
    </i>
    <i>
      <x v="1"/>
      <x/>
      <x/>
      <x/>
    </i>
    <i t="grand">
      <x/>
    </i>
  </rowItems>
  <colItems count="1">
    <i/>
  </colItems>
  <pageFields count="1">
    <pageField fld="2" item="0" hier="-1"/>
  </pageFields>
  <dataFields count="1">
    <dataField name="Sum of Total SF" fld="15" baseField="0" baseItem="0"/>
  </dataFields>
  <formats count="1">
    <format dxfId="36">
      <pivotArea outline="0" fieldPosition="0">
        <references count="4">
          <reference field="4" count="0" selected="0"/>
          <reference field="8" count="0" selected="0"/>
          <reference field="9" count="0" selected="0"/>
          <reference field="1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5" totalsRowCount="1" headerRowDxfId="35" totalsRowDxfId="34" headerRowBorderDxfId="32" tableBorderDxfId="33">
  <autoFilter ref="A1:P34" xr:uid="{00000000-0009-0000-0100-000001000000}"/>
  <tableColumns count="16">
    <tableColumn id="1" xr3:uid="{00000000-0010-0000-0000-000001000000}" name="Project" totalsRowLabel="Total" dataDxfId="30" totalsRowDxfId="31"/>
    <tableColumn id="12" xr3:uid="{3A8C926A-68CD-42E0-A8C2-41D2CDE9A7EF}" name="Location" dataDxfId="28" totalsRowDxfId="29"/>
    <tableColumn id="11" xr3:uid="{4C25FF91-8856-430B-8AE3-FD24A081181A}" name="Service" dataDxfId="26" totalsRowDxfId="27"/>
    <tableColumn id="10" xr3:uid="{00000000-0010-0000-0000-00000A000000}" name="Floor" dataDxfId="24" totalsRowDxfId="25"/>
    <tableColumn id="2" xr3:uid="{8E30A26B-BB27-42B2-B71E-9BAAA7BB385C}" name="Difficulty" dataDxfId="22" totalsRowDxfId="23"/>
    <tableColumn id="4" xr3:uid="{00000000-0010-0000-0000-000004000000}" name="Scope of work " dataDxfId="20" totalsRowDxfId="21"/>
    <tableColumn id="13" xr3:uid="{3901947C-63B3-4F37-A6F0-09208F59D180}" name="Surface" dataDxfId="18" totalsRowDxfId="19"/>
    <tableColumn id="8" xr3:uid="{14A430E3-E754-44DC-9EA1-DE0ACBB84546}" name="Material" dataDxfId="16" totalsRowDxfId="17"/>
    <tableColumn id="19" xr3:uid="{00000000-0010-0000-0000-000013000000}" name="Design" dataDxfId="14" totalsRowDxfId="15"/>
    <tableColumn id="20" xr3:uid="{7A7E5B66-5343-418A-A9B2-38A159A35C20}" name="Texture" dataDxfId="12" totalsRowDxfId="13"/>
    <tableColumn id="21" xr3:uid="{CE6344CA-C05A-4769-A96E-87148FB36774}" name="Thickness" dataDxfId="10" totalsRowDxfId="11"/>
    <tableColumn id="17" xr3:uid="{00000000-0010-0000-0000-000011000000}" name="Wall H (ft)" dataDxfId="8" totalsRowDxfId="9"/>
    <tableColumn id="3" xr3:uid="{00000000-0010-0000-0000-000003000000}" name="Wall L (ft)" dataDxfId="6" totalsRowDxfId="7"/>
    <tableColumn id="18" xr3:uid="{00000000-0010-0000-0000-000012000000}" name="Walls (SF)" dataDxfId="4" totalsRowDxfId="5">
      <calculatedColumnFormula>Table1[[#This Row],[Wall H (ft)]]*Table1[[#This Row],[Wall L (ft)]]</calculatedColumnFormula>
    </tableColumn>
    <tableColumn id="14" xr3:uid="{00000000-0010-0000-0000-00000E000000}" name="Ceiling (SF)" dataDxfId="2" totalsRowDxfId="3"/>
    <tableColumn id="7" xr3:uid="{00000000-0010-0000-0000-000007000000}" name="Total SF" totalsRowFunction="sum" dataDxfId="0" totalsRowDxfId="1">
      <calculatedColumnFormula>Table1[[#This Row],[Walls (SF)]]+Table1[[#This Row],[Ceiling (SF)]]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Normal="100" workbookViewId="0">
      <selection activeCell="C22" sqref="C22"/>
    </sheetView>
  </sheetViews>
  <sheetFormatPr defaultColWidth="8.85546875" defaultRowHeight="13.9"/>
  <cols>
    <col min="1" max="1" width="14.28515625" style="3" bestFit="1" customWidth="1"/>
    <col min="2" max="2" width="9.85546875" style="3" bestFit="1" customWidth="1"/>
    <col min="3" max="3" width="13.28515625" style="3" customWidth="1"/>
    <col min="4" max="5" width="7.7109375" style="20" customWidth="1"/>
    <col min="6" max="6" width="33" style="3" bestFit="1" customWidth="1"/>
    <col min="7" max="7" width="14.7109375" style="3" bestFit="1" customWidth="1"/>
    <col min="8" max="8" width="12.7109375" style="3" customWidth="1"/>
    <col min="9" max="9" width="12.5703125" style="3" bestFit="1" customWidth="1"/>
    <col min="10" max="10" width="10" style="3" bestFit="1" customWidth="1"/>
    <col min="11" max="11" width="10.5703125" style="3" customWidth="1"/>
    <col min="12" max="12" width="11.140625" style="6" bestFit="1" customWidth="1"/>
    <col min="13" max="13" width="10.85546875" style="3" bestFit="1" customWidth="1"/>
    <col min="14" max="14" width="10.7109375" style="3" bestFit="1" customWidth="1"/>
    <col min="15" max="15" width="11.7109375" style="3" bestFit="1" customWidth="1"/>
    <col min="16" max="16" width="9.28515625" style="3" bestFit="1" customWidth="1"/>
    <col min="17" max="17" width="8.140625" style="7" customWidth="1"/>
    <col min="18" max="16384" width="8.85546875" style="4"/>
  </cols>
  <sheetData>
    <row r="1" spans="1:17">
      <c r="A1" s="8" t="s">
        <v>0</v>
      </c>
      <c r="B1" s="8" t="s">
        <v>1</v>
      </c>
      <c r="C1" s="8" t="s">
        <v>2</v>
      </c>
      <c r="D1" s="21" t="s">
        <v>3</v>
      </c>
      <c r="E1" s="2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4"/>
    </row>
    <row r="2" spans="1:17">
      <c r="A2" s="2" t="s">
        <v>16</v>
      </c>
      <c r="B2" s="2" t="s">
        <v>17</v>
      </c>
      <c r="C2" s="2" t="s">
        <v>18</v>
      </c>
      <c r="D2" s="17">
        <v>1</v>
      </c>
      <c r="E2" s="17">
        <v>1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27" t="s">
        <v>24</v>
      </c>
      <c r="L2" s="10">
        <v>3</v>
      </c>
      <c r="M2" s="25">
        <v>514.63300000000004</v>
      </c>
      <c r="N2" s="11">
        <f>Table1[[#This Row],[Wall H (ft)]]*Table1[[#This Row],[Wall L (ft)]]</f>
        <v>1543.8990000000001</v>
      </c>
      <c r="O2" s="11">
        <v>185.15</v>
      </c>
      <c r="P2" s="5">
        <f>Table1[[#This Row],[Walls (SF)]]+Table1[[#This Row],[Ceiling (SF)]]</f>
        <v>1729.0490000000002</v>
      </c>
      <c r="Q2" s="4"/>
    </row>
    <row r="3" spans="1:17">
      <c r="A3" s="2" t="s">
        <v>16</v>
      </c>
      <c r="B3" s="2" t="s">
        <v>17</v>
      </c>
      <c r="C3" s="2" t="s">
        <v>18</v>
      </c>
      <c r="D3" s="17">
        <v>1</v>
      </c>
      <c r="E3" s="17">
        <v>1</v>
      </c>
      <c r="F3" s="5" t="s">
        <v>25</v>
      </c>
      <c r="G3" s="5" t="s">
        <v>26</v>
      </c>
      <c r="H3" s="5" t="s">
        <v>21</v>
      </c>
      <c r="I3" s="5" t="s">
        <v>22</v>
      </c>
      <c r="J3" s="5" t="s">
        <v>23</v>
      </c>
      <c r="K3" s="27" t="s">
        <v>24</v>
      </c>
      <c r="L3" s="10">
        <v>14</v>
      </c>
      <c r="M3" s="25">
        <v>3.3332999999999999</v>
      </c>
      <c r="N3" s="11">
        <f>Table1[[#This Row],[Wall H (ft)]]*Table1[[#This Row],[Wall L (ft)]]</f>
        <v>46.666199999999996</v>
      </c>
      <c r="O3" s="11"/>
      <c r="P3" s="5">
        <f>Table1[[#This Row],[Walls (SF)]]+Table1[[#This Row],[Ceiling (SF)]]</f>
        <v>46.666199999999996</v>
      </c>
      <c r="Q3" s="4"/>
    </row>
    <row r="4" spans="1:17">
      <c r="A4" s="2" t="s">
        <v>16</v>
      </c>
      <c r="B4" s="2" t="s">
        <v>17</v>
      </c>
      <c r="C4" s="2" t="s">
        <v>18</v>
      </c>
      <c r="D4" s="17">
        <v>1</v>
      </c>
      <c r="E4" s="17">
        <v>1</v>
      </c>
      <c r="F4" s="5" t="s">
        <v>27</v>
      </c>
      <c r="G4" s="5" t="s">
        <v>26</v>
      </c>
      <c r="H4" s="5" t="s">
        <v>21</v>
      </c>
      <c r="I4" s="5" t="s">
        <v>22</v>
      </c>
      <c r="J4" s="5" t="s">
        <v>23</v>
      </c>
      <c r="K4" s="27" t="s">
        <v>24</v>
      </c>
      <c r="L4" s="10">
        <v>2</v>
      </c>
      <c r="M4" s="26">
        <v>15.666700000000001</v>
      </c>
      <c r="N4" s="11">
        <f>Table1[[#This Row],[Wall H (ft)]]*Table1[[#This Row],[Wall L (ft)]]</f>
        <v>31.333400000000001</v>
      </c>
      <c r="O4" s="11"/>
      <c r="P4" s="5">
        <f>Table1[[#This Row],[Walls (SF)]]+Table1[[#This Row],[Ceiling (SF)]]</f>
        <v>31.333400000000001</v>
      </c>
      <c r="Q4" s="4"/>
    </row>
    <row r="5" spans="1:17">
      <c r="A5" s="2" t="s">
        <v>16</v>
      </c>
      <c r="B5" s="2" t="s">
        <v>17</v>
      </c>
      <c r="C5" s="2" t="s">
        <v>18</v>
      </c>
      <c r="D5" s="18">
        <v>1</v>
      </c>
      <c r="E5" s="17">
        <v>1</v>
      </c>
      <c r="F5" s="11" t="s">
        <v>28</v>
      </c>
      <c r="G5" s="5" t="s">
        <v>26</v>
      </c>
      <c r="H5" s="5" t="s">
        <v>21</v>
      </c>
      <c r="I5" s="11" t="s">
        <v>22</v>
      </c>
      <c r="J5" s="5" t="s">
        <v>23</v>
      </c>
      <c r="K5" s="22" t="s">
        <v>24</v>
      </c>
      <c r="L5" s="12">
        <v>14</v>
      </c>
      <c r="M5" s="26">
        <v>23.666699999999999</v>
      </c>
      <c r="N5" s="11">
        <f>Table1[[#This Row],[Wall H (ft)]]*Table1[[#This Row],[Wall L (ft)]]</f>
        <v>331.3338</v>
      </c>
      <c r="O5" s="11"/>
      <c r="P5" s="5">
        <f>Table1[[#This Row],[Walls (SF)]]+Table1[[#This Row],[Ceiling (SF)]]</f>
        <v>331.3338</v>
      </c>
      <c r="Q5" s="4"/>
    </row>
    <row r="6" spans="1:17">
      <c r="A6" s="2" t="s">
        <v>16</v>
      </c>
      <c r="B6" s="2" t="s">
        <v>17</v>
      </c>
      <c r="C6" s="2" t="s">
        <v>18</v>
      </c>
      <c r="D6" s="18">
        <v>1</v>
      </c>
      <c r="E6" s="17">
        <v>1</v>
      </c>
      <c r="F6" s="11" t="s">
        <v>29</v>
      </c>
      <c r="G6" s="5" t="s">
        <v>26</v>
      </c>
      <c r="H6" s="5" t="s">
        <v>21</v>
      </c>
      <c r="I6" s="11" t="s">
        <v>22</v>
      </c>
      <c r="J6" s="5" t="s">
        <v>23</v>
      </c>
      <c r="K6" s="22" t="s">
        <v>24</v>
      </c>
      <c r="L6" s="12">
        <v>14</v>
      </c>
      <c r="M6" s="26">
        <v>23.666699999999999</v>
      </c>
      <c r="N6" s="11">
        <f>Table1[[#This Row],[Wall H (ft)]]*Table1[[#This Row],[Wall L (ft)]]</f>
        <v>331.3338</v>
      </c>
      <c r="O6" s="11"/>
      <c r="P6" s="5">
        <f>Table1[[#This Row],[Walls (SF)]]+Table1[[#This Row],[Ceiling (SF)]]</f>
        <v>331.3338</v>
      </c>
      <c r="Q6" s="4"/>
    </row>
    <row r="7" spans="1:17">
      <c r="A7" s="2" t="s">
        <v>16</v>
      </c>
      <c r="B7" s="2" t="s">
        <v>17</v>
      </c>
      <c r="C7" s="2" t="s">
        <v>18</v>
      </c>
      <c r="D7" s="18">
        <v>1</v>
      </c>
      <c r="E7" s="17">
        <v>1</v>
      </c>
      <c r="F7" s="11" t="s">
        <v>30</v>
      </c>
      <c r="G7" s="5" t="s">
        <v>31</v>
      </c>
      <c r="H7" s="5" t="s">
        <v>21</v>
      </c>
      <c r="I7" s="11" t="s">
        <v>22</v>
      </c>
      <c r="J7" s="5" t="s">
        <v>23</v>
      </c>
      <c r="K7" s="22" t="s">
        <v>24</v>
      </c>
      <c r="L7" s="12">
        <v>14</v>
      </c>
      <c r="M7" s="25">
        <v>20</v>
      </c>
      <c r="N7" s="11">
        <f>Table1[[#This Row],[Wall H (ft)]]*Table1[[#This Row],[Wall L (ft)]]-82</f>
        <v>198</v>
      </c>
      <c r="O7" s="11"/>
      <c r="P7" s="5">
        <f>Table1[[#This Row],[Walls (SF)]]+Table1[[#This Row],[Ceiling (SF)]]</f>
        <v>198</v>
      </c>
      <c r="Q7" s="4"/>
    </row>
    <row r="8" spans="1:17">
      <c r="A8" s="2" t="s">
        <v>16</v>
      </c>
      <c r="B8" s="2" t="s">
        <v>17</v>
      </c>
      <c r="C8" s="2" t="s">
        <v>18</v>
      </c>
      <c r="D8" s="18">
        <v>1</v>
      </c>
      <c r="E8" s="17">
        <v>1</v>
      </c>
      <c r="F8" s="5" t="s">
        <v>32</v>
      </c>
      <c r="G8" s="5" t="s">
        <v>33</v>
      </c>
      <c r="H8" s="5" t="s">
        <v>34</v>
      </c>
      <c r="I8" s="5" t="s">
        <v>22</v>
      </c>
      <c r="J8" s="5" t="s">
        <v>23</v>
      </c>
      <c r="K8" s="27" t="s">
        <v>24</v>
      </c>
      <c r="L8" s="12" t="s">
        <v>35</v>
      </c>
      <c r="M8" s="26" t="s">
        <v>35</v>
      </c>
      <c r="N8" s="11"/>
      <c r="O8" s="11">
        <v>48.875</v>
      </c>
      <c r="P8" s="5">
        <f>Table1[[#This Row],[Walls (SF)]]+Table1[[#This Row],[Ceiling (SF)]]</f>
        <v>48.875</v>
      </c>
      <c r="Q8" s="4"/>
    </row>
    <row r="9" spans="1:17">
      <c r="A9" s="2" t="s">
        <v>16</v>
      </c>
      <c r="B9" s="2" t="s">
        <v>17</v>
      </c>
      <c r="C9" s="2" t="s">
        <v>18</v>
      </c>
      <c r="D9" s="18">
        <v>1</v>
      </c>
      <c r="E9" s="17">
        <v>1</v>
      </c>
      <c r="F9" s="5" t="s">
        <v>36</v>
      </c>
      <c r="G9" s="5" t="s">
        <v>20</v>
      </c>
      <c r="H9" s="5" t="s">
        <v>21</v>
      </c>
      <c r="I9" s="11" t="s">
        <v>22</v>
      </c>
      <c r="J9" s="5" t="s">
        <v>23</v>
      </c>
      <c r="K9" s="22" t="s">
        <v>24</v>
      </c>
      <c r="L9" s="10">
        <v>2</v>
      </c>
      <c r="M9" s="25">
        <v>114.16670000000001</v>
      </c>
      <c r="N9" s="11">
        <f>Table1[[#This Row],[Wall H (ft)]]*Table1[[#This Row],[Wall L (ft)]]</f>
        <v>228.33340000000001</v>
      </c>
      <c r="O9" s="11">
        <v>42</v>
      </c>
      <c r="P9" s="13">
        <f>Table1[[#This Row],[Walls (SF)]]+Table1[[#This Row],[Ceiling (SF)]]</f>
        <v>270.33339999999998</v>
      </c>
      <c r="Q9" s="4"/>
    </row>
    <row r="10" spans="1:17">
      <c r="A10" s="2" t="s">
        <v>16</v>
      </c>
      <c r="B10" s="2" t="s">
        <v>17</v>
      </c>
      <c r="C10" s="2" t="s">
        <v>18</v>
      </c>
      <c r="D10" s="18">
        <v>1</v>
      </c>
      <c r="E10" s="17">
        <v>1</v>
      </c>
      <c r="F10" s="5" t="s">
        <v>37</v>
      </c>
      <c r="G10" s="5" t="s">
        <v>26</v>
      </c>
      <c r="H10" s="5" t="s">
        <v>21</v>
      </c>
      <c r="I10" s="11" t="s">
        <v>22</v>
      </c>
      <c r="J10" s="5" t="s">
        <v>23</v>
      </c>
      <c r="K10" s="22" t="s">
        <v>24</v>
      </c>
      <c r="L10" s="12">
        <v>10.083299999999999</v>
      </c>
      <c r="M10" s="26">
        <v>7.4667000000000003</v>
      </c>
      <c r="N10" s="11">
        <f>Table1[[#This Row],[Wall H (ft)]]*Table1[[#This Row],[Wall L (ft)]]</f>
        <v>75.288976109999993</v>
      </c>
      <c r="O10" s="11"/>
      <c r="P10" s="5">
        <f>Table1[[#This Row],[Walls (SF)]]+Table1[[#This Row],[Ceiling (SF)]]</f>
        <v>75.288976109999993</v>
      </c>
      <c r="Q10" s="4"/>
    </row>
    <row r="11" spans="1:17">
      <c r="A11" s="2" t="s">
        <v>16</v>
      </c>
      <c r="B11" s="2" t="s">
        <v>17</v>
      </c>
      <c r="C11" s="2" t="s">
        <v>18</v>
      </c>
      <c r="D11" s="18">
        <v>1</v>
      </c>
      <c r="E11" s="17">
        <v>1</v>
      </c>
      <c r="F11" s="5" t="s">
        <v>38</v>
      </c>
      <c r="G11" s="5" t="s">
        <v>26</v>
      </c>
      <c r="H11" s="5" t="s">
        <v>21</v>
      </c>
      <c r="I11" s="11" t="s">
        <v>22</v>
      </c>
      <c r="J11" s="5" t="s">
        <v>23</v>
      </c>
      <c r="K11" s="22" t="s">
        <v>24</v>
      </c>
      <c r="L11" s="10">
        <v>3.3332999999999999</v>
      </c>
      <c r="M11" s="25">
        <v>27.125</v>
      </c>
      <c r="N11" s="11">
        <f>Table1[[#This Row],[Wall H (ft)]]*Table1[[#This Row],[Wall L (ft)]]</f>
        <v>90.4157625</v>
      </c>
      <c r="O11" s="11"/>
      <c r="P11" s="5">
        <f>Table1[[#This Row],[Walls (SF)]]+Table1[[#This Row],[Ceiling (SF)]]</f>
        <v>90.4157625</v>
      </c>
      <c r="Q11" s="4"/>
    </row>
    <row r="12" spans="1:17">
      <c r="A12" s="2" t="s">
        <v>16</v>
      </c>
      <c r="B12" s="2" t="s">
        <v>17</v>
      </c>
      <c r="C12" s="2" t="s">
        <v>18</v>
      </c>
      <c r="D12" s="18">
        <v>1</v>
      </c>
      <c r="E12" s="17">
        <v>2</v>
      </c>
      <c r="F12" s="5" t="s">
        <v>39</v>
      </c>
      <c r="G12" s="5" t="s">
        <v>40</v>
      </c>
      <c r="H12" s="5" t="s">
        <v>41</v>
      </c>
      <c r="I12" s="11" t="s">
        <v>22</v>
      </c>
      <c r="J12" s="5" t="s">
        <v>23</v>
      </c>
      <c r="K12" s="22" t="s">
        <v>24</v>
      </c>
      <c r="L12" s="10">
        <v>2</v>
      </c>
      <c r="M12" s="25">
        <f>81.75+107.5414</f>
        <v>189.29140000000001</v>
      </c>
      <c r="N12" s="11">
        <f>Table1[[#This Row],[Wall H (ft)]]*Table1[[#This Row],[Wall L (ft)]]</f>
        <v>378.58280000000002</v>
      </c>
      <c r="O12" s="11">
        <v>71.332999999999998</v>
      </c>
      <c r="P12" s="5">
        <f>Table1[[#This Row],[Walls (SF)]]+Table1[[#This Row],[Ceiling (SF)]]</f>
        <v>449.91579999999999</v>
      </c>
      <c r="Q12" s="4"/>
    </row>
    <row r="13" spans="1:17">
      <c r="A13" s="2" t="s">
        <v>16</v>
      </c>
      <c r="B13" s="2" t="s">
        <v>17</v>
      </c>
      <c r="C13" s="2" t="s">
        <v>18</v>
      </c>
      <c r="D13" s="18">
        <v>1</v>
      </c>
      <c r="E13" s="17">
        <v>2</v>
      </c>
      <c r="F13" s="5" t="s">
        <v>42</v>
      </c>
      <c r="G13" s="5" t="s">
        <v>40</v>
      </c>
      <c r="H13" s="5" t="s">
        <v>41</v>
      </c>
      <c r="I13" s="11" t="s">
        <v>22</v>
      </c>
      <c r="J13" s="5" t="s">
        <v>23</v>
      </c>
      <c r="K13" s="22" t="s">
        <v>24</v>
      </c>
      <c r="L13" s="10">
        <v>2</v>
      </c>
      <c r="M13" s="26">
        <v>105.77</v>
      </c>
      <c r="N13" s="11">
        <f>Table1[[#This Row],[Wall H (ft)]]*Table1[[#This Row],[Wall L (ft)]]</f>
        <v>211.54</v>
      </c>
      <c r="O13" s="11">
        <v>71.332999999999998</v>
      </c>
      <c r="P13" s="5">
        <f>Table1[[#This Row],[Walls (SF)]]+Table1[[#This Row],[Ceiling (SF)]]</f>
        <v>282.87299999999999</v>
      </c>
      <c r="Q13" s="4"/>
    </row>
    <row r="14" spans="1:17">
      <c r="A14" s="2" t="s">
        <v>16</v>
      </c>
      <c r="B14" s="2" t="s">
        <v>17</v>
      </c>
      <c r="C14" s="2" t="s">
        <v>18</v>
      </c>
      <c r="D14" s="18">
        <v>2</v>
      </c>
      <c r="E14" s="17">
        <v>2</v>
      </c>
      <c r="F14" s="5" t="s">
        <v>37</v>
      </c>
      <c r="G14" s="5" t="s">
        <v>26</v>
      </c>
      <c r="H14" s="5" t="s">
        <v>21</v>
      </c>
      <c r="I14" s="11" t="s">
        <v>22</v>
      </c>
      <c r="J14" s="5" t="s">
        <v>23</v>
      </c>
      <c r="K14" s="22" t="s">
        <v>24</v>
      </c>
      <c r="L14" s="12">
        <v>9.5</v>
      </c>
      <c r="M14" s="26">
        <v>19</v>
      </c>
      <c r="N14" s="11">
        <f>Table1[[#This Row],[Wall H (ft)]]*Table1[[#This Row],[Wall L (ft)]]</f>
        <v>180.5</v>
      </c>
      <c r="O14" s="11"/>
      <c r="P14" s="13">
        <f>Table1[[#This Row],[Walls (SF)]]+Table1[[#This Row],[Ceiling (SF)]]</f>
        <v>180.5</v>
      </c>
      <c r="Q14" s="4"/>
    </row>
    <row r="15" spans="1:17">
      <c r="A15" s="2" t="s">
        <v>16</v>
      </c>
      <c r="B15" s="2" t="s">
        <v>17</v>
      </c>
      <c r="C15" s="2" t="s">
        <v>18</v>
      </c>
      <c r="D15" s="18">
        <v>2</v>
      </c>
      <c r="E15" s="17">
        <v>2</v>
      </c>
      <c r="F15" s="5" t="s">
        <v>43</v>
      </c>
      <c r="G15" s="5" t="s">
        <v>26</v>
      </c>
      <c r="H15" s="5" t="s">
        <v>21</v>
      </c>
      <c r="I15" s="11" t="s">
        <v>22</v>
      </c>
      <c r="J15" s="5" t="s">
        <v>23</v>
      </c>
      <c r="K15" s="22" t="s">
        <v>24</v>
      </c>
      <c r="L15" s="10">
        <v>2.2000000000000002</v>
      </c>
      <c r="M15" s="25">
        <v>92.64</v>
      </c>
      <c r="N15" s="11">
        <f>Table1[[#This Row],[Wall H (ft)]]*Table1[[#This Row],[Wall L (ft)]]</f>
        <v>203.80800000000002</v>
      </c>
      <c r="O15" s="11"/>
      <c r="P15" s="5">
        <f>Table1[[#This Row],[Walls (SF)]]+Table1[[#This Row],[Ceiling (SF)]]</f>
        <v>203.80800000000002</v>
      </c>
      <c r="Q15" s="4"/>
    </row>
    <row r="16" spans="1:17">
      <c r="A16" s="2" t="s">
        <v>16</v>
      </c>
      <c r="B16" s="2" t="s">
        <v>17</v>
      </c>
      <c r="C16" s="2" t="s">
        <v>18</v>
      </c>
      <c r="D16" s="18">
        <v>1</v>
      </c>
      <c r="E16" s="17">
        <v>1</v>
      </c>
      <c r="F16" s="5" t="s">
        <v>44</v>
      </c>
      <c r="G16" s="5" t="s">
        <v>26</v>
      </c>
      <c r="H16" s="5" t="s">
        <v>21</v>
      </c>
      <c r="I16" s="11" t="s">
        <v>22</v>
      </c>
      <c r="J16" s="5" t="s">
        <v>23</v>
      </c>
      <c r="K16" s="22" t="s">
        <v>24</v>
      </c>
      <c r="L16" s="10">
        <v>13</v>
      </c>
      <c r="M16" s="25">
        <v>56.63</v>
      </c>
      <c r="N16" s="11">
        <f>Table1[[#This Row],[Wall H (ft)]]*Table1[[#This Row],[Wall L (ft)]]</f>
        <v>736.19</v>
      </c>
      <c r="O16" s="11"/>
      <c r="P16" s="5">
        <f>Table1[[#This Row],[Walls (SF)]]+Table1[[#This Row],[Ceiling (SF)]]</f>
        <v>736.19</v>
      </c>
      <c r="Q16" s="4"/>
    </row>
    <row r="17" spans="1:17">
      <c r="A17" s="2" t="s">
        <v>16</v>
      </c>
      <c r="B17" s="2" t="s">
        <v>17</v>
      </c>
      <c r="C17" s="2" t="s">
        <v>18</v>
      </c>
      <c r="D17" s="18">
        <v>1</v>
      </c>
      <c r="E17" s="17">
        <v>2</v>
      </c>
      <c r="F17" s="5" t="s">
        <v>45</v>
      </c>
      <c r="G17" s="5" t="s">
        <v>26</v>
      </c>
      <c r="H17" s="5" t="s">
        <v>21</v>
      </c>
      <c r="I17" s="11" t="s">
        <v>22</v>
      </c>
      <c r="J17" s="5" t="s">
        <v>23</v>
      </c>
      <c r="K17" s="22" t="s">
        <v>24</v>
      </c>
      <c r="L17" s="10">
        <v>2</v>
      </c>
      <c r="M17" s="25">
        <v>38.799999999999997</v>
      </c>
      <c r="N17" s="11">
        <f>Table1[[#This Row],[Wall H (ft)]]*Table1[[#This Row],[Wall L (ft)]]</f>
        <v>77.599999999999994</v>
      </c>
      <c r="O17" s="11"/>
      <c r="P17" s="5">
        <f>Table1[[#This Row],[Walls (SF)]]+Table1[[#This Row],[Ceiling (SF)]]</f>
        <v>77.599999999999994</v>
      </c>
      <c r="Q17" s="4"/>
    </row>
    <row r="18" spans="1:17">
      <c r="A18" s="2" t="s">
        <v>16</v>
      </c>
      <c r="B18" s="2" t="s">
        <v>17</v>
      </c>
      <c r="C18" s="2" t="s">
        <v>18</v>
      </c>
      <c r="D18" s="18">
        <v>1</v>
      </c>
      <c r="E18" s="17">
        <v>2</v>
      </c>
      <c r="F18" s="5" t="s">
        <v>46</v>
      </c>
      <c r="G18" s="5" t="s">
        <v>40</v>
      </c>
      <c r="H18" s="5" t="s">
        <v>21</v>
      </c>
      <c r="I18" s="11" t="s">
        <v>22</v>
      </c>
      <c r="J18" s="5" t="s">
        <v>23</v>
      </c>
      <c r="K18" s="22" t="s">
        <v>24</v>
      </c>
      <c r="L18" s="10">
        <v>2</v>
      </c>
      <c r="M18" s="25">
        <v>177.1</v>
      </c>
      <c r="N18" s="11">
        <f>Table1[[#This Row],[Wall H (ft)]]*Table1[[#This Row],[Wall L (ft)]]</f>
        <v>354.2</v>
      </c>
      <c r="O18" s="11">
        <v>59</v>
      </c>
      <c r="P18" s="5">
        <f>Table1[[#This Row],[Walls (SF)]]+Table1[[#This Row],[Ceiling (SF)]]</f>
        <v>413.2</v>
      </c>
      <c r="Q18" s="4"/>
    </row>
    <row r="19" spans="1:17">
      <c r="A19" s="2" t="s">
        <v>16</v>
      </c>
      <c r="B19" s="2" t="s">
        <v>17</v>
      </c>
      <c r="C19" s="2" t="s">
        <v>18</v>
      </c>
      <c r="D19" s="18">
        <v>1</v>
      </c>
      <c r="E19" s="17">
        <v>2</v>
      </c>
      <c r="F19" s="5" t="s">
        <v>47</v>
      </c>
      <c r="G19" s="5" t="s">
        <v>40</v>
      </c>
      <c r="H19" s="5" t="s">
        <v>21</v>
      </c>
      <c r="I19" s="11" t="s">
        <v>22</v>
      </c>
      <c r="J19" s="5" t="s">
        <v>23</v>
      </c>
      <c r="K19" s="22" t="s">
        <v>24</v>
      </c>
      <c r="L19" s="10">
        <v>2</v>
      </c>
      <c r="M19" s="26">
        <v>98.8</v>
      </c>
      <c r="N19" s="11">
        <f>Table1[[#This Row],[Wall H (ft)]]*Table1[[#This Row],[Wall L (ft)]]</f>
        <v>197.6</v>
      </c>
      <c r="O19" s="11">
        <v>32.933</v>
      </c>
      <c r="P19" s="13">
        <f>Table1[[#This Row],[Walls (SF)]]+Table1[[#This Row],[Ceiling (SF)]]</f>
        <v>230.53299999999999</v>
      </c>
      <c r="Q19" s="4"/>
    </row>
    <row r="20" spans="1:17">
      <c r="A20" s="2" t="s">
        <v>16</v>
      </c>
      <c r="B20" s="2" t="s">
        <v>17</v>
      </c>
      <c r="C20" s="2" t="s">
        <v>18</v>
      </c>
      <c r="D20" s="18">
        <v>2</v>
      </c>
      <c r="E20" s="17">
        <v>2</v>
      </c>
      <c r="F20" s="5" t="s">
        <v>48</v>
      </c>
      <c r="G20" s="5" t="s">
        <v>26</v>
      </c>
      <c r="H20" s="5" t="s">
        <v>21</v>
      </c>
      <c r="I20" s="11" t="s">
        <v>22</v>
      </c>
      <c r="J20" s="5" t="s">
        <v>23</v>
      </c>
      <c r="K20" s="22" t="s">
        <v>24</v>
      </c>
      <c r="L20" s="10">
        <v>9</v>
      </c>
      <c r="M20" s="25">
        <v>17.116669999999999</v>
      </c>
      <c r="N20" s="11">
        <f>Table1[[#This Row],[Wall H (ft)]]*Table1[[#This Row],[Wall L (ft)]]</f>
        <v>154.05002999999999</v>
      </c>
      <c r="O20" s="11"/>
      <c r="P20" s="5">
        <f>Table1[[#This Row],[Walls (SF)]]+Table1[[#This Row],[Ceiling (SF)]]</f>
        <v>154.05002999999999</v>
      </c>
      <c r="Q20" s="4"/>
    </row>
    <row r="21" spans="1:17">
      <c r="A21" s="2" t="s">
        <v>16</v>
      </c>
      <c r="B21" s="2" t="s">
        <v>17</v>
      </c>
      <c r="C21" s="2" t="s">
        <v>18</v>
      </c>
      <c r="D21" s="18">
        <v>2</v>
      </c>
      <c r="E21" s="17">
        <v>2</v>
      </c>
      <c r="F21" s="5" t="s">
        <v>45</v>
      </c>
      <c r="G21" s="5" t="s">
        <v>26</v>
      </c>
      <c r="H21" s="5" t="s">
        <v>21</v>
      </c>
      <c r="I21" s="11" t="s">
        <v>22</v>
      </c>
      <c r="J21" s="5" t="s">
        <v>23</v>
      </c>
      <c r="K21" s="22" t="s">
        <v>24</v>
      </c>
      <c r="L21" s="10">
        <v>2.6669999999999998</v>
      </c>
      <c r="M21" s="25">
        <v>94.916669999999996</v>
      </c>
      <c r="N21" s="11">
        <f>Table1[[#This Row],[Wall H (ft)]]*Table1[[#This Row],[Wall L (ft)]]</f>
        <v>253.14275888999998</v>
      </c>
      <c r="O21" s="11"/>
      <c r="P21" s="5">
        <f>Table1[[#This Row],[Walls (SF)]]+Table1[[#This Row],[Ceiling (SF)]]</f>
        <v>253.14275888999998</v>
      </c>
      <c r="Q21" s="4"/>
    </row>
    <row r="22" spans="1:17">
      <c r="A22" s="2" t="s">
        <v>16</v>
      </c>
      <c r="B22" s="2" t="s">
        <v>17</v>
      </c>
      <c r="C22" s="2" t="s">
        <v>18</v>
      </c>
      <c r="D22" s="18">
        <v>1</v>
      </c>
      <c r="E22" s="17">
        <v>1</v>
      </c>
      <c r="F22" s="5" t="s">
        <v>49</v>
      </c>
      <c r="G22" s="5" t="s">
        <v>20</v>
      </c>
      <c r="H22" s="5" t="s">
        <v>21</v>
      </c>
      <c r="I22" s="11" t="s">
        <v>22</v>
      </c>
      <c r="J22" s="5" t="s">
        <v>23</v>
      </c>
      <c r="K22" s="22" t="s">
        <v>24</v>
      </c>
      <c r="L22" s="10">
        <v>2</v>
      </c>
      <c r="M22" s="26">
        <v>64.599999999999994</v>
      </c>
      <c r="N22" s="11">
        <f>Table1[[#This Row],[Wall H (ft)]]*Table1[[#This Row],[Wall L (ft)]]</f>
        <v>129.19999999999999</v>
      </c>
      <c r="O22" s="11">
        <v>24.4</v>
      </c>
      <c r="P22" s="5">
        <f>Table1[[#This Row],[Walls (SF)]]+Table1[[#This Row],[Ceiling (SF)]]</f>
        <v>153.6</v>
      </c>
      <c r="Q22" s="4"/>
    </row>
    <row r="23" spans="1:17">
      <c r="A23" s="2" t="s">
        <v>16</v>
      </c>
      <c r="B23" s="2" t="s">
        <v>17</v>
      </c>
      <c r="C23" s="2" t="s">
        <v>18</v>
      </c>
      <c r="D23" s="18">
        <v>1</v>
      </c>
      <c r="E23" s="17">
        <v>1</v>
      </c>
      <c r="F23" s="5" t="s">
        <v>50</v>
      </c>
      <c r="G23" s="5" t="s">
        <v>26</v>
      </c>
      <c r="H23" s="5" t="s">
        <v>21</v>
      </c>
      <c r="I23" s="11" t="s">
        <v>22</v>
      </c>
      <c r="J23" s="5" t="s">
        <v>23</v>
      </c>
      <c r="K23" s="22" t="s">
        <v>24</v>
      </c>
      <c r="L23" s="12">
        <v>10.666700000000001</v>
      </c>
      <c r="M23" s="26">
        <v>39.75</v>
      </c>
      <c r="N23" s="11">
        <f>Table1[[#This Row],[Wall H (ft)]]*Table1[[#This Row],[Wall L (ft)]]</f>
        <v>424.00132500000001</v>
      </c>
      <c r="O23" s="11"/>
      <c r="P23" s="5">
        <f>Table1[[#This Row],[Walls (SF)]]+Table1[[#This Row],[Ceiling (SF)]]</f>
        <v>424.00132500000001</v>
      </c>
      <c r="Q23" s="4"/>
    </row>
    <row r="24" spans="1:17">
      <c r="A24" s="2" t="s">
        <v>16</v>
      </c>
      <c r="B24" s="2" t="s">
        <v>17</v>
      </c>
      <c r="C24" s="2" t="s">
        <v>18</v>
      </c>
      <c r="D24" s="18">
        <v>1</v>
      </c>
      <c r="E24" s="17">
        <v>2</v>
      </c>
      <c r="F24" s="5" t="s">
        <v>51</v>
      </c>
      <c r="G24" s="5" t="s">
        <v>26</v>
      </c>
      <c r="H24" s="5" t="s">
        <v>21</v>
      </c>
      <c r="I24" s="11" t="s">
        <v>22</v>
      </c>
      <c r="J24" s="5" t="s">
        <v>23</v>
      </c>
      <c r="K24" s="22" t="s">
        <v>24</v>
      </c>
      <c r="L24" s="10">
        <v>2.6667000000000001</v>
      </c>
      <c r="M24" s="25">
        <v>88</v>
      </c>
      <c r="N24" s="11">
        <f>Table1[[#This Row],[Wall H (ft)]]*Table1[[#This Row],[Wall L (ft)]]</f>
        <v>234.6696</v>
      </c>
      <c r="O24" s="11"/>
      <c r="P24" s="5">
        <f>Table1[[#This Row],[Walls (SF)]]+Table1[[#This Row],[Ceiling (SF)]]</f>
        <v>234.6696</v>
      </c>
      <c r="Q24" s="4"/>
    </row>
    <row r="25" spans="1:17">
      <c r="A25" s="2" t="s">
        <v>16</v>
      </c>
      <c r="B25" s="2" t="s">
        <v>17</v>
      </c>
      <c r="C25" s="2" t="s">
        <v>18</v>
      </c>
      <c r="D25" s="18">
        <v>1</v>
      </c>
      <c r="E25" s="17">
        <v>2</v>
      </c>
      <c r="F25" s="5" t="s">
        <v>52</v>
      </c>
      <c r="G25" s="5" t="s">
        <v>40</v>
      </c>
      <c r="H25" s="5" t="s">
        <v>21</v>
      </c>
      <c r="I25" s="11" t="s">
        <v>22</v>
      </c>
      <c r="J25" s="5" t="s">
        <v>23</v>
      </c>
      <c r="K25" s="22" t="s">
        <v>24</v>
      </c>
      <c r="L25" s="10">
        <v>2</v>
      </c>
      <c r="M25" s="25">
        <v>39.416670000000003</v>
      </c>
      <c r="N25" s="11">
        <f>Table1[[#This Row],[Wall H (ft)]]*Table1[[#This Row],[Wall L (ft)]]</f>
        <v>78.833340000000007</v>
      </c>
      <c r="O25" s="11">
        <v>23.667000000000002</v>
      </c>
      <c r="P25" s="5">
        <f>Table1[[#This Row],[Walls (SF)]]+Table1[[#This Row],[Ceiling (SF)]]</f>
        <v>102.50034000000001</v>
      </c>
      <c r="Q25" s="4"/>
    </row>
    <row r="26" spans="1:17">
      <c r="A26" s="2" t="s">
        <v>16</v>
      </c>
      <c r="B26" s="2" t="s">
        <v>17</v>
      </c>
      <c r="C26" s="2" t="s">
        <v>18</v>
      </c>
      <c r="D26" s="18">
        <v>2</v>
      </c>
      <c r="E26" s="17">
        <v>2</v>
      </c>
      <c r="F26" s="5" t="s">
        <v>50</v>
      </c>
      <c r="G26" s="5" t="s">
        <v>26</v>
      </c>
      <c r="H26" s="5" t="s">
        <v>21</v>
      </c>
      <c r="I26" s="11" t="s">
        <v>22</v>
      </c>
      <c r="J26" s="5" t="s">
        <v>23</v>
      </c>
      <c r="K26" s="22" t="s">
        <v>24</v>
      </c>
      <c r="L26" s="10">
        <v>9.5</v>
      </c>
      <c r="M26" s="25">
        <v>32</v>
      </c>
      <c r="N26" s="11">
        <f>Table1[[#This Row],[Wall H (ft)]]*Table1[[#This Row],[Wall L (ft)]]</f>
        <v>304</v>
      </c>
      <c r="O26" s="11"/>
      <c r="P26" s="5">
        <f>Table1[[#This Row],[Walls (SF)]]+Table1[[#This Row],[Ceiling (SF)]]</f>
        <v>304</v>
      </c>
      <c r="Q26" s="4"/>
    </row>
    <row r="27" spans="1:17">
      <c r="A27" s="2" t="s">
        <v>16</v>
      </c>
      <c r="B27" s="2" t="s">
        <v>17</v>
      </c>
      <c r="C27" s="2" t="s">
        <v>18</v>
      </c>
      <c r="D27" s="18">
        <v>2</v>
      </c>
      <c r="E27" s="17">
        <v>2</v>
      </c>
      <c r="F27" s="5" t="s">
        <v>51</v>
      </c>
      <c r="G27" s="5" t="s">
        <v>26</v>
      </c>
      <c r="H27" s="5" t="s">
        <v>21</v>
      </c>
      <c r="I27" s="11" t="s">
        <v>22</v>
      </c>
      <c r="J27" s="5" t="s">
        <v>23</v>
      </c>
      <c r="K27" s="22" t="s">
        <v>24</v>
      </c>
      <c r="L27" s="10">
        <v>2.4166699999999999</v>
      </c>
      <c r="M27" s="25">
        <v>24.91667</v>
      </c>
      <c r="N27" s="11">
        <f>Table1[[#This Row],[Wall H (ft)]]*Table1[[#This Row],[Wall L (ft)]]</f>
        <v>60.215368888899995</v>
      </c>
      <c r="O27" s="11"/>
      <c r="P27" s="5">
        <f>Table1[[#This Row],[Walls (SF)]]+Table1[[#This Row],[Ceiling (SF)]]</f>
        <v>60.215368888899995</v>
      </c>
      <c r="Q27" s="4"/>
    </row>
    <row r="28" spans="1:17">
      <c r="A28" s="2" t="s">
        <v>16</v>
      </c>
      <c r="B28" s="2" t="s">
        <v>17</v>
      </c>
      <c r="C28" s="2" t="s">
        <v>18</v>
      </c>
      <c r="D28" s="18">
        <v>1</v>
      </c>
      <c r="E28" s="17">
        <v>1</v>
      </c>
      <c r="F28" s="5" t="s">
        <v>53</v>
      </c>
      <c r="G28" s="5" t="s">
        <v>26</v>
      </c>
      <c r="H28" s="5" t="s">
        <v>21</v>
      </c>
      <c r="I28" s="11" t="s">
        <v>22</v>
      </c>
      <c r="J28" s="5" t="s">
        <v>23</v>
      </c>
      <c r="K28" s="22" t="s">
        <v>24</v>
      </c>
      <c r="L28" s="12">
        <v>13</v>
      </c>
      <c r="M28" s="26">
        <v>20.2</v>
      </c>
      <c r="N28" s="11">
        <f>Table1[[#This Row],[Wall H (ft)]]*Table1[[#This Row],[Wall L (ft)]]</f>
        <v>262.59999999999997</v>
      </c>
      <c r="O28" s="11"/>
      <c r="P28" s="5">
        <f>Table1[[#This Row],[Walls (SF)]]+Table1[[#This Row],[Ceiling (SF)]]</f>
        <v>262.59999999999997</v>
      </c>
      <c r="Q28" s="4"/>
    </row>
    <row r="29" spans="1:17">
      <c r="A29" s="2" t="s">
        <v>16</v>
      </c>
      <c r="B29" s="2" t="s">
        <v>17</v>
      </c>
      <c r="C29" s="2" t="s">
        <v>18</v>
      </c>
      <c r="D29" s="18">
        <v>1</v>
      </c>
      <c r="E29" s="17">
        <v>2</v>
      </c>
      <c r="F29" s="5" t="s">
        <v>54</v>
      </c>
      <c r="G29" s="5" t="s">
        <v>26</v>
      </c>
      <c r="H29" s="5" t="s">
        <v>21</v>
      </c>
      <c r="I29" s="11" t="s">
        <v>22</v>
      </c>
      <c r="J29" s="5" t="s">
        <v>23</v>
      </c>
      <c r="K29" s="22" t="s">
        <v>24</v>
      </c>
      <c r="L29" s="10">
        <v>2.5</v>
      </c>
      <c r="M29" s="25">
        <v>13.5</v>
      </c>
      <c r="N29" s="11">
        <f>Table1[[#This Row],[Wall H (ft)]]*Table1[[#This Row],[Wall L (ft)]]</f>
        <v>33.75</v>
      </c>
      <c r="O29" s="11"/>
      <c r="P29" s="5">
        <f>Table1[[#This Row],[Walls (SF)]]+Table1[[#This Row],[Ceiling (SF)]]</f>
        <v>33.75</v>
      </c>
      <c r="Q29" s="4"/>
    </row>
    <row r="30" spans="1:17">
      <c r="A30" s="2" t="s">
        <v>16</v>
      </c>
      <c r="B30" s="2" t="s">
        <v>17</v>
      </c>
      <c r="C30" s="2" t="s">
        <v>18</v>
      </c>
      <c r="D30" s="18">
        <v>1</v>
      </c>
      <c r="E30" s="17">
        <v>2</v>
      </c>
      <c r="F30" s="5" t="s">
        <v>55</v>
      </c>
      <c r="G30" s="5" t="s">
        <v>40</v>
      </c>
      <c r="H30" s="5" t="s">
        <v>21</v>
      </c>
      <c r="I30" s="11" t="s">
        <v>22</v>
      </c>
      <c r="J30" s="5" t="s">
        <v>23</v>
      </c>
      <c r="K30" s="22" t="s">
        <v>24</v>
      </c>
      <c r="L30" s="10">
        <v>2</v>
      </c>
      <c r="M30" s="25">
        <v>90</v>
      </c>
      <c r="N30" s="11">
        <f>Table1[[#This Row],[Wall H (ft)]]*Table1[[#This Row],[Wall L (ft)]]</f>
        <v>180</v>
      </c>
      <c r="O30" s="11">
        <v>33.53</v>
      </c>
      <c r="P30" s="5">
        <f>Table1[[#This Row],[Walls (SF)]]+Table1[[#This Row],[Ceiling (SF)]]</f>
        <v>213.53</v>
      </c>
      <c r="Q30" s="4"/>
    </row>
    <row r="31" spans="1:17">
      <c r="A31" s="2" t="s">
        <v>16</v>
      </c>
      <c r="B31" s="2" t="s">
        <v>17</v>
      </c>
      <c r="C31" s="2" t="s">
        <v>18</v>
      </c>
      <c r="D31" s="17">
        <v>2</v>
      </c>
      <c r="E31" s="17">
        <v>2</v>
      </c>
      <c r="F31" s="15" t="s">
        <v>53</v>
      </c>
      <c r="G31" s="5" t="s">
        <v>26</v>
      </c>
      <c r="H31" s="5" t="s">
        <v>21</v>
      </c>
      <c r="I31" s="11" t="s">
        <v>22</v>
      </c>
      <c r="J31" s="5" t="s">
        <v>23</v>
      </c>
      <c r="K31" s="22" t="s">
        <v>24</v>
      </c>
      <c r="L31" s="10">
        <v>9.25</v>
      </c>
      <c r="M31" s="26">
        <v>32.666699999999999</v>
      </c>
      <c r="N31" s="11">
        <f>Table1[[#This Row],[Wall H (ft)]]*Table1[[#This Row],[Wall L (ft)]]</f>
        <v>302.16697499999998</v>
      </c>
      <c r="O31" s="11"/>
      <c r="P31" s="5">
        <f>Table1[[#This Row],[Walls (SF)]]+Table1[[#This Row],[Ceiling (SF)]]</f>
        <v>302.16697499999998</v>
      </c>
      <c r="Q31" s="4"/>
    </row>
    <row r="32" spans="1:17">
      <c r="A32" s="2" t="s">
        <v>16</v>
      </c>
      <c r="B32" s="2" t="s">
        <v>17</v>
      </c>
      <c r="C32" s="2" t="s">
        <v>18</v>
      </c>
      <c r="D32" s="17">
        <v>2</v>
      </c>
      <c r="E32" s="17">
        <v>2</v>
      </c>
      <c r="F32" s="5" t="s">
        <v>54</v>
      </c>
      <c r="G32" s="5" t="s">
        <v>26</v>
      </c>
      <c r="H32" s="5" t="s">
        <v>21</v>
      </c>
      <c r="I32" s="11" t="s">
        <v>22</v>
      </c>
      <c r="J32" s="5" t="s">
        <v>23</v>
      </c>
      <c r="K32" s="22" t="s">
        <v>24</v>
      </c>
      <c r="L32" s="10">
        <v>2.4166699999999999</v>
      </c>
      <c r="M32" s="25">
        <v>35.75</v>
      </c>
      <c r="N32" s="11">
        <f>Table1[[#This Row],[Wall H (ft)]]*Table1[[#This Row],[Wall L (ft)]]</f>
        <v>86.395952499999993</v>
      </c>
      <c r="O32" s="11"/>
      <c r="P32" s="5">
        <f>Table1[[#This Row],[Walls (SF)]]+Table1[[#This Row],[Ceiling (SF)]]</f>
        <v>86.395952499999993</v>
      </c>
      <c r="Q32" s="4"/>
    </row>
    <row r="33" spans="1:17">
      <c r="A33" s="2" t="s">
        <v>16</v>
      </c>
      <c r="B33" s="2" t="s">
        <v>17</v>
      </c>
      <c r="C33" s="2" t="s">
        <v>18</v>
      </c>
      <c r="D33" s="18">
        <v>1</v>
      </c>
      <c r="E33" s="17">
        <v>1</v>
      </c>
      <c r="F33" s="5" t="s">
        <v>56</v>
      </c>
      <c r="G33" s="5" t="s">
        <v>33</v>
      </c>
      <c r="H33" s="5" t="s">
        <v>34</v>
      </c>
      <c r="I33" s="11" t="s">
        <v>22</v>
      </c>
      <c r="J33" s="5" t="s">
        <v>23</v>
      </c>
      <c r="K33" s="22" t="s">
        <v>24</v>
      </c>
      <c r="L33" s="12" t="s">
        <v>35</v>
      </c>
      <c r="M33" s="26" t="s">
        <v>35</v>
      </c>
      <c r="N33" s="11"/>
      <c r="O33" s="11">
        <v>1395.54</v>
      </c>
      <c r="P33" s="5">
        <f>Table1[[#This Row],[Walls (SF)]]+Table1[[#This Row],[Ceiling (SF)]]</f>
        <v>1395.54</v>
      </c>
      <c r="Q33" s="4"/>
    </row>
    <row r="34" spans="1:17">
      <c r="A34" s="2" t="s">
        <v>16</v>
      </c>
      <c r="B34" s="2" t="s">
        <v>17</v>
      </c>
      <c r="C34" s="2" t="s">
        <v>18</v>
      </c>
      <c r="D34" s="18">
        <v>2</v>
      </c>
      <c r="E34" s="17">
        <v>1</v>
      </c>
      <c r="F34" s="5" t="s">
        <v>56</v>
      </c>
      <c r="G34" s="5" t="s">
        <v>33</v>
      </c>
      <c r="H34" s="5" t="s">
        <v>34</v>
      </c>
      <c r="I34" s="11" t="s">
        <v>22</v>
      </c>
      <c r="J34" s="5" t="s">
        <v>23</v>
      </c>
      <c r="K34" s="22" t="s">
        <v>24</v>
      </c>
      <c r="L34" s="12" t="s">
        <v>35</v>
      </c>
      <c r="M34" s="26" t="s">
        <v>35</v>
      </c>
      <c r="N34" s="11"/>
      <c r="O34" s="11">
        <v>637.66999999999996</v>
      </c>
      <c r="P34" s="5">
        <f>Table1[[#This Row],[Walls (SF)]]+Table1[[#This Row],[Ceiling (SF)]]</f>
        <v>637.66999999999996</v>
      </c>
      <c r="Q34" s="4"/>
    </row>
    <row r="35" spans="1:17" ht="12.75">
      <c r="A35" s="14" t="s">
        <v>57</v>
      </c>
      <c r="B35" s="14"/>
      <c r="C35" s="14"/>
      <c r="D35" s="19"/>
      <c r="E35" s="19"/>
      <c r="F35" s="15"/>
      <c r="G35" s="15"/>
      <c r="H35" s="15"/>
      <c r="I35" s="15"/>
      <c r="J35" s="15"/>
      <c r="K35" s="15"/>
      <c r="L35" s="12"/>
      <c r="M35" s="15"/>
      <c r="N35" s="15"/>
      <c r="O35" s="15"/>
      <c r="P35" s="16">
        <f>SUBTOTAL(109,Table1[Total SF])</f>
        <v>10345.081488888902</v>
      </c>
      <c r="Q35" s="4"/>
    </row>
    <row r="36" spans="1:17">
      <c r="A36" s="23"/>
      <c r="B36" s="23"/>
      <c r="C36" s="23"/>
      <c r="D36" s="37"/>
      <c r="E36" s="37"/>
      <c r="F36" s="23"/>
      <c r="G36" s="23"/>
      <c r="H36" s="23"/>
      <c r="I36" s="23"/>
      <c r="J36" s="23"/>
      <c r="K36" s="23"/>
      <c r="L36" s="38"/>
      <c r="M36" s="39"/>
      <c r="N36" s="23"/>
      <c r="O36" s="23"/>
      <c r="P36" s="23"/>
      <c r="Q36" s="40"/>
    </row>
    <row r="37" spans="1:17">
      <c r="A37" s="23" t="s">
        <v>58</v>
      </c>
      <c r="B37" s="23" t="s">
        <v>59</v>
      </c>
      <c r="C37" s="23"/>
      <c r="D37" s="24"/>
      <c r="E37" s="37"/>
      <c r="F37" s="23"/>
      <c r="G37" s="23"/>
      <c r="H37" s="23"/>
      <c r="I37" s="23"/>
      <c r="J37" s="23"/>
      <c r="K37" s="23"/>
      <c r="L37" s="38"/>
      <c r="M37" s="39"/>
      <c r="N37" s="23"/>
      <c r="O37" s="23"/>
      <c r="P37" s="23"/>
      <c r="Q37" s="40"/>
    </row>
    <row r="38" spans="1:17">
      <c r="A38" s="23"/>
      <c r="B38" s="23" t="s">
        <v>60</v>
      </c>
      <c r="C38" s="23"/>
      <c r="D38" s="24"/>
      <c r="E38" s="37"/>
      <c r="F38" s="23"/>
      <c r="G38" s="23"/>
      <c r="H38" s="23"/>
      <c r="I38" s="23"/>
      <c r="J38" s="23"/>
      <c r="K38" s="23"/>
      <c r="L38" s="38"/>
      <c r="M38" s="39"/>
      <c r="N38" s="23"/>
      <c r="O38" s="23"/>
      <c r="P38" s="23"/>
      <c r="Q38" s="40"/>
    </row>
    <row r="39" spans="1:17">
      <c r="A39" s="23"/>
      <c r="B39" s="23"/>
      <c r="C39" s="23"/>
      <c r="D39" s="24"/>
      <c r="E39" s="37"/>
      <c r="F39" s="23"/>
      <c r="G39" s="23"/>
      <c r="H39" s="23"/>
      <c r="I39" s="23"/>
      <c r="J39" s="23"/>
      <c r="K39" s="23"/>
      <c r="L39" s="38"/>
      <c r="M39" s="39"/>
      <c r="N39" s="23"/>
      <c r="O39" s="23"/>
      <c r="P39" s="23"/>
      <c r="Q39" s="40"/>
    </row>
    <row r="40" spans="1:17">
      <c r="A40" s="23"/>
      <c r="B40" s="23"/>
      <c r="C40" s="23"/>
      <c r="D40" s="24"/>
      <c r="E40" s="37"/>
      <c r="F40" s="23"/>
      <c r="G40" s="23"/>
      <c r="H40" s="23"/>
      <c r="I40" s="23"/>
      <c r="J40" s="23"/>
      <c r="K40" s="23"/>
      <c r="L40" s="38"/>
      <c r="M40" s="39"/>
      <c r="N40" s="23"/>
      <c r="O40" s="23"/>
      <c r="P40" s="23"/>
      <c r="Q40" s="40"/>
    </row>
    <row r="41" spans="1:17">
      <c r="A41" s="23"/>
      <c r="B41" s="23"/>
      <c r="C41" s="23"/>
      <c r="D41" s="37"/>
      <c r="E41" s="37"/>
      <c r="F41" s="23"/>
      <c r="G41" s="23"/>
      <c r="H41" s="23"/>
      <c r="I41" s="23"/>
      <c r="J41" s="23"/>
      <c r="K41" s="23"/>
      <c r="L41" s="38"/>
      <c r="M41" s="39"/>
      <c r="N41" s="23"/>
      <c r="O41" s="23"/>
      <c r="P41" s="23"/>
      <c r="Q41" s="40"/>
    </row>
    <row r="42" spans="1:17">
      <c r="A42" s="23"/>
      <c r="B42" s="23"/>
      <c r="C42" s="23"/>
      <c r="D42" s="37"/>
      <c r="E42" s="37"/>
      <c r="F42" s="23"/>
      <c r="G42" s="23"/>
      <c r="H42" s="23"/>
      <c r="I42" s="23"/>
      <c r="J42" s="23"/>
      <c r="K42" s="23"/>
      <c r="L42" s="38"/>
      <c r="M42" s="39"/>
      <c r="N42" s="23"/>
      <c r="O42" s="23"/>
      <c r="P42" s="23"/>
      <c r="Q42" s="40"/>
    </row>
  </sheetData>
  <phoneticPr fontId="5" type="noConversion"/>
  <pageMargins left="0.7" right="0.7" top="0.75" bottom="0.75" header="0.3" footer="0.3"/>
  <pageSetup scale="3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694-F61E-4AB9-9E31-BF1182A3246B}">
  <dimension ref="A1:J8"/>
  <sheetViews>
    <sheetView workbookViewId="0">
      <selection activeCell="H8" sqref="H8"/>
    </sheetView>
  </sheetViews>
  <sheetFormatPr defaultRowHeight="14.45"/>
  <cols>
    <col min="1" max="1" width="12.42578125" bestFit="1" customWidth="1"/>
    <col min="2" max="2" width="13.7109375" bestFit="1" customWidth="1"/>
    <col min="4" max="4" width="11.140625" bestFit="1" customWidth="1"/>
    <col min="5" max="5" width="13.85546875" bestFit="1" customWidth="1"/>
    <col min="6" max="6" width="9.42578125" bestFit="1" customWidth="1"/>
    <col min="8" max="8" width="13.140625" customWidth="1"/>
    <col min="9" max="9" width="14.85546875" customWidth="1"/>
    <col min="10" max="10" width="12.42578125" customWidth="1"/>
  </cols>
  <sheetData>
    <row r="1" spans="1:10">
      <c r="A1" s="28" t="s">
        <v>2</v>
      </c>
      <c r="B1" t="s">
        <v>18</v>
      </c>
    </row>
    <row r="3" spans="1:10">
      <c r="A3" s="28" t="s">
        <v>4</v>
      </c>
      <c r="B3" s="28" t="s">
        <v>9</v>
      </c>
      <c r="C3" s="28" t="s">
        <v>8</v>
      </c>
      <c r="D3" s="28" t="s">
        <v>10</v>
      </c>
      <c r="E3" t="s">
        <v>61</v>
      </c>
      <c r="F3" s="30" t="s">
        <v>62</v>
      </c>
      <c r="G3" s="30" t="s">
        <v>63</v>
      </c>
      <c r="H3" s="30" t="s">
        <v>64</v>
      </c>
      <c r="I3" s="34" t="s">
        <v>65</v>
      </c>
      <c r="J3" s="34" t="s">
        <v>66</v>
      </c>
    </row>
    <row r="4" spans="1:10">
      <c r="A4">
        <v>1</v>
      </c>
      <c r="B4" t="s">
        <v>23</v>
      </c>
      <c r="C4" t="s">
        <v>22</v>
      </c>
      <c r="D4" t="s">
        <v>24</v>
      </c>
      <c r="E4" s="31">
        <v>6762.2306636100002</v>
      </c>
      <c r="F4" s="31">
        <f>E4/9</f>
        <v>751.35896262333335</v>
      </c>
      <c r="G4">
        <v>40.729999999999997</v>
      </c>
      <c r="H4" s="32">
        <f>G4*F4</f>
        <v>30602.850547648366</v>
      </c>
      <c r="I4" s="35">
        <f>(H4-J4)*0.48</f>
        <v>12926.644071326669</v>
      </c>
      <c r="J4" s="35">
        <f>H4*0.12</f>
        <v>3672.342065717804</v>
      </c>
    </row>
    <row r="5" spans="1:10">
      <c r="A5">
        <v>2</v>
      </c>
      <c r="B5" t="s">
        <v>23</v>
      </c>
      <c r="C5" t="s">
        <v>22</v>
      </c>
      <c r="D5" t="s">
        <v>24</v>
      </c>
      <c r="E5" s="31">
        <v>3582.8508252789002</v>
      </c>
      <c r="F5" s="31">
        <f>E5/9</f>
        <v>398.09453614210003</v>
      </c>
      <c r="G5">
        <v>41</v>
      </c>
      <c r="H5" s="32">
        <f>G5*F5</f>
        <v>16321.875981826101</v>
      </c>
      <c r="I5" s="35">
        <f>(H5-J5)*0.48</f>
        <v>6894.3604147233445</v>
      </c>
      <c r="J5" s="35">
        <f>H5*0.12</f>
        <v>1958.6251178191319</v>
      </c>
    </row>
    <row r="6" spans="1:10">
      <c r="A6" t="s">
        <v>67</v>
      </c>
      <c r="E6" s="29">
        <v>10345.0814888889</v>
      </c>
      <c r="F6" s="30"/>
      <c r="G6" s="30"/>
      <c r="H6" s="33">
        <f>SUM(H4:H5)</f>
        <v>46924.726529474465</v>
      </c>
      <c r="I6" s="36">
        <f>SUM(I4:I5)</f>
        <v>19821.004486050013</v>
      </c>
      <c r="J6" s="36">
        <f>SUM(J4:J5)</f>
        <v>5630.9671835369354</v>
      </c>
    </row>
    <row r="8" spans="1:10" ht="15">
      <c r="H8" s="41">
        <v>46920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Roho's Group Corp</cp:lastModifiedBy>
  <cp:revision/>
  <dcterms:created xsi:type="dcterms:W3CDTF">2020-07-08T18:03:39Z</dcterms:created>
  <dcterms:modified xsi:type="dcterms:W3CDTF">2021-06-25T01:33:06Z</dcterms:modified>
  <cp:category/>
  <cp:contentStatus/>
</cp:coreProperties>
</file>