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9"/>
  <workbookPr/>
  <mc:AlternateContent xmlns:mc="http://schemas.openxmlformats.org/markup-compatibility/2006">
    <mc:Choice Requires="x15">
      <x15ac:absPath xmlns:x15ac="http://schemas.microsoft.com/office/spreadsheetml/2010/11/ac" url="C:\Users\Matthew\Dropbox\Lectures\Dropout Legacy (Job Talk)\"/>
    </mc:Choice>
  </mc:AlternateContent>
  <xr:revisionPtr revIDLastSave="0" documentId="13_ncr:1_{E61AF13B-03C6-4628-A414-B092EC7EB70B}" xr6:coauthVersionLast="37" xr6:coauthVersionMax="37" xr10:uidLastSave="{00000000-0000-0000-0000-000000000000}"/>
  <bookViews>
    <workbookView xWindow="0" yWindow="0" windowWidth="19455" windowHeight="12420" xr2:uid="{00000000-000D-0000-FFFF-FFFF00000000}"/>
  </bookViews>
  <sheets>
    <sheet name="Sheet1" sheetId="1" r:id="rId1"/>
  </sheets>
  <calcPr calcId="179020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31" i="1"/>
  <c r="F30" i="1"/>
  <c r="F29" i="1"/>
  <c r="F28" i="1"/>
  <c r="F27" i="1"/>
  <c r="F24" i="1"/>
  <c r="F25" i="1"/>
  <c r="F23" i="1"/>
  <c r="F22" i="1"/>
  <c r="G22" i="1"/>
  <c r="G23" i="1"/>
  <c r="G24" i="1"/>
  <c r="G26" i="1"/>
  <c r="G27" i="1"/>
  <c r="G28" i="1"/>
  <c r="G29" i="1"/>
  <c r="G30" i="1"/>
  <c r="G31" i="1"/>
  <c r="D23" i="1"/>
  <c r="D25" i="1"/>
  <c r="E23" i="1"/>
  <c r="E25" i="1"/>
  <c r="C23" i="1"/>
  <c r="C25" i="1"/>
  <c r="J29" i="1"/>
  <c r="J27" i="1"/>
  <c r="J25" i="1"/>
  <c r="J23" i="1"/>
  <c r="E28" i="1"/>
  <c r="C31" i="1"/>
  <c r="J22" i="1"/>
  <c r="J31" i="1"/>
  <c r="D22" i="1"/>
  <c r="E22" i="1"/>
  <c r="C22" i="1"/>
  <c r="C30" i="1"/>
  <c r="C24" i="1"/>
  <c r="E30" i="1"/>
  <c r="E24" i="1"/>
  <c r="C29" i="1"/>
  <c r="E29" i="1"/>
  <c r="C26" i="1"/>
  <c r="E31" i="1"/>
  <c r="E26" i="1"/>
  <c r="C27" i="1"/>
  <c r="E27" i="1"/>
  <c r="D30" i="1"/>
  <c r="D26" i="1"/>
  <c r="D28" i="1"/>
  <c r="D31" i="1"/>
  <c r="D29" i="1"/>
  <c r="J28" i="1"/>
  <c r="C28" i="1"/>
  <c r="J30" i="1"/>
  <c r="J26" i="1"/>
  <c r="D24" i="1"/>
  <c r="D27" i="1"/>
  <c r="J24" i="1"/>
  <c r="G25" i="1"/>
</calcChain>
</file>

<file path=xl/sharedStrings.xml><?xml version="1.0" encoding="utf-8"?>
<sst xmlns="http://schemas.openxmlformats.org/spreadsheetml/2006/main" count="35" uniqueCount="35">
  <si>
    <t>Formulas</t>
  </si>
  <si>
    <t>Sample 1</t>
  </si>
  <si>
    <t>Sample 2</t>
  </si>
  <si>
    <t>Sample 3</t>
  </si>
  <si>
    <t>Population</t>
  </si>
  <si>
    <t>Observation 1</t>
  </si>
  <si>
    <t>Observation 2</t>
  </si>
  <si>
    <t>Observation 3</t>
  </si>
  <si>
    <t>Observation 4</t>
  </si>
  <si>
    <t>Observation 5</t>
  </si>
  <si>
    <t>Observation 6</t>
  </si>
  <si>
    <t>Observation 7</t>
  </si>
  <si>
    <t>Observation 8</t>
  </si>
  <si>
    <t>Observation 9</t>
  </si>
  <si>
    <t>Observation 10</t>
  </si>
  <si>
    <t>Observation 11</t>
  </si>
  <si>
    <t>Observation 12</t>
  </si>
  <si>
    <t>Observation 13</t>
  </si>
  <si>
    <t>Observation 14</t>
  </si>
  <si>
    <t>Observation 15</t>
  </si>
  <si>
    <t>Observation 16</t>
  </si>
  <si>
    <t>Observation 17</t>
  </si>
  <si>
    <t>Observation 18</t>
  </si>
  <si>
    <t>Observation 19</t>
  </si>
  <si>
    <t>Observation 20</t>
  </si>
  <si>
    <t>N</t>
  </si>
  <si>
    <t>Total</t>
  </si>
  <si>
    <t>Upper Confidence Limit</t>
  </si>
  <si>
    <t>Mean</t>
  </si>
  <si>
    <t>Lower Confidence Limit</t>
  </si>
  <si>
    <t>Median</t>
  </si>
  <si>
    <t>Mode</t>
  </si>
  <si>
    <t>Range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</si>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</sst>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"/>
      <family val="2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0"/>
      <name val="Arial"/>
      <family val="2"/>
    </font>
    <font>
      <b/>
      <sz val="20"/>
      <color theme="0"/>
      <name val="Arial"/>
      <family val="2"/>
    </font>
    <font>
      <sz val="11"/>
      <color rgb="FF44546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22</xdr:row>
      <xdr:rowOff>23812</xdr:rowOff>
    </xdr:from>
    <xdr:ext cx="99033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47650" y="4348162"/>
              <a:ext cx="99033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+mn-lt"/>
                </a:rPr>
                <a:t>x</a:t>
              </a:r>
              <a14:m>
                <m:oMath xmlns:m="http://schemas.openxmlformats.org/officeDocument/2006/math">
                  <m:r>
                    <a:rPr lang="en-US" sz="16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6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6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7650" y="4348162"/>
              <a:ext cx="99033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+mn-lt"/>
                </a:rPr>
                <a:t>x</a:t>
              </a:r>
              <a:r>
                <a:rPr lang="en-US" sz="1600" b="0" i="0">
                  <a:latin typeface="Cambria Math" panose="02040503050406030204" pitchFamily="18" charset="0"/>
                </a:rPr>
                <a:t>+ 𝑥_1+ 𝑥_𝑛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209550</xdr:colOff>
      <xdr:row>24</xdr:row>
      <xdr:rowOff>14287</xdr:rowOff>
    </xdr:from>
    <xdr:ext cx="1059585" cy="416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09550" y="5005387"/>
              <a:ext cx="1059585" cy="416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9550" y="5005387"/>
              <a:ext cx="1059585" cy="416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(∑▒〖</a:t>
              </a:r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 𝑥_1+ 𝑥_𝑛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190500</xdr:colOff>
      <xdr:row>28</xdr:row>
      <xdr:rowOff>290512</xdr:rowOff>
    </xdr:from>
    <xdr:ext cx="857249" cy="51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90500" y="6615112"/>
              <a:ext cx="857249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 − 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0500" y="6615112"/>
              <a:ext cx="857249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√((∑▒〖</a:t>
              </a:r>
              <a:r>
                <a:rPr lang="en-US" sz="1100" b="0" i="0">
                  <a:latin typeface="Cambria Math" panose="02040503050406030204" pitchFamily="18" charset="0"/>
                </a:rPr>
                <a:t>(𝑥 −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𝜇)〗^</a:t>
              </a:r>
              <a:r>
                <a:rPr lang="en-US" sz="1100" b="0" i="0">
                  <a:latin typeface="Cambria Math" panose="02040503050406030204" pitchFamily="18" charset="0"/>
                </a:rPr>
                <a:t>2 )/𝑛)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25</xdr:row>
      <xdr:rowOff>319087</xdr:rowOff>
    </xdr:from>
    <xdr:ext cx="1101392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38125" y="5643562"/>
              <a:ext cx="110139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𝑡h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𝑣𝑎𝑙𝑢𝑒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38125" y="5643562"/>
              <a:ext cx="1101392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1/2 (𝑛+1)𝑡ℎ 𝑣𝑎𝑙𝑢𝑒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GridLines="0" tabSelected="1" topLeftCell="B20" workbookViewId="0" xr3:uid="{AEA406A1-0E4B-5B11-9CD5-51D6E497D94C}">
      <selection activeCell="G25" sqref="G25"/>
    </sheetView>
  </sheetViews>
  <sheetFormatPr defaultRowHeight="15" outlineLevelRow="3"/>
  <cols>
    <col min="1" max="1" width="30.42578125" customWidth="1"/>
    <col min="2" max="2" width="37.28515625" customWidth="1"/>
    <col min="3" max="5" width="24.7109375" customWidth="1"/>
    <col min="6" max="6" width="14.7109375" bestFit="1" customWidth="1"/>
    <col min="7" max="7" width="21" customWidth="1"/>
    <col min="8" max="8" width="17.85546875" customWidth="1"/>
    <col min="10" max="10" width="15.28515625" customWidth="1"/>
  </cols>
  <sheetData>
    <row r="1" spans="1:10" ht="25.5">
      <c r="A1" s="2" t="s">
        <v>0</v>
      </c>
      <c r="B1" s="3"/>
      <c r="C1" s="2" t="s">
        <v>1</v>
      </c>
      <c r="D1" s="2" t="s">
        <v>2</v>
      </c>
      <c r="E1" s="2" t="s">
        <v>3</v>
      </c>
      <c r="H1" s="1" t="s">
        <v>4</v>
      </c>
    </row>
    <row r="2" spans="1:10" ht="26.25" outlineLevel="3">
      <c r="A2" s="4"/>
      <c r="B2" s="5" t="s">
        <v>5</v>
      </c>
      <c r="C2" s="5">
        <v>3</v>
      </c>
      <c r="D2" s="5">
        <v>999</v>
      </c>
      <c r="E2" s="5">
        <v>43</v>
      </c>
      <c r="H2" s="11">
        <v>13</v>
      </c>
      <c r="I2" s="7"/>
      <c r="J2" s="7"/>
    </row>
    <row r="3" spans="1:10" ht="26.25" outlineLevel="3">
      <c r="A3" s="4"/>
      <c r="B3" s="5" t="s">
        <v>6</v>
      </c>
      <c r="C3" s="5">
        <v>63</v>
      </c>
      <c r="D3" s="5">
        <v>402</v>
      </c>
      <c r="E3" s="5">
        <v>12</v>
      </c>
      <c r="H3" s="11">
        <v>113</v>
      </c>
      <c r="I3" s="7"/>
      <c r="J3" s="7"/>
    </row>
    <row r="4" spans="1:10" ht="26.25" outlineLevel="3">
      <c r="A4" s="4"/>
      <c r="B4" s="5" t="s">
        <v>7</v>
      </c>
      <c r="C4" s="5">
        <v>525</v>
      </c>
      <c r="D4" s="5">
        <v>870</v>
      </c>
      <c r="E4" s="5">
        <v>37</v>
      </c>
      <c r="H4" s="11">
        <v>933</v>
      </c>
      <c r="I4" s="7"/>
      <c r="J4" s="7"/>
    </row>
    <row r="5" spans="1:10" ht="26.25" outlineLevel="3">
      <c r="A5" s="4"/>
      <c r="B5" s="5" t="s">
        <v>8</v>
      </c>
      <c r="C5" s="5">
        <v>99</v>
      </c>
      <c r="D5" s="5">
        <v>356</v>
      </c>
      <c r="E5" s="5">
        <v>8</v>
      </c>
      <c r="H5" s="11">
        <v>7</v>
      </c>
      <c r="I5" s="7"/>
      <c r="J5" s="7"/>
    </row>
    <row r="6" spans="1:10" ht="26.25" outlineLevel="3">
      <c r="A6" s="4"/>
      <c r="B6" s="5" t="s">
        <v>9</v>
      </c>
      <c r="C6" s="5">
        <v>14</v>
      </c>
      <c r="D6" s="5">
        <v>933</v>
      </c>
      <c r="E6" s="5">
        <v>924</v>
      </c>
      <c r="H6" s="11">
        <v>11</v>
      </c>
      <c r="I6" s="7"/>
      <c r="J6" s="7"/>
    </row>
    <row r="7" spans="1:10" ht="26.25" outlineLevel="2">
      <c r="A7" s="4"/>
      <c r="B7" s="5" t="s">
        <v>10</v>
      </c>
      <c r="C7" s="5"/>
      <c r="D7" s="5">
        <v>444</v>
      </c>
      <c r="E7" s="5">
        <v>11</v>
      </c>
      <c r="H7" s="11">
        <v>356</v>
      </c>
      <c r="I7" s="7"/>
      <c r="J7" s="7"/>
    </row>
    <row r="8" spans="1:10" ht="26.25" outlineLevel="2">
      <c r="A8" s="4"/>
      <c r="B8" s="5" t="s">
        <v>11</v>
      </c>
      <c r="C8" s="5"/>
      <c r="D8" s="5">
        <v>2</v>
      </c>
      <c r="E8" s="5">
        <v>2</v>
      </c>
      <c r="H8" s="11">
        <v>2</v>
      </c>
      <c r="I8" s="7"/>
      <c r="J8" s="7"/>
    </row>
    <row r="9" spans="1:10" ht="26.25" outlineLevel="2">
      <c r="A9" s="4"/>
      <c r="B9" s="5" t="s">
        <v>12</v>
      </c>
      <c r="C9" s="5"/>
      <c r="D9" s="5">
        <v>4</v>
      </c>
      <c r="E9" s="5">
        <v>87</v>
      </c>
      <c r="H9" s="11">
        <v>723</v>
      </c>
      <c r="I9" s="7"/>
      <c r="J9" s="7"/>
    </row>
    <row r="10" spans="1:10" ht="26.25" outlineLevel="2">
      <c r="A10" s="4"/>
      <c r="B10" s="5" t="s">
        <v>13</v>
      </c>
      <c r="C10" s="5"/>
      <c r="D10" s="5">
        <v>78</v>
      </c>
      <c r="E10" s="5">
        <v>145</v>
      </c>
      <c r="H10" s="11">
        <v>402</v>
      </c>
      <c r="I10" s="7"/>
      <c r="J10" s="7"/>
    </row>
    <row r="11" spans="1:10" ht="26.25" outlineLevel="2">
      <c r="A11" s="4"/>
      <c r="B11" s="5" t="s">
        <v>14</v>
      </c>
      <c r="C11" s="5"/>
      <c r="D11" s="5">
        <v>63</v>
      </c>
      <c r="E11" s="5">
        <v>12</v>
      </c>
      <c r="H11" s="11">
        <v>12</v>
      </c>
      <c r="I11" s="7"/>
      <c r="J11" s="7"/>
    </row>
    <row r="12" spans="1:10" ht="26.25" outlineLevel="1">
      <c r="A12" s="4"/>
      <c r="B12" s="5" t="s">
        <v>15</v>
      </c>
      <c r="C12" s="5"/>
      <c r="D12" s="5"/>
      <c r="E12" s="5">
        <v>79</v>
      </c>
      <c r="H12" s="11">
        <v>525</v>
      </c>
      <c r="I12" s="7"/>
      <c r="J12" s="7"/>
    </row>
    <row r="13" spans="1:10" ht="26.25" outlineLevel="1">
      <c r="A13" s="4"/>
      <c r="B13" s="5" t="s">
        <v>16</v>
      </c>
      <c r="C13" s="5"/>
      <c r="D13" s="5"/>
      <c r="E13" s="5">
        <v>113</v>
      </c>
      <c r="H13" s="11">
        <v>950</v>
      </c>
      <c r="I13" s="7"/>
      <c r="J13" s="7"/>
    </row>
    <row r="14" spans="1:10" ht="26.25" outlineLevel="1">
      <c r="A14" s="4"/>
      <c r="B14" s="5" t="s">
        <v>17</v>
      </c>
      <c r="C14" s="5"/>
      <c r="D14" s="5"/>
      <c r="E14" s="5">
        <v>950</v>
      </c>
      <c r="H14" s="11">
        <v>3</v>
      </c>
      <c r="I14" s="7"/>
      <c r="J14" s="7"/>
    </row>
    <row r="15" spans="1:10" ht="26.25" outlineLevel="1">
      <c r="A15" s="4"/>
      <c r="B15" s="5" t="s">
        <v>18</v>
      </c>
      <c r="C15" s="5"/>
      <c r="D15" s="5"/>
      <c r="E15" s="5">
        <v>121</v>
      </c>
      <c r="H15" s="11">
        <v>43</v>
      </c>
      <c r="I15" s="7"/>
      <c r="J15" s="7"/>
    </row>
    <row r="16" spans="1:10" ht="26.25" outlineLevel="1">
      <c r="A16" s="4"/>
      <c r="B16" s="5" t="s">
        <v>19</v>
      </c>
      <c r="C16" s="5"/>
      <c r="D16" s="5"/>
      <c r="E16" s="5">
        <v>723</v>
      </c>
      <c r="H16" s="11">
        <v>79</v>
      </c>
      <c r="I16" s="7"/>
      <c r="J16" s="7"/>
    </row>
    <row r="17" spans="1:10" ht="26.25" outlineLevel="1">
      <c r="A17" s="4"/>
      <c r="B17" s="5" t="s">
        <v>20</v>
      </c>
      <c r="C17" s="5"/>
      <c r="D17" s="5"/>
      <c r="E17" s="5">
        <v>90</v>
      </c>
      <c r="H17" s="11">
        <v>14</v>
      </c>
      <c r="I17" s="7"/>
      <c r="J17" s="7"/>
    </row>
    <row r="18" spans="1:10" ht="26.25" outlineLevel="1">
      <c r="A18" s="4"/>
      <c r="B18" s="5" t="s">
        <v>21</v>
      </c>
      <c r="C18" s="5"/>
      <c r="D18" s="5"/>
      <c r="E18" s="5">
        <v>9</v>
      </c>
      <c r="H18" s="11">
        <v>63</v>
      </c>
      <c r="I18" s="7"/>
      <c r="J18" s="7"/>
    </row>
    <row r="19" spans="1:10" ht="26.25" outlineLevel="1">
      <c r="A19" s="4"/>
      <c r="B19" s="5" t="s">
        <v>22</v>
      </c>
      <c r="C19" s="5"/>
      <c r="D19" s="5"/>
      <c r="E19" s="5">
        <v>444</v>
      </c>
      <c r="H19" s="11">
        <v>87</v>
      </c>
      <c r="I19" s="7"/>
      <c r="J19" s="7"/>
    </row>
    <row r="20" spans="1:10" ht="26.25" outlineLevel="1">
      <c r="A20" s="4"/>
      <c r="B20" s="5" t="s">
        <v>23</v>
      </c>
      <c r="C20" s="5"/>
      <c r="D20" s="5"/>
      <c r="E20" s="5">
        <v>13</v>
      </c>
      <c r="H20" s="11">
        <v>42</v>
      </c>
      <c r="I20" s="7"/>
      <c r="J20" s="7"/>
    </row>
    <row r="21" spans="1:10" ht="26.25" outlineLevel="1">
      <c r="A21" s="4"/>
      <c r="B21" s="3" t="s">
        <v>24</v>
      </c>
      <c r="C21" s="3"/>
      <c r="D21" s="3"/>
      <c r="E21" s="3">
        <v>74</v>
      </c>
      <c r="H21" s="11">
        <v>121</v>
      </c>
      <c r="I21" s="7"/>
      <c r="J21" s="7"/>
    </row>
    <row r="22" spans="1:10" ht="26.25">
      <c r="A22" s="4"/>
      <c r="B22" s="5" t="s">
        <v>25</v>
      </c>
      <c r="C22" s="5">
        <f>COUNT(C2:C21)</f>
        <v>5</v>
      </c>
      <c r="D22" s="5">
        <f t="shared" ref="D22:E22" si="0">COUNT(D2:D21)</f>
        <v>10</v>
      </c>
      <c r="E22" s="5">
        <f t="shared" si="0"/>
        <v>20</v>
      </c>
      <c r="F22" s="5">
        <f>COUNT(H2:H40)</f>
        <v>39</v>
      </c>
      <c r="G22" s="5">
        <f t="shared" ref="F22:G22" si="1">COUNT(G2:G21)</f>
        <v>0</v>
      </c>
      <c r="H22" s="11">
        <v>999</v>
      </c>
      <c r="I22" s="7"/>
      <c r="J22" s="8">
        <f>COUNT(H2:H59)</f>
        <v>39</v>
      </c>
    </row>
    <row r="23" spans="1:10" ht="26.25">
      <c r="A23" s="4"/>
      <c r="B23" s="5" t="s">
        <v>26</v>
      </c>
      <c r="C23" s="5">
        <f>SUM(C2:C21)</f>
        <v>704</v>
      </c>
      <c r="D23" s="5">
        <f t="shared" ref="D23:E23" si="2">SUM(D2:D21)</f>
        <v>4151</v>
      </c>
      <c r="E23" s="5">
        <f t="shared" si="2"/>
        <v>3897</v>
      </c>
      <c r="F23" s="5">
        <f>SUM(H2:H40)</f>
        <v>8954</v>
      </c>
      <c r="G23" s="5">
        <f t="shared" ref="F23:G23" si="3">SUM(G2:G21)</f>
        <v>0</v>
      </c>
      <c r="H23" s="11">
        <v>500</v>
      </c>
      <c r="I23" s="7"/>
      <c r="J23" s="8">
        <f>SUM(H2:H59)</f>
        <v>8954</v>
      </c>
    </row>
    <row r="24" spans="1:10" ht="26.25">
      <c r="A24" s="4"/>
      <c r="B24" s="5" t="s">
        <v>27</v>
      </c>
      <c r="C24" s="5">
        <f>IF(C23=0,"",ROUND(SUM(C25+_xlfn.CONFIDENCE.NORM(0.95,C30,COUNT(C2:C21))),2))</f>
        <v>146.27000000000001</v>
      </c>
      <c r="D24" s="5">
        <f t="shared" ref="D24:E24" si="4">IF(D23=0,"",ROUND(SUM(D25+_xlfn.CONFIDENCE.NORM(0.95,D30,COUNT(D2:D21))),2))</f>
        <v>422.51</v>
      </c>
      <c r="E24" s="5">
        <f t="shared" si="4"/>
        <v>199.05</v>
      </c>
      <c r="F24" s="5">
        <f>IF(F23=0,"",ROUND(SUM(F25+_xlfn.CONFIDENCE.NORM(0.95,F30,COUNT(H2:H40))),2))</f>
        <v>232.79</v>
      </c>
      <c r="G24" s="5" t="str">
        <f t="shared" ref="F24:G24" si="5">IF(G23=0,"",ROUND(SUM(G25+_xlfn.CONFIDENCE.NORM(0.95,G30,COUNT(G2:G21))),2))</f>
        <v/>
      </c>
      <c r="H24" s="11">
        <v>8</v>
      </c>
      <c r="I24" s="7"/>
      <c r="J24" s="8">
        <f>IF(J22=0,"",ROUND(SUM(J25+_xlfn.CONFIDENCE.NORM(0.95,J30,COUNT(H2:H59))),2))</f>
        <v>232.79</v>
      </c>
    </row>
    <row r="25" spans="1:10" ht="26.25">
      <c r="A25" s="4"/>
      <c r="B25" s="6" t="s">
        <v>28</v>
      </c>
      <c r="C25" s="6">
        <f>IF(C23=0,"",AVERAGE(C2:C21))</f>
        <v>140.80000000000001</v>
      </c>
      <c r="D25" s="6">
        <f t="shared" ref="D25:E25" si="6">IF(D23=0,"",AVERAGE(D2:D21))</f>
        <v>415.1</v>
      </c>
      <c r="E25" s="6">
        <f t="shared" si="6"/>
        <v>194.85</v>
      </c>
      <c r="F25" s="6">
        <f>IF(F23=0,"",AVERAGE(H2:H40))</f>
        <v>229.58974358974359</v>
      </c>
      <c r="G25" s="6">
        <f ca="1">SUM(G25-E25)</f>
        <v>0</v>
      </c>
      <c r="H25" s="11">
        <v>870</v>
      </c>
      <c r="I25" s="7"/>
      <c r="J25" s="9">
        <f>IF(H22=0,"",AVERAGE(H2:H59))</f>
        <v>229.58974358974359</v>
      </c>
    </row>
    <row r="26" spans="1:10" ht="26.25">
      <c r="A26" s="4"/>
      <c r="B26" s="5" t="s">
        <v>29</v>
      </c>
      <c r="C26" s="5">
        <f>IF(C23=0,"",ROUND(SUM(C25-_xlfn.CONFIDENCE.NORM(0.95,C30,COUNT(C2:C21))),2))</f>
        <v>135.33000000000001</v>
      </c>
      <c r="D26" s="5">
        <f t="shared" ref="D26:E26" si="7">IF(D23=0,"",ROUND(SUM(D25-_xlfn.CONFIDENCE.NORM(0.95,D30,COUNT(D2:D21))),2))</f>
        <v>407.69</v>
      </c>
      <c r="E26" s="5">
        <f t="shared" si="7"/>
        <v>190.65</v>
      </c>
      <c r="F26" s="5">
        <f>IF(F23=0,"",ROUND(SUM(F25-_xlfn.CONFIDENCE.NORM(0.95,F30,COUNT(H2:H40))),2))</f>
        <v>226.39</v>
      </c>
      <c r="G26" s="5" t="str">
        <f t="shared" ref="F26:G26" si="8">IF(G23=0,"",ROUND(SUM(G25-_xlfn.CONFIDENCE.NORM(0.95,G30,COUNT(G2:G21))),2))</f>
        <v/>
      </c>
      <c r="H26" s="11">
        <v>90</v>
      </c>
      <c r="I26" s="7"/>
      <c r="J26" s="8">
        <f>IF(J22=0,"",ROUND(SUM(J25-_xlfn.CONFIDENCE.NORM(0.95,J30,COUNT(H2:H59))),2))</f>
        <v>226.39</v>
      </c>
    </row>
    <row r="27" spans="1:10" ht="26.25">
      <c r="A27" s="4"/>
      <c r="B27" s="6" t="s">
        <v>30</v>
      </c>
      <c r="C27" s="6">
        <f>IF(C23=0,"",MEDIAN(C2:C21))</f>
        <v>63</v>
      </c>
      <c r="D27" s="6">
        <f t="shared" ref="D27:E27" si="9">IF(D23=0,"",MEDIAN(D2:D21))</f>
        <v>379</v>
      </c>
      <c r="E27" s="6">
        <f t="shared" si="9"/>
        <v>76.5</v>
      </c>
      <c r="F27" s="6">
        <f>IF(F23=0,"",MEDIAN(H2:H40))</f>
        <v>78</v>
      </c>
      <c r="G27" s="6" t="str">
        <f t="shared" ref="F27:G27" si="10">IF(G23=0,"",MEDIAN(G2:G21))</f>
        <v/>
      </c>
      <c r="H27" s="11">
        <v>2</v>
      </c>
      <c r="I27" s="7"/>
      <c r="J27" s="9">
        <f>IF(H22=0,"",MEDIAN(H2:H59))</f>
        <v>78</v>
      </c>
    </row>
    <row r="28" spans="1:10" ht="26.25">
      <c r="A28" s="4"/>
      <c r="B28" s="6" t="s">
        <v>31</v>
      </c>
      <c r="C28" s="6" t="e">
        <f>IF(C23=0,"",_xlfn.MODE.SNGL(C2:C21))</f>
        <v>#N/A</v>
      </c>
      <c r="D28" s="6" t="e">
        <f t="shared" ref="D28:E28" si="11">IF(D23=0,"",_xlfn.MODE.SNGL(D2:D21))</f>
        <v>#N/A</v>
      </c>
      <c r="E28" s="6">
        <f t="shared" si="11"/>
        <v>12</v>
      </c>
      <c r="F28" s="6">
        <f>IF(F23=0,"",_xlfn.MODE.SNGL(H2:H40))</f>
        <v>2</v>
      </c>
      <c r="G28" s="6" t="str">
        <f t="shared" ref="F28:G28" si="12">IF(G23=0,"",_xlfn.MODE.SNGL(G2:G21))</f>
        <v/>
      </c>
      <c r="H28" s="11">
        <v>37</v>
      </c>
      <c r="I28" s="7"/>
      <c r="J28" s="9">
        <f>IF(J22=0,"",_xlfn.MODE.SNGL(H2:H59))</f>
        <v>2</v>
      </c>
    </row>
    <row r="29" spans="1:10" ht="26.25">
      <c r="A29" s="4"/>
      <c r="B29" s="5" t="s">
        <v>32</v>
      </c>
      <c r="C29" s="5">
        <f>IF(C23=0,"",SUM(MAX(C2:C21) - MIN(C2:C21)))</f>
        <v>522</v>
      </c>
      <c r="D29" s="5">
        <f t="shared" ref="D29:E29" si="13">IF(D23=0,"",SUM(MAX(D2:D21) - MIN(D2:D21)))</f>
        <v>997</v>
      </c>
      <c r="E29" s="5">
        <f t="shared" si="13"/>
        <v>948</v>
      </c>
      <c r="F29" s="5">
        <f>IF(F23=0,"",SUM(MAX(H2:H40) - MIN(H2:H40)))</f>
        <v>997</v>
      </c>
      <c r="G29" s="5" t="str">
        <f t="shared" ref="F29:G29" si="14">IF(G23=0,"",SUM(MAX(G2:G21) - MIN(G2:G21)))</f>
        <v/>
      </c>
      <c r="H29" s="11">
        <v>4</v>
      </c>
      <c r="I29" s="7"/>
      <c r="J29" s="8">
        <f>IF(H22=0,"",SUM(MAX(H2:H59) - MIN(H2:H59)))</f>
        <v>997</v>
      </c>
    </row>
    <row r="30" spans="1:10" ht="26.25">
      <c r="A30" s="4"/>
      <c r="B30" s="5" t="s">
        <v>33</v>
      </c>
      <c r="C30" s="5">
        <f>IF(C23=0,"",ROUND(_xlfn.STDEV.P(C2:C21),2))</f>
        <v>195.18</v>
      </c>
      <c r="D30" s="5">
        <f t="shared" ref="D30:E30" si="15">IF(D23=0,"",ROUND(_xlfn.STDEV.P(D2:D21),2))</f>
        <v>373.88</v>
      </c>
      <c r="E30" s="5">
        <f t="shared" si="15"/>
        <v>299.70999999999998</v>
      </c>
      <c r="F30" s="5">
        <f>IF(F23=0,"",ROUND(_xlfn.STDEV.P(H2:H40),2))</f>
        <v>319.16000000000003</v>
      </c>
      <c r="G30" s="5" t="str">
        <f t="shared" ref="F30:G30" si="16">IF(G23=0,"",ROUND(_xlfn.STDEV.P(G2:G21),2))</f>
        <v/>
      </c>
      <c r="H30" s="11">
        <v>12</v>
      </c>
      <c r="I30" s="7"/>
      <c r="J30" s="8">
        <f>IF(J22=0,"",ROUND(_xlfn.STDEV.P(H2:H59),2))</f>
        <v>319.16000000000003</v>
      </c>
    </row>
    <row r="31" spans="1:10" ht="26.25">
      <c r="A31" s="4"/>
      <c r="B31" s="3" t="s">
        <v>34</v>
      </c>
      <c r="C31" s="3">
        <f>IF(C23=0,"",_xlfn.VAR.P(C2:C21))</f>
        <v>38095.360000000001</v>
      </c>
      <c r="D31" s="3">
        <f t="shared" ref="D31:E31" si="17">IF(D23=0,"",_xlfn.VAR.P(D2:D21))</f>
        <v>139785.89000000001</v>
      </c>
      <c r="E31" s="3">
        <f t="shared" si="17"/>
        <v>89828.827499999999</v>
      </c>
      <c r="F31" s="3">
        <f>IF(F23=0,"",_xlfn.VAR.P(H2:H40))</f>
        <v>101861.52399737015</v>
      </c>
      <c r="G31" s="3" t="str">
        <f t="shared" ref="F31:G31" si="18">IF(G23=0,"",_xlfn.VAR.P(G2:G21))</f>
        <v/>
      </c>
      <c r="H31" s="11">
        <v>74</v>
      </c>
      <c r="I31" s="7"/>
      <c r="J31" s="10">
        <f>IF(J22=0,"",_xlfn.VAR.P(H2:H59))</f>
        <v>101861.52399737015</v>
      </c>
    </row>
    <row r="32" spans="1:10">
      <c r="H32" s="11">
        <v>14</v>
      </c>
      <c r="I32" s="7"/>
      <c r="J32" s="7"/>
    </row>
    <row r="33" spans="8:10">
      <c r="H33" s="11">
        <v>78</v>
      </c>
      <c r="I33" s="7"/>
      <c r="J33" s="7"/>
    </row>
    <row r="34" spans="8:10">
      <c r="H34" s="11">
        <v>145</v>
      </c>
      <c r="I34" s="7"/>
      <c r="J34" s="7"/>
    </row>
    <row r="35" spans="8:10">
      <c r="H35" s="11">
        <v>924</v>
      </c>
      <c r="I35" s="7"/>
      <c r="J35" s="7"/>
    </row>
    <row r="36" spans="8:10">
      <c r="H36" s="11">
        <v>444</v>
      </c>
      <c r="I36" s="7"/>
      <c r="J36" s="7"/>
    </row>
    <row r="37" spans="8:10">
      <c r="H37" s="11">
        <v>86</v>
      </c>
      <c r="I37" s="7"/>
      <c r="J37" s="7"/>
    </row>
    <row r="38" spans="8:10">
      <c r="H38" s="11">
        <v>9</v>
      </c>
      <c r="I38" s="7"/>
      <c r="J38" s="7"/>
    </row>
    <row r="39" spans="8:10">
      <c r="H39" s="11">
        <v>60</v>
      </c>
      <c r="I39" s="7"/>
      <c r="J39" s="7"/>
    </row>
    <row r="40" spans="8:10">
      <c r="H40" s="11">
        <v>99</v>
      </c>
      <c r="I40" s="7"/>
      <c r="J40" s="7"/>
    </row>
    <row r="41" spans="8:10">
      <c r="H41" s="7"/>
      <c r="I41" s="7"/>
      <c r="J41" s="7"/>
    </row>
    <row r="42" spans="8:10">
      <c r="H42" s="7"/>
      <c r="I42" s="7"/>
      <c r="J42" s="7"/>
    </row>
    <row r="43" spans="8:10">
      <c r="H43" s="7"/>
      <c r="I43" s="7"/>
      <c r="J43" s="7"/>
    </row>
    <row r="44" spans="8:10">
      <c r="H44" s="7"/>
      <c r="I44" s="7"/>
      <c r="J44" s="7"/>
    </row>
    <row r="45" spans="8:10">
      <c r="H45" s="7"/>
      <c r="I45" s="7"/>
      <c r="J45" s="7"/>
    </row>
    <row r="46" spans="8:10">
      <c r="H46" s="7"/>
      <c r="I46" s="7"/>
      <c r="J46" s="7"/>
    </row>
  </sheetData>
  <sortState ref="H12:H46">
    <sortCondition descending="1" ref="H12:H4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Brown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Martinez, Matthew</dc:creator>
  <cp:keywords/>
  <dc:description/>
  <cp:lastModifiedBy>Matthew Martinez</cp:lastModifiedBy>
  <cp:revision/>
  <dcterms:created xsi:type="dcterms:W3CDTF">2016-12-02T20:46:08Z</dcterms:created>
  <dcterms:modified xsi:type="dcterms:W3CDTF">2018-08-30T23:33:40Z</dcterms:modified>
  <cp:category/>
  <cp:contentStatus/>
</cp:coreProperties>
</file>