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8_{075932CE-AD0B-4A68-9124-7B00A03B8726}" xr6:coauthVersionLast="47" xr6:coauthVersionMax="47" xr10:uidLastSave="{00000000-0000-0000-0000-000000000000}"/>
  <bookViews>
    <workbookView xWindow="-28908" yWindow="-108" windowWidth="29016" windowHeight="1581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1" l="1"/>
  <c r="E36" i="11"/>
  <c r="E24" i="11"/>
  <c r="E22" i="11"/>
  <c r="E23" i="11"/>
  <c r="E15" i="11"/>
  <c r="E11" i="11"/>
  <c r="E32" i="11"/>
  <c r="E34" i="11"/>
  <c r="E33" i="11"/>
  <c r="E31" i="11"/>
  <c r="E30" i="11"/>
  <c r="E28" i="11"/>
  <c r="E27" i="11"/>
  <c r="E25" i="11"/>
  <c r="E35" i="11"/>
  <c r="E29" i="11"/>
  <c r="E26" i="11"/>
  <c r="E21" i="11"/>
  <c r="E20" i="11"/>
  <c r="E19" i="11"/>
  <c r="E40" i="11"/>
  <c r="E41" i="11"/>
  <c r="E39" i="11"/>
  <c r="E17" i="11"/>
  <c r="E16" i="11"/>
  <c r="E14" i="11"/>
  <c r="E13" i="11"/>
  <c r="E12" i="11"/>
  <c r="E8" i="11"/>
  <c r="E9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<sst xmlns="http://schemas.openxmlformats.org/spreadsheetml/2006/main" count="100" uniqueCount="63">
  <si>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</si>
  <si>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</si>
  <si>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</si>
  <si>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</si>
  <si>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</si>
  <si>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</si>
  <si>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</si>
  <si>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</si>
  <si>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</si>
  <si>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</si>
  <si>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</si>
  <si>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</si>
  <si>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</si>
  <si>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</si>
  <si>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</si>
  <si>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</si>
  <si>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</si>
  <si>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</si>
  <si>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</si>
  <si>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</si>
  <si>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</si>
  <si>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</si>
  <si>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</si>
  <si>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</si>
  <si>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</si>
  <si>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</si>
  <si>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8.3.5. Raktárak kezelése (CRUD)</t>
  </si>
  <si>
    <t>8.3.6. Raktárkezeléshez szükséges adatok létrehozása az adatbázisban</t>
  </si>
  <si>
    <t>8.3.7. Árukészletek kezelése (C)</t>
  </si>
  <si>
    <t>8.3.8. Árukészletek kezelése (R)</t>
  </si>
  <si>
    <t>8.3.9. Árukészletek kezelése (UD)</t>
  </si>
  <si>
    <t>8.3.10. Árukészletek kezeléséhez szükséges adatok létrehozása az adatbázisban</t>
  </si>
  <si>
    <t>8.3.12. Fuvarok/szállítmányok kezelése (CR)</t>
  </si>
  <si>
    <t>8.3.13. Fuvarok/szállítmányok kezelése (UD)</t>
  </si>
  <si>
    <t>8.3.14. Fuvarok/szállítmányok szükséges adatok létrehozása az adatbázisban</t>
  </si>
  <si>
    <t>8.3.15. Email-es kiértesítés új szállítmány esetén az adott raktárosnak és sofőrnek</t>
  </si>
  <si>
    <t>8.3.16. Fuvar útvonalának megjelenítése térképen a kezdő és a végponttal együtt</t>
  </si>
  <si>
    <t>8.3.17. Biztonsági mentés automatikus létrehozása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</si>
  <si>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</si>
  <si>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</si>
  <si>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</si>
  <si>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</si>
  <si>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</si>
  <si>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</si>
  <si>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</si>
  <si>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</si>
  <si>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8.4.7. Járművek kezelésének tesztelése (TR)</t>
  </si>
  <si>
    <t>8.4.8. Fuvarok kezelésének tesztelése (TR)</t>
  </si>
  <si>
    <t>8.4.9. Email-es funkciók tesztelése (TR)</t>
  </si>
  <si>
    <t>8.4.10. Térképes funkciók tesztelése (TR)</t>
  </si>
  <si>
    <t>8.4.11. Biztonsági mentés tesztelése (TR)</t>
  </si>
  <si>
    <t>8.4.12. Bemutató elkészítése</t>
  </si>
  <si>
    <t>8.3.11. Járművek kezelése (CRUD) és a szükséges adatok létrehozása az adatbázisban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</si>
  <si>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</si>
  <si>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Szállás foglalás</t>
  </si>
  <si>
    <t>Gyakorlat: hétfő 19:00-20:00</t>
  </si>
  <si>
    <t>Rózsa István</t>
  </si>
  <si>
    <t>Hörömpő Márk</t>
  </si>
  <si>
    <t>Kele Dominik</t>
  </si>
  <si>
    <t>Hajas Attila</t>
  </si>
  <si>
    <t>Kvak Barnabás</t>
  </si>
  <si>
    <t>Horváth Krisztián</t>
  </si>
  <si>
    <t>Horváth Richárd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</si>
</sst>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92D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7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169" fontId="6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0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4" borderId="2" xfId="10" applyFont="1" applyFill="1">
      <alignment horizontal="center" vertic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6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secondRowStripe" dxfId="56"/>
      <tableStyleElement type="firstColumnStripe" dxfId="55"/>
      <tableStyleElement type="secondColumnStripe" dxfId="5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4"/>
  <sheetViews>
    <sheetView showGridLines="0" tabSelected="1" showRuler="0" zoomScaleNormal="100" zoomScalePageLayoutView="70" workbookViewId="0">
      <pane ySplit="5" topLeftCell="A37" activePane="bottomLeft" state="frozen"/>
      <selection pane="bottomLeft" activeCell="B46" sqref="B46"/>
    </sheetView>
  </sheetViews>
  <sheetFormatPr defaultRowHeight="30" customHeight="1"/>
  <cols>
    <col min="1" max="1" width="2.109375" style="16" bestFit="1" customWidth="1"/>
    <col min="2" max="2" width="78.33203125" customWidth="1"/>
    <col min="3" max="3" width="11.33203125" bestFit="1" customWidth="1"/>
    <col min="4" max="4" width="11.33203125" style="4" bestFit="1" customWidth="1"/>
    <col min="5" max="5" width="11.33203125" bestFit="1" customWidth="1"/>
    <col min="6" max="83" width="2.5546875" customWidth="1"/>
  </cols>
  <sheetData>
    <row r="1" spans="1:83" ht="25.5" customHeight="1">
      <c r="A1" s="17"/>
      <c r="B1" s="35" t="s">
        <v>54</v>
      </c>
      <c r="C1" s="1"/>
      <c r="D1" s="3"/>
      <c r="E1" s="15"/>
      <c r="F1" s="15"/>
      <c r="G1" s="15"/>
      <c r="I1" s="33"/>
      <c r="J1" t="s">
        <v>56</v>
      </c>
      <c r="O1" s="36"/>
      <c r="P1" s="33"/>
      <c r="Q1" t="s">
        <v>57</v>
      </c>
      <c r="W1" s="37"/>
      <c r="X1" s="33"/>
      <c r="Y1" t="s">
        <v>58</v>
      </c>
      <c r="AC1" s="38"/>
      <c r="AD1" s="33"/>
      <c r="AE1" s="33" t="s">
        <v>59</v>
      </c>
      <c r="AJ1" s="73"/>
      <c r="AK1" s="33"/>
      <c r="AL1" s="33" t="s">
        <v>60</v>
      </c>
      <c r="AQ1" s="74"/>
      <c r="AR1" s="33"/>
      <c r="AS1" s="33" t="s">
        <v>61</v>
      </c>
      <c r="AX1" s="75"/>
      <c r="AY1" s="33"/>
      <c r="AZ1" s="33" t="s">
        <v>62</v>
      </c>
      <c r="BE1" s="76"/>
      <c r="BF1" s="33"/>
      <c r="BG1" s="33" t="s">
        <v>8</v>
      </c>
      <c r="BL1" s="31"/>
      <c r="BM1" s="33"/>
    </row>
    <row r="2" spans="1:83" ht="25.5" customHeight="1">
      <c r="B2" s="34" t="s">
        <v>55</v>
      </c>
      <c r="D2" s="67" t="s">
        <v>0</v>
      </c>
      <c r="E2" s="67"/>
      <c r="F2" s="15"/>
      <c r="G2" s="19"/>
    </row>
    <row r="3" spans="1:83" ht="25.5" customHeight="1">
      <c r="B3" s="26"/>
      <c r="D3" s="67">
        <v>45189</v>
      </c>
      <c r="E3" s="67"/>
      <c r="F3" s="15"/>
    </row>
    <row r="4" spans="1:83" ht="25.5" customHeight="1">
      <c r="A4" s="17"/>
      <c r="D4"/>
      <c r="F4" s="71"/>
      <c r="G4" s="68">
        <f>G5</f>
        <v>45187</v>
      </c>
      <c r="H4" s="69"/>
      <c r="I4" s="69"/>
      <c r="J4" s="69"/>
      <c r="K4" s="69"/>
      <c r="L4" s="69"/>
      <c r="M4" s="70"/>
      <c r="N4" s="68">
        <f>N5</f>
        <v>45194</v>
      </c>
      <c r="O4" s="69"/>
      <c r="P4" s="69"/>
      <c r="Q4" s="69"/>
      <c r="R4" s="69"/>
      <c r="S4" s="69"/>
      <c r="T4" s="70"/>
      <c r="U4" s="68">
        <f>U5</f>
        <v>45201</v>
      </c>
      <c r="V4" s="69"/>
      <c r="W4" s="69"/>
      <c r="X4" s="69"/>
      <c r="Y4" s="69"/>
      <c r="Z4" s="69"/>
      <c r="AA4" s="70"/>
      <c r="AB4" s="68">
        <f>AB5</f>
        <v>45208</v>
      </c>
      <c r="AC4" s="69"/>
      <c r="AD4" s="69"/>
      <c r="AE4" s="69"/>
      <c r="AF4" s="69"/>
      <c r="AG4" s="69"/>
      <c r="AH4" s="70"/>
      <c r="AI4" s="68">
        <f>AI5</f>
        <v>45215</v>
      </c>
      <c r="AJ4" s="69"/>
      <c r="AK4" s="69"/>
      <c r="AL4" s="69"/>
      <c r="AM4" s="69"/>
      <c r="AN4" s="69"/>
      <c r="AO4" s="70"/>
      <c r="AP4" s="68">
        <f>AP5</f>
        <v>45222</v>
      </c>
      <c r="AQ4" s="69"/>
      <c r="AR4" s="69"/>
      <c r="AS4" s="69"/>
      <c r="AT4" s="69"/>
      <c r="AU4" s="69"/>
      <c r="AV4" s="70"/>
      <c r="AW4" s="68">
        <f>AW5</f>
        <v>45229</v>
      </c>
      <c r="AX4" s="69"/>
      <c r="AY4" s="69"/>
      <c r="AZ4" s="69"/>
      <c r="BA4" s="69"/>
      <c r="BB4" s="69"/>
      <c r="BC4" s="70"/>
      <c r="BD4" s="68">
        <f>BD5</f>
        <v>45236</v>
      </c>
      <c r="BE4" s="69"/>
      <c r="BF4" s="69"/>
      <c r="BG4" s="69"/>
      <c r="BH4" s="69"/>
      <c r="BI4" s="69"/>
      <c r="BJ4" s="70"/>
      <c r="BK4" s="68">
        <f>BK5</f>
        <v>45243</v>
      </c>
      <c r="BL4" s="69"/>
      <c r="BM4" s="69"/>
      <c r="BN4" s="69"/>
      <c r="BO4" s="69"/>
      <c r="BP4" s="69"/>
      <c r="BQ4" s="70"/>
      <c r="BR4" s="68">
        <f>BR5</f>
        <v>45250</v>
      </c>
      <c r="BS4" s="69"/>
      <c r="BT4" s="69"/>
      <c r="BU4" s="69"/>
      <c r="BV4" s="69"/>
      <c r="BW4" s="69"/>
      <c r="BX4" s="70"/>
      <c r="BY4" s="68">
        <f>BY5</f>
        <v>45257</v>
      </c>
      <c r="BZ4" s="69"/>
      <c r="CA4" s="69"/>
      <c r="CB4" s="69"/>
      <c r="CC4" s="69"/>
      <c r="CD4" s="69"/>
      <c r="CE4" s="70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2"/>
      <c r="G5" s="6">
        <f>Project_Start-WEEKDAY(Project_Start,1)+2</f>
        <v>45187</v>
      </c>
      <c r="H5" s="5">
        <f>G5+1</f>
        <v>45188</v>
      </c>
      <c r="I5" s="5">
        <f t="shared" ref="I5:AV5" si="0">H5+1</f>
        <v>45189</v>
      </c>
      <c r="J5" s="5">
        <f t="shared" si="0"/>
        <v>45190</v>
      </c>
      <c r="K5" s="5">
        <f t="shared" si="0"/>
        <v>45191</v>
      </c>
      <c r="L5" s="5">
        <f t="shared" si="0"/>
        <v>45192</v>
      </c>
      <c r="M5" s="7">
        <f t="shared" si="0"/>
        <v>45193</v>
      </c>
      <c r="N5" s="6">
        <f>M5+1</f>
        <v>45194</v>
      </c>
      <c r="O5" s="5">
        <f>N5+1</f>
        <v>45195</v>
      </c>
      <c r="P5" s="5">
        <f t="shared" si="0"/>
        <v>45196</v>
      </c>
      <c r="Q5" s="5">
        <f t="shared" si="0"/>
        <v>45197</v>
      </c>
      <c r="R5" s="5">
        <f t="shared" si="0"/>
        <v>45198</v>
      </c>
      <c r="S5" s="5">
        <f t="shared" si="0"/>
        <v>45199</v>
      </c>
      <c r="T5" s="7">
        <f t="shared" si="0"/>
        <v>45200</v>
      </c>
      <c r="U5" s="6">
        <f>T5+1</f>
        <v>45201</v>
      </c>
      <c r="V5" s="5">
        <f>U5+1</f>
        <v>45202</v>
      </c>
      <c r="W5" s="5">
        <f t="shared" si="0"/>
        <v>45203</v>
      </c>
      <c r="X5" s="5">
        <f t="shared" si="0"/>
        <v>45204</v>
      </c>
      <c r="Y5" s="5">
        <f t="shared" si="0"/>
        <v>45205</v>
      </c>
      <c r="Z5" s="5">
        <f t="shared" si="0"/>
        <v>45206</v>
      </c>
      <c r="AA5" s="7">
        <f t="shared" si="0"/>
        <v>45207</v>
      </c>
      <c r="AB5" s="6">
        <f>AA5+1</f>
        <v>45208</v>
      </c>
      <c r="AC5" s="5">
        <f>AB5+1</f>
        <v>45209</v>
      </c>
      <c r="AD5" s="5">
        <f>AC5+1</f>
        <v>45210</v>
      </c>
      <c r="AE5" s="5">
        <f t="shared" si="0"/>
        <v>45211</v>
      </c>
      <c r="AF5" s="5">
        <f t="shared" si="0"/>
        <v>45212</v>
      </c>
      <c r="AG5" s="5">
        <f t="shared" si="0"/>
        <v>45213</v>
      </c>
      <c r="AH5" s="7">
        <f t="shared" si="0"/>
        <v>45214</v>
      </c>
      <c r="AI5" s="6">
        <f>AH5+1</f>
        <v>45215</v>
      </c>
      <c r="AJ5" s="5">
        <f>AI5+1</f>
        <v>45216</v>
      </c>
      <c r="AK5" s="5">
        <f t="shared" si="0"/>
        <v>45217</v>
      </c>
      <c r="AL5" s="5">
        <f t="shared" si="0"/>
        <v>45218</v>
      </c>
      <c r="AM5" s="5">
        <f t="shared" si="0"/>
        <v>45219</v>
      </c>
      <c r="AN5" s="5">
        <f t="shared" si="0"/>
        <v>45220</v>
      </c>
      <c r="AO5" s="7">
        <f t="shared" si="0"/>
        <v>45221</v>
      </c>
      <c r="AP5" s="6">
        <f>AO5+1</f>
        <v>45222</v>
      </c>
      <c r="AQ5" s="5">
        <f>AP5+1</f>
        <v>45223</v>
      </c>
      <c r="AR5" s="5">
        <f t="shared" si="0"/>
        <v>45224</v>
      </c>
      <c r="AS5" s="5">
        <f t="shared" si="0"/>
        <v>45225</v>
      </c>
      <c r="AT5" s="5">
        <f t="shared" si="0"/>
        <v>45226</v>
      </c>
      <c r="AU5" s="5">
        <f t="shared" si="0"/>
        <v>45227</v>
      </c>
      <c r="AV5" s="7">
        <f t="shared" si="0"/>
        <v>45228</v>
      </c>
      <c r="AW5" s="6">
        <f>AV5+1</f>
        <v>45229</v>
      </c>
      <c r="AX5" s="5">
        <f>AW5+1</f>
        <v>45230</v>
      </c>
      <c r="AY5" s="5">
        <f t="shared" ref="AY5:BC5" si="1">AX5+1</f>
        <v>45231</v>
      </c>
      <c r="AZ5" s="5">
        <f t="shared" si="1"/>
        <v>45232</v>
      </c>
      <c r="BA5" s="5">
        <f t="shared" si="1"/>
        <v>45233</v>
      </c>
      <c r="BB5" s="5">
        <f t="shared" si="1"/>
        <v>45234</v>
      </c>
      <c r="BC5" s="7">
        <f t="shared" si="1"/>
        <v>45235</v>
      </c>
      <c r="BD5" s="6">
        <f>BC5+1</f>
        <v>45236</v>
      </c>
      <c r="BE5" s="5">
        <f>BD5+1</f>
        <v>45237</v>
      </c>
      <c r="BF5" s="5">
        <f t="shared" ref="BF5:BK5" si="2">BE5+1</f>
        <v>45238</v>
      </c>
      <c r="BG5" s="5">
        <f t="shared" si="2"/>
        <v>45239</v>
      </c>
      <c r="BH5" s="5">
        <f t="shared" si="2"/>
        <v>45240</v>
      </c>
      <c r="BI5" s="5">
        <f t="shared" si="2"/>
        <v>45241</v>
      </c>
      <c r="BJ5" s="7">
        <f t="shared" si="2"/>
        <v>45242</v>
      </c>
      <c r="BK5" s="6">
        <f t="shared" si="2"/>
        <v>45243</v>
      </c>
      <c r="BL5" s="5">
        <f t="shared" ref="BL5" si="3">BK5+1</f>
        <v>45244</v>
      </c>
      <c r="BM5" s="5">
        <f t="shared" ref="BM5" si="4">BL5+1</f>
        <v>45245</v>
      </c>
      <c r="BN5" s="5">
        <f t="shared" ref="BN5" si="5">BM5+1</f>
        <v>45246</v>
      </c>
      <c r="BO5" s="5">
        <f t="shared" ref="BO5" si="6">BN5+1</f>
        <v>45247</v>
      </c>
      <c r="BP5" s="5">
        <f t="shared" ref="BP5" si="7">BO5+1</f>
        <v>45248</v>
      </c>
      <c r="BQ5" s="7">
        <f t="shared" ref="BQ5" si="8">BP5+1</f>
        <v>45249</v>
      </c>
      <c r="BR5" s="6">
        <f t="shared" ref="BR5" si="9">BQ5+1</f>
        <v>45250</v>
      </c>
      <c r="BS5" s="5">
        <f t="shared" ref="BS5" si="10">BR5+1</f>
        <v>45251</v>
      </c>
      <c r="BT5" s="5">
        <f t="shared" ref="BT5" si="11">BS5+1</f>
        <v>45252</v>
      </c>
      <c r="BU5" s="5">
        <f t="shared" ref="BU5" si="12">BT5+1</f>
        <v>45253</v>
      </c>
      <c r="BV5" s="5">
        <f t="shared" ref="BV5" si="13">BU5+1</f>
        <v>45254</v>
      </c>
      <c r="BW5" s="5">
        <f t="shared" ref="BW5" si="14">BV5+1</f>
        <v>45255</v>
      </c>
      <c r="BX5" s="5">
        <f t="shared" ref="BX5" si="15">BW5+1</f>
        <v>45256</v>
      </c>
      <c r="BY5" s="5">
        <f t="shared" ref="BY5" si="16">BX5+1</f>
        <v>45257</v>
      </c>
      <c r="BZ5" s="5">
        <f t="shared" ref="BZ5" si="17">BY5+1</f>
        <v>45258</v>
      </c>
      <c r="CA5" s="5">
        <f t="shared" ref="CA5" si="18">BZ5+1</f>
        <v>45259</v>
      </c>
      <c r="CB5" s="5">
        <f t="shared" ref="CB5" si="19">CA5+1</f>
        <v>45260</v>
      </c>
      <c r="CC5" s="5">
        <f t="shared" ref="CC5" si="20">CB5+1</f>
        <v>45261</v>
      </c>
      <c r="CD5" s="5">
        <f t="shared" ref="CD5" si="21">CC5+1</f>
        <v>45262</v>
      </c>
      <c r="CE5" s="5">
        <f t="shared" ref="CE5" si="22">CD5+1</f>
        <v>45263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9" t="s">
        <v>5</v>
      </c>
      <c r="C7" s="40"/>
      <c r="D7" s="41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42" t="s">
        <v>14</v>
      </c>
      <c r="C8" s="43" t="s">
        <v>8</v>
      </c>
      <c r="D8" s="44">
        <v>44465</v>
      </c>
      <c r="E8" s="44">
        <f>D8+3</f>
        <v>44468</v>
      </c>
      <c r="F8" s="22"/>
      <c r="G8" s="14"/>
      <c r="H8" s="14"/>
      <c r="I8" s="14"/>
      <c r="J8" s="14"/>
      <c r="K8" s="14"/>
      <c r="L8" s="27"/>
      <c r="M8" s="31"/>
      <c r="N8" s="31"/>
      <c r="O8" s="31"/>
      <c r="P8" s="31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42" t="s">
        <v>15</v>
      </c>
      <c r="C9" s="43" t="s">
        <v>9</v>
      </c>
      <c r="D9" s="44">
        <v>44469</v>
      </c>
      <c r="E9" s="44">
        <f>D9+1</f>
        <v>44470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29"/>
      <c r="R9" s="29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5" t="s">
        <v>6</v>
      </c>
      <c r="C10" s="46"/>
      <c r="D10" s="47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8" t="s">
        <v>16</v>
      </c>
      <c r="C11" s="49" t="s">
        <v>9</v>
      </c>
      <c r="D11" s="50">
        <v>44474</v>
      </c>
      <c r="E11" s="50">
        <f>D11+2</f>
        <v>44476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29"/>
      <c r="W11" s="29"/>
      <c r="X11" s="29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8" t="s">
        <v>17</v>
      </c>
      <c r="C12" s="49" t="s">
        <v>10</v>
      </c>
      <c r="D12" s="50">
        <v>44474</v>
      </c>
      <c r="E12" s="50">
        <f>D12+3</f>
        <v>44477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30"/>
      <c r="W12" s="30"/>
      <c r="X12" s="30"/>
      <c r="Y12" s="30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8" t="s">
        <v>18</v>
      </c>
      <c r="C13" s="49" t="s">
        <v>11</v>
      </c>
      <c r="D13" s="50">
        <v>44480</v>
      </c>
      <c r="E13" s="50">
        <f>D13+2</f>
        <v>44482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28"/>
      <c r="AC13" s="28"/>
      <c r="AD13" s="28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8" t="s">
        <v>19</v>
      </c>
      <c r="C14" s="77" t="s">
        <v>11</v>
      </c>
      <c r="D14" s="50">
        <v>44480</v>
      </c>
      <c r="E14" s="50">
        <f>D14+3</f>
        <v>44483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28"/>
      <c r="AC14" s="28"/>
      <c r="AD14" s="28"/>
      <c r="AE14" s="28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8" t="s">
        <v>20</v>
      </c>
      <c r="C15" s="49" t="s">
        <v>9</v>
      </c>
      <c r="D15" s="50">
        <v>44475</v>
      </c>
      <c r="E15" s="50">
        <f>D15+2</f>
        <v>44477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29"/>
      <c r="X15" s="29"/>
      <c r="Y15" s="29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8" t="s">
        <v>21</v>
      </c>
      <c r="C16" s="49" t="s">
        <v>9</v>
      </c>
      <c r="D16" s="50">
        <v>44478</v>
      </c>
      <c r="E16" s="50">
        <f>D16+2</f>
        <v>44480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9"/>
      <c r="AA16" s="29"/>
      <c r="AB16" s="29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8" t="s">
        <v>22</v>
      </c>
      <c r="C17" s="49" t="s">
        <v>10</v>
      </c>
      <c r="D17" s="50">
        <v>44484</v>
      </c>
      <c r="E17" s="50">
        <f>D17</f>
        <v>44484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30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51" t="s">
        <v>12</v>
      </c>
      <c r="C18" s="52"/>
      <c r="D18" s="53"/>
      <c r="E18" s="12"/>
      <c r="F18" s="2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 s="2" customFormat="1" ht="15" customHeight="1" thickBot="1">
      <c r="A19" s="17">
        <v>1</v>
      </c>
      <c r="B19" s="54" t="s">
        <v>23</v>
      </c>
      <c r="C19" s="55" t="s">
        <v>9</v>
      </c>
      <c r="D19" s="56">
        <v>44492</v>
      </c>
      <c r="E19" s="56">
        <f>D19+4</f>
        <v>44496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9"/>
      <c r="AO19" s="29"/>
      <c r="AP19" s="29"/>
      <c r="AQ19" s="29"/>
      <c r="AR19" s="29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4" t="s">
        <v>24</v>
      </c>
      <c r="C20" s="55" t="s">
        <v>11</v>
      </c>
      <c r="D20" s="56">
        <v>44489</v>
      </c>
      <c r="E20" s="56">
        <f>D20+3</f>
        <v>44492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28"/>
      <c r="AL20" s="28"/>
      <c r="AM20" s="28"/>
      <c r="AN20" s="28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54" t="s">
        <v>53</v>
      </c>
      <c r="C21" s="55" t="s">
        <v>10</v>
      </c>
      <c r="D21" s="56">
        <v>44488</v>
      </c>
      <c r="E21" s="56">
        <f>D21+2</f>
        <v>44490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30"/>
      <c r="AK21" s="30"/>
      <c r="AL21" s="30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4" t="s">
        <v>25</v>
      </c>
      <c r="C22" s="55" t="s">
        <v>9</v>
      </c>
      <c r="D22" s="56">
        <v>44497</v>
      </c>
      <c r="E22" s="56">
        <f>D22+9</f>
        <v>44506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4" t="s">
        <v>26</v>
      </c>
      <c r="C23" s="55" t="s">
        <v>9</v>
      </c>
      <c r="D23" s="56">
        <v>44501</v>
      </c>
      <c r="E23" s="56">
        <f>D23+2</f>
        <v>44503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29"/>
      <c r="AX23" s="29"/>
      <c r="AY23" s="29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4" t="s">
        <v>27</v>
      </c>
      <c r="C24" s="55" t="s">
        <v>11</v>
      </c>
      <c r="D24" s="56">
        <v>44494</v>
      </c>
      <c r="E24" s="56">
        <f>D24+3</f>
        <v>44497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28"/>
      <c r="AQ24" s="28"/>
      <c r="AR24" s="28"/>
      <c r="AS24" s="28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7" t="s">
        <v>28</v>
      </c>
      <c r="C25" s="55" t="s">
        <v>11</v>
      </c>
      <c r="D25" s="56">
        <v>44497</v>
      </c>
      <c r="E25" s="56">
        <f>D25+3</f>
        <v>44500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28"/>
      <c r="AT25" s="28"/>
      <c r="AU25" s="28"/>
      <c r="AV25" s="28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7" t="s">
        <v>29</v>
      </c>
      <c r="C26" s="55" t="s">
        <v>10</v>
      </c>
      <c r="D26" s="56">
        <v>44495</v>
      </c>
      <c r="E26" s="56">
        <f>D26+2</f>
        <v>44497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30"/>
      <c r="AR26" s="30"/>
      <c r="AS26" s="30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7" t="s">
        <v>30</v>
      </c>
      <c r="C27" s="55" t="s">
        <v>10</v>
      </c>
      <c r="D27" s="56">
        <v>44497</v>
      </c>
      <c r="E27" s="56">
        <f>D27+4</f>
        <v>44501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30"/>
      <c r="AT27" s="30"/>
      <c r="AU27" s="30"/>
      <c r="AV27" s="30"/>
      <c r="AW27" s="30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7" t="s">
        <v>31</v>
      </c>
      <c r="C28" s="55" t="s">
        <v>10</v>
      </c>
      <c r="D28" s="56">
        <v>44494</v>
      </c>
      <c r="E28" s="56">
        <f>D28+4</f>
        <v>44498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30"/>
      <c r="AQ28" s="30"/>
      <c r="AR28" s="30"/>
      <c r="AS28" s="30"/>
      <c r="AT28" s="30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57" t="s">
        <v>52</v>
      </c>
      <c r="C29" s="55" t="s">
        <v>10</v>
      </c>
      <c r="D29" s="56">
        <v>44493</v>
      </c>
      <c r="E29" s="56">
        <f>D29+2</f>
        <v>44495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30"/>
      <c r="AP29" s="30"/>
      <c r="AQ29" s="30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7" t="s">
        <v>32</v>
      </c>
      <c r="C30" s="55" t="s">
        <v>9</v>
      </c>
      <c r="D30" s="56">
        <v>44502</v>
      </c>
      <c r="E30" s="56">
        <f>D30+3</f>
        <v>44505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29"/>
      <c r="AY30" s="29"/>
      <c r="AZ30" s="29"/>
      <c r="BA30" s="29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7" t="s">
        <v>33</v>
      </c>
      <c r="C31" s="55" t="s">
        <v>9</v>
      </c>
      <c r="D31" s="56">
        <v>44501</v>
      </c>
      <c r="E31" s="56">
        <f>D31+4</f>
        <v>44505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29"/>
      <c r="AX31" s="29"/>
      <c r="AY31" s="29"/>
      <c r="AZ31" s="29"/>
      <c r="BA31" s="29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7" t="s">
        <v>34</v>
      </c>
      <c r="C32" s="55" t="s">
        <v>11</v>
      </c>
      <c r="D32" s="56">
        <v>44500</v>
      </c>
      <c r="E32" s="56">
        <f>D32+2</f>
        <v>44502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8"/>
      <c r="AW32" s="28"/>
      <c r="AX32" s="28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57" t="s">
        <v>35</v>
      </c>
      <c r="C33" s="55" t="s">
        <v>11</v>
      </c>
      <c r="D33" s="56">
        <v>44502</v>
      </c>
      <c r="E33" s="56">
        <f>D33+3</f>
        <v>44505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28"/>
      <c r="AY33" s="28"/>
      <c r="AZ33" s="28"/>
      <c r="BA33" s="28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57" t="s">
        <v>36</v>
      </c>
      <c r="C34" s="55" t="s">
        <v>11</v>
      </c>
      <c r="D34" s="56">
        <v>44502</v>
      </c>
      <c r="E34" s="56">
        <f>D34+4</f>
        <v>44506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28"/>
      <c r="AY34" s="28"/>
      <c r="AZ34" s="28"/>
      <c r="BA34" s="28"/>
      <c r="BB34" s="28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57" t="s">
        <v>37</v>
      </c>
      <c r="C35" s="55" t="s">
        <v>10</v>
      </c>
      <c r="D35" s="56">
        <v>44505</v>
      </c>
      <c r="E35" s="56">
        <f>D35+2</f>
        <v>44507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30"/>
      <c r="BB35" s="30"/>
      <c r="BC35" s="30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57" t="s">
        <v>38</v>
      </c>
      <c r="C36" s="55" t="s">
        <v>8</v>
      </c>
      <c r="D36" s="56">
        <v>44501</v>
      </c>
      <c r="E36" s="56">
        <f>D36+6</f>
        <v>44507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31"/>
      <c r="AX36" s="31"/>
      <c r="AY36" s="31"/>
      <c r="AZ36" s="31"/>
      <c r="BA36" s="31"/>
      <c r="BB36" s="31"/>
      <c r="BC36" s="31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57" t="s">
        <v>39</v>
      </c>
      <c r="C37" s="55" t="s">
        <v>10</v>
      </c>
      <c r="D37" s="56">
        <v>44507</v>
      </c>
      <c r="E37" s="56">
        <f>D37+0</f>
        <v>44507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30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58" t="s">
        <v>7</v>
      </c>
      <c r="C38" s="59"/>
      <c r="D38" s="60"/>
      <c r="E38" s="1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</row>
    <row r="39" spans="1:83" s="2" customFormat="1" ht="15" customHeight="1" thickBot="1">
      <c r="A39" s="17"/>
      <c r="B39" s="61" t="s">
        <v>40</v>
      </c>
      <c r="C39" s="62" t="s">
        <v>9</v>
      </c>
      <c r="D39" s="63">
        <v>44515</v>
      </c>
      <c r="E39" s="63">
        <f>D39+4</f>
        <v>44519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36"/>
      <c r="BL39" s="36"/>
      <c r="BM39" s="36"/>
      <c r="BN39" s="36"/>
      <c r="BO39" s="36"/>
      <c r="BP39" s="27"/>
      <c r="BQ39" s="27"/>
      <c r="BR39" s="14"/>
      <c r="BS39" s="14"/>
      <c r="BT39" s="14"/>
      <c r="BU39" s="14"/>
      <c r="BV39" s="14"/>
      <c r="BW39" s="27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61" t="s">
        <v>41</v>
      </c>
      <c r="C40" s="62" t="s">
        <v>10</v>
      </c>
      <c r="D40" s="63">
        <v>44515</v>
      </c>
      <c r="E40" s="63">
        <f t="shared" ref="E40:E41" si="23">D40+4</f>
        <v>44519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38"/>
      <c r="BL40" s="38"/>
      <c r="BM40" s="38"/>
      <c r="BN40" s="38"/>
      <c r="BO40" s="38"/>
      <c r="BP40" s="27"/>
      <c r="BQ40" s="27"/>
      <c r="BR40" s="14"/>
      <c r="BS40" s="14"/>
      <c r="BT40" s="14"/>
      <c r="BU40" s="14"/>
      <c r="BV40" s="14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61" t="s">
        <v>42</v>
      </c>
      <c r="C41" s="62" t="s">
        <v>11</v>
      </c>
      <c r="D41" s="63">
        <v>44515</v>
      </c>
      <c r="E41" s="63">
        <f t="shared" si="23"/>
        <v>44519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37"/>
      <c r="BL41" s="37"/>
      <c r="BM41" s="37"/>
      <c r="BN41" s="37"/>
      <c r="BO41" s="37"/>
      <c r="BP41" s="27"/>
      <c r="BQ41" s="27"/>
      <c r="BR41" s="14"/>
      <c r="BS41" s="14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61" t="s">
        <v>43</v>
      </c>
      <c r="C42" s="62" t="s">
        <v>9</v>
      </c>
      <c r="D42" s="63">
        <v>44522</v>
      </c>
      <c r="E42" s="63">
        <v>44522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36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61" t="s">
        <v>44</v>
      </c>
      <c r="C43" s="62" t="s">
        <v>11</v>
      </c>
      <c r="D43" s="63">
        <v>44522</v>
      </c>
      <c r="E43" s="63">
        <v>44522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37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61" t="s">
        <v>45</v>
      </c>
      <c r="C44" s="62" t="s">
        <v>9</v>
      </c>
      <c r="D44" s="63">
        <v>44523</v>
      </c>
      <c r="E44" s="63">
        <v>44523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36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61" t="s">
        <v>46</v>
      </c>
      <c r="C45" s="62" t="s">
        <v>11</v>
      </c>
      <c r="D45" s="63">
        <v>44525</v>
      </c>
      <c r="E45" s="63">
        <v>44525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37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61" t="s">
        <v>47</v>
      </c>
      <c r="C46" s="62" t="s">
        <v>9</v>
      </c>
      <c r="D46" s="63">
        <v>44524</v>
      </c>
      <c r="E46" s="63">
        <v>44524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36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61" t="s">
        <v>48</v>
      </c>
      <c r="C47" s="62" t="s">
        <v>11</v>
      </c>
      <c r="D47" s="63">
        <v>44524</v>
      </c>
      <c r="E47" s="63">
        <v>44524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37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>
      <c r="A48" s="17"/>
      <c r="B48" s="61" t="s">
        <v>49</v>
      </c>
      <c r="C48" s="62" t="s">
        <v>10</v>
      </c>
      <c r="D48" s="63">
        <v>44523</v>
      </c>
      <c r="E48" s="63">
        <v>44523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38"/>
      <c r="BT48" s="14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>
      <c r="A49" s="17"/>
      <c r="B49" s="61" t="s">
        <v>50</v>
      </c>
      <c r="C49" s="62" t="s">
        <v>10</v>
      </c>
      <c r="D49" s="63">
        <v>44524</v>
      </c>
      <c r="E49" s="63">
        <v>44524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38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>
      <c r="A50" s="17"/>
      <c r="B50" s="61" t="s">
        <v>51</v>
      </c>
      <c r="C50" s="62" t="s">
        <v>10</v>
      </c>
      <c r="D50" s="63">
        <v>44525</v>
      </c>
      <c r="E50" s="63">
        <v>44525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38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>
      <c r="A51" s="17"/>
      <c r="B51" s="64" t="s">
        <v>13</v>
      </c>
      <c r="C51" s="65"/>
      <c r="D51" s="66"/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3" spans="1:83" ht="30" customHeight="1">
      <c r="C53" s="8"/>
      <c r="E53" s="18"/>
    </row>
    <row r="54" spans="1:83" ht="30" customHeight="1">
      <c r="C54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conditionalFormatting sqref="G5:BW6 BY6:CD6 G7:R7 U7:Y9 AB7:AF9 AI7:AM9 AP7:AT9 AW7:BA9 BD7:BH9 BK7:BO9 BR7:BV9 BY7:CC9 G9:P9 G8:L8 Q8:R8 Z18:AA18 AU38:AV38 AN38:AO38 U13:Y14 AB11:AF12 AI11:AM17 AP11:AT17 AW11:BA17 BD11:BH17 BK11:BO17 BR11:BV17 Z38:AA38 Z19:Z37 AB19:AF37 AI19:AM19 AP20:AT21 AW19:BA21 BD19:BH37 BK19:BO37 BR19:BV37 AG7:AH38 BI7:BJ38 BP7:BQ38 BW7:BX38 Z39:Z50 AP39:AT50 AW39:BA50 AB39:AM50 BD50:BT50 M38:M51 AU51:AV51 CD7:CE51 AN51:AO51 S7:T51 Z51:AA51 AG51:AH51 BI51:BJ51 BP51:BQ51 BW51:BX51 Y11 U11:U12 AB15:AF15 AE13:AF13 AF14 U16:Y17 U15:V15 AB17:AE17 AC16:AF16 AI22:AM37 AI21 AM21 AI20:AJ20 AS19:AT19 AW24:BA26 AP23:AT23 AP22:AR22 AZ23:BA23 AP25:AR25 AT24 AP27:AR27 AW28:BA29 AX27:BA27 AP26 AT26 AW37:BA37 AY32:BA32 AW30 AR29:AT29 AW33:AW34 AP30:AT37 AW35:AZ35 BD39:BJ41 BP39:BX41 BD42:BQ43 BS42:BX43 BD44:BR44 BT44:BX44 BD45:BT45 BV45:BX45 BD46:BS47 BU46:BX47 BD48:BR48 BT48:BX48 BD49:BS49 BU49:BX49 BV50:BX50">
    <cfRule type="expression" dxfId="53" priority="143">
      <formula>AND(TODAY()&gt;=G$5,TODAY()&lt;H$5)</formula>
    </cfRule>
  </conditionalFormatting>
  <conditionalFormatting sqref="G6:BW6 BY6:CD6 G7:R7 U7:Y9 AB7:AF9 AI7:AM9 AP7:AT9 AW7:BA9 BD7:BH9 BK7:BO9 BR7:BV9 BY7:CC9 G9:P9 G8:L8 Q8:R8 Z18:AA18 AU38:AV38 AN38:AO38 U13:Y14 AB11:AF12 AI11:AM17 AP11:AT17 AW11:BA17 BD11:BH17 BK11:BO17 BR11:BV17 Z38:AA38 Z19:Z37 AB19:AF37 AI19:AM19 AP20:AT21 AW19:BA21 BD19:BH37 BK19:BO37 BR19:BV37 AG7:AH38 BI7:BJ38 BP7:BQ38 BW7:BX38 Z39:Z50 AP39:AT50 AW39:BA50 AB39:AM50 BD50:BT50 M38:M51 AU51:AV51 CD7:CE51 AN51:AO51 S7:T51 Z51:AA51 AG51:AH51 BI51:BJ51 BP51:BQ51 BW51:BX51 Y11 U11:U12 AB15:AF15 AE13:AF13 AF14 U16:Y17 U15:V15 AB17:AE17 AC16:AF16 AI22:AM37 AI21 AM21 AI20:AJ20 AS19:AT19 AW24:BA26 AP23:AT23 AP22:AR22 AZ23:BA23 AP25:AR25 AT24 AP27:AR27 AW28:BA29 AX27:BA27 AP26 AT26 AW37:BA37 AY32:BA32 AW30 AR29:AT29 AW33:AW34 AP30:AT37 AW35:AZ35 BD39:BJ41 BP39:BX41 BD42:BQ43 BS42:BX43 BD44:BR44 BT44:BX44 BD45:BT45 BV45:BX45 BD46:BS47 BU46:BX47 BD48:BR48 BT48:BX48 BD49:BS49 BU49:BX49 BV50:BX50">
    <cfRule type="expression" dxfId="52" priority="137">
      <formula>AND(task_start&lt;=G$5,ROUNDDOWN((task_end-task_start+1)*task_progress,0)+task_start-1&gt;=G$5)</formula>
    </cfRule>
    <cfRule type="expression" dxfId="51" priority="138" stopIfTrue="1">
      <formula>AND(task_end&gt;=G$5,task_start&lt;H$5)</formula>
    </cfRule>
  </conditionalFormatting>
  <conditionalFormatting sqref="BY5:CE5 BX5:BX6 CE6">
    <cfRule type="expression" dxfId="50" priority="145">
      <formula>AND(TODAY()&gt;=BX$5,TODAY()&lt;#REF!)</formula>
    </cfRule>
  </conditionalFormatting>
  <conditionalFormatting sqref="BX6 CE6">
    <cfRule type="expression" dxfId="49" priority="148">
      <formula>AND(task_start&lt;=BX$5,ROUNDDOWN((task_end-task_start+1)*task_progress,0)+task_start-1&gt;=BX$5)</formula>
    </cfRule>
    <cfRule type="expression" dxfId="48" priority="149" stopIfTrue="1">
      <formula>AND(task_end&gt;=BX$5,task_start&lt;#REF!)</formula>
    </cfRule>
  </conditionalFormatting>
  <conditionalFormatting sqref="G10:R10 BY10:CC10 U10:Y10 AB10:AF10 AI10:AM10 AP10:AT10 AW10:BA10 BD10:BH10 BK10:BO10 BR10:BV10">
    <cfRule type="expression" dxfId="47" priority="94">
      <formula>AND(TODAY()&gt;=G$5,TODAY()&lt;H$5)</formula>
    </cfRule>
  </conditionalFormatting>
  <conditionalFormatting sqref="G10:R10 BY10:CC10 U10:Y10 AB10:AF10 AI10:AM10 AP10:AT10 AW10:BA10 BD10:BH10 BK10:BO10 BR10:BV10">
    <cfRule type="expression" dxfId="46" priority="92">
      <formula>AND(task_start&lt;=G$5,ROUNDDOWN((task_end-task_start+1)*task_progress,0)+task_start-1&gt;=G$5)</formula>
    </cfRule>
    <cfRule type="expression" dxfId="45" priority="93" stopIfTrue="1">
      <formula>AND(task_end&gt;=G$5,task_start&lt;H$5)</formula>
    </cfRule>
  </conditionalFormatting>
  <conditionalFormatting sqref="BY11:CC17 G11:R17">
    <cfRule type="expression" dxfId="44" priority="88">
      <formula>AND(TODAY()&gt;=G$5,TODAY()&lt;H$5)</formula>
    </cfRule>
  </conditionalFormatting>
  <conditionalFormatting sqref="BY11:CC17 G11:R17">
    <cfRule type="expression" dxfId="43" priority="86">
      <formula>AND(task_start&lt;=G$5,ROUNDDOWN((task_end-task_start+1)*task_progress,0)+task_start-1&gt;=G$5)</formula>
    </cfRule>
    <cfRule type="expression" dxfId="42" priority="87" stopIfTrue="1">
      <formula>AND(task_end&gt;=G$5,task_start&lt;H$5)</formula>
    </cfRule>
  </conditionalFormatting>
  <conditionalFormatting sqref="G18:R18 BY18:CC18 U18:Y18 AB18:AF18 AI18:AM18 AP18:AT18 AW18:BA18 BD18:BH18 BK18:BO18 BR18:BV18">
    <cfRule type="expression" dxfId="41" priority="82">
      <formula>AND(TODAY()&gt;=G$5,TODAY()&lt;H$5)</formula>
    </cfRule>
  </conditionalFormatting>
  <conditionalFormatting sqref="G18:R18 BY18:CC18 U18:Y18 AB18:AF18 AI18:AM18 AP18:AT18 AW18:BA18 BD18:BH18 BK18:BO18 BR18:BV18">
    <cfRule type="expression" dxfId="40" priority="80">
      <formula>AND(task_start&lt;=G$5,ROUNDDOWN((task_end-task_start+1)*task_progress,0)+task_start-1&gt;=G$5)</formula>
    </cfRule>
    <cfRule type="expression" dxfId="39" priority="81" stopIfTrue="1">
      <formula>AND(task_end&gt;=G$5,task_start&lt;H$5)</formula>
    </cfRule>
  </conditionalFormatting>
  <conditionalFormatting sqref="G38:K38 BY38:CC38 U38:Y38 N38:R38 AB38:AF38 AI38:AM38 AP38:AT38 AW38:BA38 BD38:BH38 BK38:BO38 BR38:BV38">
    <cfRule type="expression" dxfId="38" priority="76">
      <formula>AND(TODAY()&gt;=G$5,TODAY()&lt;H$5)</formula>
    </cfRule>
  </conditionalFormatting>
  <conditionalFormatting sqref="G38:K38 BY38:CC38 U38:Y38 N38:R38 AB38:AF38 AI38:AM38 AP38:AT38 AW38:BA38 BD38:BH38 BK38:BO38 BR38:BV38">
    <cfRule type="expression" dxfId="37" priority="74">
      <formula>AND(task_start&lt;=G$5,ROUNDDOWN((task_end-task_start+1)*task_progress,0)+task_start-1&gt;=G$5)</formula>
    </cfRule>
    <cfRule type="expression" dxfId="36" priority="75" stopIfTrue="1">
      <formula>AND(task_end&gt;=G$5,task_start&lt;H$5)</formula>
    </cfRule>
  </conditionalFormatting>
  <conditionalFormatting sqref="G19:R37 BY19:CC37 U19:Y37 L38:L51">
    <cfRule type="expression" dxfId="35" priority="70">
      <formula>AND(TODAY()&gt;=G$5,TODAY()&lt;H$5)</formula>
    </cfRule>
  </conditionalFormatting>
  <conditionalFormatting sqref="G19:R37 BY19:CC37 U19:Y37 L38:L51">
    <cfRule type="expression" dxfId="34" priority="68">
      <formula>AND(task_start&lt;=G$5,ROUNDDOWN((task_end-task_start+1)*task_progress,0)+task_start-1&gt;=G$5)</formula>
    </cfRule>
    <cfRule type="expression" dxfId="33" priority="69" stopIfTrue="1">
      <formula>AND(task_end&gt;=G$5,task_start&lt;H$5)</formula>
    </cfRule>
  </conditionalFormatting>
  <conditionalFormatting sqref="G39:K50 BZ39:CC50 U39:Y50 N39:R50">
    <cfRule type="expression" dxfId="32" priority="64">
      <formula>AND(TODAY()&gt;=G$5,TODAY()&lt;H$5)</formula>
    </cfRule>
  </conditionalFormatting>
  <conditionalFormatting sqref="G39:K50 BZ39:CC50 U39:Y50 N39:R50">
    <cfRule type="expression" dxfId="31" priority="62">
      <formula>AND(task_start&lt;=G$5,ROUNDDOWN((task_end-task_start+1)*task_progress,0)+task_start-1&gt;=G$5)</formula>
    </cfRule>
    <cfRule type="expression" dxfId="30" priority="63" stopIfTrue="1">
      <formula>AND(task_end&gt;=G$5,task_start&lt;H$5)</formula>
    </cfRule>
  </conditionalFormatting>
  <conditionalFormatting sqref="Z7:AA15 Z17:AA17">
    <cfRule type="expression" dxfId="29" priority="52">
      <formula>AND(TODAY()&gt;=Z$5,TODAY()&lt;AA$5)</formula>
    </cfRule>
  </conditionalFormatting>
  <conditionalFormatting sqref="Z7:AA15 Z17:AA17">
    <cfRule type="expression" dxfId="28" priority="50">
      <formula>AND(task_start&lt;=Z$5,ROUNDDOWN((task_end-task_start+1)*task_progress,0)+task_start-1&gt;=Z$5)</formula>
    </cfRule>
    <cfRule type="expression" dxfId="27" priority="51" stopIfTrue="1">
      <formula>AND(task_end&gt;=Z$5,task_start&lt;AA$5)</formula>
    </cfRule>
  </conditionalFormatting>
  <conditionalFormatting sqref="AN7:AO18 AN21:AO28 AO20 AN30:AO37 AN29">
    <cfRule type="expression" dxfId="26" priority="46">
      <formula>AND(TODAY()&gt;=AN$5,TODAY()&lt;AO$5)</formula>
    </cfRule>
  </conditionalFormatting>
  <conditionalFormatting sqref="AN7:AO18 AN21:AO28 AO20 AN30:AO37 AN29">
    <cfRule type="expression" dxfId="25" priority="44">
      <formula>AND(task_start&lt;=AN$5,ROUNDDOWN((task_end-task_start+1)*task_progress,0)+task_start-1&gt;=AN$5)</formula>
    </cfRule>
    <cfRule type="expression" dxfId="24" priority="45" stopIfTrue="1">
      <formula>AND(task_end&gt;=AN$5,task_start&lt;AO$5)</formula>
    </cfRule>
  </conditionalFormatting>
  <conditionalFormatting sqref="AU7:AV21 AU23:AV24 AU28:AV31 AU26:AV26 AU32 AU33:AV37">
    <cfRule type="expression" dxfId="23" priority="43">
      <formula>AND(TODAY()&gt;=AU$5,TODAY()&lt;AV$5)</formula>
    </cfRule>
  </conditionalFormatting>
  <conditionalFormatting sqref="AU7:AV21 AU23:AV24 AU28:AV31 AU26:AV26 AU32 AU33:AV37">
    <cfRule type="expression" dxfId="22" priority="41">
      <formula>AND(task_start&lt;=AU$5,ROUNDDOWN((task_end-task_start+1)*task_progress,0)+task_start-1&gt;=AU$5)</formula>
    </cfRule>
    <cfRule type="expression" dxfId="21" priority="42" stopIfTrue="1">
      <formula>AND(task_end&gt;=AU$5,task_start&lt;AV$5)</formula>
    </cfRule>
  </conditionalFormatting>
  <conditionalFormatting sqref="BB7:BC21 BB23:BC33 BC22 BB38:BC50 BC34 BB37">
    <cfRule type="expression" dxfId="20" priority="40">
      <formula>AND(TODAY()&gt;=BB$5,TODAY()&lt;BC$5)</formula>
    </cfRule>
  </conditionalFormatting>
  <conditionalFormatting sqref="BB7:BC21 BB23:BC33 BC22 BB38:BC50 BC34 BB37">
    <cfRule type="expression" dxfId="19" priority="38">
      <formula>AND(task_start&lt;=BB$5,ROUNDDOWN((task_end-task_start+1)*task_progress,0)+task_start-1&gt;=BB$5)</formula>
    </cfRule>
    <cfRule type="expression" dxfId="18" priority="39" stopIfTrue="1">
      <formula>AND(task_end&gt;=BB$5,task_start&lt;BC$5)</formula>
    </cfRule>
  </conditionalFormatting>
  <conditionalFormatting sqref="AA19:AA37">
    <cfRule type="expression" dxfId="17" priority="18">
      <formula>AND(TODAY()&gt;=AA$5,TODAY()&lt;AB$5)</formula>
    </cfRule>
  </conditionalFormatting>
  <conditionalFormatting sqref="AA19:AA37">
    <cfRule type="expression" dxfId="16" priority="16">
      <formula>AND(task_start&lt;=AA$5,ROUNDDOWN((task_end-task_start+1)*task_progress,0)+task_start-1&gt;=AA$5)</formula>
    </cfRule>
    <cfRule type="expression" dxfId="15" priority="17" stopIfTrue="1">
      <formula>AND(task_end&gt;=AA$5,task_start&lt;AB$5)</formula>
    </cfRule>
  </conditionalFormatting>
  <conditionalFormatting sqref="AN39:AO50">
    <cfRule type="expression" dxfId="14" priority="15">
      <formula>AND(TODAY()&gt;=AN$5,TODAY()&lt;AO$5)</formula>
    </cfRule>
  </conditionalFormatting>
  <conditionalFormatting sqref="AN39:AO50">
    <cfRule type="expression" dxfId="13" priority="13">
      <formula>AND(task_start&lt;=AN$5,ROUNDDOWN((task_end-task_start+1)*task_progress,0)+task_start-1&gt;=AN$5)</formula>
    </cfRule>
    <cfRule type="expression" dxfId="12" priority="14" stopIfTrue="1">
      <formula>AND(task_end&gt;=AN$5,task_start&lt;AO$5)</formula>
    </cfRule>
  </conditionalFormatting>
  <conditionalFormatting sqref="AU39:AV50">
    <cfRule type="expression" dxfId="11" priority="12">
      <formula>AND(TODAY()&gt;=AU$5,TODAY()&lt;AV$5)</formula>
    </cfRule>
  </conditionalFormatting>
  <conditionalFormatting sqref="AU39:AV50">
    <cfRule type="expression" dxfId="10" priority="10">
      <formula>AND(task_start&lt;=AU$5,ROUNDDOWN((task_end-task_start+1)*task_progress,0)+task_start-1&gt;=AU$5)</formula>
    </cfRule>
    <cfRule type="expression" dxfId="9" priority="11" stopIfTrue="1">
      <formula>AND(task_end&gt;=AU$5,task_start&lt;AV$5)</formula>
    </cfRule>
  </conditionalFormatting>
  <conditionalFormatting sqref="AA39:AA50 BY39:BY50">
    <cfRule type="expression" dxfId="8" priority="9">
      <formula>AND(TODAY()&gt;=AA$5,TODAY()&lt;AB$5)</formula>
    </cfRule>
  </conditionalFormatting>
  <conditionalFormatting sqref="AA39:AA50 BY39:BY50">
    <cfRule type="expression" dxfId="7" priority="7">
      <formula>AND(task_start&lt;=AA$5,ROUNDDOWN((task_end-task_start+1)*task_progress,0)+task_start-1&gt;=AA$5)</formula>
    </cfRule>
    <cfRule type="expression" dxfId="6" priority="8" stopIfTrue="1">
      <formula>AND(task_end&gt;=AA$5,task_start&lt;AB$5)</formula>
    </cfRule>
  </conditionalFormatting>
  <conditionalFormatting sqref="G51:K51 BY51:CC51 U51:Y51 N51:R51 AB51:AF51 AI51:AM51 AP51:AT51 AW51:BA51 BD51:BH51 BK51:BO51 BR51:BV51">
    <cfRule type="expression" dxfId="5" priority="6">
      <formula>AND(TODAY()&gt;=G$5,TODAY()&lt;H$5)</formula>
    </cfRule>
  </conditionalFormatting>
  <conditionalFormatting sqref="G51:K51 BY51:CC51 U51:Y51 N51:R51 AB51:AF51 AI51:AM51 AP51:AT51 AW51:BA51 BD51:BH51 BK51:BO51 BR51:BV51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BB51:BC51">
    <cfRule type="expression" dxfId="2" priority="3">
      <formula>AND(TODAY()&gt;=BB$5,TODAY()&lt;BC$5)</formula>
    </cfRule>
  </conditionalFormatting>
  <conditionalFormatting sqref="BB51:BC51">
    <cfRule type="expression" dxfId="1" priority="1">
      <formula>AND(task_start&lt;=BB$5,ROUNDDOWN((task_end-task_start+1)*task_progress,0)+task_start-1&gt;=BB$5)</formula>
    </cfRule>
    <cfRule type="expression" dxfId="0" priority="2" stopIfTrue="1">
      <formula>AND(task_end&gt;=BB$5,task_start&lt;BC$5)</formula>
    </cfRule>
  </conditionalFormatting>
  <printOptions horizontalCentered="1"/>
  <pageMargins left="0.35" right="0.35" top="0.35" bottom="0.5" header="0.3" footer="0.3"/>
  <pageSetup scale="42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2023-09-17T15:01:11Z</dcterms:modified>
</cp:coreProperties>
</file>