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D97047E0-B82B-4F65-A0C1-C460909C2F4F}" xr6:coauthVersionLast="47" xr6:coauthVersionMax="47" xr10:uidLastSave="{00000000-0000-0000-0000-000000000000}"/>
  <bookViews>
    <workbookView xWindow="-108" yWindow="-108" windowWidth="23256" windowHeight="12456" firstSheet="3" activeTab="8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ExtTest10mm_5" sheetId="13" r:id="rId5"/>
    <sheet name="ExtTest10mm_6" sheetId="14" r:id="rId6"/>
    <sheet name="FlxTest10mm_1" sheetId="7" r:id="rId7"/>
    <sheet name="FlxTest10mm_2" sheetId="8" r:id="rId8"/>
    <sheet name="FlxTest10mm_3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9" l="1"/>
  <c r="C18" i="9"/>
  <c r="J18" i="15"/>
  <c r="C3" i="11" l="1"/>
  <c r="D4" i="11"/>
  <c r="D4" i="10"/>
  <c r="D4" i="12"/>
  <c r="R29" i="15" l="1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R5" i="15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Q5" i="15"/>
  <c r="C3" i="15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G15" i="14"/>
  <c r="H15" i="14"/>
  <c r="I15" i="14"/>
  <c r="J15" i="14"/>
  <c r="K15" i="14"/>
  <c r="L15" i="14"/>
  <c r="M15" i="14"/>
  <c r="N15" i="14"/>
  <c r="O15" i="14"/>
  <c r="P15" i="14"/>
  <c r="Q15" i="14"/>
  <c r="D15" i="14"/>
  <c r="E15" i="14"/>
  <c r="F15" i="14"/>
  <c r="C15" i="14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D15" i="12"/>
  <c r="C15" i="8"/>
  <c r="R29" i="8"/>
  <c r="U23" i="9"/>
  <c r="V23" i="9"/>
  <c r="W23" i="9"/>
  <c r="X23" i="9"/>
  <c r="T23" i="9"/>
  <c r="T27" i="9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C15" i="12"/>
  <c r="Q5" i="12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Q5" i="1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X24" i="9" l="1"/>
  <c r="U24" i="9"/>
  <c r="V24" i="9"/>
  <c r="T24" i="9"/>
  <c r="W24" i="9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Q5" i="10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Q5" i="8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C3" i="8"/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</calcChain>
</file>

<file path=xl/sharedStrings.xml><?xml version="1.0" encoding="utf-8"?>
<sst xmlns="http://schemas.openxmlformats.org/spreadsheetml/2006/main" count="184" uniqueCount="46">
  <si>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</si>
  <si>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</si>
  <si>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</si>
  <si>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</si>
  <si>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</si>
  <si>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</si>
  <si>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</si>
  <si>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</si>
  <si>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</si>
  <si>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</si>
  <si>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</si>
  <si>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</si>
  <si>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</si>
  <si>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</si>
  <si>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</si>
  <si>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</si>
  <si>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</si>
  <si>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</si>
  <si>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</si>
  <si>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</si>
  <si>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</si>
  <si>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</si>
  <si>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</si>
  <si>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</si>
  <si>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</si>
  <si>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</si>
  <si>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</si>
  <si>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</si>
  <si>
    <t>^^Collected by Ben from 18-27</t>
  </si>
  <si>
    <t>Extensor Test 10mm</t>
  </si>
  <si>
    <t>k</t>
  </si>
  <si>
    <t>rel</t>
  </si>
  <si>
    <t xml:space="preserve">kmax </t>
  </si>
  <si>
    <t>ICR (hand)</t>
  </si>
  <si>
    <t>Load cell angle</t>
  </si>
  <si>
    <t>Tendon Length</t>
  </si>
  <si>
    <t>Max contraction length</t>
  </si>
  <si>
    <t>^Collected by Jason M.</t>
  </si>
  <si>
    <t>Ext Test 5</t>
  </si>
  <si>
    <t>*routing point 4 is +20 mm in Z direction</t>
  </si>
  <si>
    <t>22mm</t>
  </si>
  <si>
    <t>*Stiffer bracket installed</t>
  </si>
  <si>
    <t>Force</t>
  </si>
  <si>
    <t>Pressure</t>
  </si>
  <si>
    <t>Festo-10 @ 6 bar, from sheet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</si>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</sst>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061838912899903"/>
                  <c:y val="-0.18688940810821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-76.5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592257217847768"/>
                  <c:y val="-0.2508340624088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8972812773403326"/>
                  <c:y val="-4.4992344706911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ExtTest10mm_5!$C$7:$P$7</c:f>
              <c:numCache>
                <c:formatCode>General</c:formatCode>
                <c:ptCount val="14"/>
                <c:pt idx="0">
                  <c:v>-120</c:v>
                </c:pt>
                <c:pt idx="1">
                  <c:v>-109</c:v>
                </c:pt>
                <c:pt idx="2">
                  <c:v>-101</c:v>
                </c:pt>
                <c:pt idx="3">
                  <c:v>-97</c:v>
                </c:pt>
                <c:pt idx="4">
                  <c:v>-89</c:v>
                </c:pt>
                <c:pt idx="5">
                  <c:v>-87</c:v>
                </c:pt>
                <c:pt idx="6">
                  <c:v>-81.5</c:v>
                </c:pt>
                <c:pt idx="7">
                  <c:v>-75</c:v>
                </c:pt>
                <c:pt idx="8">
                  <c:v>-74</c:v>
                </c:pt>
                <c:pt idx="9">
                  <c:v>-59.5</c:v>
                </c:pt>
                <c:pt idx="10">
                  <c:v>-48.5</c:v>
                </c:pt>
                <c:pt idx="11">
                  <c:v>-3</c:v>
                </c:pt>
                <c:pt idx="12">
                  <c:v>-30</c:v>
                </c:pt>
                <c:pt idx="13">
                  <c:v>-18.5</c:v>
                </c:pt>
              </c:numCache>
            </c:numRef>
          </c:xVal>
          <c:yVal>
            <c:numRef>
              <c:f>ExtTest10mm_5!$C$15:$P$15</c:f>
              <c:numCache>
                <c:formatCode>General</c:formatCode>
                <c:ptCount val="14"/>
                <c:pt idx="0">
                  <c:v>4.0327772509041173</c:v>
                </c:pt>
                <c:pt idx="1">
                  <c:v>3.7250747045067913</c:v>
                </c:pt>
                <c:pt idx="2">
                  <c:v>3.5012891110164026</c:v>
                </c:pt>
                <c:pt idx="3">
                  <c:v>3.3425458781636546</c:v>
                </c:pt>
                <c:pt idx="4">
                  <c:v>3.0706230541318886</c:v>
                </c:pt>
                <c:pt idx="5">
                  <c:v>2.8447657840215617</c:v>
                </c:pt>
                <c:pt idx="6">
                  <c:v>2.8446217708736867</c:v>
                </c:pt>
                <c:pt idx="7">
                  <c:v>2.7733440251756893</c:v>
                </c:pt>
                <c:pt idx="8">
                  <c:v>2.6744099726497295</c:v>
                </c:pt>
                <c:pt idx="9">
                  <c:v>2.3824102126588129</c:v>
                </c:pt>
                <c:pt idx="10">
                  <c:v>1.6805208635862576</c:v>
                </c:pt>
                <c:pt idx="11">
                  <c:v>0.39482793300422558</c:v>
                </c:pt>
                <c:pt idx="12">
                  <c:v>1.7587132677407729</c:v>
                </c:pt>
                <c:pt idx="13">
                  <c:v>1.550440293736433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0BD-9CAA-A47E7613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23224"/>
        <c:axId val="331923552"/>
      </c:scatterChart>
      <c:valAx>
        <c:axId val="33192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552"/>
        <c:crosses val="autoZero"/>
        <c:crossBetween val="midCat"/>
      </c:valAx>
      <c:valAx>
        <c:axId val="3319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0954483814523187"/>
                  <c:y val="-2.57622484689413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ExtTest10mm_6!$C$7:$AE$7</c:f>
              <c:numCache>
                <c:formatCode>General</c:formatCode>
                <c:ptCount val="29"/>
                <c:pt idx="0">
                  <c:v>1.5</c:v>
                </c:pt>
                <c:pt idx="1">
                  <c:v>-5.5</c:v>
                </c:pt>
                <c:pt idx="2">
                  <c:v>-14.5</c:v>
                </c:pt>
                <c:pt idx="3">
                  <c:v>-20</c:v>
                </c:pt>
                <c:pt idx="4">
                  <c:v>-28.5</c:v>
                </c:pt>
                <c:pt idx="5">
                  <c:v>-35.5</c:v>
                </c:pt>
                <c:pt idx="6">
                  <c:v>-40</c:v>
                </c:pt>
                <c:pt idx="7">
                  <c:v>-50.5</c:v>
                </c:pt>
                <c:pt idx="8">
                  <c:v>-60</c:v>
                </c:pt>
                <c:pt idx="9">
                  <c:v>-66.5</c:v>
                </c:pt>
                <c:pt idx="10">
                  <c:v>-72.5</c:v>
                </c:pt>
                <c:pt idx="11">
                  <c:v>-78.5</c:v>
                </c:pt>
                <c:pt idx="12">
                  <c:v>-88</c:v>
                </c:pt>
                <c:pt idx="13">
                  <c:v>-94.5</c:v>
                </c:pt>
                <c:pt idx="14">
                  <c:v>-105</c:v>
                </c:pt>
                <c:pt idx="15">
                  <c:v>-112.5</c:v>
                </c:pt>
                <c:pt idx="16">
                  <c:v>-119.5</c:v>
                </c:pt>
              </c:numCache>
            </c:numRef>
          </c:xVal>
          <c:yVal>
            <c:numRef>
              <c:f>ExtTest10mm_6!$C$15:$AE$15</c:f>
              <c:numCache>
                <c:formatCode>General</c:formatCode>
                <c:ptCount val="29"/>
                <c:pt idx="0">
                  <c:v>0.55424608033235112</c:v>
                </c:pt>
                <c:pt idx="1">
                  <c:v>0.94151232788941708</c:v>
                </c:pt>
                <c:pt idx="2">
                  <c:v>1.7654504703100355</c:v>
                </c:pt>
                <c:pt idx="3">
                  <c:v>1.7973782299686616</c:v>
                </c:pt>
                <c:pt idx="4">
                  <c:v>2.6505548329815083</c:v>
                </c:pt>
                <c:pt idx="5">
                  <c:v>2.7667878003414437</c:v>
                </c:pt>
                <c:pt idx="6">
                  <c:v>2.2112395854139617</c:v>
                </c:pt>
                <c:pt idx="7">
                  <c:v>3.2751267054083995</c:v>
                </c:pt>
                <c:pt idx="8">
                  <c:v>3.4232908014126586</c:v>
                </c:pt>
                <c:pt idx="9">
                  <c:v>3.6112742452683877</c:v>
                </c:pt>
                <c:pt idx="10">
                  <c:v>3.6879915375968162</c:v>
                </c:pt>
                <c:pt idx="11">
                  <c:v>3.8334579939029743</c:v>
                </c:pt>
                <c:pt idx="12">
                  <c:v>3.5876452882959535</c:v>
                </c:pt>
                <c:pt idx="13">
                  <c:v>3.5546509046937125</c:v>
                </c:pt>
                <c:pt idx="14">
                  <c:v>3.9491986185374381</c:v>
                </c:pt>
                <c:pt idx="15">
                  <c:v>4.5688312688392907</c:v>
                </c:pt>
                <c:pt idx="16">
                  <c:v>4.4080232672318793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1-47A1-9937-FB3F1043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25744"/>
        <c:axId val="495426728"/>
      </c:scatterChart>
      <c:valAx>
        <c:axId val="4954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6728"/>
        <c:crosses val="autoZero"/>
        <c:crossBetween val="midCat"/>
      </c:valAx>
      <c:valAx>
        <c:axId val="4954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7899278215223094"/>
                  <c:y val="0.3201971535736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762374401637524"/>
                  <c:y val="4.5584595515824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60629921259845"/>
                  <c:y val="-0.12492964421114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252318460192475"/>
                  <c:y val="1.6458880139982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FlxTest10mm_3!$C$7:$L$7</c:f>
              <c:numCache>
                <c:formatCode>General</c:formatCode>
                <c:ptCount val="10"/>
                <c:pt idx="0">
                  <c:v>-41</c:v>
                </c:pt>
                <c:pt idx="1">
                  <c:v>-45</c:v>
                </c:pt>
                <c:pt idx="2">
                  <c:v>-57</c:v>
                </c:pt>
                <c:pt idx="3">
                  <c:v>-63</c:v>
                </c:pt>
                <c:pt idx="4">
                  <c:v>-77</c:v>
                </c:pt>
                <c:pt idx="5">
                  <c:v>-75</c:v>
                </c:pt>
                <c:pt idx="6">
                  <c:v>-80</c:v>
                </c:pt>
                <c:pt idx="7">
                  <c:v>-90</c:v>
                </c:pt>
                <c:pt idx="8">
                  <c:v>-95</c:v>
                </c:pt>
                <c:pt idx="9">
                  <c:v>-105</c:v>
                </c:pt>
              </c:numCache>
            </c:numRef>
          </c:xVal>
          <c:yVal>
            <c:numRef>
              <c:f>FlxTest10mm_3!$C$15:$L$15</c:f>
              <c:numCache>
                <c:formatCode>General</c:formatCode>
                <c:ptCount val="10"/>
                <c:pt idx="0">
                  <c:v>-17.623982271657447</c:v>
                </c:pt>
                <c:pt idx="1">
                  <c:v>-14.312588392743191</c:v>
                </c:pt>
                <c:pt idx="2">
                  <c:v>-10.544115710489031</c:v>
                </c:pt>
                <c:pt idx="3">
                  <c:v>-7.714703040370237</c:v>
                </c:pt>
                <c:pt idx="4">
                  <c:v>-5.2633492521046072</c:v>
                </c:pt>
                <c:pt idx="5">
                  <c:v>-5.0482353303594207</c:v>
                </c:pt>
                <c:pt idx="6">
                  <c:v>-2.8329795466253955</c:v>
                </c:pt>
                <c:pt idx="7">
                  <c:v>-1.807118322254111</c:v>
                </c:pt>
                <c:pt idx="8">
                  <c:v>-1.0285393197546095</c:v>
                </c:pt>
                <c:pt idx="9">
                  <c:v>-0.56161756164602195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C83-AE53-4FC10967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10136"/>
        <c:axId val="497510792"/>
      </c:scatterChart>
      <c:valAx>
        <c:axId val="49751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792"/>
        <c:crosses val="autoZero"/>
        <c:crossBetween val="midCat"/>
      </c:valAx>
      <c:valAx>
        <c:axId val="4975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21</xdr:row>
      <xdr:rowOff>7937</xdr:rowOff>
    </xdr:from>
    <xdr:to>
      <xdr:col>15</xdr:col>
      <xdr:colOff>131233</xdr:colOff>
      <xdr:row>36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845608</xdr:colOff>
      <xdr:row>18</xdr:row>
      <xdr:rowOff>112712</xdr:rowOff>
    </xdr:from>
    <xdr:to>
      <xdr:col>12</xdr:col>
      <xdr:colOff>283633</xdr:colOff>
      <xdr:row>33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15</xdr:row>
      <xdr:rowOff>114300</xdr:rowOff>
    </xdr:from>
    <xdr:to>
      <xdr:col>9</xdr:col>
      <xdr:colOff>895350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BB955-9EB7-4ECF-9A69-57F7CE25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18</xdr:row>
      <xdr:rowOff>19050</xdr:rowOff>
    </xdr:from>
    <xdr:to>
      <xdr:col>12</xdr:col>
      <xdr:colOff>80962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3110C-BE3D-456E-94CF-ECF1AF42E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17</xdr:row>
      <xdr:rowOff>74612</xdr:rowOff>
    </xdr:from>
    <xdr:to>
      <xdr:col>14</xdr:col>
      <xdr:colOff>331258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15</xdr:row>
      <xdr:rowOff>95250</xdr:rowOff>
    </xdr:from>
    <xdr:to>
      <xdr:col>8</xdr:col>
      <xdr:colOff>528637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016FD-8475-49B9-BE00-EEAE24A5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27"/>
  <sheetViews>
    <sheetView workbookViewId="0">
      <selection activeCell="C6" sqref="C6:K6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486</v>
      </c>
      <c r="F2" t="s">
        <v>18</v>
      </c>
    </row>
    <row r="3" spans="1:36" x14ac:dyDescent="0.3">
      <c r="B3" s="3" t="s">
        <v>14</v>
      </c>
      <c r="C3">
        <f>C2-C2*0.17</f>
        <v>403.38</v>
      </c>
    </row>
    <row r="4" spans="1:36" x14ac:dyDescent="0.3">
      <c r="B4" s="3" t="s">
        <v>17</v>
      </c>
      <c r="C4">
        <v>405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3">
      <c r="B7" s="6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3">
      <c r="A8" s="11" t="s">
        <v>7</v>
      </c>
      <c r="B8" s="7" t="s">
        <v>12</v>
      </c>
      <c r="C8" s="1">
        <v>93</v>
      </c>
      <c r="D8" s="1">
        <v>93</v>
      </c>
      <c r="E8" s="1">
        <v>93</v>
      </c>
      <c r="F8" s="1">
        <v>93</v>
      </c>
      <c r="G8" s="1">
        <v>93</v>
      </c>
      <c r="H8" s="1">
        <v>93</v>
      </c>
      <c r="I8" s="1">
        <v>82</v>
      </c>
      <c r="J8" s="1">
        <v>82</v>
      </c>
      <c r="K8" s="1">
        <v>82</v>
      </c>
      <c r="L8" s="1">
        <v>80</v>
      </c>
      <c r="M8" s="1">
        <v>80</v>
      </c>
      <c r="N8" s="1">
        <v>80</v>
      </c>
      <c r="O8" s="1">
        <v>90.6</v>
      </c>
      <c r="P8" s="1">
        <v>90.6</v>
      </c>
      <c r="Q8" s="1">
        <v>90.6</v>
      </c>
      <c r="R8" s="1">
        <v>84.4</v>
      </c>
      <c r="S8" s="1">
        <v>84.4</v>
      </c>
      <c r="T8" s="1">
        <v>84.4</v>
      </c>
      <c r="U8" s="1">
        <v>84.4</v>
      </c>
      <c r="V8" s="1">
        <v>84.4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455.5</v>
      </c>
      <c r="D10">
        <v>461</v>
      </c>
      <c r="E10">
        <v>451</v>
      </c>
      <c r="F10">
        <v>451</v>
      </c>
      <c r="G10">
        <v>440</v>
      </c>
      <c r="H10">
        <v>438.5</v>
      </c>
      <c r="I10">
        <v>435</v>
      </c>
      <c r="J10">
        <v>415.5</v>
      </c>
      <c r="K10">
        <v>413</v>
      </c>
      <c r="L10">
        <v>410</v>
      </c>
      <c r="M10">
        <v>409.5</v>
      </c>
      <c r="N10">
        <v>418</v>
      </c>
      <c r="O10">
        <v>426.5</v>
      </c>
      <c r="P10">
        <v>438</v>
      </c>
      <c r="Q10">
        <v>442.5</v>
      </c>
      <c r="R10">
        <v>441.5</v>
      </c>
      <c r="S10">
        <v>450</v>
      </c>
      <c r="T10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264</v>
      </c>
      <c r="D12">
        <v>264</v>
      </c>
      <c r="E12">
        <v>264</v>
      </c>
      <c r="F12">
        <v>264</v>
      </c>
      <c r="G12">
        <v>264</v>
      </c>
      <c r="H12">
        <v>264</v>
      </c>
      <c r="I12">
        <v>264</v>
      </c>
      <c r="J12">
        <v>264</v>
      </c>
      <c r="K12">
        <v>264</v>
      </c>
      <c r="L12">
        <v>264</v>
      </c>
      <c r="M12">
        <v>264</v>
      </c>
      <c r="N12">
        <v>264</v>
      </c>
      <c r="O12">
        <v>264</v>
      </c>
      <c r="P12">
        <v>264</v>
      </c>
      <c r="Q12">
        <v>264</v>
      </c>
      <c r="R12">
        <v>264</v>
      </c>
      <c r="S12">
        <v>264</v>
      </c>
      <c r="T12">
        <v>264</v>
      </c>
      <c r="U12">
        <v>264</v>
      </c>
      <c r="V12">
        <v>264</v>
      </c>
      <c r="W12">
        <v>264</v>
      </c>
      <c r="X12">
        <v>264</v>
      </c>
      <c r="Y12">
        <v>264</v>
      </c>
    </row>
    <row r="13" spans="1:36" x14ac:dyDescent="0.3">
      <c r="A13" s="12"/>
      <c r="B13" s="8" t="s">
        <v>11</v>
      </c>
      <c r="C13">
        <v>30.5</v>
      </c>
      <c r="D13">
        <v>41.5</v>
      </c>
      <c r="E13">
        <v>39</v>
      </c>
      <c r="F13">
        <v>35.5</v>
      </c>
      <c r="G13">
        <v>37</v>
      </c>
      <c r="H13">
        <v>40.5</v>
      </c>
      <c r="I13">
        <v>37</v>
      </c>
      <c r="J13">
        <v>46.5</v>
      </c>
      <c r="K13">
        <v>38.5</v>
      </c>
      <c r="L13">
        <v>45.5</v>
      </c>
      <c r="M13">
        <v>36.5</v>
      </c>
      <c r="N13">
        <v>38.5</v>
      </c>
      <c r="O13">
        <v>35</v>
      </c>
      <c r="P13">
        <v>38.5</v>
      </c>
      <c r="Q13">
        <v>36</v>
      </c>
      <c r="R13">
        <v>42</v>
      </c>
      <c r="S13">
        <v>39</v>
      </c>
      <c r="T13">
        <v>36</v>
      </c>
      <c r="U13">
        <v>38</v>
      </c>
      <c r="V13">
        <v>37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4.6268503604248918</v>
      </c>
      <c r="D15">
        <f t="shared" ref="D15:K15" si="1">D6*SIN(RADIANS(D8))*D12/1000</f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24" x14ac:dyDescent="0.3">
      <c r="C17" t="s">
        <v>20</v>
      </c>
    </row>
    <row r="18" spans="3:24" x14ac:dyDescent="0.3">
      <c r="C18">
        <f>C6+4.6262</f>
        <v>22.176200000000001</v>
      </c>
      <c r="D18">
        <f t="shared" ref="D18:K18" si="4">D6+4.6262</f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  <row r="19" spans="3:24" x14ac:dyDescent="0.3">
      <c r="C19">
        <v>22.176200000000001</v>
      </c>
      <c r="D19">
        <v>21.7072</v>
      </c>
      <c r="E19">
        <v>20.906200000000002</v>
      </c>
      <c r="F19">
        <v>19.8062</v>
      </c>
      <c r="G19">
        <v>17.587199999999999</v>
      </c>
      <c r="H19">
        <v>15.3462</v>
      </c>
      <c r="I19">
        <v>10.5101</v>
      </c>
      <c r="J19">
        <v>9.2701999999999991</v>
      </c>
      <c r="K19">
        <v>6.3061999999999996</v>
      </c>
    </row>
    <row r="20" spans="3:24" x14ac:dyDescent="0.3">
      <c r="C20" t="s">
        <v>45</v>
      </c>
    </row>
    <row r="21" spans="3:24" x14ac:dyDescent="0.3">
      <c r="C21">
        <v>17.55</v>
      </c>
      <c r="D21">
        <v>17.081</v>
      </c>
      <c r="E21">
        <v>16.28</v>
      </c>
      <c r="F21">
        <v>15.18</v>
      </c>
      <c r="G21">
        <v>12.961</v>
      </c>
      <c r="H21">
        <v>10.72</v>
      </c>
      <c r="I21">
        <v>5.8838999999999997</v>
      </c>
      <c r="J21">
        <v>4.6440000000000001</v>
      </c>
      <c r="K21">
        <v>1.68</v>
      </c>
    </row>
    <row r="22" spans="3:24" x14ac:dyDescent="0.3">
      <c r="T22">
        <v>480</v>
      </c>
      <c r="U22">
        <v>470</v>
      </c>
      <c r="V22">
        <v>450</v>
      </c>
      <c r="W22">
        <v>420</v>
      </c>
      <c r="X22">
        <v>405</v>
      </c>
    </row>
    <row r="23" spans="3:24" x14ac:dyDescent="0.3">
      <c r="S23" t="s">
        <v>30</v>
      </c>
      <c r="T23">
        <f>(486-T22)/486</f>
        <v>1.2345679012345678E-2</v>
      </c>
      <c r="U23">
        <f>(486-U22)/486</f>
        <v>3.292181069958848E-2</v>
      </c>
      <c r="V23">
        <f>(486-V22)/486</f>
        <v>7.407407407407407E-2</v>
      </c>
      <c r="W23">
        <f>(486-W22)/486</f>
        <v>0.13580246913580246</v>
      </c>
      <c r="X23">
        <f>(486-X22)/486</f>
        <v>0.16666666666666666</v>
      </c>
    </row>
    <row r="24" spans="3:24" x14ac:dyDescent="0.3">
      <c r="S24" t="s">
        <v>31</v>
      </c>
      <c r="T24">
        <f>T23/$T$27</f>
        <v>7.407407407407407E-2</v>
      </c>
      <c r="U24">
        <f>U23/$T$27</f>
        <v>0.19753086419753088</v>
      </c>
      <c r="V24">
        <f>V23/$T$27</f>
        <v>0.44444444444444442</v>
      </c>
      <c r="W24">
        <f>W23/$T$27</f>
        <v>0.81481481481481477</v>
      </c>
      <c r="X24">
        <f>X23/$T$27</f>
        <v>1</v>
      </c>
    </row>
    <row r="27" spans="3:24" x14ac:dyDescent="0.3">
      <c r="S27" t="s">
        <v>32</v>
      </c>
      <c r="T27">
        <f xml:space="preserve"> (486-405)/486</f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workbookViewId="0">
      <selection activeCell="D4" sqref="D4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457</v>
      </c>
      <c r="F2" t="s">
        <v>22</v>
      </c>
    </row>
    <row r="3" spans="1:36" x14ac:dyDescent="0.3">
      <c r="B3" s="3" t="s">
        <v>14</v>
      </c>
      <c r="C3">
        <f>C2-C2*0.17</f>
        <v>379.31</v>
      </c>
    </row>
    <row r="4" spans="1:36" x14ac:dyDescent="0.3">
      <c r="B4" s="3" t="s">
        <v>17</v>
      </c>
      <c r="C4">
        <v>380</v>
      </c>
      <c r="D4">
        <f>1-C4/C2</f>
        <v>0.16849015317286653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3">
      <c r="B7" s="6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3">
      <c r="A8" s="11" t="s">
        <v>7</v>
      </c>
      <c r="B8" s="7" t="s">
        <v>12</v>
      </c>
      <c r="C8" s="1">
        <v>87.6</v>
      </c>
      <c r="D8" s="1">
        <v>85.3</v>
      </c>
      <c r="E8" s="1">
        <v>81.3</v>
      </c>
      <c r="F8" s="1">
        <v>82.9</v>
      </c>
      <c r="G8" s="1">
        <v>84.7</v>
      </c>
      <c r="H8" s="1">
        <v>81.8</v>
      </c>
      <c r="I8" s="1">
        <v>81.3</v>
      </c>
      <c r="J8" s="1">
        <v>81.8</v>
      </c>
      <c r="K8" s="1">
        <v>84.1</v>
      </c>
      <c r="L8" s="1">
        <v>81</v>
      </c>
      <c r="M8" s="1">
        <v>84.4</v>
      </c>
      <c r="N8" s="1">
        <v>89.5</v>
      </c>
      <c r="O8" s="1">
        <v>88.1</v>
      </c>
      <c r="P8" s="1">
        <v>91</v>
      </c>
      <c r="Q8" s="1">
        <v>90.7</v>
      </c>
      <c r="R8" s="1">
        <v>94</v>
      </c>
      <c r="S8" s="1">
        <v>92.7</v>
      </c>
      <c r="T8" s="1">
        <v>90.8</v>
      </c>
      <c r="U8" s="1">
        <v>83.6</v>
      </c>
      <c r="V8" s="1">
        <v>83.3</v>
      </c>
      <c r="W8" s="1">
        <v>83.9</v>
      </c>
      <c r="X8" s="1">
        <v>84.1</v>
      </c>
      <c r="Y8" s="1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453.5</v>
      </c>
      <c r="D10">
        <v>452</v>
      </c>
      <c r="E10">
        <v>456</v>
      </c>
      <c r="F10">
        <v>450.5</v>
      </c>
      <c r="G10">
        <v>449.5</v>
      </c>
      <c r="H10">
        <v>442.5</v>
      </c>
      <c r="I10">
        <v>439</v>
      </c>
      <c r="J10">
        <v>435</v>
      </c>
      <c r="K10">
        <v>422.5</v>
      </c>
      <c r="L10">
        <v>420</v>
      </c>
      <c r="M10">
        <v>410.5</v>
      </c>
      <c r="N10">
        <v>398.5</v>
      </c>
      <c r="O10">
        <v>400.5</v>
      </c>
      <c r="P10">
        <v>395</v>
      </c>
      <c r="Q10">
        <v>384</v>
      </c>
      <c r="R10">
        <v>381</v>
      </c>
      <c r="S10">
        <v>382</v>
      </c>
      <c r="T10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267</v>
      </c>
      <c r="D12">
        <v>267</v>
      </c>
      <c r="E12">
        <v>267</v>
      </c>
      <c r="F12">
        <v>267</v>
      </c>
      <c r="G12">
        <v>267</v>
      </c>
      <c r="H12">
        <v>267</v>
      </c>
      <c r="I12">
        <v>267</v>
      </c>
      <c r="J12">
        <v>267</v>
      </c>
      <c r="K12">
        <v>267</v>
      </c>
      <c r="L12">
        <v>267</v>
      </c>
      <c r="M12">
        <v>267</v>
      </c>
      <c r="N12">
        <v>267</v>
      </c>
      <c r="O12">
        <v>267</v>
      </c>
      <c r="P12">
        <v>267</v>
      </c>
      <c r="Q12">
        <v>267</v>
      </c>
      <c r="R12">
        <v>267</v>
      </c>
      <c r="S12">
        <v>267</v>
      </c>
      <c r="T12">
        <v>267</v>
      </c>
      <c r="U12">
        <v>267</v>
      </c>
      <c r="V12">
        <v>267</v>
      </c>
      <c r="W12">
        <v>267</v>
      </c>
      <c r="X12">
        <v>267</v>
      </c>
      <c r="Y12">
        <v>267</v>
      </c>
      <c r="Z12">
        <v>267</v>
      </c>
      <c r="AA12">
        <v>267</v>
      </c>
      <c r="AB12">
        <v>267</v>
      </c>
      <c r="AC12">
        <v>267</v>
      </c>
      <c r="AD12">
        <v>267</v>
      </c>
      <c r="AE12">
        <v>267</v>
      </c>
      <c r="AF12">
        <v>267</v>
      </c>
      <c r="AG12">
        <v>267</v>
      </c>
      <c r="AH12">
        <v>267</v>
      </c>
      <c r="AI12">
        <v>267</v>
      </c>
    </row>
    <row r="13" spans="1:36" x14ac:dyDescent="0.3">
      <c r="A13" s="12"/>
      <c r="B13" s="8" t="s">
        <v>11</v>
      </c>
      <c r="C13">
        <v>29.5</v>
      </c>
      <c r="D13">
        <v>30</v>
      </c>
      <c r="E13">
        <v>30</v>
      </c>
      <c r="F13">
        <v>29.5</v>
      </c>
      <c r="G13">
        <v>30.5</v>
      </c>
      <c r="H13">
        <v>30</v>
      </c>
      <c r="I13">
        <v>30</v>
      </c>
      <c r="J13">
        <v>32.5</v>
      </c>
      <c r="K13">
        <v>34</v>
      </c>
      <c r="L13">
        <v>35</v>
      </c>
      <c r="M13">
        <v>37</v>
      </c>
      <c r="N13">
        <v>38.5</v>
      </c>
      <c r="O13">
        <v>44.5</v>
      </c>
      <c r="P13">
        <v>50</v>
      </c>
      <c r="Q13">
        <v>54</v>
      </c>
      <c r="R13">
        <v>60</v>
      </c>
      <c r="S13">
        <v>55</v>
      </c>
      <c r="T13">
        <v>48</v>
      </c>
      <c r="U13">
        <v>34.5</v>
      </c>
      <c r="V13">
        <v>33</v>
      </c>
      <c r="W13">
        <v>32.5</v>
      </c>
      <c r="X13">
        <v>31.5</v>
      </c>
      <c r="Y13">
        <v>30</v>
      </c>
      <c r="Z13">
        <v>30</v>
      </c>
      <c r="AA13">
        <v>30</v>
      </c>
      <c r="AB13">
        <v>30</v>
      </c>
      <c r="AC13">
        <v>30</v>
      </c>
      <c r="AD13">
        <v>30</v>
      </c>
      <c r="AE13">
        <v>30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workbookViewId="0">
      <selection activeCell="D4" sqref="D4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486</v>
      </c>
      <c r="F2" t="s">
        <v>21</v>
      </c>
    </row>
    <row r="3" spans="1:36" x14ac:dyDescent="0.3">
      <c r="B3" s="3" t="s">
        <v>14</v>
      </c>
      <c r="C3">
        <f>C2-C2*0.17</f>
        <v>403.38</v>
      </c>
    </row>
    <row r="4" spans="1:36" x14ac:dyDescent="0.3">
      <c r="B4" s="3" t="s">
        <v>17</v>
      </c>
      <c r="C4">
        <v>405</v>
      </c>
      <c r="D4">
        <f>1-398/486</f>
        <v>0.18106995884773658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3">
      <c r="B7" s="6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3">
      <c r="A8" s="11" t="s">
        <v>7</v>
      </c>
      <c r="B8" s="7" t="s">
        <v>12</v>
      </c>
      <c r="C8" s="1">
        <v>81</v>
      </c>
      <c r="D8" s="1">
        <v>82</v>
      </c>
      <c r="E8" s="1">
        <v>80.5</v>
      </c>
      <c r="F8" s="1">
        <v>80.7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459</v>
      </c>
      <c r="D10">
        <v>456</v>
      </c>
      <c r="E10">
        <v>447</v>
      </c>
      <c r="F10">
        <v>438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267</v>
      </c>
      <c r="D12">
        <v>267</v>
      </c>
      <c r="E12">
        <v>267</v>
      </c>
      <c r="F12">
        <v>267</v>
      </c>
      <c r="G12">
        <v>267</v>
      </c>
      <c r="H12">
        <v>267</v>
      </c>
      <c r="I12">
        <v>267</v>
      </c>
      <c r="J12">
        <v>267</v>
      </c>
      <c r="K12">
        <v>267</v>
      </c>
      <c r="L12">
        <v>267</v>
      </c>
      <c r="M12">
        <v>267</v>
      </c>
      <c r="N12">
        <v>267</v>
      </c>
      <c r="O12">
        <v>267</v>
      </c>
      <c r="P12">
        <v>267</v>
      </c>
      <c r="Q12">
        <v>267</v>
      </c>
      <c r="R12">
        <v>267</v>
      </c>
      <c r="S12">
        <v>267</v>
      </c>
      <c r="T12">
        <v>267</v>
      </c>
      <c r="U12">
        <v>267</v>
      </c>
      <c r="V12">
        <v>267</v>
      </c>
      <c r="W12">
        <v>267</v>
      </c>
      <c r="X12">
        <v>267</v>
      </c>
      <c r="Y12">
        <v>267</v>
      </c>
      <c r="Z12">
        <v>267</v>
      </c>
      <c r="AA12">
        <v>267</v>
      </c>
      <c r="AB12">
        <v>267</v>
      </c>
      <c r="AC12">
        <v>267</v>
      </c>
      <c r="AD12">
        <v>267</v>
      </c>
      <c r="AE12">
        <v>267</v>
      </c>
      <c r="AF12">
        <v>267</v>
      </c>
      <c r="AG12">
        <v>267</v>
      </c>
      <c r="AH12">
        <v>267</v>
      </c>
      <c r="AI12">
        <v>267</v>
      </c>
    </row>
    <row r="13" spans="1:36" x14ac:dyDescent="0.3">
      <c r="A13" s="12"/>
      <c r="B13" s="8" t="s">
        <v>11</v>
      </c>
      <c r="C13">
        <v>30</v>
      </c>
      <c r="D13">
        <v>30</v>
      </c>
      <c r="E13">
        <v>30</v>
      </c>
      <c r="F13">
        <v>30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27"/>
  <sheetViews>
    <sheetView workbookViewId="0">
      <selection activeCell="AC18" sqref="AC18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415</v>
      </c>
      <c r="F2" t="s">
        <v>18</v>
      </c>
    </row>
    <row r="3" spans="1:36" x14ac:dyDescent="0.3">
      <c r="B3" s="3" t="s">
        <v>14</v>
      </c>
      <c r="C3">
        <f>C2-C2*0.17</f>
        <v>344.45</v>
      </c>
      <c r="F3" t="s">
        <v>28</v>
      </c>
    </row>
    <row r="4" spans="1:36" x14ac:dyDescent="0.3">
      <c r="B4" s="3" t="s">
        <v>17</v>
      </c>
      <c r="C4">
        <v>349</v>
      </c>
      <c r="D4">
        <f>1-C4/C2</f>
        <v>0.15903614457831328</v>
      </c>
      <c r="U4" t="s">
        <v>16</v>
      </c>
      <c r="AB4" t="s">
        <v>24</v>
      </c>
      <c r="AC4" t="s">
        <v>26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3">
      <c r="B7" s="6" t="s">
        <v>2</v>
      </c>
      <c r="C7">
        <v>-76.5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3">
      <c r="A8" s="11" t="s">
        <v>7</v>
      </c>
      <c r="B8" s="7" t="s">
        <v>12</v>
      </c>
      <c r="C8" s="1">
        <v>85.7</v>
      </c>
      <c r="D8" s="1">
        <v>81.2</v>
      </c>
      <c r="E8" s="1">
        <v>85.7</v>
      </c>
      <c r="F8" s="1">
        <v>82.9</v>
      </c>
      <c r="G8" s="1">
        <v>84</v>
      </c>
      <c r="H8" s="1">
        <v>80.400000000000006</v>
      </c>
      <c r="I8" s="1">
        <v>86.3</v>
      </c>
      <c r="J8" s="1">
        <v>83.6</v>
      </c>
      <c r="K8" s="1">
        <v>86.5</v>
      </c>
      <c r="L8" s="1">
        <v>88.4</v>
      </c>
      <c r="M8" s="1">
        <v>87.1</v>
      </c>
      <c r="N8" s="1">
        <v>71.2</v>
      </c>
      <c r="O8" s="1">
        <v>70</v>
      </c>
      <c r="P8" s="1">
        <v>72.3</v>
      </c>
      <c r="Q8" s="1">
        <v>74.8</v>
      </c>
      <c r="R8" s="1">
        <v>71.5</v>
      </c>
      <c r="S8" s="1">
        <v>74.2</v>
      </c>
      <c r="T8" s="1">
        <v>74.099999999999994</v>
      </c>
      <c r="U8" s="1">
        <v>73.099999999999994</v>
      </c>
      <c r="V8" s="1">
        <v>73</v>
      </c>
      <c r="W8" s="1">
        <v>68.2</v>
      </c>
      <c r="X8" s="1">
        <v>90.7</v>
      </c>
      <c r="Y8" s="1">
        <v>89.1</v>
      </c>
      <c r="Z8" s="1">
        <v>86</v>
      </c>
      <c r="AA8" s="1">
        <v>84.5</v>
      </c>
      <c r="AB8" s="1">
        <v>83.5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413.5</v>
      </c>
      <c r="D10">
        <v>405.5</v>
      </c>
      <c r="E10">
        <v>402</v>
      </c>
      <c r="F10">
        <v>400</v>
      </c>
      <c r="G10">
        <v>403</v>
      </c>
      <c r="H10">
        <v>412</v>
      </c>
      <c r="I10">
        <v>401</v>
      </c>
      <c r="J10">
        <v>398</v>
      </c>
      <c r="K10">
        <v>392.5</v>
      </c>
      <c r="L10">
        <v>385</v>
      </c>
      <c r="M10">
        <v>385.5</v>
      </c>
      <c r="N10">
        <v>371.5</v>
      </c>
      <c r="O10">
        <v>365</v>
      </c>
      <c r="P10">
        <v>361</v>
      </c>
      <c r="Q10">
        <v>356</v>
      </c>
      <c r="R10">
        <v>355</v>
      </c>
      <c r="S10">
        <v>346</v>
      </c>
      <c r="T10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267</v>
      </c>
      <c r="D12">
        <v>267</v>
      </c>
      <c r="E12">
        <v>267</v>
      </c>
      <c r="F12">
        <v>267</v>
      </c>
      <c r="G12">
        <v>267</v>
      </c>
      <c r="H12">
        <v>267</v>
      </c>
      <c r="I12">
        <v>267</v>
      </c>
      <c r="J12">
        <v>267</v>
      </c>
      <c r="K12">
        <v>267</v>
      </c>
      <c r="L12">
        <v>267</v>
      </c>
      <c r="M12">
        <v>267</v>
      </c>
      <c r="N12">
        <v>267</v>
      </c>
      <c r="O12">
        <v>267</v>
      </c>
      <c r="P12">
        <v>267</v>
      </c>
      <c r="Q12">
        <v>267</v>
      </c>
      <c r="R12">
        <v>267</v>
      </c>
      <c r="S12">
        <v>267</v>
      </c>
      <c r="T12">
        <v>267</v>
      </c>
      <c r="U12">
        <v>267</v>
      </c>
      <c r="V12">
        <v>267</v>
      </c>
      <c r="W12">
        <v>267</v>
      </c>
      <c r="X12">
        <v>267</v>
      </c>
      <c r="Y12">
        <v>267</v>
      </c>
      <c r="Z12">
        <v>267</v>
      </c>
      <c r="AA12">
        <v>267</v>
      </c>
      <c r="AB12">
        <v>267</v>
      </c>
      <c r="AC12">
        <v>267</v>
      </c>
      <c r="AD12">
        <v>267</v>
      </c>
      <c r="AE12">
        <v>267</v>
      </c>
      <c r="AF12">
        <v>267</v>
      </c>
      <c r="AG12">
        <v>267</v>
      </c>
      <c r="AH12">
        <v>267</v>
      </c>
      <c r="AI12">
        <v>267</v>
      </c>
    </row>
    <row r="13" spans="1:36" x14ac:dyDescent="0.3">
      <c r="A13" s="12"/>
      <c r="B13" s="8" t="s">
        <v>11</v>
      </c>
      <c r="C13">
        <v>28</v>
      </c>
      <c r="D13">
        <v>30.5</v>
      </c>
      <c r="E13">
        <v>31.5</v>
      </c>
      <c r="F13">
        <v>31</v>
      </c>
      <c r="G13">
        <v>32</v>
      </c>
      <c r="H13">
        <v>31</v>
      </c>
      <c r="I13">
        <v>35</v>
      </c>
      <c r="J13">
        <v>32</v>
      </c>
      <c r="K13">
        <v>41</v>
      </c>
      <c r="L13">
        <v>44.5</v>
      </c>
      <c r="M13">
        <v>45.5</v>
      </c>
      <c r="N13">
        <v>55.5</v>
      </c>
      <c r="O13">
        <v>66.5</v>
      </c>
      <c r="P13">
        <v>62</v>
      </c>
      <c r="Q13">
        <v>65</v>
      </c>
      <c r="R13">
        <v>68.5</v>
      </c>
      <c r="S13">
        <v>71</v>
      </c>
      <c r="T13">
        <v>67</v>
      </c>
      <c r="U13">
        <v>60</v>
      </c>
      <c r="V13">
        <v>55</v>
      </c>
      <c r="W13">
        <v>55</v>
      </c>
      <c r="X13">
        <v>42</v>
      </c>
      <c r="Y13">
        <v>38</v>
      </c>
      <c r="Z13">
        <v>31</v>
      </c>
      <c r="AA13">
        <v>29</v>
      </c>
      <c r="AB13">
        <v>28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8.5047736202914699</v>
      </c>
      <c r="D15">
        <f>D6*SIN(RADIANS(D8))*D12/1000</f>
        <v>7.5394492849781658</v>
      </c>
      <c r="E15">
        <f t="shared" ref="E15:AI15" si="1">E6*SIN(RADIANS(E8))*E12/1000</f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3">
      <c r="U16" t="s">
        <v>23</v>
      </c>
      <c r="AB16" t="s">
        <v>25</v>
      </c>
    </row>
    <row r="17" spans="17:29" x14ac:dyDescent="0.3">
      <c r="AB17">
        <v>2.2241</v>
      </c>
    </row>
    <row r="18" spans="17:29" x14ac:dyDescent="0.3">
      <c r="AC18" t="s">
        <v>27</v>
      </c>
    </row>
    <row r="24" spans="17:29" x14ac:dyDescent="0.3">
      <c r="Q24" t="s">
        <v>44</v>
      </c>
    </row>
    <row r="25" spans="17:29" x14ac:dyDescent="0.3">
      <c r="Q25" t="s">
        <v>42</v>
      </c>
      <c r="R25">
        <v>630</v>
      </c>
      <c r="S25">
        <v>-1.4999999999999999E-2</v>
      </c>
    </row>
    <row r="26" spans="17:29" x14ac:dyDescent="0.3">
      <c r="Q26" t="s">
        <v>43</v>
      </c>
      <c r="R26">
        <v>-1.4999999999999999E-2</v>
      </c>
      <c r="S26">
        <v>0</v>
      </c>
    </row>
    <row r="27" spans="17:29" x14ac:dyDescent="0.3">
      <c r="R27">
        <v>505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C766-4925-4D35-B304-44784D2D9843}">
  <dimension ref="A1:Q16"/>
  <sheetViews>
    <sheetView workbookViewId="0">
      <selection activeCell="N10" sqref="N10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38</v>
      </c>
    </row>
    <row r="2" spans="1:17" x14ac:dyDescent="0.3">
      <c r="A2" s="3" t="s">
        <v>5</v>
      </c>
      <c r="C2">
        <v>415</v>
      </c>
      <c r="E2" t="s">
        <v>37</v>
      </c>
    </row>
    <row r="3" spans="1:17" x14ac:dyDescent="0.3">
      <c r="A3" s="3" t="s">
        <v>36</v>
      </c>
      <c r="C3">
        <v>350</v>
      </c>
    </row>
    <row r="4" spans="1:17" x14ac:dyDescent="0.3">
      <c r="A4" s="3" t="s">
        <v>35</v>
      </c>
      <c r="C4" t="s">
        <v>40</v>
      </c>
      <c r="L4" t="s">
        <v>16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16.523</v>
      </c>
      <c r="D6">
        <v>15.112</v>
      </c>
      <c r="E6">
        <v>14.148999999999999</v>
      </c>
      <c r="F6">
        <v>13.564</v>
      </c>
      <c r="G6">
        <v>12.457000000000001</v>
      </c>
      <c r="H6">
        <v>11.634</v>
      </c>
      <c r="I6">
        <v>11.49</v>
      </c>
      <c r="J6">
        <v>11.263999999999999</v>
      </c>
      <c r="K6">
        <v>10.896000000000001</v>
      </c>
      <c r="L6">
        <v>9.6492000000000004</v>
      </c>
      <c r="M6">
        <v>6.7404000000000002</v>
      </c>
      <c r="N6">
        <v>1.5812999999999999</v>
      </c>
      <c r="O6">
        <v>7.0465</v>
      </c>
      <c r="P6">
        <v>6.2092000000000001</v>
      </c>
    </row>
    <row r="7" spans="1:17" x14ac:dyDescent="0.3">
      <c r="B7" s="6" t="s">
        <v>2</v>
      </c>
      <c r="C7">
        <v>-120</v>
      </c>
      <c r="D7">
        <v>-109</v>
      </c>
      <c r="E7">
        <v>-101</v>
      </c>
      <c r="F7">
        <v>-97</v>
      </c>
      <c r="G7">
        <v>-89</v>
      </c>
      <c r="H7">
        <v>-87</v>
      </c>
      <c r="I7">
        <v>-81.5</v>
      </c>
      <c r="J7">
        <v>-75</v>
      </c>
      <c r="K7">
        <v>-74</v>
      </c>
      <c r="L7">
        <v>-59.5</v>
      </c>
      <c r="M7">
        <v>-48.5</v>
      </c>
      <c r="N7">
        <v>-3</v>
      </c>
      <c r="O7">
        <v>-30</v>
      </c>
      <c r="P7">
        <v>-18.5</v>
      </c>
    </row>
    <row r="8" spans="1:17" s="1" customFormat="1" x14ac:dyDescent="0.3">
      <c r="A8" s="11" t="s">
        <v>7</v>
      </c>
      <c r="B8" s="7" t="s">
        <v>34</v>
      </c>
      <c r="C8" s="1">
        <v>77.8</v>
      </c>
      <c r="D8" s="1">
        <v>80.8</v>
      </c>
      <c r="E8" s="1">
        <v>82.3</v>
      </c>
      <c r="F8" s="1">
        <v>80.7</v>
      </c>
      <c r="G8" s="1">
        <v>80.8</v>
      </c>
      <c r="H8" s="1">
        <v>78.3</v>
      </c>
      <c r="I8" s="1">
        <v>82.5</v>
      </c>
      <c r="J8" s="1">
        <v>80.400000000000006</v>
      </c>
      <c r="K8" s="1">
        <v>79.400000000000006</v>
      </c>
      <c r="L8" s="1">
        <v>81.400000000000006</v>
      </c>
      <c r="M8" s="1">
        <v>86.8</v>
      </c>
      <c r="N8" s="1">
        <v>90.8</v>
      </c>
      <c r="O8" s="1">
        <v>88.2</v>
      </c>
      <c r="P8" s="1">
        <v>90.5</v>
      </c>
    </row>
    <row r="9" spans="1:17" x14ac:dyDescent="0.3">
      <c r="A9" s="12"/>
      <c r="B9" s="8" t="s">
        <v>3</v>
      </c>
      <c r="C9">
        <v>408</v>
      </c>
      <c r="D9">
        <v>402</v>
      </c>
      <c r="E9">
        <v>380</v>
      </c>
      <c r="F9">
        <v>394</v>
      </c>
      <c r="G9">
        <v>390.5</v>
      </c>
      <c r="H9">
        <v>387</v>
      </c>
      <c r="I9">
        <v>383.5</v>
      </c>
      <c r="J9">
        <v>383</v>
      </c>
      <c r="K9">
        <v>381</v>
      </c>
      <c r="L9">
        <v>371</v>
      </c>
      <c r="M9">
        <v>363</v>
      </c>
      <c r="N9">
        <v>340</v>
      </c>
      <c r="O9">
        <v>355</v>
      </c>
      <c r="P9">
        <v>353</v>
      </c>
    </row>
    <row r="10" spans="1:17" s="1" customFormat="1" x14ac:dyDescent="0.3">
      <c r="A10" s="11" t="s">
        <v>8</v>
      </c>
      <c r="B10" s="7" t="s">
        <v>9</v>
      </c>
    </row>
    <row r="11" spans="1:17" x14ac:dyDescent="0.3">
      <c r="A11" s="12"/>
      <c r="B11" s="8" t="s">
        <v>33</v>
      </c>
    </row>
    <row r="12" spans="1:17" x14ac:dyDescent="0.3">
      <c r="A12" s="12"/>
      <c r="B12" s="8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</row>
    <row r="13" spans="1:17" x14ac:dyDescent="0.3">
      <c r="A13" s="12"/>
      <c r="B13" s="8" t="s">
        <v>11</v>
      </c>
      <c r="C13">
        <v>42</v>
      </c>
      <c r="D13">
        <v>42</v>
      </c>
      <c r="E13">
        <v>42</v>
      </c>
      <c r="F13">
        <v>42</v>
      </c>
      <c r="G13">
        <v>41.5</v>
      </c>
      <c r="H13">
        <v>36</v>
      </c>
      <c r="I13">
        <v>37</v>
      </c>
      <c r="J13">
        <v>36</v>
      </c>
      <c r="K13">
        <v>36</v>
      </c>
      <c r="L13">
        <v>30.5</v>
      </c>
      <c r="M13">
        <v>22</v>
      </c>
      <c r="N13">
        <v>42</v>
      </c>
      <c r="O13">
        <v>28</v>
      </c>
      <c r="P13">
        <v>24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 t="shared" ref="C15:Q15" si="0">C6*SIN(RADIANS(C8))*C12/1000</f>
        <v>4.0327772509041173</v>
      </c>
      <c r="D15">
        <f t="shared" si="0"/>
        <v>3.7250747045067913</v>
      </c>
      <c r="E15">
        <f t="shared" si="0"/>
        <v>3.5012891110164026</v>
      </c>
      <c r="F15">
        <f t="shared" si="0"/>
        <v>3.3425458781636546</v>
      </c>
      <c r="G15">
        <f t="shared" si="0"/>
        <v>3.0706230541318886</v>
      </c>
      <c r="H15">
        <f t="shared" si="0"/>
        <v>2.8447657840215617</v>
      </c>
      <c r="I15">
        <f t="shared" si="0"/>
        <v>2.8446217708736867</v>
      </c>
      <c r="J15">
        <f t="shared" si="0"/>
        <v>2.7733440251756893</v>
      </c>
      <c r="K15">
        <f t="shared" si="0"/>
        <v>2.6744099726497295</v>
      </c>
      <c r="L15">
        <f t="shared" si="0"/>
        <v>2.3824102126588129</v>
      </c>
      <c r="M15">
        <f t="shared" si="0"/>
        <v>1.6805208635862576</v>
      </c>
      <c r="N15">
        <f t="shared" si="0"/>
        <v>0.39482793300422558</v>
      </c>
      <c r="O15">
        <f t="shared" si="0"/>
        <v>1.7587132677407729</v>
      </c>
      <c r="P15">
        <f t="shared" si="0"/>
        <v>1.550440293736433</v>
      </c>
      <c r="Q15">
        <f t="shared" si="0"/>
        <v>0</v>
      </c>
    </row>
    <row r="16" spans="1:17" x14ac:dyDescent="0.3">
      <c r="L16" t="s">
        <v>39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D1C8-56B8-47D8-90D4-245D22EBCA01}">
  <dimension ref="A1:AE15"/>
  <sheetViews>
    <sheetView workbookViewId="0">
      <selection activeCell="C9" sqref="C9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1" x14ac:dyDescent="0.3">
      <c r="A1" s="3" t="s">
        <v>38</v>
      </c>
    </row>
    <row r="2" spans="1:31" x14ac:dyDescent="0.3">
      <c r="A2" s="3" t="s">
        <v>5</v>
      </c>
      <c r="C2">
        <v>415</v>
      </c>
      <c r="E2" t="s">
        <v>37</v>
      </c>
    </row>
    <row r="3" spans="1:31" x14ac:dyDescent="0.3">
      <c r="A3" s="3" t="s">
        <v>36</v>
      </c>
      <c r="C3">
        <v>350</v>
      </c>
    </row>
    <row r="4" spans="1:31" x14ac:dyDescent="0.3">
      <c r="A4" s="3" t="s">
        <v>35</v>
      </c>
      <c r="C4" t="s">
        <v>40</v>
      </c>
    </row>
    <row r="5" spans="1:31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  <c r="T5" s="10">
        <v>18</v>
      </c>
      <c r="U5" s="10">
        <v>19</v>
      </c>
      <c r="V5" s="10">
        <v>20</v>
      </c>
      <c r="W5" s="10">
        <v>21</v>
      </c>
      <c r="X5" s="10">
        <v>22</v>
      </c>
      <c r="Y5" s="10">
        <v>23</v>
      </c>
      <c r="Z5" s="10">
        <v>24</v>
      </c>
      <c r="AA5" s="10">
        <v>25</v>
      </c>
      <c r="AB5" s="10">
        <v>26</v>
      </c>
      <c r="AC5" s="10">
        <v>27</v>
      </c>
      <c r="AD5" s="10">
        <v>28</v>
      </c>
      <c r="AE5" s="10">
        <v>29</v>
      </c>
    </row>
    <row r="6" spans="1:31" x14ac:dyDescent="0.3">
      <c r="B6" s="5" t="s">
        <v>1</v>
      </c>
      <c r="C6">
        <v>2.2372000000000001</v>
      </c>
      <c r="D6">
        <v>4.3940999999999999</v>
      </c>
      <c r="E6">
        <v>7.0701000000000001</v>
      </c>
      <c r="F6">
        <v>7.2348999999999997</v>
      </c>
      <c r="G6">
        <v>10.673</v>
      </c>
      <c r="H6">
        <v>11.206</v>
      </c>
      <c r="I6">
        <v>8.9809999999999999</v>
      </c>
      <c r="J6">
        <v>13.375</v>
      </c>
      <c r="K6">
        <v>13.815</v>
      </c>
      <c r="L6">
        <v>14.813000000000001</v>
      </c>
      <c r="M6">
        <v>15.010999999999999</v>
      </c>
      <c r="N6">
        <v>15.542999999999999</v>
      </c>
      <c r="O6">
        <v>14.58</v>
      </c>
      <c r="P6">
        <v>15.092000000000001</v>
      </c>
      <c r="Q6">
        <v>15.878</v>
      </c>
      <c r="R6">
        <v>18.638999999999999</v>
      </c>
      <c r="S6">
        <v>17.72</v>
      </c>
    </row>
    <row r="7" spans="1:31" x14ac:dyDescent="0.3">
      <c r="B7" s="6" t="s">
        <v>2</v>
      </c>
      <c r="C7">
        <v>1.5</v>
      </c>
      <c r="D7">
        <v>-5.5</v>
      </c>
      <c r="E7">
        <v>-14.5</v>
      </c>
      <c r="F7">
        <v>-20</v>
      </c>
      <c r="G7">
        <v>-28.5</v>
      </c>
      <c r="H7">
        <v>-35.5</v>
      </c>
      <c r="I7">
        <v>-40</v>
      </c>
      <c r="J7">
        <v>-50.5</v>
      </c>
      <c r="K7">
        <v>-60</v>
      </c>
      <c r="L7">
        <v>-66.5</v>
      </c>
      <c r="M7">
        <v>-72.5</v>
      </c>
      <c r="N7">
        <v>-78.5</v>
      </c>
      <c r="O7">
        <v>-88</v>
      </c>
      <c r="P7">
        <v>-94.5</v>
      </c>
      <c r="Q7">
        <v>-105</v>
      </c>
      <c r="R7">
        <v>-112.5</v>
      </c>
      <c r="S7">
        <v>-119.5</v>
      </c>
    </row>
    <row r="8" spans="1:31" s="1" customFormat="1" x14ac:dyDescent="0.3">
      <c r="A8" s="11" t="s">
        <v>7</v>
      </c>
      <c r="B8" s="7" t="s">
        <v>34</v>
      </c>
      <c r="C8" s="1">
        <v>82.8</v>
      </c>
      <c r="D8" s="1">
        <v>59.1</v>
      </c>
      <c r="E8" s="1">
        <v>90.3</v>
      </c>
      <c r="F8" s="1">
        <v>84.2</v>
      </c>
      <c r="G8" s="1">
        <v>84</v>
      </c>
      <c r="H8" s="1">
        <v>81.400000000000006</v>
      </c>
      <c r="I8" s="1">
        <v>80.400000000000006</v>
      </c>
      <c r="J8" s="1">
        <v>78.7</v>
      </c>
      <c r="K8" s="1">
        <v>82.9</v>
      </c>
      <c r="L8" s="1">
        <v>77.5</v>
      </c>
      <c r="M8" s="1">
        <v>79.7</v>
      </c>
      <c r="N8" s="1">
        <v>81</v>
      </c>
      <c r="O8" s="1">
        <v>80.2</v>
      </c>
      <c r="P8" s="1">
        <v>70.599999999999994</v>
      </c>
      <c r="Q8" s="1">
        <v>95.1</v>
      </c>
      <c r="R8" s="1">
        <v>79</v>
      </c>
      <c r="S8" s="1">
        <v>85</v>
      </c>
    </row>
    <row r="9" spans="1:31" x14ac:dyDescent="0.3">
      <c r="A9" s="12"/>
      <c r="B9" s="8" t="s">
        <v>3</v>
      </c>
      <c r="C9">
        <v>340</v>
      </c>
      <c r="D9">
        <v>340</v>
      </c>
      <c r="E9">
        <v>350</v>
      </c>
      <c r="F9">
        <v>350.5</v>
      </c>
      <c r="G9">
        <v>354</v>
      </c>
      <c r="H9">
        <v>362</v>
      </c>
      <c r="I9">
        <v>366</v>
      </c>
      <c r="J9">
        <v>363</v>
      </c>
      <c r="K9">
        <v>368</v>
      </c>
      <c r="L9">
        <v>373</v>
      </c>
      <c r="M9">
        <v>376</v>
      </c>
      <c r="N9">
        <v>383</v>
      </c>
      <c r="O9">
        <v>384</v>
      </c>
      <c r="P9">
        <v>394</v>
      </c>
      <c r="Q9">
        <v>391</v>
      </c>
      <c r="R9">
        <v>394.5</v>
      </c>
      <c r="S9">
        <v>395</v>
      </c>
    </row>
    <row r="10" spans="1:31" s="1" customFormat="1" x14ac:dyDescent="0.3">
      <c r="A10" s="11" t="s">
        <v>8</v>
      </c>
      <c r="B10" s="7" t="s">
        <v>9</v>
      </c>
    </row>
    <row r="11" spans="1:31" x14ac:dyDescent="0.3">
      <c r="A11" s="12"/>
      <c r="B11" s="8" t="s">
        <v>33</v>
      </c>
    </row>
    <row r="12" spans="1:31" x14ac:dyDescent="0.3">
      <c r="A12" s="12"/>
      <c r="B12" s="8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  <c r="R12">
        <v>249.71</v>
      </c>
      <c r="S12">
        <v>249.71</v>
      </c>
      <c r="T12">
        <v>249.71</v>
      </c>
      <c r="U12">
        <v>249.71</v>
      </c>
      <c r="V12">
        <v>249.71</v>
      </c>
      <c r="W12">
        <v>249.71</v>
      </c>
      <c r="X12">
        <v>249.71</v>
      </c>
      <c r="Y12">
        <v>249.71</v>
      </c>
      <c r="Z12">
        <v>249.71</v>
      </c>
      <c r="AA12">
        <v>249.71</v>
      </c>
      <c r="AB12">
        <v>249.71</v>
      </c>
      <c r="AC12">
        <v>249.71</v>
      </c>
      <c r="AD12">
        <v>249.71</v>
      </c>
      <c r="AE12">
        <v>249.71</v>
      </c>
    </row>
    <row r="13" spans="1:31" x14ac:dyDescent="0.3">
      <c r="A13" s="12"/>
      <c r="B13" s="8" t="s">
        <v>11</v>
      </c>
      <c r="C13">
        <v>55</v>
      </c>
      <c r="D13">
        <v>43.5</v>
      </c>
      <c r="E13">
        <v>42.5</v>
      </c>
      <c r="F13">
        <v>37</v>
      </c>
      <c r="G13">
        <v>35</v>
      </c>
      <c r="H13">
        <v>33</v>
      </c>
      <c r="I13">
        <v>35</v>
      </c>
      <c r="J13">
        <v>34</v>
      </c>
      <c r="K13">
        <v>35</v>
      </c>
      <c r="L13">
        <v>34</v>
      </c>
      <c r="M13">
        <v>36</v>
      </c>
      <c r="N13">
        <v>36</v>
      </c>
      <c r="O13">
        <v>36</v>
      </c>
      <c r="P13">
        <v>36</v>
      </c>
      <c r="Q13">
        <v>36</v>
      </c>
      <c r="R13">
        <v>36</v>
      </c>
      <c r="S13">
        <v>36</v>
      </c>
    </row>
    <row r="14" spans="1:31" s="2" customFormat="1" x14ac:dyDescent="0.3">
      <c r="A14" s="13"/>
      <c r="B14" s="9" t="s">
        <v>4</v>
      </c>
    </row>
    <row r="15" spans="1:31" x14ac:dyDescent="0.3">
      <c r="B15" s="5" t="s">
        <v>6</v>
      </c>
      <c r="C15">
        <f>C6*SIN(RADIANS(C8))*C12/1000</f>
        <v>0.55424608033235112</v>
      </c>
      <c r="D15">
        <f t="shared" ref="D15:AE15" si="0">D6*SIN(RADIANS(D8))*D12/1000</f>
        <v>0.94151232788941708</v>
      </c>
      <c r="E15">
        <f t="shared" si="0"/>
        <v>1.7654504703100355</v>
      </c>
      <c r="F15">
        <f t="shared" si="0"/>
        <v>1.7973782299686616</v>
      </c>
      <c r="G15">
        <f t="shared" si="0"/>
        <v>2.6505548329815083</v>
      </c>
      <c r="H15">
        <f t="shared" si="0"/>
        <v>2.7667878003414437</v>
      </c>
      <c r="I15">
        <f t="shared" si="0"/>
        <v>2.2112395854139617</v>
      </c>
      <c r="J15">
        <f t="shared" si="0"/>
        <v>3.2751267054083995</v>
      </c>
      <c r="K15">
        <f t="shared" si="0"/>
        <v>3.4232908014126586</v>
      </c>
      <c r="L15">
        <f t="shared" si="0"/>
        <v>3.6112742452683877</v>
      </c>
      <c r="M15">
        <f t="shared" si="0"/>
        <v>3.6879915375968162</v>
      </c>
      <c r="N15">
        <f t="shared" si="0"/>
        <v>3.8334579939029743</v>
      </c>
      <c r="O15">
        <f t="shared" si="0"/>
        <v>3.5876452882959535</v>
      </c>
      <c r="P15">
        <f t="shared" si="0"/>
        <v>3.5546509046937125</v>
      </c>
      <c r="Q15">
        <f t="shared" si="0"/>
        <v>3.9491986185374381</v>
      </c>
      <c r="R15">
        <f t="shared" si="0"/>
        <v>4.5688312688392907</v>
      </c>
      <c r="S15">
        <f t="shared" si="0"/>
        <v>4.4080232672318793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workbookViewId="0">
      <selection activeCell="C13" sqref="C13:AD13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15</v>
      </c>
    </row>
    <row r="2" spans="1:36" x14ac:dyDescent="0.3">
      <c r="A2" s="3" t="s">
        <v>5</v>
      </c>
      <c r="C2">
        <v>485</v>
      </c>
      <c r="F2" t="s">
        <v>18</v>
      </c>
    </row>
    <row r="3" spans="1:36" x14ac:dyDescent="0.3">
      <c r="B3" s="3" t="s">
        <v>14</v>
      </c>
      <c r="C3">
        <f>C2-C2*0.17</f>
        <v>402.55</v>
      </c>
    </row>
    <row r="4" spans="1:36" x14ac:dyDescent="0.3">
      <c r="B4" s="3" t="s">
        <v>17</v>
      </c>
      <c r="C4">
        <v>398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B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ref="AC5:AI5" si="1">AB5+1</f>
        <v>27</v>
      </c>
      <c r="AD5" s="10">
        <f t="shared" si="1"/>
        <v>28</v>
      </c>
      <c r="AE5" s="10">
        <f t="shared" si="1"/>
        <v>29</v>
      </c>
      <c r="AF5" s="10">
        <f t="shared" si="1"/>
        <v>30</v>
      </c>
      <c r="AG5" s="10">
        <f t="shared" si="1"/>
        <v>31</v>
      </c>
      <c r="AH5" s="10">
        <f t="shared" si="1"/>
        <v>32</v>
      </c>
      <c r="AI5" s="10">
        <f t="shared" si="1"/>
        <v>33</v>
      </c>
    </row>
    <row r="6" spans="1:36" x14ac:dyDescent="0.3">
      <c r="B6" s="5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3">
      <c r="B7" s="6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3">
      <c r="A8" s="11" t="s">
        <v>7</v>
      </c>
      <c r="B8" s="7" t="s">
        <v>12</v>
      </c>
      <c r="C8" s="1">
        <v>87</v>
      </c>
      <c r="D8" s="1">
        <v>82.5</v>
      </c>
      <c r="E8" s="1">
        <v>94.5</v>
      </c>
      <c r="F8" s="1">
        <v>115.1</v>
      </c>
      <c r="G8" s="1">
        <v>114.6</v>
      </c>
      <c r="H8" s="1">
        <v>117.3</v>
      </c>
      <c r="I8" s="1">
        <v>115.4</v>
      </c>
      <c r="J8" s="1">
        <v>116.8</v>
      </c>
      <c r="K8" s="1">
        <v>114.9</v>
      </c>
      <c r="L8" s="1">
        <v>113</v>
      </c>
      <c r="M8" s="1">
        <v>108.9</v>
      </c>
      <c r="N8" s="1">
        <v>110.8</v>
      </c>
      <c r="O8" s="1">
        <v>112.3</v>
      </c>
      <c r="P8" s="1">
        <v>110.5</v>
      </c>
      <c r="Q8" s="1">
        <v>112</v>
      </c>
      <c r="R8" s="1">
        <v>111.3</v>
      </c>
      <c r="S8" s="1">
        <v>115.7</v>
      </c>
      <c r="T8" s="1">
        <v>116.6</v>
      </c>
      <c r="U8" s="1">
        <v>115.4</v>
      </c>
      <c r="V8" s="1">
        <v>113.5</v>
      </c>
      <c r="W8" s="1">
        <v>118.9</v>
      </c>
      <c r="X8" s="1">
        <v>115.5</v>
      </c>
      <c r="Y8" s="1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461.5</v>
      </c>
      <c r="D10">
        <v>456</v>
      </c>
      <c r="E10">
        <v>450.5</v>
      </c>
      <c r="F10">
        <v>460.5</v>
      </c>
      <c r="G10">
        <v>452</v>
      </c>
      <c r="H10">
        <v>449</v>
      </c>
      <c r="I10">
        <v>432</v>
      </c>
      <c r="J10">
        <v>428</v>
      </c>
      <c r="K10">
        <v>423</v>
      </c>
      <c r="L10">
        <v>415</v>
      </c>
      <c r="M10">
        <v>409.5</v>
      </c>
      <c r="N10">
        <v>406</v>
      </c>
      <c r="O10">
        <v>410</v>
      </c>
      <c r="P10">
        <v>414.5</v>
      </c>
      <c r="Q10">
        <v>420.5</v>
      </c>
      <c r="R10">
        <v>426</v>
      </c>
      <c r="S10">
        <v>430</v>
      </c>
      <c r="T10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265</v>
      </c>
      <c r="D12">
        <v>265</v>
      </c>
      <c r="E12">
        <v>265</v>
      </c>
      <c r="F12">
        <v>300</v>
      </c>
      <c r="G12">
        <v>300</v>
      </c>
      <c r="H12">
        <v>300</v>
      </c>
      <c r="I12">
        <v>300</v>
      </c>
      <c r="J12">
        <v>300</v>
      </c>
      <c r="K12">
        <v>300</v>
      </c>
      <c r="L12">
        <v>300</v>
      </c>
      <c r="M12">
        <v>300</v>
      </c>
      <c r="N12">
        <v>300</v>
      </c>
      <c r="O12">
        <v>300</v>
      </c>
      <c r="P12">
        <v>300</v>
      </c>
      <c r="Q12">
        <v>300</v>
      </c>
      <c r="R12">
        <v>300</v>
      </c>
      <c r="S12">
        <v>300</v>
      </c>
      <c r="T12">
        <v>310</v>
      </c>
      <c r="U12">
        <v>310</v>
      </c>
      <c r="V12">
        <v>310</v>
      </c>
      <c r="W12">
        <v>310</v>
      </c>
      <c r="X12">
        <v>310</v>
      </c>
      <c r="Y12">
        <v>310</v>
      </c>
      <c r="Z12">
        <v>310</v>
      </c>
      <c r="AA12">
        <v>310</v>
      </c>
      <c r="AB12">
        <v>310</v>
      </c>
      <c r="AC12">
        <v>310</v>
      </c>
      <c r="AD12">
        <v>310</v>
      </c>
    </row>
    <row r="13" spans="1:36" x14ac:dyDescent="0.3">
      <c r="A13" s="12"/>
      <c r="B13" s="8" t="s">
        <v>11</v>
      </c>
      <c r="C13">
        <v>62</v>
      </c>
      <c r="D13">
        <v>74</v>
      </c>
      <c r="E13">
        <v>76</v>
      </c>
      <c r="F13">
        <v>64</v>
      </c>
      <c r="G13">
        <v>72</v>
      </c>
      <c r="H13">
        <v>76</v>
      </c>
      <c r="I13">
        <v>79.5</v>
      </c>
      <c r="J13">
        <v>81.5</v>
      </c>
      <c r="K13">
        <v>77</v>
      </c>
      <c r="L13">
        <v>81</v>
      </c>
      <c r="M13">
        <v>74</v>
      </c>
      <c r="N13">
        <v>68</v>
      </c>
      <c r="O13">
        <v>74</v>
      </c>
      <c r="P13">
        <v>77</v>
      </c>
      <c r="Q13">
        <v>75</v>
      </c>
      <c r="R13">
        <v>79</v>
      </c>
      <c r="S13">
        <v>80</v>
      </c>
      <c r="T13">
        <v>78</v>
      </c>
      <c r="U13">
        <v>79</v>
      </c>
      <c r="V13">
        <v>77</v>
      </c>
      <c r="W13">
        <v>75.5</v>
      </c>
      <c r="X13">
        <v>72</v>
      </c>
      <c r="Y13">
        <v>61.5</v>
      </c>
      <c r="Z13">
        <v>62.5</v>
      </c>
      <c r="AA13">
        <v>54.5</v>
      </c>
      <c r="AB13">
        <v>48</v>
      </c>
      <c r="AC13">
        <v>38.5</v>
      </c>
      <c r="AD13">
        <v>30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 t="shared" ref="C15:AI15" si="2">C6*-SIN(RADIANS(C8))*C12/1000</f>
        <v>-13.550199438030189</v>
      </c>
      <c r="D15">
        <f t="shared" si="2"/>
        <v>-12.715746326203965</v>
      </c>
      <c r="E15">
        <f t="shared" si="2"/>
        <v>-12.227450296743585</v>
      </c>
      <c r="F15">
        <f t="shared" si="2"/>
        <v>-13.574295183417183</v>
      </c>
      <c r="G15">
        <f t="shared" si="2"/>
        <v>-12.617833179689791</v>
      </c>
      <c r="H15">
        <f t="shared" si="2"/>
        <v>-11.427173303326315</v>
      </c>
      <c r="I15">
        <f t="shared" si="2"/>
        <v>-7.8289359826583684</v>
      </c>
      <c r="J15">
        <f t="shared" si="2"/>
        <v>-6.4962395866945686</v>
      </c>
      <c r="K15">
        <f t="shared" si="2"/>
        <v>-4.9404873370427511</v>
      </c>
      <c r="L15">
        <f t="shared" si="2"/>
        <v>-2.8261340010696823</v>
      </c>
      <c r="M15">
        <f t="shared" si="2"/>
        <v>-1.2108000422274927</v>
      </c>
      <c r="N15">
        <f t="shared" si="2"/>
        <v>-0.11021594724709009</v>
      </c>
      <c r="O15">
        <f t="shared" si="2"/>
        <v>-1.5137448723481624</v>
      </c>
      <c r="P15">
        <f t="shared" si="2"/>
        <v>-3.1927408242720881</v>
      </c>
      <c r="Q15">
        <f t="shared" si="2"/>
        <v>-4.8615958230354943</v>
      </c>
      <c r="R15">
        <f t="shared" si="2"/>
        <v>-6.8694525901110115</v>
      </c>
      <c r="S15">
        <f t="shared" si="2"/>
        <v>-8.5997889837959107</v>
      </c>
      <c r="T15">
        <f t="shared" si="2"/>
        <v>-10.35823139969961</v>
      </c>
      <c r="U15">
        <f t="shared" si="2"/>
        <v>-11.863637901467659</v>
      </c>
      <c r="V15">
        <f t="shared" si="2"/>
        <v>-13.477555041999489</v>
      </c>
      <c r="W15">
        <f t="shared" si="2"/>
        <v>-13.77813076308844</v>
      </c>
      <c r="X15">
        <f t="shared" si="2"/>
        <v>-14.884597105183458</v>
      </c>
      <c r="Y15">
        <f t="shared" si="2"/>
        <v>-14.534539473342328</v>
      </c>
      <c r="Z15">
        <f t="shared" si="2"/>
        <v>-14.338144060893327</v>
      </c>
      <c r="AA15">
        <f t="shared" si="2"/>
        <v>-14.021223986689929</v>
      </c>
      <c r="AB15">
        <f t="shared" si="2"/>
        <v>-12.539046654783448</v>
      </c>
      <c r="AC15">
        <f t="shared" si="2"/>
        <v>-11.167854768300959</v>
      </c>
      <c r="AD15">
        <f t="shared" si="2"/>
        <v>-8.2836070695559112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29"/>
  <sheetViews>
    <sheetView topLeftCell="B1" workbookViewId="0">
      <selection activeCell="E22" sqref="E22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15</v>
      </c>
    </row>
    <row r="2" spans="1:36" x14ac:dyDescent="0.3">
      <c r="A2" s="3" t="s">
        <v>5</v>
      </c>
      <c r="C2">
        <v>485</v>
      </c>
      <c r="F2" t="s">
        <v>21</v>
      </c>
    </row>
    <row r="3" spans="1:36" x14ac:dyDescent="0.3">
      <c r="B3" s="3" t="s">
        <v>14</v>
      </c>
      <c r="C3">
        <f>C2-C2*0.17</f>
        <v>402.55</v>
      </c>
      <c r="F3" t="s">
        <v>41</v>
      </c>
    </row>
    <row r="4" spans="1:36" x14ac:dyDescent="0.3">
      <c r="B4" s="3" t="s">
        <v>17</v>
      </c>
      <c r="C4">
        <v>398</v>
      </c>
      <c r="L4" t="s">
        <v>16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3">
      <c r="B7" s="6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3">
      <c r="A8" s="11" t="s">
        <v>7</v>
      </c>
      <c r="B8" s="7" t="s">
        <v>12</v>
      </c>
      <c r="C8" s="1">
        <v>92.7</v>
      </c>
      <c r="D8" s="1">
        <v>91</v>
      </c>
      <c r="E8" s="1">
        <v>94.5</v>
      </c>
      <c r="F8" s="1">
        <v>93</v>
      </c>
      <c r="G8" s="1">
        <v>95.6</v>
      </c>
      <c r="H8" s="1">
        <v>94.1</v>
      </c>
      <c r="I8" s="1">
        <v>91.9</v>
      </c>
      <c r="J8" s="1">
        <v>91.7</v>
      </c>
      <c r="K8" s="1">
        <v>92.2</v>
      </c>
      <c r="L8" s="1">
        <v>91.1</v>
      </c>
      <c r="M8" s="1">
        <v>90</v>
      </c>
      <c r="N8" s="1">
        <v>92.1</v>
      </c>
      <c r="O8" s="1">
        <v>92.1</v>
      </c>
      <c r="P8" s="1">
        <v>92.6</v>
      </c>
      <c r="Q8" s="1">
        <v>93.7</v>
      </c>
      <c r="R8" s="1">
        <v>93.8</v>
      </c>
      <c r="S8" s="1">
        <v>95.4</v>
      </c>
      <c r="T8" s="1">
        <v>96.9</v>
      </c>
      <c r="U8" s="1">
        <v>94.5</v>
      </c>
      <c r="V8" s="1">
        <v>95.1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467</v>
      </c>
      <c r="D10">
        <v>466</v>
      </c>
      <c r="E10">
        <v>463</v>
      </c>
      <c r="F10">
        <v>450</v>
      </c>
      <c r="G10">
        <v>443</v>
      </c>
      <c r="H10">
        <v>431</v>
      </c>
      <c r="I10">
        <v>423</v>
      </c>
      <c r="J10">
        <v>411</v>
      </c>
      <c r="K10">
        <v>408</v>
      </c>
      <c r="L10">
        <v>404</v>
      </c>
      <c r="M10">
        <v>407</v>
      </c>
      <c r="N10">
        <v>413</v>
      </c>
      <c r="O10">
        <v>420</v>
      </c>
      <c r="P10">
        <v>422</v>
      </c>
      <c r="Q10">
        <v>433</v>
      </c>
      <c r="R10">
        <v>442</v>
      </c>
      <c r="S10">
        <v>448</v>
      </c>
      <c r="T10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275</v>
      </c>
      <c r="D12">
        <v>275</v>
      </c>
      <c r="E12">
        <v>275</v>
      </c>
      <c r="F12">
        <v>275</v>
      </c>
      <c r="G12">
        <v>275</v>
      </c>
      <c r="H12">
        <v>275</v>
      </c>
      <c r="I12">
        <v>275</v>
      </c>
      <c r="J12">
        <v>275</v>
      </c>
      <c r="K12">
        <v>275</v>
      </c>
      <c r="L12">
        <v>275</v>
      </c>
      <c r="M12">
        <v>275</v>
      </c>
      <c r="N12">
        <v>275</v>
      </c>
      <c r="O12">
        <v>275</v>
      </c>
      <c r="P12">
        <v>275</v>
      </c>
      <c r="Q12">
        <v>275</v>
      </c>
      <c r="R12">
        <v>275</v>
      </c>
      <c r="S12">
        <v>275</v>
      </c>
      <c r="T12">
        <v>275</v>
      </c>
      <c r="U12">
        <v>275</v>
      </c>
      <c r="V12">
        <v>275</v>
      </c>
      <c r="W12">
        <v>275</v>
      </c>
      <c r="X12">
        <v>275</v>
      </c>
      <c r="Y12">
        <v>275</v>
      </c>
      <c r="Z12">
        <v>275</v>
      </c>
      <c r="AA12">
        <v>275</v>
      </c>
      <c r="AB12">
        <v>275</v>
      </c>
      <c r="AC12">
        <v>275</v>
      </c>
      <c r="AD12">
        <v>275</v>
      </c>
      <c r="AE12">
        <v>275</v>
      </c>
      <c r="AF12">
        <v>275</v>
      </c>
      <c r="AG12">
        <v>275</v>
      </c>
      <c r="AH12">
        <v>275</v>
      </c>
      <c r="AI12">
        <v>275</v>
      </c>
    </row>
    <row r="13" spans="1:36" x14ac:dyDescent="0.3">
      <c r="A13" s="12"/>
      <c r="B13" s="8" t="s">
        <v>11</v>
      </c>
      <c r="C13">
        <v>45</v>
      </c>
      <c r="D13">
        <v>50</v>
      </c>
      <c r="E13">
        <v>55</v>
      </c>
      <c r="F13">
        <v>65</v>
      </c>
      <c r="G13">
        <v>70</v>
      </c>
      <c r="H13">
        <v>74</v>
      </c>
      <c r="I13">
        <v>73</v>
      </c>
      <c r="J13">
        <v>72</v>
      </c>
      <c r="K13">
        <v>65</v>
      </c>
      <c r="L13">
        <v>63</v>
      </c>
      <c r="M13">
        <v>66</v>
      </c>
      <c r="N13">
        <v>71</v>
      </c>
      <c r="O13">
        <v>75</v>
      </c>
      <c r="P13">
        <v>75</v>
      </c>
      <c r="Q13">
        <v>76</v>
      </c>
      <c r="R13">
        <v>75</v>
      </c>
      <c r="S13">
        <v>69</v>
      </c>
      <c r="T13">
        <v>65</v>
      </c>
      <c r="U13">
        <v>56</v>
      </c>
      <c r="V13">
        <v>44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C6*-SIN(RADIANS(C8))*C12/1000</f>
        <v>-12.024486481310953</v>
      </c>
      <c r="D15">
        <f t="shared" ref="D15:AI15" si="1">D6*-SIN(RADIANS(D8))*D12/1000</f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3">
      <c r="L16" t="s">
        <v>19</v>
      </c>
    </row>
    <row r="29" spans="18:18" x14ac:dyDescent="0.3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D160-17A5-469E-8CF6-067E3CB95279}">
  <dimension ref="A1:AJ29"/>
  <sheetViews>
    <sheetView tabSelected="1" workbookViewId="0">
      <selection activeCell="B22" sqref="B22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15</v>
      </c>
    </row>
    <row r="2" spans="1:36" x14ac:dyDescent="0.3">
      <c r="A2" s="3" t="s">
        <v>5</v>
      </c>
      <c r="C2">
        <v>457</v>
      </c>
      <c r="F2" t="s">
        <v>18</v>
      </c>
    </row>
    <row r="3" spans="1:36" x14ac:dyDescent="0.3">
      <c r="B3" s="3" t="s">
        <v>14</v>
      </c>
      <c r="C3">
        <f>C2-C2*0.17</f>
        <v>379.31</v>
      </c>
    </row>
    <row r="4" spans="1:36" x14ac:dyDescent="0.3">
      <c r="B4" s="3" t="s">
        <v>17</v>
      </c>
      <c r="C4">
        <v>384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67.698999999999998</v>
      </c>
      <c r="D6">
        <v>53.807000000000002</v>
      </c>
      <c r="E6">
        <v>40.158999999999999</v>
      </c>
      <c r="F6">
        <v>29.155000000000001</v>
      </c>
      <c r="G6">
        <v>19.347000000000001</v>
      </c>
      <c r="H6">
        <v>18.911000000000001</v>
      </c>
      <c r="I6">
        <v>10.577</v>
      </c>
      <c r="J6">
        <v>6.6810999999999998</v>
      </c>
      <c r="K6">
        <v>3.8237000000000001</v>
      </c>
      <c r="L6">
        <v>2.0994000000000002</v>
      </c>
    </row>
    <row r="7" spans="1:36" x14ac:dyDescent="0.3">
      <c r="B7" s="6" t="s">
        <v>2</v>
      </c>
      <c r="C7">
        <v>-41</v>
      </c>
      <c r="D7">
        <v>-45</v>
      </c>
      <c r="E7">
        <v>-57</v>
      </c>
      <c r="F7">
        <v>-63</v>
      </c>
      <c r="G7">
        <v>-77</v>
      </c>
      <c r="H7">
        <v>-75</v>
      </c>
      <c r="I7">
        <v>-80</v>
      </c>
      <c r="J7">
        <v>-90</v>
      </c>
      <c r="K7">
        <v>-95</v>
      </c>
      <c r="L7">
        <v>-105</v>
      </c>
    </row>
    <row r="8" spans="1:36" s="1" customFormat="1" x14ac:dyDescent="0.3">
      <c r="A8" s="11" t="s">
        <v>7</v>
      </c>
      <c r="B8" s="7" t="s">
        <v>12</v>
      </c>
      <c r="C8" s="1">
        <v>71.2</v>
      </c>
      <c r="D8" s="1">
        <v>75.3</v>
      </c>
      <c r="E8" s="1">
        <v>72.7</v>
      </c>
      <c r="F8" s="1">
        <v>74.2</v>
      </c>
      <c r="G8" s="1">
        <v>81.599999999999994</v>
      </c>
      <c r="H8" s="1">
        <v>76.099999999999994</v>
      </c>
      <c r="I8" s="1">
        <v>76.900000000000006</v>
      </c>
      <c r="J8" s="1">
        <v>79.599999999999994</v>
      </c>
      <c r="K8" s="1">
        <v>78</v>
      </c>
      <c r="L8" s="1">
        <v>76.599999999999994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428</v>
      </c>
      <c r="D10">
        <v>418</v>
      </c>
      <c r="E10">
        <v>409.5</v>
      </c>
      <c r="F10">
        <v>405.5</v>
      </c>
      <c r="G10">
        <v>395</v>
      </c>
      <c r="H10">
        <v>396</v>
      </c>
      <c r="I10">
        <v>390</v>
      </c>
      <c r="J10">
        <v>384</v>
      </c>
      <c r="K10">
        <v>381</v>
      </c>
      <c r="L10">
        <v>376</v>
      </c>
      <c r="M10"/>
      <c r="N10"/>
      <c r="O10"/>
      <c r="P10"/>
      <c r="Q10"/>
      <c r="R10"/>
      <c r="S10"/>
      <c r="T1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275</v>
      </c>
      <c r="D12">
        <v>275</v>
      </c>
      <c r="E12">
        <v>275</v>
      </c>
      <c r="F12">
        <v>275</v>
      </c>
      <c r="G12">
        <v>275</v>
      </c>
      <c r="H12">
        <v>275</v>
      </c>
      <c r="I12">
        <v>275</v>
      </c>
      <c r="J12">
        <v>275</v>
      </c>
      <c r="K12">
        <v>275</v>
      </c>
      <c r="L12">
        <v>275</v>
      </c>
      <c r="M12">
        <v>275</v>
      </c>
      <c r="N12">
        <v>275</v>
      </c>
      <c r="O12">
        <v>275</v>
      </c>
      <c r="P12">
        <v>275</v>
      </c>
      <c r="Q12">
        <v>275</v>
      </c>
      <c r="R12">
        <v>275</v>
      </c>
      <c r="S12">
        <v>275</v>
      </c>
      <c r="T12">
        <v>275</v>
      </c>
      <c r="U12">
        <v>275</v>
      </c>
      <c r="V12">
        <v>275</v>
      </c>
      <c r="W12">
        <v>275</v>
      </c>
      <c r="X12">
        <v>275</v>
      </c>
      <c r="Y12">
        <v>275</v>
      </c>
      <c r="Z12">
        <v>275</v>
      </c>
      <c r="AA12">
        <v>275</v>
      </c>
      <c r="AB12">
        <v>275</v>
      </c>
      <c r="AC12">
        <v>275</v>
      </c>
      <c r="AD12">
        <v>275</v>
      </c>
      <c r="AE12">
        <v>275</v>
      </c>
      <c r="AF12">
        <v>275</v>
      </c>
      <c r="AG12">
        <v>275</v>
      </c>
      <c r="AH12">
        <v>275</v>
      </c>
      <c r="AI12">
        <v>275</v>
      </c>
    </row>
    <row r="13" spans="1:36" x14ac:dyDescent="0.3">
      <c r="A13" s="12"/>
      <c r="B13" s="8" t="s">
        <v>11</v>
      </c>
      <c r="C13">
        <v>80</v>
      </c>
      <c r="D13">
        <v>81</v>
      </c>
      <c r="E13">
        <v>78</v>
      </c>
      <c r="F13">
        <v>76</v>
      </c>
      <c r="G13">
        <v>62</v>
      </c>
      <c r="H13">
        <v>62.5</v>
      </c>
      <c r="I13">
        <v>60</v>
      </c>
      <c r="J13">
        <v>48</v>
      </c>
      <c r="K13">
        <v>34</v>
      </c>
      <c r="L13">
        <v>26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C6*-SIN(RADIANS(C8))*C12/1000</f>
        <v>-17.623982271657447</v>
      </c>
      <c r="D15">
        <f t="shared" ref="D15:AI15" si="1">D6*-SIN(RADIANS(D8))*D12/1000</f>
        <v>-14.312588392743191</v>
      </c>
      <c r="E15">
        <f t="shared" si="1"/>
        <v>-10.544115710489031</v>
      </c>
      <c r="F15">
        <f t="shared" si="1"/>
        <v>-7.714703040370237</v>
      </c>
      <c r="G15">
        <f t="shared" si="1"/>
        <v>-5.2633492521046072</v>
      </c>
      <c r="H15">
        <f t="shared" si="1"/>
        <v>-5.0482353303594207</v>
      </c>
      <c r="I15">
        <f t="shared" si="1"/>
        <v>-2.8329795466253955</v>
      </c>
      <c r="J15">
        <f t="shared" si="1"/>
        <v>-1.807118322254111</v>
      </c>
      <c r="K15">
        <f t="shared" si="1"/>
        <v>-1.0285393197546095</v>
      </c>
      <c r="L15">
        <f t="shared" si="1"/>
        <v>-0.56161756164602195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8" spans="10:18" x14ac:dyDescent="0.3">
      <c r="J18">
        <f>1-348/457</f>
        <v>0.23851203501094087</v>
      </c>
    </row>
    <row r="29" spans="10:18" x14ac:dyDescent="0.3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ExtTest10mm_1</vt:lpstr>
      <vt:lpstr>ExtTest10mm_2</vt:lpstr>
      <vt:lpstr>ExtTest10mm_3</vt:lpstr>
      <vt:lpstr>ExtTest10mm_4</vt:lpstr>
      <vt:lpstr>ExtTest10mm_5</vt:lpstr>
      <vt:lpstr>ExtTest10mm_6</vt:lpstr>
      <vt:lpstr>FlxTest10mm_1</vt:lpstr>
      <vt:lpstr>FlxTest10mm_2</vt:lpstr>
      <vt:lpstr>FlxTest10mm_3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2024-04-03T03:56:23Z</dcterms:modified>
</cp:coreProperties>
</file>