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\Documents\GitHub\Bipedal_Robot\Testing_Data\2022_02_Festo\"/>
    </mc:Choice>
  </mc:AlternateContent>
  <xr:revisionPtr revIDLastSave="0" documentId="13_ncr:1_{5AE38220-AA7B-414A-A92B-1806E4BF0864}" xr6:coauthVersionLast="47" xr6:coauthVersionMax="47" xr10:uidLastSave="{00000000-0000-0000-0000-000000000000}"/>
  <bookViews>
    <workbookView xWindow="28680" yWindow="-120" windowWidth="29040" windowHeight="15720" xr2:uid="{FDAF32CB-2BA8-47E2-927E-3C1E6066A0C3}"/>
  </bookViews>
  <sheets>
    <sheet name="ExtTest10mm" sheetId="2" r:id="rId1"/>
    <sheet name="FlxTest10mm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N15" i="1"/>
  <c r="O15" i="1"/>
  <c r="P15" i="1"/>
  <c r="Q15" i="1"/>
  <c r="L15" i="1"/>
  <c r="K15" i="1"/>
  <c r="J15" i="1"/>
  <c r="I15" i="1"/>
  <c r="H15" i="1"/>
  <c r="G15" i="1"/>
  <c r="F15" i="1"/>
  <c r="E15" i="1"/>
  <c r="D15" i="1"/>
  <c r="C15" i="1"/>
  <c r="D15" i="2"/>
  <c r="E15" i="2"/>
  <c r="F15" i="2"/>
  <c r="G15" i="2"/>
  <c r="H15" i="2"/>
  <c r="I15" i="2"/>
  <c r="J15" i="2"/>
  <c r="K15" i="2"/>
  <c r="C15" i="2"/>
  <c r="C3" i="1"/>
  <c r="C3" i="2"/>
  <c r="L15" i="2"/>
  <c r="M15" i="2"/>
  <c r="N15" i="2"/>
  <c r="O15" i="2"/>
  <c r="P15" i="2"/>
  <c r="Q15" i="2"/>
</calcChain>
</file>

<file path=xl/sharedStrings.xml><?xml version="1.0" encoding="utf-8"?>
<sst xmlns="http://schemas.openxmlformats.org/spreadsheetml/2006/main" count="43" uniqueCount="26">
  <si>
    <t>Test #</t>
  </si>
  <si>
    <t>Load (N)</t>
  </si>
  <si>
    <t>Knee angle</t>
  </si>
  <si>
    <t>muscle length</t>
  </si>
  <si>
    <t>dl/dtheta</t>
  </si>
  <si>
    <t>Resting muscle length</t>
  </si>
  <si>
    <t>Torque</t>
  </si>
  <si>
    <t>Hand</t>
  </si>
  <si>
    <t>MA</t>
  </si>
  <si>
    <t>ICR (spline)</t>
  </si>
  <si>
    <t>Tibia origin (matlab)</t>
  </si>
  <si>
    <t>ICR to muscle</t>
  </si>
  <si>
    <t>Load cell angle (real ICR)</t>
  </si>
  <si>
    <t>Load cell angle (tibia)</t>
  </si>
  <si>
    <t>expected max contract</t>
  </si>
  <si>
    <t>Extensor Test 10mm</t>
  </si>
  <si>
    <t>tendon</t>
  </si>
  <si>
    <t>Flexor Test 10mm</t>
  </si>
  <si>
    <t>x</t>
  </si>
  <si>
    <t>y</t>
  </si>
  <si>
    <t>z</t>
  </si>
  <si>
    <t>actual</t>
  </si>
  <si>
    <t>Vas_Pam insertion wrt proximal ring</t>
  </si>
  <si>
    <t>Tendon Length</t>
  </si>
  <si>
    <t>Torque actual</t>
  </si>
  <si>
    <t>Moment arm, actual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</si>
</sst>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8" xfId="0" applyBorder="1"/>
    <xf numFmtId="0" fontId="0" fillId="0" borderId="10" xfId="0" applyBorder="1"/>
    <xf numFmtId="0" fontId="1" fillId="0" borderId="0" xfId="0" applyFont="1"/>
    <xf numFmtId="0" fontId="1" fillId="0" borderId="1" xfId="0" applyFont="1" applyBorder="1"/>
    <xf numFmtId="0" fontId="1" fillId="0" borderId="9" xfId="0" applyFont="1" applyBorder="1"/>
    <xf numFmtId="0" fontId="1" fillId="0" borderId="11" xfId="0" applyFont="1" applyBorder="1"/>
    <xf numFmtId="0" fontId="1" fillId="0" borderId="3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6" xfId="0" applyFont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9D25-4E80-A8A0-9FE75CD0DA3B}"/>
              </c:ext>
            </c:extLst>
          </c:dPt>
          <c:dPt>
            <c:idx val="1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9D25-4E80-A8A0-9FE75CD0DA3B}"/>
              </c:ext>
            </c:extLst>
          </c:dPt>
          <c:dPt>
            <c:idx val="2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9D25-4E80-A8A0-9FE75CD0DA3B}"/>
              </c:ext>
            </c:extLst>
          </c:dPt>
          <c:dPt>
            <c:idx val="3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9D25-4E80-A8A0-9FE75CD0DA3B}"/>
              </c:ext>
            </c:extLst>
          </c:dPt>
          <c:dPt>
            <c:idx val="4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9D25-4E80-A8A0-9FE75CD0DA3B}"/>
              </c:ext>
            </c:extLst>
          </c:dPt>
          <c:dPt>
            <c:idx val="5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B-9D25-4E80-A8A0-9FE75CD0DA3B}"/>
              </c:ext>
            </c:extLst>
          </c:dPt>
          <c:dPt>
            <c:idx val="6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D-9D25-4E80-A8A0-9FE75CD0DA3B}"/>
              </c:ext>
            </c:extLst>
          </c:dPt>
          <c:dPt>
            <c:idx val="7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F-9D25-4E80-A8A0-9FE75CD0DA3B}"/>
              </c:ext>
            </c:extLst>
          </c:dPt>
          <c:dPt>
            <c:idx val="8"/>
            <c:marker>
              <c:symbol val="circle"/>
              <c:size val="5"/>
              <c:spPr>
                <a:solidFill>
                  <a:schemeClr val="accent1"/>
                </a:solidFill>
                <a:ln w="9525">
                  <a:solidFill>
                    <a:schemeClr val="accent1"/>
                  </a:solidFill>
                </a:ln>
                <a:effectLst/>
              </c:spPr>
            </c:marker>
            <c:bubble3D val="0"/>
            <c:spPr>
              <a:ln w="25400" cap="rnd">
                <a:noFill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11-9D25-4E80-A8A0-9FE75CD0DA3B}"/>
              </c:ext>
            </c:extLst>
          </c:dPt>
          <c:xVal>
            <c:numRef>
              <c:f>ExtTest10mm!$C$7:$K$7</c:f>
              <c:numCache>
                <c:formatCode>General</c:formatCode>
                <c:ptCount val="9"/>
                <c:pt idx="0">
                  <c:v>-120</c:v>
                </c:pt>
                <c:pt idx="1">
                  <c:v>-108.5</c:v>
                </c:pt>
                <c:pt idx="2">
                  <c:v>-93</c:v>
                </c:pt>
                <c:pt idx="3">
                  <c:v>-70</c:v>
                </c:pt>
                <c:pt idx="4">
                  <c:v>-53.5</c:v>
                </c:pt>
                <c:pt idx="5">
                  <c:v>-49</c:v>
                </c:pt>
                <c:pt idx="6">
                  <c:v>-21</c:v>
                </c:pt>
                <c:pt idx="7">
                  <c:v>-9</c:v>
                </c:pt>
                <c:pt idx="8">
                  <c:v>-2</c:v>
                </c:pt>
              </c:numCache>
            </c:numRef>
          </c:xVal>
          <c:yVal>
            <c:numRef>
              <c:f>ExtTest10mm!$C$21:$C$29</c:f>
              <c:numCache>
                <c:formatCode>General</c:formatCode>
                <c:ptCount val="9"/>
                <c:pt idx="0">
                  <c:v>4.7267999999999999</c:v>
                </c:pt>
                <c:pt idx="1">
                  <c:v>3.2907000000000002</c:v>
                </c:pt>
                <c:pt idx="2">
                  <c:v>3.0065</c:v>
                </c:pt>
                <c:pt idx="3">
                  <c:v>2.9512999999999998</c:v>
                </c:pt>
                <c:pt idx="4">
                  <c:v>2.8912</c:v>
                </c:pt>
                <c:pt idx="5">
                  <c:v>2.0773000000000001</c:v>
                </c:pt>
                <c:pt idx="6">
                  <c:v>1.1246</c:v>
                </c:pt>
                <c:pt idx="7">
                  <c:v>0.5464</c:v>
                </c:pt>
                <c:pt idx="8">
                  <c:v>0.36180000000000001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EE-427B-8FEB-361F0649CF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9131904"/>
        <c:axId val="1469127744"/>
      </c:scatterChart>
      <c:valAx>
        <c:axId val="14691319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27744"/>
        <c:crosses val="autoZero"/>
        <c:crossBetween val="midCat"/>
      </c:valAx>
      <c:valAx>
        <c:axId val="1469127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91319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8357939632545932"/>
                  <c:y val="-0.1001228492271799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1"/>
            <c:dispEq val="1"/>
            <c:trendlineLbl>
              <c:layout>
                <c:manualLayout>
                  <c:x val="-0.11580161854768153"/>
                  <c:y val="0.1377704870224555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FlxTest10mm!$C$7:$L$7</c:f>
              <c:numCache>
                <c:formatCode>General</c:formatCode>
                <c:ptCount val="10"/>
                <c:pt idx="0">
                  <c:v>-2</c:v>
                </c:pt>
                <c:pt idx="1">
                  <c:v>-11</c:v>
                </c:pt>
                <c:pt idx="2">
                  <c:v>-16</c:v>
                </c:pt>
                <c:pt idx="3">
                  <c:v>-26.5</c:v>
                </c:pt>
                <c:pt idx="4">
                  <c:v>-40</c:v>
                </c:pt>
                <c:pt idx="5">
                  <c:v>-49.5</c:v>
                </c:pt>
                <c:pt idx="6">
                  <c:v>-54.5</c:v>
                </c:pt>
                <c:pt idx="7">
                  <c:v>-61</c:v>
                </c:pt>
                <c:pt idx="8">
                  <c:v>-63.5</c:v>
                </c:pt>
                <c:pt idx="9">
                  <c:v>-81</c:v>
                </c:pt>
              </c:numCache>
            </c:numRef>
          </c:xVal>
          <c:yVal>
            <c:numRef>
              <c:f>FlxTest10mm!$C$15:$L$15</c:f>
              <c:numCache>
                <c:formatCode>General</c:formatCode>
                <c:ptCount val="10"/>
                <c:pt idx="0">
                  <c:v>-8.0675396019501164</c:v>
                </c:pt>
                <c:pt idx="1">
                  <c:v>-7.9330519454008748</c:v>
                </c:pt>
                <c:pt idx="2">
                  <c:v>-7.3134098135653147</c:v>
                </c:pt>
                <c:pt idx="3">
                  <c:v>-5.4403868635278192</c:v>
                </c:pt>
                <c:pt idx="4">
                  <c:v>-3.8602595964605353</c:v>
                </c:pt>
                <c:pt idx="5">
                  <c:v>-2.6040170404989795</c:v>
                </c:pt>
                <c:pt idx="6">
                  <c:v>-2.3146705904242482</c:v>
                </c:pt>
                <c:pt idx="7">
                  <c:v>-1.3400292404683321</c:v>
                </c:pt>
                <c:pt idx="8">
                  <c:v>-0.89512949965771826</c:v>
                </c:pt>
                <c:pt idx="9">
                  <c:v>-0.35577898666328733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410-4C44-B60C-A498B55AA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2896735"/>
        <c:axId val="1052895903"/>
      </c:scatterChart>
      <c:valAx>
        <c:axId val="1052896735"/>
        <c:scaling>
          <c:orientation val="minMax"/>
          <c:max val="20"/>
          <c:min val="-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5903"/>
        <c:crosses val="autoZero"/>
        <c:crossBetween val="midCat"/>
      </c:valAx>
      <c:valAx>
        <c:axId val="1052895903"/>
        <c:scaling>
          <c:orientation val="minMax"/>
          <c:max val="0"/>
          <c:min val="-16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28967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276225</xdr:colOff>
      <xdr:row>24</xdr:row>
      <xdr:rowOff>52387</xdr:rowOff>
    </xdr:from>
    <xdr:to>
      <xdr:col>12</xdr:col>
      <xdr:colOff>19050</xdr:colOff>
      <xdr:row>38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0307A1-28F0-8015-CF37-F1D052231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310515</xdr:colOff>
      <xdr:row>17</xdr:row>
      <xdr:rowOff>67627</xdr:rowOff>
    </xdr:from>
    <xdr:to>
      <xdr:col>10</xdr:col>
      <xdr:colOff>510540</xdr:colOff>
      <xdr:row>31</xdr:row>
      <xdr:rowOff>136207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D0327-438A-4FED-8A0B-DBFCDAC847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D6FA0-ED90-4B9F-A1DF-3E2DAEF07409}">
  <dimension ref="A1:Q30"/>
  <sheetViews>
    <sheetView tabSelected="1" workbookViewId="0">
      <selection activeCell="C18" sqref="C18"/>
    </sheetView>
  </sheetViews>
  <sheetFormatPr defaultRowHeight="14.4" x14ac:dyDescent="0.3"/>
  <cols>
    <col min="1" max="1" width="9.109375" style="3"/>
    <col min="2" max="2" width="25.109375" style="3" customWidth="1"/>
    <col min="3" max="3" width="12.21875" customWidth="1"/>
    <col min="5" max="5" width="8.6640625" customWidth="1"/>
    <col min="6" max="6" width="11.21875" customWidth="1"/>
    <col min="7" max="7" width="13.21875" customWidth="1"/>
    <col min="8" max="9" width="13.44140625" customWidth="1"/>
    <col min="10" max="10" width="14" customWidth="1"/>
  </cols>
  <sheetData>
    <row r="1" spans="1:17" x14ac:dyDescent="0.3">
      <c r="A1" s="3" t="s">
        <v>15</v>
      </c>
    </row>
    <row r="2" spans="1:17" x14ac:dyDescent="0.3">
      <c r="A2" s="3" t="s">
        <v>5</v>
      </c>
      <c r="C2">
        <v>520</v>
      </c>
    </row>
    <row r="3" spans="1:17" x14ac:dyDescent="0.3">
      <c r="B3" s="3" t="s">
        <v>14</v>
      </c>
      <c r="C3">
        <f>C2-C2*0.17</f>
        <v>431.6</v>
      </c>
      <c r="D3" s="14" t="s">
        <v>21</v>
      </c>
      <c r="E3">
        <v>440</v>
      </c>
    </row>
    <row r="4" spans="1:17" x14ac:dyDescent="0.3">
      <c r="B4" s="3" t="s">
        <v>16</v>
      </c>
      <c r="C4">
        <v>30</v>
      </c>
      <c r="D4" s="14" t="s">
        <v>21</v>
      </c>
      <c r="E4">
        <v>55</v>
      </c>
    </row>
    <row r="5" spans="1:17" s="10" customFormat="1" x14ac:dyDescent="0.3">
      <c r="B5" s="4" t="s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</row>
    <row r="6" spans="1:17" x14ac:dyDescent="0.3">
      <c r="B6" s="5" t="s">
        <v>1</v>
      </c>
      <c r="C6">
        <v>16.268999999999998</v>
      </c>
      <c r="D6">
        <v>11.218999999999999</v>
      </c>
      <c r="E6">
        <v>10.593</v>
      </c>
      <c r="F6">
        <v>11.395</v>
      </c>
      <c r="G6">
        <v>10.654999999999999</v>
      </c>
      <c r="H6">
        <v>7.7816000000000001</v>
      </c>
      <c r="I6">
        <v>3.9580000000000002</v>
      </c>
      <c r="J6">
        <v>1.909</v>
      </c>
      <c r="K6">
        <v>1.22</v>
      </c>
    </row>
    <row r="7" spans="1:17" x14ac:dyDescent="0.3">
      <c r="B7" s="6" t="s">
        <v>2</v>
      </c>
      <c r="C7">
        <v>-120</v>
      </c>
      <c r="D7">
        <v>-108.5</v>
      </c>
      <c r="E7">
        <v>-93</v>
      </c>
      <c r="F7">
        <v>-70</v>
      </c>
      <c r="G7">
        <v>-53.5</v>
      </c>
      <c r="H7">
        <v>-49</v>
      </c>
      <c r="I7">
        <v>-21</v>
      </c>
      <c r="J7">
        <v>-9</v>
      </c>
      <c r="K7">
        <v>-2</v>
      </c>
    </row>
    <row r="8" spans="1:17" s="1" customFormat="1" x14ac:dyDescent="0.3">
      <c r="A8" s="11" t="s">
        <v>7</v>
      </c>
      <c r="B8" s="7" t="s">
        <v>12</v>
      </c>
      <c r="C8" s="1">
        <v>33.6</v>
      </c>
      <c r="D8" s="1">
        <v>36.700000000000003</v>
      </c>
      <c r="E8" s="1">
        <v>36.1</v>
      </c>
      <c r="F8" s="1">
        <v>39</v>
      </c>
      <c r="G8" s="1">
        <v>34</v>
      </c>
      <c r="H8" s="1">
        <v>38.5</v>
      </c>
      <c r="I8" s="1">
        <v>36.4</v>
      </c>
      <c r="J8" s="1">
        <v>33.299999999999997</v>
      </c>
      <c r="K8" s="1">
        <v>34.6</v>
      </c>
    </row>
    <row r="9" spans="1:17" x14ac:dyDescent="0.3">
      <c r="A9" s="12"/>
      <c r="B9" s="8" t="s">
        <v>13</v>
      </c>
      <c r="C9">
        <v>30.5</v>
      </c>
      <c r="D9">
        <v>30</v>
      </c>
      <c r="E9">
        <v>34</v>
      </c>
      <c r="F9">
        <v>42.5</v>
      </c>
      <c r="G9">
        <v>40</v>
      </c>
      <c r="H9">
        <v>41.5</v>
      </c>
      <c r="I9">
        <v>38</v>
      </c>
      <c r="J9">
        <v>38</v>
      </c>
      <c r="K9">
        <v>35</v>
      </c>
    </row>
    <row r="10" spans="1:17" x14ac:dyDescent="0.3">
      <c r="A10" s="12"/>
      <c r="B10" s="8" t="s">
        <v>3</v>
      </c>
      <c r="C10">
        <v>518</v>
      </c>
      <c r="D10">
        <v>520</v>
      </c>
      <c r="E10">
        <v>510</v>
      </c>
      <c r="F10">
        <v>495</v>
      </c>
      <c r="G10">
        <v>485</v>
      </c>
      <c r="H10">
        <v>475</v>
      </c>
      <c r="I10">
        <v>460</v>
      </c>
      <c r="J10">
        <v>450</v>
      </c>
      <c r="K10">
        <v>450</v>
      </c>
    </row>
    <row r="11" spans="1:17" s="1" customFormat="1" x14ac:dyDescent="0.3">
      <c r="A11" s="11" t="s">
        <v>8</v>
      </c>
      <c r="B11" s="7" t="s">
        <v>9</v>
      </c>
    </row>
    <row r="12" spans="1:17" x14ac:dyDescent="0.3">
      <c r="A12" s="12"/>
      <c r="B12" s="8" t="s">
        <v>10</v>
      </c>
      <c r="C12">
        <v>366.05</v>
      </c>
      <c r="D12">
        <v>366.05</v>
      </c>
      <c r="E12">
        <v>366.05</v>
      </c>
      <c r="F12">
        <v>366.05</v>
      </c>
      <c r="G12">
        <v>366.05</v>
      </c>
      <c r="H12">
        <v>366.05</v>
      </c>
      <c r="I12">
        <v>366.05</v>
      </c>
      <c r="J12">
        <v>366.05</v>
      </c>
      <c r="K12">
        <v>366.05</v>
      </c>
      <c r="L12">
        <v>366.05</v>
      </c>
      <c r="M12">
        <v>366.05</v>
      </c>
      <c r="N12">
        <v>366.05</v>
      </c>
      <c r="O12">
        <v>366.05</v>
      </c>
      <c r="P12">
        <v>366.05</v>
      </c>
      <c r="Q12">
        <v>366.05</v>
      </c>
    </row>
    <row r="13" spans="1:17" x14ac:dyDescent="0.3">
      <c r="A13" s="12"/>
      <c r="B13" s="8" t="s">
        <v>11</v>
      </c>
      <c r="C13">
        <v>38</v>
      </c>
      <c r="D13">
        <v>35</v>
      </c>
      <c r="E13">
        <v>40</v>
      </c>
      <c r="F13">
        <v>40</v>
      </c>
      <c r="G13">
        <v>45</v>
      </c>
      <c r="H13">
        <v>45</v>
      </c>
      <c r="I13">
        <v>40</v>
      </c>
      <c r="J13">
        <v>40</v>
      </c>
      <c r="K13">
        <v>41</v>
      </c>
    </row>
    <row r="14" spans="1:17" s="2" customFormat="1" x14ac:dyDescent="0.3">
      <c r="A14" s="13"/>
      <c r="B14" s="9" t="s">
        <v>4</v>
      </c>
    </row>
    <row r="15" spans="1:17" x14ac:dyDescent="0.3">
      <c r="B15" s="5" t="s">
        <v>6</v>
      </c>
      <c r="C15">
        <f>C6*COS(RADIANS(C9-3.05))*C12/1000</f>
        <v>5.284784415964447</v>
      </c>
      <c r="D15">
        <f t="shared" ref="D15:K15" si="0">D6*COS(RADIANS(D9-3.05))*D12/1000</f>
        <v>3.6607354242219894</v>
      </c>
      <c r="E15">
        <f t="shared" si="0"/>
        <v>3.3254657241807237</v>
      </c>
      <c r="F15">
        <f t="shared" si="0"/>
        <v>3.2208680746256029</v>
      </c>
      <c r="G15">
        <f t="shared" si="0"/>
        <v>3.1169354947951735</v>
      </c>
      <c r="H15">
        <f t="shared" si="0"/>
        <v>2.2307704310131626</v>
      </c>
      <c r="I15">
        <f t="shared" si="0"/>
        <v>1.1875334409308596</v>
      </c>
      <c r="J15">
        <f t="shared" si="0"/>
        <v>0.57276436046917911</v>
      </c>
      <c r="K15">
        <f t="shared" si="0"/>
        <v>0.37892854031665485</v>
      </c>
      <c r="L15">
        <f t="shared" ref="L15:Q15" si="1">L6*COS(RADIANS(L9-2.83))*L12/1000</f>
        <v>0</v>
      </c>
      <c r="M15">
        <f t="shared" si="1"/>
        <v>0</v>
      </c>
      <c r="N15">
        <f t="shared" si="1"/>
        <v>0</v>
      </c>
      <c r="O15">
        <f t="shared" si="1"/>
        <v>0</v>
      </c>
      <c r="P15">
        <f t="shared" si="1"/>
        <v>0</v>
      </c>
      <c r="Q15">
        <f t="shared" si="1"/>
        <v>0</v>
      </c>
    </row>
    <row r="20" spans="2:12" x14ac:dyDescent="0.3">
      <c r="B20" s="3" t="s">
        <v>25</v>
      </c>
      <c r="C20" s="3" t="s">
        <v>24</v>
      </c>
    </row>
    <row r="21" spans="2:12" x14ac:dyDescent="0.3">
      <c r="B21">
        <v>0.29049999999999998</v>
      </c>
      <c r="C21">
        <v>4.7267999999999999</v>
      </c>
      <c r="J21" t="s">
        <v>22</v>
      </c>
    </row>
    <row r="22" spans="2:12" x14ac:dyDescent="0.3">
      <c r="B22">
        <v>0.29330000000000001</v>
      </c>
      <c r="C22">
        <v>3.2907000000000002</v>
      </c>
      <c r="J22" t="s">
        <v>18</v>
      </c>
      <c r="K22" t="s">
        <v>19</v>
      </c>
      <c r="L22" t="s">
        <v>20</v>
      </c>
    </row>
    <row r="23" spans="2:12" x14ac:dyDescent="0.3">
      <c r="B23">
        <v>0.2838</v>
      </c>
      <c r="C23">
        <v>3.0065</v>
      </c>
      <c r="J23">
        <v>2.053E-2</v>
      </c>
      <c r="K23">
        <v>-7.5569999999999998E-2</v>
      </c>
      <c r="L23">
        <v>0</v>
      </c>
    </row>
    <row r="24" spans="2:12" x14ac:dyDescent="0.3">
      <c r="B24">
        <v>0.25900000000000001</v>
      </c>
      <c r="C24">
        <v>2.9512999999999998</v>
      </c>
    </row>
    <row r="25" spans="2:12" x14ac:dyDescent="0.3">
      <c r="B25">
        <v>0.27129999999999999</v>
      </c>
      <c r="C25">
        <v>2.8912</v>
      </c>
    </row>
    <row r="26" spans="2:12" x14ac:dyDescent="0.3">
      <c r="B26">
        <v>0.26690000000000003</v>
      </c>
      <c r="C26">
        <v>2.0773000000000001</v>
      </c>
    </row>
    <row r="27" spans="2:12" x14ac:dyDescent="0.3">
      <c r="B27">
        <v>0.28410000000000002</v>
      </c>
      <c r="C27">
        <v>1.1246</v>
      </c>
    </row>
    <row r="28" spans="2:12" x14ac:dyDescent="0.3">
      <c r="B28">
        <v>0.28620000000000001</v>
      </c>
      <c r="C28">
        <v>0.5464</v>
      </c>
    </row>
    <row r="29" spans="2:12" x14ac:dyDescent="0.3">
      <c r="B29">
        <v>0.29649999999999999</v>
      </c>
      <c r="C29">
        <v>0.36180000000000001</v>
      </c>
    </row>
    <row r="30" spans="2:12" x14ac:dyDescent="0.3">
      <c r="B30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58BD-411F-4156-AA93-0DF96BD5C242}">
  <dimension ref="A1:Q15"/>
  <sheetViews>
    <sheetView topLeftCell="B1" workbookViewId="0">
      <selection activeCell="C9" sqref="C9:L9"/>
    </sheetView>
  </sheetViews>
  <sheetFormatPr defaultRowHeight="14.4" x14ac:dyDescent="0.3"/>
  <cols>
    <col min="1" max="1" width="9.109375" style="3"/>
    <col min="2" max="2" width="19.6640625" style="3" customWidth="1"/>
    <col min="3" max="3" width="12.21875" customWidth="1"/>
    <col min="5" max="5" width="8.6640625" customWidth="1"/>
    <col min="6" max="6" width="11.21875" customWidth="1"/>
    <col min="7" max="7" width="13.21875" customWidth="1"/>
    <col min="8" max="9" width="13.44140625" customWidth="1"/>
    <col min="10" max="10" width="14" customWidth="1"/>
  </cols>
  <sheetData>
    <row r="1" spans="1:17" x14ac:dyDescent="0.3">
      <c r="A1" s="3" t="s">
        <v>17</v>
      </c>
    </row>
    <row r="2" spans="1:17" x14ac:dyDescent="0.3">
      <c r="A2" s="3" t="s">
        <v>5</v>
      </c>
      <c r="C2">
        <v>415</v>
      </c>
    </row>
    <row r="3" spans="1:17" x14ac:dyDescent="0.3">
      <c r="B3" s="3" t="s">
        <v>14</v>
      </c>
      <c r="C3">
        <f>C2-C2*0.17</f>
        <v>344.45</v>
      </c>
      <c r="D3" s="14" t="s">
        <v>21</v>
      </c>
      <c r="E3">
        <v>350</v>
      </c>
    </row>
    <row r="4" spans="1:17" x14ac:dyDescent="0.3">
      <c r="B4" s="3" t="s">
        <v>23</v>
      </c>
      <c r="C4">
        <v>12</v>
      </c>
    </row>
    <row r="5" spans="1:17" s="10" customFormat="1" x14ac:dyDescent="0.3">
      <c r="B5" s="4" t="s">
        <v>0</v>
      </c>
      <c r="C5" s="10">
        <v>1</v>
      </c>
      <c r="D5" s="10">
        <v>2</v>
      </c>
      <c r="E5" s="10">
        <v>3</v>
      </c>
      <c r="F5" s="10">
        <v>4</v>
      </c>
      <c r="G5" s="10">
        <v>5</v>
      </c>
      <c r="H5" s="10">
        <v>6</v>
      </c>
      <c r="I5" s="10">
        <v>7</v>
      </c>
      <c r="J5" s="10">
        <v>8</v>
      </c>
      <c r="K5" s="10">
        <v>9</v>
      </c>
      <c r="L5" s="10">
        <v>10</v>
      </c>
      <c r="M5" s="10">
        <v>11</v>
      </c>
      <c r="N5" s="10">
        <v>12</v>
      </c>
      <c r="O5" s="10">
        <v>13</v>
      </c>
      <c r="P5" s="10">
        <v>14</v>
      </c>
      <c r="Q5" s="10">
        <v>15</v>
      </c>
    </row>
    <row r="6" spans="1:17" x14ac:dyDescent="0.3">
      <c r="B6" s="5" t="s">
        <v>1</v>
      </c>
      <c r="C6">
        <v>23.454999999999998</v>
      </c>
      <c r="D6">
        <v>23.064</v>
      </c>
      <c r="E6">
        <v>21.006</v>
      </c>
      <c r="F6">
        <v>15.817</v>
      </c>
      <c r="G6">
        <v>11.64</v>
      </c>
      <c r="H6">
        <v>7.8520000000000003</v>
      </c>
      <c r="I6">
        <v>7.0689000000000002</v>
      </c>
      <c r="J6">
        <v>4.274</v>
      </c>
      <c r="K6">
        <v>2.855</v>
      </c>
      <c r="L6">
        <v>1.2350000000000001</v>
      </c>
    </row>
    <row r="7" spans="1:17" x14ac:dyDescent="0.3">
      <c r="B7" s="6" t="s">
        <v>2</v>
      </c>
      <c r="C7">
        <v>-2</v>
      </c>
      <c r="D7">
        <v>-11</v>
      </c>
      <c r="E7">
        <v>-16</v>
      </c>
      <c r="F7">
        <v>-26.5</v>
      </c>
      <c r="G7">
        <v>-40</v>
      </c>
      <c r="H7">
        <v>-49.5</v>
      </c>
      <c r="I7">
        <v>-54.5</v>
      </c>
      <c r="J7">
        <v>-61</v>
      </c>
      <c r="K7">
        <v>-63.5</v>
      </c>
      <c r="L7">
        <v>-81</v>
      </c>
    </row>
    <row r="8" spans="1:17" s="1" customFormat="1" x14ac:dyDescent="0.3">
      <c r="A8" s="11" t="s">
        <v>7</v>
      </c>
      <c r="B8" s="7" t="s">
        <v>12</v>
      </c>
      <c r="C8" s="1">
        <v>6</v>
      </c>
      <c r="D8" s="1">
        <v>24</v>
      </c>
      <c r="E8" s="1">
        <v>20</v>
      </c>
      <c r="F8" s="1">
        <v>25.5</v>
      </c>
      <c r="G8" s="1">
        <v>26.7</v>
      </c>
      <c r="H8" s="1">
        <v>26.7</v>
      </c>
      <c r="I8" s="1">
        <v>32.700000000000003</v>
      </c>
      <c r="J8" s="1">
        <v>29.75</v>
      </c>
      <c r="K8" s="1">
        <v>28.15</v>
      </c>
      <c r="L8" s="1">
        <v>37.9</v>
      </c>
    </row>
    <row r="9" spans="1:17" x14ac:dyDescent="0.3">
      <c r="A9" s="12"/>
      <c r="B9" s="8" t="s">
        <v>13</v>
      </c>
      <c r="C9">
        <v>23</v>
      </c>
      <c r="D9">
        <v>23</v>
      </c>
      <c r="E9">
        <v>21</v>
      </c>
      <c r="F9">
        <v>23</v>
      </c>
      <c r="G9">
        <v>28</v>
      </c>
      <c r="H9">
        <v>28</v>
      </c>
      <c r="I9">
        <v>29.5</v>
      </c>
      <c r="J9">
        <v>34</v>
      </c>
      <c r="K9">
        <v>34</v>
      </c>
      <c r="L9">
        <v>41</v>
      </c>
    </row>
    <row r="10" spans="1:17" s="1" customFormat="1" x14ac:dyDescent="0.3">
      <c r="A10" s="12"/>
      <c r="B10" s="8" t="s">
        <v>3</v>
      </c>
      <c r="C10">
        <v>397</v>
      </c>
      <c r="D10">
        <v>390</v>
      </c>
      <c r="E10">
        <v>387</v>
      </c>
      <c r="F10">
        <v>380</v>
      </c>
      <c r="G10">
        <v>375</v>
      </c>
      <c r="H10">
        <v>371</v>
      </c>
      <c r="I10">
        <v>367</v>
      </c>
      <c r="J10">
        <v>365</v>
      </c>
      <c r="K10">
        <v>365</v>
      </c>
      <c r="L10">
        <v>357</v>
      </c>
      <c r="M10"/>
      <c r="N10"/>
      <c r="O10"/>
      <c r="P10"/>
      <c r="Q10"/>
    </row>
    <row r="11" spans="1:17" x14ac:dyDescent="0.3">
      <c r="A11" s="11" t="s">
        <v>8</v>
      </c>
      <c r="B11" s="7" t="s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3">
      <c r="A12" s="12"/>
      <c r="B12" s="8" t="s">
        <v>10</v>
      </c>
      <c r="C12">
        <v>366.43</v>
      </c>
      <c r="D12">
        <v>366.43</v>
      </c>
      <c r="E12">
        <v>366.43</v>
      </c>
      <c r="F12">
        <v>366.43</v>
      </c>
      <c r="G12">
        <v>366.43</v>
      </c>
      <c r="H12">
        <v>366.43</v>
      </c>
      <c r="I12">
        <v>366.43</v>
      </c>
      <c r="J12">
        <v>366.43</v>
      </c>
      <c r="K12">
        <v>366.43</v>
      </c>
      <c r="L12">
        <v>366.43</v>
      </c>
      <c r="M12">
        <v>366.43</v>
      </c>
      <c r="N12">
        <v>366.43</v>
      </c>
      <c r="O12">
        <v>366.43</v>
      </c>
      <c r="P12">
        <v>366.43</v>
      </c>
      <c r="Q12">
        <v>366.43</v>
      </c>
    </row>
    <row r="13" spans="1:17" x14ac:dyDescent="0.3">
      <c r="A13" s="12"/>
      <c r="B13" s="8" t="s">
        <v>11</v>
      </c>
      <c r="C13">
        <v>38</v>
      </c>
      <c r="D13">
        <v>42</v>
      </c>
      <c r="E13">
        <v>42</v>
      </c>
      <c r="F13">
        <v>40</v>
      </c>
      <c r="G13">
        <v>35</v>
      </c>
      <c r="H13">
        <v>39</v>
      </c>
      <c r="I13">
        <v>35</v>
      </c>
      <c r="J13">
        <v>35</v>
      </c>
      <c r="K13">
        <v>33</v>
      </c>
      <c r="L13">
        <v>29</v>
      </c>
    </row>
    <row r="14" spans="1:17" s="2" customFormat="1" x14ac:dyDescent="0.3">
      <c r="A14" s="13"/>
      <c r="B14" s="9" t="s">
        <v>4</v>
      </c>
    </row>
    <row r="15" spans="1:17" x14ac:dyDescent="0.3">
      <c r="B15" s="5" t="s">
        <v>6</v>
      </c>
      <c r="C15">
        <f>-C6*COS(RADIANS(C9-2.83))*C12/1000</f>
        <v>-8.0675396019501164</v>
      </c>
      <c r="D15">
        <f t="shared" ref="D15:Q15" si="0">-D6*COS(RADIANS(D9-2.83))*D12/1000</f>
        <v>-7.9330519454008748</v>
      </c>
      <c r="E15">
        <f t="shared" si="0"/>
        <v>-7.3134098135653147</v>
      </c>
      <c r="F15">
        <f t="shared" si="0"/>
        <v>-5.4403868635278192</v>
      </c>
      <c r="G15">
        <f t="shared" si="0"/>
        <v>-3.8602595964605353</v>
      </c>
      <c r="H15">
        <f t="shared" si="0"/>
        <v>-2.6040170404989795</v>
      </c>
      <c r="I15">
        <f t="shared" si="0"/>
        <v>-2.3146705904242482</v>
      </c>
      <c r="J15">
        <f t="shared" si="0"/>
        <v>-1.3400292404683321</v>
      </c>
      <c r="K15">
        <f t="shared" si="0"/>
        <v>-0.89512949965771826</v>
      </c>
      <c r="L15">
        <f t="shared" si="0"/>
        <v>-0.35577898666328733</v>
      </c>
      <c r="M15">
        <f>-M6*COS(RADIANS(M9-2.83))*M12/1000</f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ExtTest10mm</vt:lpstr>
      <vt:lpstr>FlxTest10mm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Bolen</dc:creator>
  <cp:lastModifiedBy>Ben Bolen</cp:lastModifiedBy>
  <dcterms:created xsi:type="dcterms:W3CDTF">2021-05-24T00:23:13Z</dcterms:created>
  <dcterms:modified xsi:type="dcterms:W3CDTF">2023-12-17T12:28:28Z</dcterms:modified>
</cp:coreProperties>
</file>