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305AD823-2A46-42B7-8A39-4435E88DF4DE}" xr6:coauthVersionLast="47" xr6:coauthVersionMax="47" xr10:uidLastSave="{00000000-0000-0000-0000-000000000000}"/>
  <bookViews>
    <workbookView xWindow="-28920" yWindow="-120" windowWidth="29040" windowHeight="15840" activeTab="5" xr2:uid="{CE45C211-BD3F-4CC7-8CF8-DB47A93DE884}"/>
  </bookViews>
  <sheets>
    <sheet name="11.2 cm, no T" sheetId="2" r:id="rId1"/>
    <sheet name="41.5 cm" sheetId="1" r:id="rId2"/>
    <sheet name="45.5 cm" sheetId="4" r:id="rId3"/>
    <sheet name="49.0 cm" sheetId="5" r:id="rId4"/>
    <sheet name="51.8 cm" sheetId="6" r:id="rId5"/>
    <sheet name="Fmax(L)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" i="7" l="1"/>
  <c r="AE5" i="7"/>
  <c r="AF5" i="7"/>
  <c r="AG5" i="7"/>
  <c r="AH5" i="7"/>
  <c r="AI5" i="7"/>
  <c r="AJ5" i="7"/>
  <c r="AK5" i="7"/>
  <c r="C10" i="5"/>
  <c r="C9" i="5"/>
  <c r="I24" i="4"/>
  <c r="Z5" i="7" l="1"/>
  <c r="Y5" i="7"/>
  <c r="AA5" i="7"/>
  <c r="AB5" i="7"/>
  <c r="AC5" i="7"/>
  <c r="F30" i="6"/>
  <c r="F29" i="6"/>
  <c r="G61" i="7"/>
  <c r="G62" i="7"/>
  <c r="X5" i="7"/>
  <c r="G60" i="7"/>
  <c r="G59" i="7"/>
  <c r="W5" i="7"/>
  <c r="V5" i="7"/>
  <c r="G58" i="7"/>
  <c r="G57" i="7"/>
  <c r="G56" i="7"/>
  <c r="G55" i="7"/>
  <c r="G53" i="7"/>
  <c r="G52" i="7"/>
  <c r="G54" i="7"/>
  <c r="G51" i="7"/>
  <c r="S5" i="7"/>
  <c r="T5" i="7"/>
  <c r="U5" i="7"/>
  <c r="H55" i="7" l="1"/>
  <c r="H56" i="7"/>
  <c r="H52" i="7"/>
  <c r="H61" i="7"/>
  <c r="H51" i="7"/>
  <c r="H62" i="7"/>
  <c r="H53" i="7"/>
  <c r="H54" i="7"/>
  <c r="H57" i="7"/>
  <c r="H59" i="7"/>
  <c r="H58" i="7"/>
  <c r="H60" i="7"/>
  <c r="G46" i="7" l="1"/>
  <c r="G47" i="7"/>
  <c r="G48" i="7"/>
  <c r="G49" i="7"/>
  <c r="G50" i="7"/>
  <c r="G45" i="7"/>
  <c r="R5" i="7"/>
  <c r="G40" i="7"/>
  <c r="G41" i="7"/>
  <c r="G42" i="7"/>
  <c r="G43" i="7"/>
  <c r="G44" i="7"/>
  <c r="H44" i="7" s="1"/>
  <c r="G39" i="7"/>
  <c r="Q5" i="7"/>
  <c r="G34" i="7"/>
  <c r="G35" i="7"/>
  <c r="G36" i="7"/>
  <c r="G37" i="7"/>
  <c r="G38" i="7"/>
  <c r="G33" i="7"/>
  <c r="P5" i="7"/>
  <c r="G28" i="7"/>
  <c r="G29" i="7"/>
  <c r="G30" i="7"/>
  <c r="G31" i="7"/>
  <c r="G32" i="7"/>
  <c r="G27" i="7"/>
  <c r="J5" i="7"/>
  <c r="I5" i="7"/>
  <c r="G22" i="7"/>
  <c r="G23" i="7"/>
  <c r="G24" i="7"/>
  <c r="G25" i="7"/>
  <c r="G26" i="7"/>
  <c r="G21" i="7"/>
  <c r="G10" i="7"/>
  <c r="G11" i="7"/>
  <c r="G12" i="7"/>
  <c r="G13" i="7"/>
  <c r="G14" i="7"/>
  <c r="G9" i="7"/>
  <c r="G16" i="7"/>
  <c r="G17" i="7"/>
  <c r="G18" i="7"/>
  <c r="G19" i="7"/>
  <c r="G20" i="7"/>
  <c r="G15" i="7"/>
  <c r="E5" i="7"/>
  <c r="F5" i="7"/>
  <c r="G5" i="7"/>
  <c r="H5" i="7"/>
  <c r="D5" i="7"/>
  <c r="C5" i="7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B3" i="6"/>
  <c r="E26" i="5"/>
  <c r="E23" i="5"/>
  <c r="E24" i="5"/>
  <c r="E25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B3" i="5"/>
  <c r="C21" i="4"/>
  <c r="C22" i="4"/>
  <c r="E22" i="4"/>
  <c r="E21" i="4"/>
  <c r="C20" i="4"/>
  <c r="E20" i="4"/>
  <c r="C19" i="4"/>
  <c r="E19" i="4"/>
  <c r="C18" i="4"/>
  <c r="E18" i="4"/>
  <c r="C17" i="4"/>
  <c r="E17" i="4"/>
  <c r="E15" i="4"/>
  <c r="E16" i="4"/>
  <c r="C14" i="4"/>
  <c r="C15" i="4"/>
  <c r="C16" i="4"/>
  <c r="C13" i="4"/>
  <c r="E7" i="4"/>
  <c r="E8" i="4"/>
  <c r="E9" i="4"/>
  <c r="E10" i="4"/>
  <c r="E11" i="4"/>
  <c r="E12" i="4"/>
  <c r="E13" i="4"/>
  <c r="E14" i="4"/>
  <c r="E6" i="4"/>
  <c r="B3" i="4"/>
  <c r="F17" i="4" s="1"/>
  <c r="M24" i="1"/>
  <c r="M25" i="1"/>
  <c r="M26" i="1"/>
  <c r="M27" i="1"/>
  <c r="M28" i="1"/>
  <c r="M29" i="1"/>
  <c r="M30" i="1"/>
  <c r="Q24" i="1"/>
  <c r="Q25" i="1"/>
  <c r="Q26" i="1"/>
  <c r="Q27" i="1"/>
  <c r="Q28" i="1"/>
  <c r="Q29" i="1"/>
  <c r="Q30" i="1"/>
  <c r="Q23" i="1"/>
  <c r="M23" i="1"/>
  <c r="M7" i="1"/>
  <c r="N7" i="1" s="1"/>
  <c r="M8" i="1"/>
  <c r="M9" i="1"/>
  <c r="N9" i="1" s="1"/>
  <c r="M10" i="1"/>
  <c r="N10" i="1" s="1"/>
  <c r="M11" i="1"/>
  <c r="M12" i="1"/>
  <c r="M13" i="1"/>
  <c r="N13" i="1" s="1"/>
  <c r="M14" i="1"/>
  <c r="M15" i="1"/>
  <c r="M16" i="1"/>
  <c r="M6" i="1"/>
  <c r="N11" i="1"/>
  <c r="N15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N16" i="1" s="1"/>
  <c r="E7" i="1"/>
  <c r="C7" i="1"/>
  <c r="E10" i="2"/>
  <c r="F10" i="2" s="1"/>
  <c r="C10" i="2"/>
  <c r="E9" i="2"/>
  <c r="C9" i="2"/>
  <c r="E8" i="2"/>
  <c r="F8" i="2" s="1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H34" i="7" l="1"/>
  <c r="H40" i="7"/>
  <c r="H33" i="7"/>
  <c r="H38" i="7"/>
  <c r="H37" i="7"/>
  <c r="H35" i="7"/>
  <c r="F12" i="4"/>
  <c r="F24" i="5"/>
  <c r="F23" i="5"/>
  <c r="F26" i="5"/>
  <c r="F8" i="4"/>
  <c r="N25" i="1"/>
  <c r="N14" i="1"/>
  <c r="N24" i="1"/>
  <c r="N12" i="1"/>
  <c r="F26" i="6"/>
  <c r="F7" i="4"/>
  <c r="H45" i="7"/>
  <c r="N26" i="1"/>
  <c r="N30" i="1"/>
  <c r="H36" i="7"/>
  <c r="H49" i="7"/>
  <c r="F11" i="4"/>
  <c r="N28" i="1"/>
  <c r="N6" i="1"/>
  <c r="N23" i="1"/>
  <c r="N8" i="1"/>
  <c r="H15" i="7"/>
  <c r="H18" i="7"/>
  <c r="H39" i="7"/>
  <c r="F21" i="4"/>
  <c r="F18" i="4"/>
  <c r="F20" i="4"/>
  <c r="F16" i="4"/>
  <c r="F19" i="4"/>
  <c r="F13" i="4"/>
  <c r="F9" i="4"/>
  <c r="F15" i="4"/>
  <c r="F22" i="4"/>
  <c r="F14" i="4"/>
  <c r="F10" i="4"/>
  <c r="H48" i="7"/>
  <c r="H47" i="7"/>
  <c r="H50" i="7"/>
  <c r="H46" i="7"/>
  <c r="H42" i="7"/>
  <c r="H41" i="7"/>
  <c r="H43" i="7"/>
  <c r="H24" i="7"/>
  <c r="H30" i="7"/>
  <c r="H21" i="7"/>
  <c r="H29" i="7"/>
  <c r="H32" i="7"/>
  <c r="H28" i="7"/>
  <c r="H12" i="7"/>
  <c r="H9" i="7"/>
  <c r="H31" i="7"/>
  <c r="H27" i="7"/>
  <c r="H23" i="7"/>
  <c r="H26" i="7"/>
  <c r="H22" i="7"/>
  <c r="H25" i="7"/>
  <c r="H17" i="7"/>
  <c r="H20" i="7"/>
  <c r="H16" i="7"/>
  <c r="H11" i="7"/>
  <c r="H13" i="7"/>
  <c r="H19" i="7"/>
  <c r="H14" i="7"/>
  <c r="H10" i="7"/>
  <c r="F24" i="6"/>
  <c r="F6" i="6"/>
  <c r="F10" i="6"/>
  <c r="F8" i="6"/>
  <c r="F12" i="6"/>
  <c r="F7" i="6"/>
  <c r="F21" i="6"/>
  <c r="F11" i="6"/>
  <c r="F25" i="6"/>
  <c r="F9" i="6"/>
  <c r="F13" i="6"/>
  <c r="F15" i="6"/>
  <c r="F17" i="6"/>
  <c r="F19" i="6"/>
  <c r="F23" i="6"/>
  <c r="F14" i="6"/>
  <c r="F16" i="6"/>
  <c r="F18" i="6"/>
  <c r="F20" i="6"/>
  <c r="F22" i="6"/>
  <c r="F25" i="5"/>
  <c r="F15" i="5"/>
  <c r="F14" i="5"/>
  <c r="F17" i="5"/>
  <c r="F22" i="5"/>
  <c r="F9" i="5"/>
  <c r="F12" i="5"/>
  <c r="F19" i="5"/>
  <c r="F21" i="5"/>
  <c r="F6" i="5"/>
  <c r="F10" i="5"/>
  <c r="F16" i="5"/>
  <c r="F8" i="5"/>
  <c r="F7" i="5"/>
  <c r="F11" i="5"/>
  <c r="F13" i="5"/>
  <c r="F18" i="5"/>
  <c r="F20" i="5"/>
  <c r="F6" i="4"/>
  <c r="N27" i="1"/>
  <c r="F7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<sst xmlns="http://schemas.openxmlformats.org/spreadsheetml/2006/main" count="244" uniqueCount="52">
  <si>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</si>
  <si>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</si>
  <si>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</si>
  <si>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</si>
  <si>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</si>
  <si>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</si>
  <si>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</si>
  <si>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</si>
  <si>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</si>
  <si>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</si>
  <si>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</si>
  <si>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</si>
  <si>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</si>
  <si>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</si>
  <si>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</si>
  <si>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</si>
  <si>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</si>
  <si>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</si>
  <si>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</si>
  <si>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</si>
  <si>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</si>
  <si>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</si>
  <si>
    <t>*Had to switch from Matlab app to Arduino "calibration factor" sketch</t>
  </si>
  <si>
    <t>*free hanging</t>
  </si>
  <si>
    <t>*horizontal</t>
  </si>
  <si>
    <t>*pushed, slight bend in BPA, recorded distance is vertical (not path length)</t>
  </si>
  <si>
    <t>muscle</t>
  </si>
  <si>
    <t>Muscle</t>
  </si>
  <si>
    <t>Pressure measured (kPa)</t>
  </si>
  <si>
    <t>Pressure aim (kPa)</t>
  </si>
  <si>
    <t>horizontal</t>
  </si>
  <si>
    <t>vertical</t>
  </si>
  <si>
    <t>Resting L</t>
  </si>
  <si>
    <t>Fmax</t>
  </si>
  <si>
    <t>Kmax</t>
  </si>
  <si>
    <t>Previous Tests</t>
  </si>
  <si>
    <t>*pretensioned, air off</t>
  </si>
  <si>
    <t>Batch</t>
  </si>
  <si>
    <t>D21</t>
  </si>
  <si>
    <t>H61</t>
  </si>
  <si>
    <t>E31</t>
  </si>
  <si>
    <t>*89 N pretension , 518 N measured</t>
  </si>
  <si>
    <t>*15.6 N pretension, 443.2 N measured</t>
  </si>
  <si>
    <t>*17 N pretension, part broke, 433 N measured</t>
  </si>
  <si>
    <t>*11.23 N pretension, 320 N measured</t>
  </si>
  <si>
    <t>Lawrence's Tests</t>
  </si>
  <si>
    <t>Pressure</t>
  </si>
  <si>
    <t>NaN</t>
  </si>
  <si>
    <t>FORCE</t>
  </si>
  <si>
    <t>PRESSURE</t>
  </si>
  <si>
    <t>BPA number</t>
  </si>
  <si>
    <t>Exclude?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</si>
</sst>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0" fontId="1" fillId="0" borderId="16" xfId="0" applyFont="1" applyBorder="1"/>
    <xf numFmtId="164" fontId="0" fillId="0" borderId="0" xfId="0" applyNumberFormat="1"/>
    <xf numFmtId="164" fontId="0" fillId="0" borderId="4" xfId="0" applyNumberFormat="1" applyBorder="1"/>
    <xf numFmtId="164" fontId="0" fillId="0" borderId="7" xfId="0" applyNumberFormat="1" applyBorder="1"/>
    <xf numFmtId="164" fontId="1" fillId="0" borderId="0" xfId="0" applyNumberFormat="1" applyFont="1" applyAlignment="1">
      <alignment wrapText="1"/>
    </xf>
    <xf numFmtId="164" fontId="0" fillId="0" borderId="3" xfId="0" applyNumberFormat="1" applyBorder="1"/>
    <xf numFmtId="164" fontId="0" fillId="0" borderId="12" xfId="0" applyNumberFormat="1" applyBorder="1"/>
    <xf numFmtId="165" fontId="0" fillId="0" borderId="0" xfId="0" applyNumberFormat="1"/>
    <xf numFmtId="165" fontId="1" fillId="0" borderId="0" xfId="0" applyNumberFormat="1" applyFont="1" applyAlignment="1">
      <alignment wrapText="1"/>
    </xf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13" xfId="0" applyNumberFormat="1" applyBorder="1"/>
    <xf numFmtId="0" fontId="0" fillId="2" borderId="3" xfId="0" applyFill="1" applyBorder="1"/>
    <xf numFmtId="164" fontId="0" fillId="2" borderId="0" xfId="0" applyNumberFormat="1" applyFill="1"/>
    <xf numFmtId="164" fontId="0" fillId="2" borderId="4" xfId="0" applyNumberFormat="1" applyFill="1" applyBorder="1"/>
    <xf numFmtId="0" fontId="0" fillId="2" borderId="5" xfId="0" applyFill="1" applyBorder="1"/>
    <xf numFmtId="164" fontId="0" fillId="2" borderId="6" xfId="0" applyNumberFormat="1" applyFill="1" applyBorder="1"/>
    <xf numFmtId="164" fontId="0" fillId="2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540682414698163E-2"/>
                  <c:y val="-0.443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T'!$F$6:$F$10</c:f>
              <c:numCache>
                <c:formatCode>General</c:formatCode>
                <c:ptCount val="5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</c:numCache>
            </c:numRef>
          </c:xVal>
          <c:yVal>
            <c:numRef>
              <c:f>'11.2 cm, no T'!$C$6:$C$10</c:f>
              <c:numCache>
                <c:formatCode>General</c:formatCode>
                <c:ptCount val="5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700721784776903"/>
                  <c:y val="-0.59419135752360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9381233595800526"/>
                  <c:y val="-0.5019368455231756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cm'!$N$6:$N$16</c:f>
              <c:numCache>
                <c:formatCode>General</c:formatCode>
                <c:ptCount val="11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  <c:pt idx="10">
                  <c:v>0.57971014492753603</c:v>
                </c:pt>
              </c:numCache>
            </c:numRef>
          </c:xVal>
          <c:yVal>
            <c:numRef>
              <c:f>'41.5 cm'!$K$6:$K$16</c:f>
              <c:numCache>
                <c:formatCode>General</c:formatCode>
                <c:ptCount val="11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  <c:pt idx="10">
                  <c:v>168.58759864000001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867388451443569"/>
                  <c:y val="-0.39179749438536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1663767775296745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92788713910761"/>
                  <c:y val="-1.310987168270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'45.5 cm'!$F$6:$F$22</c:f>
              <c:numCache>
                <c:formatCode>General</c:formatCode>
                <c:ptCount val="17"/>
                <c:pt idx="0">
                  <c:v>1.0416666666666665</c:v>
                </c:pt>
                <c:pt idx="1">
                  <c:v>0.95833333333333348</c:v>
                </c:pt>
                <c:pt idx="2">
                  <c:v>0.63888888888888873</c:v>
                </c:pt>
                <c:pt idx="3">
                  <c:v>0.8819444444444442</c:v>
                </c:pt>
                <c:pt idx="4">
                  <c:v>0.8472222222222221</c:v>
                </c:pt>
                <c:pt idx="5">
                  <c:v>0.81944444444444442</c:v>
                </c:pt>
                <c:pt idx="6">
                  <c:v>0.69444444444444486</c:v>
                </c:pt>
                <c:pt idx="7">
                  <c:v>0.52777777777777801</c:v>
                </c:pt>
                <c:pt idx="8">
                  <c:v>0.38888888888888895</c:v>
                </c:pt>
                <c:pt idx="9">
                  <c:v>0.23611111111111099</c:v>
                </c:pt>
                <c:pt idx="10">
                  <c:v>0.13888888888888912</c:v>
                </c:pt>
                <c:pt idx="11">
                  <c:v>4.1666666666666519E-2</c:v>
                </c:pt>
                <c:pt idx="12">
                  <c:v>6.9444444444444198E-2</c:v>
                </c:pt>
                <c:pt idx="13">
                  <c:v>5.5555555555555358E-2</c:v>
                </c:pt>
                <c:pt idx="14">
                  <c:v>0.13888888888888912</c:v>
                </c:pt>
                <c:pt idx="15">
                  <c:v>0.29166666666666635</c:v>
                </c:pt>
                <c:pt idx="16">
                  <c:v>0.47222222222222199</c:v>
                </c:pt>
              </c:numCache>
            </c:numRef>
          </c:xVal>
          <c:yVal>
            <c:numRef>
              <c:f>'45.5 cm'!$C$6:$C$22</c:f>
              <c:numCache>
                <c:formatCode>General</c:formatCode>
                <c:ptCount val="17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  <c:pt idx="10">
                  <c:v>407.01227640000002</c:v>
                </c:pt>
                <c:pt idx="11">
                  <c:v>435.92571680000003</c:v>
                </c:pt>
                <c:pt idx="12">
                  <c:v>404.78816560000001</c:v>
                </c:pt>
                <c:pt idx="13">
                  <c:v>408.34674288000002</c:v>
                </c:pt>
                <c:pt idx="14">
                  <c:v>335.39590864000002</c:v>
                </c:pt>
                <c:pt idx="15">
                  <c:v>257.9968528</c:v>
                </c:pt>
                <c:pt idx="16">
                  <c:v>203.28372712000001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cm'!$N$22:$N$29</c:f>
              <c:numCache>
                <c:formatCode>General</c:formatCode>
                <c:ptCount val="8"/>
              </c:numCache>
            </c:numRef>
          </c:xVal>
          <c:yVal>
            <c:numRef>
              <c:f>'45.5 cm'!$K$22:$K$29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764391951006124E-2"/>
                  <c:y val="-0.49775043744531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'49.0 cm'!$F$6:$F$25</c:f>
              <c:numCache>
                <c:formatCode>General</c:formatCode>
                <c:ptCount val="20"/>
                <c:pt idx="0">
                  <c:v>0.92391304347826053</c:v>
                </c:pt>
                <c:pt idx="1">
                  <c:v>0.934782608695652</c:v>
                </c:pt>
                <c:pt idx="2">
                  <c:v>-1.0869565217391432E-2</c:v>
                </c:pt>
                <c:pt idx="3">
                  <c:v>4.347826086956514E-2</c:v>
                </c:pt>
                <c:pt idx="4">
                  <c:v>0.16304347826086971</c:v>
                </c:pt>
                <c:pt idx="5">
                  <c:v>0.11956521739130457</c:v>
                </c:pt>
                <c:pt idx="6">
                  <c:v>0.20652173913043487</c:v>
                </c:pt>
                <c:pt idx="7">
                  <c:v>0.26086956521739141</c:v>
                </c:pt>
                <c:pt idx="8">
                  <c:v>0.32608695652173886</c:v>
                </c:pt>
                <c:pt idx="9">
                  <c:v>0.3695652173913046</c:v>
                </c:pt>
                <c:pt idx="10">
                  <c:v>0.434782608695652</c:v>
                </c:pt>
                <c:pt idx="11">
                  <c:v>0.51086956521739146</c:v>
                </c:pt>
                <c:pt idx="12">
                  <c:v>0.565217391304348</c:v>
                </c:pt>
                <c:pt idx="13">
                  <c:v>0.684782608695652</c:v>
                </c:pt>
                <c:pt idx="14">
                  <c:v>0.70652173913043481</c:v>
                </c:pt>
                <c:pt idx="15">
                  <c:v>0.78260869565217372</c:v>
                </c:pt>
                <c:pt idx="16">
                  <c:v>0.83695652173913027</c:v>
                </c:pt>
                <c:pt idx="17">
                  <c:v>0.88043478260869545</c:v>
                </c:pt>
                <c:pt idx="18">
                  <c:v>0.94565217391304346</c:v>
                </c:pt>
                <c:pt idx="19">
                  <c:v>0.98913043478260854</c:v>
                </c:pt>
              </c:numCache>
            </c:numRef>
          </c:xVal>
          <c:yVal>
            <c:numRef>
              <c:f>'49.0 cm'!$C$6:$C$25</c:f>
              <c:numCache>
                <c:formatCode>General</c:formatCode>
                <c:ptCount val="20"/>
                <c:pt idx="0">
                  <c:v>12</c:v>
                </c:pt>
                <c:pt idx="1">
                  <c:v>1.1100000000000001</c:v>
                </c:pt>
                <c:pt idx="2">
                  <c:v>464</c:v>
                </c:pt>
                <c:pt idx="3">
                  <c:v>433</c:v>
                </c:pt>
                <c:pt idx="4">
                  <c:v>320</c:v>
                </c:pt>
                <c:pt idx="5">
                  <c:v>356</c:v>
                </c:pt>
                <c:pt idx="6">
                  <c:v>300</c:v>
                </c:pt>
                <c:pt idx="7">
                  <c:v>268</c:v>
                </c:pt>
                <c:pt idx="8">
                  <c:v>241</c:v>
                </c:pt>
                <c:pt idx="9">
                  <c:v>215</c:v>
                </c:pt>
                <c:pt idx="10">
                  <c:v>194</c:v>
                </c:pt>
                <c:pt idx="11">
                  <c:v>165</c:v>
                </c:pt>
                <c:pt idx="12">
                  <c:v>144</c:v>
                </c:pt>
                <c:pt idx="13">
                  <c:v>107</c:v>
                </c:pt>
                <c:pt idx="14">
                  <c:v>97</c:v>
                </c:pt>
                <c:pt idx="15">
                  <c:v>75</c:v>
                </c:pt>
                <c:pt idx="16">
                  <c:v>58</c:v>
                </c:pt>
                <c:pt idx="17">
                  <c:v>45</c:v>
                </c:pt>
                <c:pt idx="18">
                  <c:v>20</c:v>
                </c:pt>
                <c:pt idx="1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3-423A-A3B9-68F4C1F44BDA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'49.0 cm'!$N$6:$N$15</c:f>
              <c:numCache>
                <c:formatCode>General</c:formatCode>
                <c:ptCount val="10"/>
              </c:numCache>
            </c:numRef>
          </c:xVal>
          <c:yVal>
            <c:numRef>
              <c:f>'49.0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3-423A-A3B9-68F4C1F44BDA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'49.0 cm'!$N$23:$N$30</c:f>
              <c:numCache>
                <c:formatCode>General</c:formatCode>
                <c:ptCount val="8"/>
              </c:numCache>
            </c:numRef>
          </c:xVal>
          <c:yVal>
            <c:numRef>
              <c:f>'49.0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3-423A-A3B9-68F4C1F4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51.8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563298337707787"/>
                  <c:y val="-9.7590769903761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'51.8 cm'!$F$6:$F$26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cm'!$C$6:$C$26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-5.3</c:v>
                </c:pt>
                <c:pt idx="3">
                  <c:v>60</c:v>
                </c:pt>
                <c:pt idx="4">
                  <c:v>427.6</c:v>
                </c:pt>
                <c:pt idx="5">
                  <c:v>347</c:v>
                </c:pt>
                <c:pt idx="6">
                  <c:v>296</c:v>
                </c:pt>
                <c:pt idx="7">
                  <c:v>245</c:v>
                </c:pt>
                <c:pt idx="8">
                  <c:v>191</c:v>
                </c:pt>
                <c:pt idx="9">
                  <c:v>55</c:v>
                </c:pt>
                <c:pt idx="10">
                  <c:v>99</c:v>
                </c:pt>
                <c:pt idx="11">
                  <c:v>132</c:v>
                </c:pt>
                <c:pt idx="12">
                  <c:v>160</c:v>
                </c:pt>
                <c:pt idx="13">
                  <c:v>195</c:v>
                </c:pt>
                <c:pt idx="14">
                  <c:v>450</c:v>
                </c:pt>
                <c:pt idx="15">
                  <c:v>420</c:v>
                </c:pt>
                <c:pt idx="16">
                  <c:v>328</c:v>
                </c:pt>
                <c:pt idx="17">
                  <c:v>378</c:v>
                </c:pt>
                <c:pt idx="18">
                  <c:v>230</c:v>
                </c:pt>
                <c:pt idx="19">
                  <c:v>278</c:v>
                </c:pt>
                <c:pt idx="20">
                  <c:v>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9-4FE6-99E1-9703A63D013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'51.8 cm'!$N$6:$N$15</c:f>
              <c:numCache>
                <c:formatCode>General</c:formatCode>
                <c:ptCount val="10"/>
              </c:numCache>
            </c:numRef>
          </c:xVal>
          <c:yVal>
            <c:numRef>
              <c:f>'51.8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9-4FE6-99E1-9703A63D013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'51.8 cm'!$N$23:$N$30</c:f>
              <c:numCache>
                <c:formatCode>General</c:formatCode>
                <c:ptCount val="8"/>
              </c:numCache>
            </c:numRef>
          </c:xVal>
          <c:yVal>
            <c:numRef>
              <c:f>'51.8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9-4FE6-99E1-9703A63D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'Fmax(L)'!$C$3:$AK$3</c:f>
              <c:numCache>
                <c:formatCode>General</c:formatCode>
                <c:ptCount val="35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  <c:pt idx="27">
                  <c:v>83</c:v>
                </c:pt>
                <c:pt idx="28">
                  <c:v>132</c:v>
                </c:pt>
                <c:pt idx="29">
                  <c:v>182</c:v>
                </c:pt>
                <c:pt idx="30">
                  <c:v>233</c:v>
                </c:pt>
                <c:pt idx="31">
                  <c:v>281</c:v>
                </c:pt>
                <c:pt idx="32">
                  <c:v>382</c:v>
                </c:pt>
                <c:pt idx="33">
                  <c:v>426</c:v>
                </c:pt>
                <c:pt idx="34">
                  <c:v>521</c:v>
                </c:pt>
              </c:numCache>
            </c:numRef>
          </c:xVal>
          <c:yVal>
            <c:numRef>
              <c:f>'Fmax(L)'!$C$6:$AK$6</c:f>
              <c:numCache>
                <c:formatCode>0.0</c:formatCode>
                <c:ptCount val="35"/>
                <c:pt idx="0">
                  <c:v>447.1</c:v>
                </c:pt>
                <c:pt idx="1">
                  <c:v>447.1</c:v>
                </c:pt>
                <c:pt idx="2">
                  <c:v>472</c:v>
                </c:pt>
                <c:pt idx="3">
                  <c:v>472</c:v>
                </c:pt>
                <c:pt idx="4">
                  <c:v>452.32</c:v>
                </c:pt>
                <c:pt idx="5">
                  <c:v>452.32</c:v>
                </c:pt>
                <c:pt idx="6">
                  <c:v>461.6</c:v>
                </c:pt>
                <c:pt idx="7">
                  <c:v>461.6</c:v>
                </c:pt>
                <c:pt idx="8">
                  <c:v>334.74</c:v>
                </c:pt>
                <c:pt idx="9">
                  <c:v>445</c:v>
                </c:pt>
                <c:pt idx="10">
                  <c:v>460</c:v>
                </c:pt>
                <c:pt idx="11">
                  <c:v>458.6</c:v>
                </c:pt>
                <c:pt idx="12">
                  <c:v>455.83</c:v>
                </c:pt>
                <c:pt idx="13">
                  <c:v>453.14</c:v>
                </c:pt>
                <c:pt idx="14">
                  <c:v>436.4</c:v>
                </c:pt>
                <c:pt idx="15">
                  <c:v>238.2</c:v>
                </c:pt>
                <c:pt idx="16">
                  <c:v>135.32</c:v>
                </c:pt>
                <c:pt idx="17">
                  <c:v>271.48</c:v>
                </c:pt>
                <c:pt idx="18">
                  <c:v>412.3</c:v>
                </c:pt>
                <c:pt idx="19">
                  <c:v>347.18</c:v>
                </c:pt>
                <c:pt idx="20">
                  <c:v>396.17</c:v>
                </c:pt>
                <c:pt idx="21">
                  <c:v>8.3000000000000007</c:v>
                </c:pt>
                <c:pt idx="22">
                  <c:v>341.12416430666099</c:v>
                </c:pt>
                <c:pt idx="23">
                  <c:v>377.89348739776199</c:v>
                </c:pt>
                <c:pt idx="24">
                  <c:v>383.39578312153799</c:v>
                </c:pt>
                <c:pt idx="25">
                  <c:v>419.135752899767</c:v>
                </c:pt>
                <c:pt idx="26">
                  <c:v>406.99895268082798</c:v>
                </c:pt>
                <c:pt idx="27">
                  <c:v>316.95473249424998</c:v>
                </c:pt>
                <c:pt idx="28">
                  <c:v>364.00278054154302</c:v>
                </c:pt>
                <c:pt idx="29">
                  <c:v>386.71906803460001</c:v>
                </c:pt>
                <c:pt idx="30">
                  <c:v>402.07964522021399</c:v>
                </c:pt>
                <c:pt idx="31">
                  <c:v>440.64266191226397</c:v>
                </c:pt>
                <c:pt idx="32">
                  <c:v>465.12895717779401</c:v>
                </c:pt>
                <c:pt idx="33">
                  <c:v>477.69394525331899</c:v>
                </c:pt>
                <c:pt idx="34">
                  <c:v>480.59950865843399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F-4011-A43E-99BCBB87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Strain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4.1962965638469504E-2"/>
                  <c:y val="0.2927223097112861"/>
                </c:manualLayout>
              </c:layout>
              <c:numFmt formatCode="General" sourceLinked="0"/>
            </c:trendlineLbl>
          </c:trendline>
          <c:xVal>
            <c:numRef>
              <c:f>'Fmax(L)'!$C$3:$AK$3</c:f>
              <c:numCache>
                <c:formatCode>General</c:formatCode>
                <c:ptCount val="35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  <c:pt idx="27">
                  <c:v>83</c:v>
                </c:pt>
                <c:pt idx="28">
                  <c:v>132</c:v>
                </c:pt>
                <c:pt idx="29">
                  <c:v>182</c:v>
                </c:pt>
                <c:pt idx="30">
                  <c:v>233</c:v>
                </c:pt>
                <c:pt idx="31">
                  <c:v>281</c:v>
                </c:pt>
                <c:pt idx="32">
                  <c:v>382</c:v>
                </c:pt>
                <c:pt idx="33">
                  <c:v>426</c:v>
                </c:pt>
                <c:pt idx="34">
                  <c:v>521</c:v>
                </c:pt>
              </c:numCache>
            </c:numRef>
          </c:xVal>
          <c:yVal>
            <c:numRef>
              <c:f>'Fmax(L)'!$C$5:$AK$5</c:f>
              <c:numCache>
                <c:formatCode>0.0000</c:formatCode>
                <c:ptCount val="35"/>
                <c:pt idx="0">
                  <c:v>0.17159763313609466</c:v>
                </c:pt>
                <c:pt idx="1">
                  <c:v>0.17261904761904767</c:v>
                </c:pt>
                <c:pt idx="2">
                  <c:v>0.16942675159235665</c:v>
                </c:pt>
                <c:pt idx="3">
                  <c:v>0.17051282051282046</c:v>
                </c:pt>
                <c:pt idx="4">
                  <c:v>0.17746478873239435</c:v>
                </c:pt>
                <c:pt idx="5">
                  <c:v>0.17489421720733422</c:v>
                </c:pt>
                <c:pt idx="6">
                  <c:v>0.18388791593695275</c:v>
                </c:pt>
                <c:pt idx="7">
                  <c:v>0.18213660245183882</c:v>
                </c:pt>
                <c:pt idx="8">
                  <c:v>0.160714285714286</c:v>
                </c:pt>
                <c:pt idx="9">
                  <c:v>0.16626506024096388</c:v>
                </c:pt>
                <c:pt idx="10">
                  <c:v>0.15824175824175823</c:v>
                </c:pt>
                <c:pt idx="11">
                  <c:v>0.18775510204081636</c:v>
                </c:pt>
                <c:pt idx="12">
                  <c:v>0.16602316602316602</c:v>
                </c:pt>
                <c:pt idx="13">
                  <c:v>0.17422867513611617</c:v>
                </c:pt>
                <c:pt idx="14">
                  <c:v>0.17174515235457066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0.15942028985507251</c:v>
                </c:pt>
                <c:pt idx="18">
                  <c:v>0.1709090909090909</c:v>
                </c:pt>
                <c:pt idx="19">
                  <c:v>0.15231788079470199</c:v>
                </c:pt>
                <c:pt idx="20">
                  <c:v>0.16580310880829019</c:v>
                </c:pt>
                <c:pt idx="21">
                  <c:v>9.9999999999999978E-2</c:v>
                </c:pt>
                <c:pt idx="22">
                  <c:v>0.16666666666666663</c:v>
                </c:pt>
                <c:pt idx="23">
                  <c:v>0.15909090909090906</c:v>
                </c:pt>
                <c:pt idx="24">
                  <c:v>0.16153846153846152</c:v>
                </c:pt>
                <c:pt idx="25">
                  <c:v>0.16370106761565839</c:v>
                </c:pt>
                <c:pt idx="26">
                  <c:v>0.14590747330960852</c:v>
                </c:pt>
                <c:pt idx="27">
                  <c:v>0.15662650602409633</c:v>
                </c:pt>
                <c:pt idx="28">
                  <c:v>0.15909090909090906</c:v>
                </c:pt>
                <c:pt idx="29">
                  <c:v>0.1648351648351648</c:v>
                </c:pt>
                <c:pt idx="30">
                  <c:v>0.1716738197424893</c:v>
                </c:pt>
                <c:pt idx="31">
                  <c:v>0.17437722419928825</c:v>
                </c:pt>
                <c:pt idx="32">
                  <c:v>0.17801047120418845</c:v>
                </c:pt>
                <c:pt idx="33">
                  <c:v>0.176056338028169</c:v>
                </c:pt>
                <c:pt idx="34">
                  <c:v>0.1612284069097889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64-4248-952F-67D29602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8</xdr:row>
      <xdr:rowOff>119062</xdr:rowOff>
    </xdr:from>
    <xdr:to>
      <xdr:col>19</xdr:col>
      <xdr:colOff>257175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176212</xdr:rowOff>
    </xdr:from>
    <xdr:to>
      <xdr:col>19</xdr:col>
      <xdr:colOff>228600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C00CA-6616-41F5-A4BF-4F315A7F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11</xdr:row>
      <xdr:rowOff>71437</xdr:rowOff>
    </xdr:from>
    <xdr:to>
      <xdr:col>16</xdr:col>
      <xdr:colOff>66675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073EC-4C02-4769-B522-FFE9F4DD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933450</xdr:colOff>
      <xdr:row>13</xdr:row>
      <xdr:rowOff>42862</xdr:rowOff>
    </xdr:from>
    <xdr:to>
      <xdr:col>15</xdr:col>
      <xdr:colOff>152400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4C20-A07E-4106-867B-61FF8A3C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13</xdr:row>
      <xdr:rowOff>38100</xdr:rowOff>
    </xdr:from>
    <xdr:to>
      <xdr:col>22</xdr:col>
      <xdr:colOff>114300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22313-FB81-4CF4-B1C5-33334D53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14"/>
  <sheetViews>
    <sheetView workbookViewId="0">
      <selection activeCell="I6" sqref="I6"/>
    </sheetView>
  </sheetViews>
  <sheetFormatPr defaultRowHeight="15" x14ac:dyDescent="0.25"/>
  <cols>
    <col min="1" max="1" width="17" customWidth="1"/>
  </cols>
  <sheetData>
    <row r="1" spans="1:17" ht="30" x14ac:dyDescent="0.25">
      <c r="A1" s="1" t="s">
        <v>5</v>
      </c>
      <c r="B1">
        <v>112</v>
      </c>
      <c r="D1" t="s">
        <v>37</v>
      </c>
      <c r="E1" t="s">
        <v>38</v>
      </c>
    </row>
    <row r="2" spans="1:17" ht="30" x14ac:dyDescent="0.25">
      <c r="A2" s="1" t="s">
        <v>6</v>
      </c>
      <c r="B2">
        <v>94</v>
      </c>
    </row>
    <row r="3" spans="1:17" x14ac:dyDescent="0.25">
      <c r="A3" s="1" t="s">
        <v>8</v>
      </c>
      <c r="B3">
        <f>1-B2/B1</f>
        <v>0.1607142857142857</v>
      </c>
    </row>
    <row r="5" spans="1:17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25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25">
      <c r="A7">
        <v>107</v>
      </c>
      <c r="B7">
        <v>56.8</v>
      </c>
      <c r="C7">
        <f t="shared" ref="C7:C10" si="0">B7* 4.4482216</f>
        <v>252.65898687999999</v>
      </c>
      <c r="D7">
        <v>620</v>
      </c>
      <c r="E7">
        <f>1-A7/$B$1</f>
        <v>4.4642857142857095E-2</v>
      </c>
      <c r="F7">
        <f t="shared" ref="F7:F10" si="1">E7/$B$3</f>
        <v>0.27777777777777751</v>
      </c>
    </row>
    <row r="8" spans="1:17" x14ac:dyDescent="0.25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0" si="2">1-A8/$B$1</f>
        <v>8.9285714285714302E-2</v>
      </c>
      <c r="F8">
        <f>E8/$B$3</f>
        <v>0.55555555555555569</v>
      </c>
    </row>
    <row r="9" spans="1:17" x14ac:dyDescent="0.25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25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2" spans="1:17" x14ac:dyDescent="0.25">
      <c r="P12" t="s">
        <v>9</v>
      </c>
      <c r="Q12" t="s">
        <v>10</v>
      </c>
    </row>
    <row r="13" spans="1:17" x14ac:dyDescent="0.25">
      <c r="P13">
        <v>111</v>
      </c>
      <c r="Q13">
        <v>325</v>
      </c>
    </row>
    <row r="14" spans="1:17" x14ac:dyDescent="0.25">
      <c r="P14">
        <v>415</v>
      </c>
      <c r="Q14">
        <v>445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30"/>
  <sheetViews>
    <sheetView topLeftCell="A4" workbookViewId="0">
      <selection activeCell="E14" sqref="E14"/>
    </sheetView>
  </sheetViews>
  <sheetFormatPr defaultRowHeight="15" x14ac:dyDescent="0.25"/>
  <cols>
    <col min="1" max="1" width="17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21" ht="45" x14ac:dyDescent="0.25">
      <c r="A1" s="1" t="s">
        <v>5</v>
      </c>
      <c r="B1">
        <v>415</v>
      </c>
      <c r="D1" t="s">
        <v>37</v>
      </c>
      <c r="E1" t="s">
        <v>39</v>
      </c>
      <c r="I1" s="1" t="s">
        <v>5</v>
      </c>
      <c r="J1">
        <v>415</v>
      </c>
      <c r="M1" s="1" t="s">
        <v>11</v>
      </c>
      <c r="N1">
        <v>885</v>
      </c>
    </row>
    <row r="2" spans="1:21" ht="45" x14ac:dyDescent="0.25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25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25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25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25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25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25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25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25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25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25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25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25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45" x14ac:dyDescent="0.25">
      <c r="I18" s="1" t="s">
        <v>5</v>
      </c>
      <c r="J18">
        <v>416</v>
      </c>
      <c r="M18" s="1" t="s">
        <v>11</v>
      </c>
      <c r="N18">
        <v>825</v>
      </c>
    </row>
    <row r="19" spans="9:17" ht="45" x14ac:dyDescent="0.25">
      <c r="I19" s="1" t="s">
        <v>6</v>
      </c>
      <c r="J19">
        <v>340</v>
      </c>
      <c r="M19" s="1" t="s">
        <v>12</v>
      </c>
      <c r="N19">
        <v>102</v>
      </c>
    </row>
    <row r="20" spans="9:17" x14ac:dyDescent="0.25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30" x14ac:dyDescent="0.25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25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25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25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25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25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25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25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25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24"/>
  <sheetViews>
    <sheetView topLeftCell="B2" workbookViewId="0">
      <selection activeCell="C6" sqref="C6:F22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455</v>
      </c>
      <c r="D1" t="s">
        <v>37</v>
      </c>
      <c r="E1" t="s">
        <v>38</v>
      </c>
      <c r="I1" s="1"/>
      <c r="M1" s="1"/>
    </row>
    <row r="2" spans="1:13" ht="30" x14ac:dyDescent="0.25">
      <c r="A2" s="1" t="s">
        <v>6</v>
      </c>
      <c r="B2">
        <v>383</v>
      </c>
      <c r="I2" s="1"/>
      <c r="M2" s="1"/>
    </row>
    <row r="3" spans="1:13" x14ac:dyDescent="0.25">
      <c r="A3" s="1" t="s">
        <v>8</v>
      </c>
      <c r="B3">
        <f>1-B2/B1</f>
        <v>0.15824175824175823</v>
      </c>
      <c r="I3" s="1"/>
      <c r="M3" s="2"/>
    </row>
    <row r="5" spans="1:13" s="1" customFormat="1" ht="45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380</v>
      </c>
      <c r="C6">
        <v>26</v>
      </c>
      <c r="D6">
        <v>620</v>
      </c>
      <c r="E6">
        <f>1-A6/$B$1</f>
        <v>0.1648351648351648</v>
      </c>
      <c r="F6">
        <f>E6/$B$3</f>
        <v>1.0416666666666665</v>
      </c>
    </row>
    <row r="7" spans="1:13" x14ac:dyDescent="0.25">
      <c r="A7">
        <v>386</v>
      </c>
      <c r="C7">
        <v>61</v>
      </c>
      <c r="D7">
        <v>620</v>
      </c>
      <c r="E7">
        <f t="shared" ref="E7:E22" si="0">1-A7/$B$1</f>
        <v>0.15164835164835166</v>
      </c>
      <c r="F7">
        <f t="shared" ref="F7:F22" si="1">E7/$B$3</f>
        <v>0.95833333333333348</v>
      </c>
    </row>
    <row r="8" spans="1:13" x14ac:dyDescent="0.25">
      <c r="A8">
        <v>409</v>
      </c>
      <c r="C8">
        <v>150</v>
      </c>
      <c r="D8">
        <v>620</v>
      </c>
      <c r="E8">
        <f t="shared" si="0"/>
        <v>0.10109890109890107</v>
      </c>
      <c r="F8">
        <f t="shared" si="1"/>
        <v>0.63888888888888873</v>
      </c>
    </row>
    <row r="9" spans="1:13" x14ac:dyDescent="0.25">
      <c r="A9">
        <v>391.5</v>
      </c>
      <c r="C9">
        <v>96</v>
      </c>
      <c r="D9">
        <v>620</v>
      </c>
      <c r="E9">
        <f t="shared" si="0"/>
        <v>0.13956043956043951</v>
      </c>
      <c r="F9">
        <f t="shared" si="1"/>
        <v>0.8819444444444442</v>
      </c>
    </row>
    <row r="10" spans="1:13" x14ac:dyDescent="0.25">
      <c r="A10">
        <v>394</v>
      </c>
      <c r="C10">
        <v>100</v>
      </c>
      <c r="D10">
        <v>620</v>
      </c>
      <c r="E10">
        <f t="shared" si="0"/>
        <v>0.13406593406593403</v>
      </c>
      <c r="F10">
        <f t="shared" si="1"/>
        <v>0.8472222222222221</v>
      </c>
    </row>
    <row r="11" spans="1:13" x14ac:dyDescent="0.25">
      <c r="A11">
        <v>396</v>
      </c>
      <c r="C11">
        <v>119</v>
      </c>
      <c r="D11">
        <v>620</v>
      </c>
      <c r="E11">
        <f t="shared" si="0"/>
        <v>0.12967032967032965</v>
      </c>
      <c r="F11">
        <f t="shared" si="1"/>
        <v>0.81944444444444442</v>
      </c>
    </row>
    <row r="12" spans="1:13" x14ac:dyDescent="0.25">
      <c r="A12">
        <v>405</v>
      </c>
      <c r="C12">
        <v>158</v>
      </c>
      <c r="D12">
        <v>620</v>
      </c>
      <c r="E12">
        <f t="shared" si="0"/>
        <v>0.10989010989010994</v>
      </c>
      <c r="F12">
        <f t="shared" si="1"/>
        <v>0.69444444444444486</v>
      </c>
    </row>
    <row r="13" spans="1:13" x14ac:dyDescent="0.25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8.3516483516483553E-2</v>
      </c>
      <c r="F13">
        <f t="shared" si="1"/>
        <v>0.52777777777777801</v>
      </c>
      <c r="G13">
        <v>665</v>
      </c>
      <c r="H13" t="s">
        <v>22</v>
      </c>
    </row>
    <row r="14" spans="1:13" x14ac:dyDescent="0.25">
      <c r="A14">
        <v>427</v>
      </c>
      <c r="B14">
        <v>58.9</v>
      </c>
      <c r="C14">
        <f t="shared" ref="C14:C22" si="2">B14*4.4482216</f>
        <v>262.00025224000001</v>
      </c>
      <c r="D14">
        <v>620</v>
      </c>
      <c r="E14">
        <f t="shared" si="0"/>
        <v>6.1538461538461542E-2</v>
      </c>
      <c r="F14">
        <f t="shared" si="1"/>
        <v>0.38888888888888895</v>
      </c>
      <c r="G14">
        <v>676</v>
      </c>
    </row>
    <row r="15" spans="1:13" x14ac:dyDescent="0.25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3.7362637362637341E-2</v>
      </c>
      <c r="F15">
        <f t="shared" si="1"/>
        <v>0.23611111111111099</v>
      </c>
      <c r="G15">
        <v>686</v>
      </c>
    </row>
    <row r="16" spans="1:13" x14ac:dyDescent="0.25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2.1978021978022011E-2</v>
      </c>
      <c r="F16">
        <f t="shared" si="1"/>
        <v>0.13888888888888912</v>
      </c>
      <c r="G16">
        <v>695</v>
      </c>
    </row>
    <row r="17" spans="1:17" x14ac:dyDescent="0.25">
      <c r="A17">
        <v>452</v>
      </c>
      <c r="B17">
        <v>98</v>
      </c>
      <c r="C17">
        <f t="shared" si="2"/>
        <v>435.92571680000003</v>
      </c>
      <c r="D17">
        <v>620</v>
      </c>
      <c r="E17">
        <f t="shared" si="0"/>
        <v>6.59340659340657E-3</v>
      </c>
      <c r="F17">
        <f t="shared" si="1"/>
        <v>4.1666666666666519E-2</v>
      </c>
      <c r="G17">
        <v>702</v>
      </c>
    </row>
    <row r="18" spans="1:17" x14ac:dyDescent="0.25">
      <c r="A18">
        <v>450</v>
      </c>
      <c r="B18">
        <v>91</v>
      </c>
      <c r="C18">
        <f t="shared" si="2"/>
        <v>404.78816560000001</v>
      </c>
      <c r="D18">
        <v>620</v>
      </c>
      <c r="E18">
        <f t="shared" si="0"/>
        <v>1.098901098901095E-2</v>
      </c>
      <c r="F18">
        <f t="shared" si="1"/>
        <v>6.9444444444444198E-2</v>
      </c>
      <c r="G18">
        <v>700</v>
      </c>
      <c r="I18" s="1"/>
      <c r="M18" s="1"/>
    </row>
    <row r="19" spans="1:17" x14ac:dyDescent="0.25">
      <c r="A19">
        <v>451</v>
      </c>
      <c r="B19">
        <v>91.8</v>
      </c>
      <c r="C19">
        <f t="shared" si="2"/>
        <v>408.34674288000002</v>
      </c>
      <c r="D19">
        <v>620</v>
      </c>
      <c r="E19">
        <f t="shared" si="0"/>
        <v>8.79120879120876E-3</v>
      </c>
      <c r="F19">
        <f t="shared" si="1"/>
        <v>5.5555555555555358E-2</v>
      </c>
      <c r="G19">
        <v>700</v>
      </c>
      <c r="I19" s="1"/>
      <c r="M19" s="1"/>
    </row>
    <row r="20" spans="1:17" x14ac:dyDescent="0.25">
      <c r="A20">
        <v>445</v>
      </c>
      <c r="B20">
        <v>75.400000000000006</v>
      </c>
      <c r="C20">
        <f t="shared" si="2"/>
        <v>335.39590864000002</v>
      </c>
      <c r="D20">
        <v>620</v>
      </c>
      <c r="E20">
        <f t="shared" si="0"/>
        <v>2.1978021978022011E-2</v>
      </c>
      <c r="F20">
        <f t="shared" si="1"/>
        <v>0.13888888888888912</v>
      </c>
      <c r="G20">
        <v>692</v>
      </c>
    </row>
    <row r="21" spans="1:17" x14ac:dyDescent="0.25">
      <c r="A21">
        <v>434</v>
      </c>
      <c r="B21">
        <v>58</v>
      </c>
      <c r="C21">
        <f t="shared" si="2"/>
        <v>257.9968528</v>
      </c>
      <c r="D21">
        <v>620</v>
      </c>
      <c r="E21">
        <f t="shared" si="0"/>
        <v>4.6153846153846101E-2</v>
      </c>
      <c r="F21">
        <f t="shared" si="1"/>
        <v>0.29166666666666635</v>
      </c>
      <c r="G21">
        <v>681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>
        <v>421</v>
      </c>
      <c r="B22">
        <v>45.7</v>
      </c>
      <c r="C22">
        <f t="shared" si="2"/>
        <v>203.28372712000001</v>
      </c>
      <c r="D22">
        <v>620</v>
      </c>
      <c r="E22">
        <f t="shared" si="0"/>
        <v>7.4725274725274682E-2</v>
      </c>
      <c r="F22">
        <f t="shared" si="1"/>
        <v>0.47222222222222199</v>
      </c>
      <c r="G22">
        <v>670</v>
      </c>
    </row>
    <row r="24" spans="1:17" x14ac:dyDescent="0.25">
      <c r="I24">
        <f>504.4283-14.6*4.41</f>
        <v>440.04229999999995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C6E6-059B-43BE-A924-BB7C80CB41D4}">
  <dimension ref="A1:Q26"/>
  <sheetViews>
    <sheetView workbookViewId="0">
      <selection activeCell="D30" sqref="D30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490</v>
      </c>
      <c r="D1" t="s">
        <v>37</v>
      </c>
      <c r="E1" t="s">
        <v>38</v>
      </c>
      <c r="I1" s="1"/>
      <c r="M1" s="1"/>
    </row>
    <row r="2" spans="1:13" ht="30" x14ac:dyDescent="0.25">
      <c r="A2" s="1" t="s">
        <v>6</v>
      </c>
      <c r="B2">
        <v>398</v>
      </c>
      <c r="I2" s="1"/>
      <c r="M2" s="1"/>
    </row>
    <row r="3" spans="1:13" x14ac:dyDescent="0.25">
      <c r="A3" s="1" t="s">
        <v>8</v>
      </c>
      <c r="B3">
        <f>1-B2/B1</f>
        <v>0.18775510204081636</v>
      </c>
      <c r="I3" s="1"/>
      <c r="M3" s="2"/>
    </row>
    <row r="5" spans="1:13" s="1" customFormat="1" ht="45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405</v>
      </c>
      <c r="C6">
        <v>12</v>
      </c>
      <c r="D6">
        <v>618</v>
      </c>
      <c r="E6">
        <f t="shared" ref="E6:E26" si="0">1-A6/$B$1</f>
        <v>0.17346938775510201</v>
      </c>
      <c r="F6">
        <f t="shared" ref="F6:F26" si="1">E6/$B$3</f>
        <v>0.92391304347826053</v>
      </c>
      <c r="G6">
        <v>652</v>
      </c>
    </row>
    <row r="7" spans="1:13" x14ac:dyDescent="0.25">
      <c r="A7">
        <v>404</v>
      </c>
      <c r="C7">
        <v>1.1100000000000001</v>
      </c>
      <c r="D7">
        <v>618</v>
      </c>
      <c r="E7">
        <f t="shared" si="0"/>
        <v>0.17551020408163265</v>
      </c>
      <c r="F7">
        <f t="shared" si="1"/>
        <v>0.934782608695652</v>
      </c>
      <c r="G7" t="s">
        <v>23</v>
      </c>
    </row>
    <row r="8" spans="1:13" x14ac:dyDescent="0.25">
      <c r="A8">
        <v>491</v>
      </c>
      <c r="C8">
        <v>464</v>
      </c>
      <c r="D8">
        <v>620</v>
      </c>
      <c r="E8">
        <f t="shared" si="0"/>
        <v>-2.0408163265306367E-3</v>
      </c>
      <c r="F8">
        <f t="shared" si="1"/>
        <v>-1.0869565217391432E-2</v>
      </c>
    </row>
    <row r="9" spans="1:13" x14ac:dyDescent="0.25">
      <c r="A9">
        <v>486</v>
      </c>
      <c r="C9">
        <f>433</f>
        <v>433</v>
      </c>
      <c r="D9">
        <v>616</v>
      </c>
      <c r="E9">
        <f t="shared" si="0"/>
        <v>8.1632653061224358E-3</v>
      </c>
      <c r="F9">
        <f t="shared" si="1"/>
        <v>4.347826086956514E-2</v>
      </c>
      <c r="G9">
        <v>737</v>
      </c>
      <c r="H9" t="s">
        <v>43</v>
      </c>
    </row>
    <row r="10" spans="1:13" x14ac:dyDescent="0.25">
      <c r="A10">
        <v>475</v>
      </c>
      <c r="C10">
        <f>320</f>
        <v>320</v>
      </c>
      <c r="D10">
        <v>618</v>
      </c>
      <c r="E10">
        <f t="shared" si="0"/>
        <v>3.0612244897959218E-2</v>
      </c>
      <c r="F10">
        <f t="shared" si="1"/>
        <v>0.16304347826086971</v>
      </c>
      <c r="G10">
        <v>724</v>
      </c>
      <c r="H10" t="s">
        <v>44</v>
      </c>
    </row>
    <row r="11" spans="1:13" x14ac:dyDescent="0.25">
      <c r="A11">
        <v>479</v>
      </c>
      <c r="C11">
        <v>356</v>
      </c>
      <c r="D11">
        <v>620</v>
      </c>
      <c r="E11">
        <f t="shared" si="0"/>
        <v>2.2448979591836782E-2</v>
      </c>
      <c r="F11">
        <f t="shared" si="1"/>
        <v>0.11956521739130457</v>
      </c>
      <c r="G11">
        <v>729</v>
      </c>
    </row>
    <row r="12" spans="1:13" x14ac:dyDescent="0.25">
      <c r="A12">
        <v>471</v>
      </c>
      <c r="C12">
        <v>300</v>
      </c>
      <c r="D12">
        <v>618</v>
      </c>
      <c r="E12">
        <f t="shared" si="0"/>
        <v>3.8775510204081653E-2</v>
      </c>
      <c r="F12">
        <f t="shared" si="1"/>
        <v>0.20652173913043487</v>
      </c>
      <c r="G12">
        <v>721</v>
      </c>
    </row>
    <row r="13" spans="1:13" x14ac:dyDescent="0.25">
      <c r="A13">
        <v>466</v>
      </c>
      <c r="C13">
        <v>268</v>
      </c>
      <c r="D13">
        <v>617</v>
      </c>
      <c r="E13">
        <f t="shared" si="0"/>
        <v>4.8979591836734726E-2</v>
      </c>
      <c r="F13">
        <f t="shared" si="1"/>
        <v>0.26086956521739141</v>
      </c>
      <c r="G13">
        <v>716</v>
      </c>
    </row>
    <row r="14" spans="1:13" x14ac:dyDescent="0.25">
      <c r="A14">
        <v>460</v>
      </c>
      <c r="C14">
        <v>241</v>
      </c>
      <c r="D14">
        <v>617</v>
      </c>
      <c r="E14">
        <f t="shared" si="0"/>
        <v>6.1224489795918324E-2</v>
      </c>
      <c r="F14">
        <f t="shared" si="1"/>
        <v>0.32608695652173886</v>
      </c>
      <c r="G14">
        <v>710</v>
      </c>
    </row>
    <row r="15" spans="1:13" x14ac:dyDescent="0.25">
      <c r="A15">
        <v>456</v>
      </c>
      <c r="C15">
        <v>215</v>
      </c>
      <c r="D15">
        <v>617</v>
      </c>
      <c r="E15">
        <f t="shared" si="0"/>
        <v>6.9387755102040871E-2</v>
      </c>
      <c r="F15">
        <f t="shared" si="1"/>
        <v>0.3695652173913046</v>
      </c>
      <c r="G15">
        <v>704</v>
      </c>
    </row>
    <row r="16" spans="1:13" x14ac:dyDescent="0.25">
      <c r="A16">
        <v>450</v>
      </c>
      <c r="C16">
        <v>194</v>
      </c>
      <c r="D16">
        <v>617</v>
      </c>
      <c r="E16">
        <f t="shared" si="0"/>
        <v>8.1632653061224469E-2</v>
      </c>
      <c r="F16">
        <f t="shared" si="1"/>
        <v>0.434782608695652</v>
      </c>
      <c r="G16">
        <v>699</v>
      </c>
    </row>
    <row r="17" spans="1:17" x14ac:dyDescent="0.25">
      <c r="A17">
        <v>443</v>
      </c>
      <c r="C17">
        <v>165</v>
      </c>
      <c r="D17">
        <v>617</v>
      </c>
      <c r="E17">
        <f t="shared" si="0"/>
        <v>9.5918367346938815E-2</v>
      </c>
      <c r="F17">
        <f t="shared" si="1"/>
        <v>0.51086956521739146</v>
      </c>
      <c r="G17">
        <v>692</v>
      </c>
    </row>
    <row r="18" spans="1:17" x14ac:dyDescent="0.25">
      <c r="A18">
        <v>438</v>
      </c>
      <c r="C18">
        <v>144</v>
      </c>
      <c r="D18">
        <v>617</v>
      </c>
      <c r="E18">
        <f t="shared" si="0"/>
        <v>0.10612244897959189</v>
      </c>
      <c r="F18">
        <f t="shared" si="1"/>
        <v>0.565217391304348</v>
      </c>
      <c r="G18">
        <v>685</v>
      </c>
      <c r="I18" s="1"/>
      <c r="M18" s="1"/>
    </row>
    <row r="19" spans="1:17" x14ac:dyDescent="0.25">
      <c r="A19">
        <v>427</v>
      </c>
      <c r="C19">
        <v>107</v>
      </c>
      <c r="D19">
        <v>617</v>
      </c>
      <c r="E19">
        <f t="shared" si="0"/>
        <v>0.12857142857142856</v>
      </c>
      <c r="F19">
        <f t="shared" si="1"/>
        <v>0.684782608695652</v>
      </c>
      <c r="G19">
        <v>675</v>
      </c>
      <c r="I19" s="1"/>
      <c r="M19" s="1"/>
    </row>
    <row r="20" spans="1:17" x14ac:dyDescent="0.25">
      <c r="A20">
        <v>425</v>
      </c>
      <c r="C20">
        <v>97</v>
      </c>
      <c r="D20">
        <v>617</v>
      </c>
      <c r="E20">
        <f t="shared" si="0"/>
        <v>0.13265306122448983</v>
      </c>
      <c r="F20">
        <f t="shared" si="1"/>
        <v>0.70652173913043481</v>
      </c>
      <c r="G20">
        <v>670</v>
      </c>
      <c r="I20" s="1"/>
      <c r="M20" s="2"/>
    </row>
    <row r="21" spans="1:17" x14ac:dyDescent="0.25">
      <c r="A21">
        <v>418</v>
      </c>
      <c r="C21">
        <v>75</v>
      </c>
      <c r="D21">
        <v>617</v>
      </c>
      <c r="E21">
        <f t="shared" si="0"/>
        <v>0.14693877551020407</v>
      </c>
      <c r="F21">
        <f t="shared" si="1"/>
        <v>0.78260869565217372</v>
      </c>
      <c r="G21">
        <v>666</v>
      </c>
    </row>
    <row r="22" spans="1:17" x14ac:dyDescent="0.25">
      <c r="A22">
        <v>413</v>
      </c>
      <c r="C22">
        <v>58</v>
      </c>
      <c r="D22">
        <v>617</v>
      </c>
      <c r="E22">
        <f t="shared" si="0"/>
        <v>0.15714285714285714</v>
      </c>
      <c r="F22">
        <f t="shared" si="1"/>
        <v>0.83695652173913027</v>
      </c>
      <c r="G22">
        <v>661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>
        <v>409</v>
      </c>
      <c r="C23">
        <v>45</v>
      </c>
      <c r="D23">
        <v>617</v>
      </c>
      <c r="E23">
        <f t="shared" si="0"/>
        <v>0.16530612244897958</v>
      </c>
      <c r="F23">
        <f t="shared" si="1"/>
        <v>0.88043478260869545</v>
      </c>
      <c r="G23">
        <v>656</v>
      </c>
    </row>
    <row r="24" spans="1:17" x14ac:dyDescent="0.25">
      <c r="A24">
        <v>403</v>
      </c>
      <c r="C24">
        <v>20</v>
      </c>
      <c r="D24">
        <v>617</v>
      </c>
      <c r="E24">
        <f t="shared" si="0"/>
        <v>0.17755102040816328</v>
      </c>
      <c r="F24">
        <f t="shared" si="1"/>
        <v>0.94565217391304346</v>
      </c>
      <c r="G24">
        <v>651</v>
      </c>
    </row>
    <row r="25" spans="1:17" x14ac:dyDescent="0.25">
      <c r="A25">
        <v>399</v>
      </c>
      <c r="C25">
        <v>2.29</v>
      </c>
      <c r="D25">
        <v>617</v>
      </c>
      <c r="E25">
        <f t="shared" si="0"/>
        <v>0.18571428571428572</v>
      </c>
      <c r="F25">
        <f t="shared" si="1"/>
        <v>0.98913043478260854</v>
      </c>
      <c r="G25">
        <v>646</v>
      </c>
    </row>
    <row r="26" spans="1:17" x14ac:dyDescent="0.25">
      <c r="A26">
        <v>398</v>
      </c>
      <c r="C26">
        <v>0</v>
      </c>
      <c r="E26">
        <f t="shared" si="0"/>
        <v>0.18775510204081636</v>
      </c>
      <c r="F26">
        <f t="shared" si="1"/>
        <v>1</v>
      </c>
      <c r="H26" t="s">
        <v>24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FFE4-73AB-4B28-8B60-9C656B1F81F0}">
  <dimension ref="A1:Q30"/>
  <sheetViews>
    <sheetView workbookViewId="0">
      <selection activeCell="C6" sqref="C6:F26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518</v>
      </c>
      <c r="D1" t="s">
        <v>37</v>
      </c>
      <c r="E1" t="s">
        <v>39</v>
      </c>
      <c r="I1" s="1"/>
      <c r="M1" s="1"/>
    </row>
    <row r="2" spans="1:13" ht="30" x14ac:dyDescent="0.25">
      <c r="A2" s="1" t="s">
        <v>6</v>
      </c>
      <c r="B2">
        <v>432</v>
      </c>
      <c r="I2" s="1"/>
      <c r="M2" s="1"/>
    </row>
    <row r="3" spans="1:13" x14ac:dyDescent="0.25">
      <c r="A3" s="1" t="s">
        <v>8</v>
      </c>
      <c r="B3">
        <f>1-B2/B1</f>
        <v>0.16602316602316602</v>
      </c>
      <c r="I3" s="1"/>
      <c r="M3" s="2"/>
    </row>
    <row r="5" spans="1:13" s="1" customFormat="1" ht="45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432</v>
      </c>
      <c r="C6">
        <v>0</v>
      </c>
      <c r="D6">
        <v>619</v>
      </c>
      <c r="E6">
        <f t="shared" ref="E6:E26" si="0">1-A6/$B$1</f>
        <v>0.16602316602316602</v>
      </c>
      <c r="F6">
        <f t="shared" ref="F6:F26" si="1">E6/$B$3</f>
        <v>1</v>
      </c>
      <c r="H6" t="s">
        <v>24</v>
      </c>
    </row>
    <row r="7" spans="1:13" x14ac:dyDescent="0.25">
      <c r="A7">
        <v>431</v>
      </c>
      <c r="C7">
        <v>6</v>
      </c>
      <c r="D7">
        <v>618</v>
      </c>
      <c r="E7">
        <f t="shared" si="0"/>
        <v>0.16795366795366795</v>
      </c>
      <c r="F7">
        <f t="shared" si="1"/>
        <v>1.0116279069767442</v>
      </c>
      <c r="G7">
        <v>669</v>
      </c>
    </row>
    <row r="8" spans="1:13" x14ac:dyDescent="0.25">
      <c r="A8">
        <v>429</v>
      </c>
      <c r="C8">
        <v>-5.3</v>
      </c>
      <c r="D8">
        <v>618</v>
      </c>
      <c r="E8">
        <f t="shared" si="0"/>
        <v>0.1718146718146718</v>
      </c>
      <c r="F8">
        <f t="shared" si="1"/>
        <v>1.0348837209302324</v>
      </c>
      <c r="G8">
        <v>663</v>
      </c>
      <c r="H8" t="s">
        <v>25</v>
      </c>
    </row>
    <row r="9" spans="1:13" x14ac:dyDescent="0.25">
      <c r="A9">
        <v>440</v>
      </c>
      <c r="C9">
        <v>60</v>
      </c>
      <c r="D9">
        <v>616</v>
      </c>
      <c r="E9">
        <f t="shared" si="0"/>
        <v>0.15057915057915061</v>
      </c>
      <c r="F9">
        <f t="shared" si="1"/>
        <v>0.90697674418604668</v>
      </c>
      <c r="G9">
        <v>677</v>
      </c>
    </row>
    <row r="10" spans="1:13" x14ac:dyDescent="0.25">
      <c r="A10">
        <v>515</v>
      </c>
      <c r="C10">
        <v>427.6</v>
      </c>
      <c r="D10">
        <v>615</v>
      </c>
      <c r="E10">
        <f t="shared" si="0"/>
        <v>5.7915057915057799E-3</v>
      </c>
      <c r="F10">
        <f t="shared" si="1"/>
        <v>3.4883720930232488E-2</v>
      </c>
      <c r="G10">
        <v>755</v>
      </c>
      <c r="H10" t="s">
        <v>42</v>
      </c>
    </row>
    <row r="11" spans="1:13" x14ac:dyDescent="0.25">
      <c r="A11">
        <v>506</v>
      </c>
      <c r="C11">
        <v>347</v>
      </c>
      <c r="D11">
        <v>616.79999999999995</v>
      </c>
      <c r="E11">
        <f t="shared" si="0"/>
        <v>2.316602316602312E-2</v>
      </c>
      <c r="F11">
        <f t="shared" si="1"/>
        <v>0.13953488372092995</v>
      </c>
      <c r="G11">
        <v>746</v>
      </c>
    </row>
    <row r="12" spans="1:13" x14ac:dyDescent="0.25">
      <c r="A12">
        <v>498</v>
      </c>
      <c r="C12">
        <v>296</v>
      </c>
      <c r="D12">
        <v>618</v>
      </c>
      <c r="E12">
        <f t="shared" si="0"/>
        <v>3.8610038610038644E-2</v>
      </c>
      <c r="F12">
        <f t="shared" si="1"/>
        <v>0.23255813953488391</v>
      </c>
      <c r="G12">
        <v>737</v>
      </c>
    </row>
    <row r="13" spans="1:13" x14ac:dyDescent="0.25">
      <c r="A13">
        <v>489</v>
      </c>
      <c r="C13">
        <v>245</v>
      </c>
      <c r="D13">
        <v>617</v>
      </c>
      <c r="E13">
        <f t="shared" si="0"/>
        <v>5.5984555984555984E-2</v>
      </c>
      <c r="F13">
        <f t="shared" si="1"/>
        <v>0.33720930232558138</v>
      </c>
      <c r="G13">
        <v>729</v>
      </c>
    </row>
    <row r="14" spans="1:13" x14ac:dyDescent="0.25">
      <c r="A14">
        <v>477</v>
      </c>
      <c r="C14">
        <v>191</v>
      </c>
      <c r="D14">
        <v>617</v>
      </c>
      <c r="E14">
        <f t="shared" si="0"/>
        <v>7.9150579150579103E-2</v>
      </c>
      <c r="F14">
        <f t="shared" si="1"/>
        <v>0.47674418604651136</v>
      </c>
      <c r="G14">
        <v>715</v>
      </c>
    </row>
    <row r="15" spans="1:13" x14ac:dyDescent="0.25">
      <c r="A15">
        <v>439</v>
      </c>
      <c r="C15">
        <v>55</v>
      </c>
      <c r="D15">
        <v>617</v>
      </c>
      <c r="E15">
        <f t="shared" si="0"/>
        <v>0.15250965250965254</v>
      </c>
      <c r="F15">
        <f t="shared" si="1"/>
        <v>0.91860465116279089</v>
      </c>
      <c r="G15">
        <v>675</v>
      </c>
    </row>
    <row r="16" spans="1:13" x14ac:dyDescent="0.25">
      <c r="A16">
        <v>448</v>
      </c>
      <c r="C16">
        <v>99</v>
      </c>
      <c r="D16">
        <v>617</v>
      </c>
      <c r="E16">
        <f t="shared" si="0"/>
        <v>0.13513513513513509</v>
      </c>
      <c r="F16">
        <f t="shared" si="1"/>
        <v>0.81395348837209269</v>
      </c>
      <c r="G16">
        <v>687</v>
      </c>
    </row>
    <row r="17" spans="1:17" x14ac:dyDescent="0.25">
      <c r="A17">
        <v>458</v>
      </c>
      <c r="C17">
        <v>132</v>
      </c>
      <c r="D17">
        <v>617</v>
      </c>
      <c r="E17">
        <f t="shared" si="0"/>
        <v>0.11583011583011582</v>
      </c>
      <c r="F17">
        <f t="shared" si="1"/>
        <v>0.69767441860465107</v>
      </c>
      <c r="G17">
        <v>696</v>
      </c>
    </row>
    <row r="18" spans="1:17" x14ac:dyDescent="0.25">
      <c r="A18">
        <v>465</v>
      </c>
      <c r="C18">
        <v>160</v>
      </c>
      <c r="D18">
        <v>617</v>
      </c>
      <c r="E18">
        <f t="shared" si="0"/>
        <v>0.10231660231660233</v>
      </c>
      <c r="F18">
        <f t="shared" si="1"/>
        <v>0.61627906976744196</v>
      </c>
      <c r="G18">
        <v>703</v>
      </c>
      <c r="I18" s="1"/>
      <c r="M18" s="1"/>
    </row>
    <row r="19" spans="1:17" x14ac:dyDescent="0.25">
      <c r="A19">
        <v>473</v>
      </c>
      <c r="C19">
        <v>195</v>
      </c>
      <c r="D19">
        <v>617</v>
      </c>
      <c r="E19">
        <f t="shared" si="0"/>
        <v>8.6872586872586921E-2</v>
      </c>
      <c r="F19">
        <f t="shared" si="1"/>
        <v>0.52325581395348864</v>
      </c>
      <c r="G19">
        <v>711</v>
      </c>
      <c r="I19" s="1"/>
      <c r="M19" s="1"/>
    </row>
    <row r="20" spans="1:17" x14ac:dyDescent="0.25">
      <c r="A20">
        <v>516</v>
      </c>
      <c r="C20">
        <v>450</v>
      </c>
      <c r="D20">
        <v>617</v>
      </c>
      <c r="E20">
        <f t="shared" si="0"/>
        <v>3.8610038610038533E-3</v>
      </c>
      <c r="F20">
        <f t="shared" si="1"/>
        <v>2.3255813953488327E-2</v>
      </c>
      <c r="G20">
        <v>755</v>
      </c>
      <c r="I20" s="1"/>
      <c r="M20" s="2"/>
    </row>
    <row r="21" spans="1:17" x14ac:dyDescent="0.25">
      <c r="A21">
        <v>512</v>
      </c>
      <c r="C21">
        <v>420</v>
      </c>
      <c r="D21">
        <v>617</v>
      </c>
      <c r="E21">
        <f t="shared" si="0"/>
        <v>1.158301158301156E-2</v>
      </c>
      <c r="F21">
        <f t="shared" si="1"/>
        <v>6.9767441860464977E-2</v>
      </c>
      <c r="G21">
        <v>753</v>
      </c>
    </row>
    <row r="22" spans="1:17" x14ac:dyDescent="0.25">
      <c r="A22">
        <v>502</v>
      </c>
      <c r="C22">
        <v>328</v>
      </c>
      <c r="D22">
        <v>617</v>
      </c>
      <c r="E22">
        <f t="shared" si="0"/>
        <v>3.0888030888030937E-2</v>
      </c>
      <c r="F22">
        <f t="shared" si="1"/>
        <v>0.18604651162790728</v>
      </c>
      <c r="G22">
        <v>742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>
        <v>508</v>
      </c>
      <c r="C23">
        <v>378</v>
      </c>
      <c r="D23">
        <v>617</v>
      </c>
      <c r="E23">
        <f t="shared" si="0"/>
        <v>1.9305019305019266E-2</v>
      </c>
      <c r="F23">
        <f t="shared" si="1"/>
        <v>0.11627906976744162</v>
      </c>
      <c r="G23">
        <v>750</v>
      </c>
    </row>
    <row r="24" spans="1:17" x14ac:dyDescent="0.25">
      <c r="A24">
        <v>485</v>
      </c>
      <c r="C24">
        <v>230</v>
      </c>
      <c r="D24">
        <v>617</v>
      </c>
      <c r="E24">
        <f t="shared" si="0"/>
        <v>6.370656370656369E-2</v>
      </c>
      <c r="F24">
        <f t="shared" si="1"/>
        <v>0.38372093023255804</v>
      </c>
      <c r="G24">
        <v>724</v>
      </c>
    </row>
    <row r="25" spans="1:17" x14ac:dyDescent="0.25">
      <c r="A25">
        <v>492</v>
      </c>
      <c r="C25">
        <v>278</v>
      </c>
      <c r="D25">
        <v>617</v>
      </c>
      <c r="E25">
        <f t="shared" si="0"/>
        <v>5.0193050193050204E-2</v>
      </c>
      <c r="F25">
        <f t="shared" si="1"/>
        <v>0.30232558139534887</v>
      </c>
      <c r="G25">
        <v>734</v>
      </c>
    </row>
    <row r="26" spans="1:17" x14ac:dyDescent="0.25">
      <c r="A26">
        <v>518</v>
      </c>
      <c r="C26">
        <v>429</v>
      </c>
      <c r="D26">
        <v>617</v>
      </c>
      <c r="E26">
        <f t="shared" si="0"/>
        <v>0</v>
      </c>
      <c r="F26">
        <f t="shared" si="1"/>
        <v>0</v>
      </c>
      <c r="G26">
        <v>761</v>
      </c>
      <c r="H26" t="s">
        <v>41</v>
      </c>
    </row>
    <row r="29" spans="1:17" x14ac:dyDescent="0.25">
      <c r="F29">
        <f>518-89</f>
        <v>429</v>
      </c>
    </row>
    <row r="30" spans="1:17" x14ac:dyDescent="0.25">
      <c r="F30">
        <f>443.2-15.6</f>
        <v>427.59999999999997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FEA6-F038-4ADE-B4DB-050B0246E0CF}">
  <dimension ref="A1:AK64"/>
  <sheetViews>
    <sheetView tabSelected="1" topLeftCell="A27" workbookViewId="0">
      <selection activeCell="X61" sqref="X61"/>
    </sheetView>
  </sheetViews>
  <sheetFormatPr defaultRowHeight="15" x14ac:dyDescent="0.25"/>
  <cols>
    <col min="2" max="2" width="17" customWidth="1"/>
    <col min="5" max="6" width="12" customWidth="1"/>
    <col min="7" max="7" width="9.7109375" customWidth="1"/>
    <col min="9" max="9" width="11.42578125" customWidth="1"/>
    <col min="11" max="11" width="12.7109375" customWidth="1"/>
    <col min="15" max="15" width="11.42578125" customWidth="1"/>
    <col min="16" max="16" width="11.5703125" customWidth="1"/>
    <col min="17" max="17" width="10.7109375" customWidth="1"/>
    <col min="20" max="20" width="9.85546875" customWidth="1"/>
  </cols>
  <sheetData>
    <row r="1" spans="1:37" x14ac:dyDescent="0.25">
      <c r="B1" s="2" t="s">
        <v>26</v>
      </c>
      <c r="C1" s="3">
        <v>1</v>
      </c>
      <c r="D1" s="13"/>
      <c r="E1" s="3">
        <v>2</v>
      </c>
      <c r="F1" s="13"/>
      <c r="G1" s="3">
        <v>3</v>
      </c>
      <c r="H1" s="13"/>
      <c r="I1" s="3">
        <v>4</v>
      </c>
      <c r="J1" s="13"/>
      <c r="K1" s="3" t="s">
        <v>35</v>
      </c>
      <c r="L1" s="4"/>
      <c r="M1" s="4"/>
      <c r="N1" s="4"/>
      <c r="O1" s="13"/>
      <c r="P1" s="14">
        <v>5</v>
      </c>
      <c r="Q1" s="14">
        <v>6</v>
      </c>
      <c r="R1" s="14">
        <v>7</v>
      </c>
      <c r="S1" s="14">
        <v>8</v>
      </c>
      <c r="T1" s="6">
        <v>9</v>
      </c>
      <c r="U1">
        <v>10</v>
      </c>
      <c r="V1" s="14">
        <v>11</v>
      </c>
      <c r="W1" s="14">
        <v>12</v>
      </c>
      <c r="X1" s="14">
        <v>13</v>
      </c>
      <c r="Y1" t="s">
        <v>45</v>
      </c>
    </row>
    <row r="2" spans="1:37" x14ac:dyDescent="0.25">
      <c r="C2" s="5" t="s">
        <v>30</v>
      </c>
      <c r="D2" s="6" t="s">
        <v>31</v>
      </c>
      <c r="E2" s="5" t="s">
        <v>30</v>
      </c>
      <c r="F2" s="6" t="s">
        <v>31</v>
      </c>
      <c r="G2" s="5" t="s">
        <v>30</v>
      </c>
      <c r="H2" s="6" t="s">
        <v>31</v>
      </c>
      <c r="I2" s="5" t="s">
        <v>30</v>
      </c>
      <c r="J2" s="6" t="s">
        <v>31</v>
      </c>
      <c r="K2" s="5"/>
      <c r="O2" s="6"/>
      <c r="P2" s="15" t="s">
        <v>31</v>
      </c>
      <c r="Q2" s="15" t="s">
        <v>31</v>
      </c>
      <c r="R2" s="15" t="s">
        <v>31</v>
      </c>
      <c r="S2" s="15" t="s">
        <v>31</v>
      </c>
      <c r="T2" s="15" t="s">
        <v>31</v>
      </c>
      <c r="U2" s="15" t="s">
        <v>31</v>
      </c>
      <c r="V2" s="15" t="s">
        <v>31</v>
      </c>
      <c r="W2" s="15" t="s">
        <v>31</v>
      </c>
      <c r="X2" s="15" t="s">
        <v>31</v>
      </c>
    </row>
    <row r="3" spans="1:37" ht="30" x14ac:dyDescent="0.25">
      <c r="B3" s="1" t="s">
        <v>5</v>
      </c>
      <c r="C3" s="5">
        <v>845</v>
      </c>
      <c r="D3" s="6">
        <v>840</v>
      </c>
      <c r="E3" s="5">
        <v>785</v>
      </c>
      <c r="F3" s="6">
        <v>780</v>
      </c>
      <c r="G3" s="5">
        <v>710</v>
      </c>
      <c r="H3" s="6">
        <v>709</v>
      </c>
      <c r="I3" s="5">
        <v>571</v>
      </c>
      <c r="J3" s="6">
        <v>571</v>
      </c>
      <c r="K3" s="5">
        <v>112</v>
      </c>
      <c r="L3">
        <v>415</v>
      </c>
      <c r="M3">
        <v>455</v>
      </c>
      <c r="N3">
        <v>490</v>
      </c>
      <c r="O3" s="6">
        <v>518</v>
      </c>
      <c r="P3" s="15">
        <v>551</v>
      </c>
      <c r="Q3" s="15">
        <v>361</v>
      </c>
      <c r="R3" s="15">
        <v>54</v>
      </c>
      <c r="S3" s="15">
        <v>27</v>
      </c>
      <c r="T3" s="6">
        <v>69</v>
      </c>
      <c r="U3">
        <v>275</v>
      </c>
      <c r="V3" s="15">
        <v>151</v>
      </c>
      <c r="W3" s="15">
        <v>193</v>
      </c>
      <c r="X3" s="15">
        <v>10</v>
      </c>
      <c r="Y3" s="15">
        <v>120</v>
      </c>
      <c r="Z3" s="15">
        <v>220</v>
      </c>
      <c r="AA3" s="15">
        <v>260</v>
      </c>
      <c r="AB3" s="15">
        <v>281</v>
      </c>
      <c r="AC3" s="15">
        <v>281</v>
      </c>
      <c r="AD3" s="15">
        <v>83</v>
      </c>
      <c r="AE3" s="15">
        <v>132</v>
      </c>
      <c r="AF3" s="15">
        <v>182</v>
      </c>
      <c r="AG3" s="15">
        <v>233</v>
      </c>
      <c r="AH3" s="15">
        <v>281</v>
      </c>
      <c r="AI3" s="15">
        <v>382</v>
      </c>
      <c r="AJ3" s="15">
        <v>426</v>
      </c>
      <c r="AK3" s="15">
        <v>521</v>
      </c>
    </row>
    <row r="4" spans="1:37" ht="30" x14ac:dyDescent="0.25">
      <c r="B4" s="1" t="s">
        <v>6</v>
      </c>
      <c r="C4" s="5">
        <v>700</v>
      </c>
      <c r="D4" s="6">
        <v>695</v>
      </c>
      <c r="E4" s="5">
        <v>652</v>
      </c>
      <c r="F4" s="6">
        <v>647</v>
      </c>
      <c r="G4" s="5">
        <v>584</v>
      </c>
      <c r="H4" s="6">
        <v>585</v>
      </c>
      <c r="I4" s="5">
        <v>466</v>
      </c>
      <c r="J4" s="6">
        <v>467</v>
      </c>
      <c r="K4" s="5"/>
      <c r="O4" s="6"/>
      <c r="P4" s="15">
        <v>455</v>
      </c>
      <c r="Q4" s="15">
        <v>299</v>
      </c>
      <c r="R4" s="15">
        <v>46</v>
      </c>
      <c r="S4" s="15">
        <v>23</v>
      </c>
      <c r="T4" s="6">
        <v>58</v>
      </c>
      <c r="U4">
        <v>228</v>
      </c>
      <c r="V4" s="15">
        <v>128</v>
      </c>
      <c r="W4" s="15">
        <v>161</v>
      </c>
      <c r="X4" s="15">
        <v>9</v>
      </c>
      <c r="Y4" s="15">
        <v>100</v>
      </c>
      <c r="Z4" s="15">
        <v>185</v>
      </c>
      <c r="AA4" s="15">
        <v>218</v>
      </c>
      <c r="AB4" s="15">
        <v>235</v>
      </c>
      <c r="AC4" s="15">
        <v>240</v>
      </c>
      <c r="AD4" s="15">
        <v>70</v>
      </c>
      <c r="AE4" s="15">
        <v>111</v>
      </c>
      <c r="AF4" s="15">
        <v>152</v>
      </c>
      <c r="AG4" s="15">
        <v>193</v>
      </c>
      <c r="AH4" s="15">
        <v>232</v>
      </c>
      <c r="AI4" s="15">
        <v>314</v>
      </c>
      <c r="AJ4" s="15">
        <v>351</v>
      </c>
      <c r="AK4" s="15">
        <v>437</v>
      </c>
    </row>
    <row r="5" spans="1:37" s="26" customFormat="1" ht="15.75" thickBot="1" x14ac:dyDescent="0.3">
      <c r="B5" s="27" t="s">
        <v>8</v>
      </c>
      <c r="C5" s="28">
        <f>1-C4/C3</f>
        <v>0.17159763313609466</v>
      </c>
      <c r="D5" s="29">
        <f>1-D4/D3</f>
        <v>0.17261904761904767</v>
      </c>
      <c r="E5" s="28">
        <f t="shared" ref="E5:H5" si="0">1-E4/E3</f>
        <v>0.16942675159235665</v>
      </c>
      <c r="F5" s="29">
        <f t="shared" si="0"/>
        <v>0.17051282051282046</v>
      </c>
      <c r="G5" s="28">
        <f t="shared" si="0"/>
        <v>0.17746478873239435</v>
      </c>
      <c r="H5" s="29">
        <f t="shared" si="0"/>
        <v>0.17489421720733422</v>
      </c>
      <c r="I5" s="28">
        <f t="shared" ref="I5:J5" si="1">1-I4/I3</f>
        <v>0.18388791593695275</v>
      </c>
      <c r="J5" s="29">
        <f t="shared" si="1"/>
        <v>0.18213660245183882</v>
      </c>
      <c r="K5" s="28">
        <v>0.160714285714286</v>
      </c>
      <c r="L5" s="30">
        <v>0.16626506024096388</v>
      </c>
      <c r="M5" s="30">
        <v>0.15824175824175823</v>
      </c>
      <c r="N5" s="30">
        <v>0.18775510204081636</v>
      </c>
      <c r="O5" s="29">
        <v>0.16602316602316602</v>
      </c>
      <c r="P5" s="31">
        <f t="shared" ref="P5:W5" si="2">1-P4/P3</f>
        <v>0.17422867513611617</v>
      </c>
      <c r="Q5" s="31">
        <f t="shared" si="2"/>
        <v>0.17174515235457066</v>
      </c>
      <c r="R5" s="31">
        <f t="shared" si="2"/>
        <v>0.14814814814814814</v>
      </c>
      <c r="S5" s="31">
        <f t="shared" si="2"/>
        <v>0.14814814814814814</v>
      </c>
      <c r="T5" s="29">
        <f t="shared" si="2"/>
        <v>0.15942028985507251</v>
      </c>
      <c r="U5" s="28">
        <f t="shared" si="2"/>
        <v>0.1709090909090909</v>
      </c>
      <c r="V5" s="28">
        <f t="shared" si="2"/>
        <v>0.15231788079470199</v>
      </c>
      <c r="W5" s="31">
        <f t="shared" si="2"/>
        <v>0.16580310880829019</v>
      </c>
      <c r="X5" s="31">
        <f t="shared" ref="X5:AK5" si="3">1-X4/X3</f>
        <v>9.9999999999999978E-2</v>
      </c>
      <c r="Y5" s="31">
        <f t="shared" si="3"/>
        <v>0.16666666666666663</v>
      </c>
      <c r="Z5" s="31">
        <f t="shared" si="3"/>
        <v>0.15909090909090906</v>
      </c>
      <c r="AA5" s="31">
        <f t="shared" si="3"/>
        <v>0.16153846153846152</v>
      </c>
      <c r="AB5" s="31">
        <f t="shared" si="3"/>
        <v>0.16370106761565839</v>
      </c>
      <c r="AC5" s="31">
        <f t="shared" si="3"/>
        <v>0.14590747330960852</v>
      </c>
      <c r="AD5" s="31">
        <f t="shared" si="3"/>
        <v>0.15662650602409633</v>
      </c>
      <c r="AE5" s="31">
        <f t="shared" si="3"/>
        <v>0.15909090909090906</v>
      </c>
      <c r="AF5" s="31">
        <f t="shared" si="3"/>
        <v>0.1648351648351648</v>
      </c>
      <c r="AG5" s="31">
        <f t="shared" si="3"/>
        <v>0.1716738197424893</v>
      </c>
      <c r="AH5" s="31">
        <f t="shared" si="3"/>
        <v>0.17437722419928825</v>
      </c>
      <c r="AI5" s="31">
        <f t="shared" si="3"/>
        <v>0.17801047120418845</v>
      </c>
      <c r="AJ5" s="31">
        <f t="shared" si="3"/>
        <v>0.176056338028169</v>
      </c>
      <c r="AK5" s="31">
        <f t="shared" si="3"/>
        <v>0.1612284069097889</v>
      </c>
    </row>
    <row r="6" spans="1:37" s="20" customFormat="1" ht="15.75" thickBot="1" x14ac:dyDescent="0.3">
      <c r="B6" s="23" t="s">
        <v>33</v>
      </c>
      <c r="C6" s="24">
        <v>447.1</v>
      </c>
      <c r="D6" s="20">
        <v>447.1</v>
      </c>
      <c r="E6" s="24">
        <v>472</v>
      </c>
      <c r="F6" s="20">
        <v>472</v>
      </c>
      <c r="G6" s="24">
        <v>452.32</v>
      </c>
      <c r="H6" s="20">
        <v>452.32</v>
      </c>
      <c r="I6" s="24">
        <v>461.6</v>
      </c>
      <c r="J6" s="20">
        <v>461.6</v>
      </c>
      <c r="K6" s="20">
        <v>334.74</v>
      </c>
      <c r="L6" s="20">
        <v>445</v>
      </c>
      <c r="M6" s="20">
        <v>460</v>
      </c>
      <c r="N6" s="20">
        <v>458.6</v>
      </c>
      <c r="O6" s="20">
        <v>455.83</v>
      </c>
      <c r="P6" s="25">
        <v>453.14</v>
      </c>
      <c r="Q6" s="25">
        <v>436.4</v>
      </c>
      <c r="R6" s="25">
        <v>238.2</v>
      </c>
      <c r="S6" s="25">
        <v>135.32</v>
      </c>
      <c r="T6" s="21">
        <v>271.48</v>
      </c>
      <c r="U6" s="21">
        <v>412.3</v>
      </c>
      <c r="V6" s="24">
        <v>347.18</v>
      </c>
      <c r="W6" s="25">
        <v>396.17</v>
      </c>
      <c r="X6" s="25">
        <v>8.3000000000000007</v>
      </c>
      <c r="Y6" s="21">
        <v>341.12416430666099</v>
      </c>
      <c r="Z6" s="21">
        <v>377.89348739776199</v>
      </c>
      <c r="AA6" s="21">
        <v>383.39578312153799</v>
      </c>
      <c r="AB6" s="21">
        <v>419.135752899767</v>
      </c>
      <c r="AC6" s="21">
        <v>406.99895268082798</v>
      </c>
      <c r="AD6" s="21">
        <v>316.95473249424998</v>
      </c>
      <c r="AE6" s="21">
        <v>364.00278054154302</v>
      </c>
      <c r="AF6" s="21">
        <v>386.71906803460001</v>
      </c>
      <c r="AG6" s="21">
        <v>402.07964522021399</v>
      </c>
      <c r="AH6" s="21">
        <v>440.64266191226397</v>
      </c>
      <c r="AI6" s="21">
        <v>465.12895717779401</v>
      </c>
      <c r="AJ6" s="21">
        <v>477.69394525331899</v>
      </c>
      <c r="AK6" s="22">
        <v>480.59950865843399</v>
      </c>
    </row>
    <row r="7" spans="1:37" x14ac:dyDescent="0.25">
      <c r="B7" s="1" t="s">
        <v>37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s">
        <v>39</v>
      </c>
      <c r="M7" t="s">
        <v>38</v>
      </c>
      <c r="N7" t="s">
        <v>38</v>
      </c>
      <c r="O7" t="s">
        <v>39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40</v>
      </c>
      <c r="W7" t="s">
        <v>38</v>
      </c>
      <c r="X7" t="s">
        <v>38</v>
      </c>
      <c r="Y7" t="s">
        <v>40</v>
      </c>
      <c r="Z7" t="s">
        <v>40</v>
      </c>
      <c r="AA7" t="s">
        <v>39</v>
      </c>
      <c r="AB7" t="s">
        <v>40</v>
      </c>
    </row>
    <row r="8" spans="1:37" s="1" customFormat="1" ht="45.75" thickBot="1" x14ac:dyDescent="0.3">
      <c r="A8" s="1" t="s">
        <v>27</v>
      </c>
      <c r="B8" s="1" t="s">
        <v>4</v>
      </c>
      <c r="C8" s="1" t="s">
        <v>0</v>
      </c>
      <c r="D8" s="1" t="s">
        <v>1</v>
      </c>
      <c r="E8" s="1" t="s">
        <v>28</v>
      </c>
      <c r="F8" s="1" t="s">
        <v>29</v>
      </c>
      <c r="G8" s="12" t="s">
        <v>2</v>
      </c>
      <c r="H8" s="12" t="s">
        <v>3</v>
      </c>
      <c r="L8" s="2"/>
      <c r="M8"/>
      <c r="N8"/>
      <c r="O8"/>
      <c r="P8"/>
      <c r="Q8"/>
      <c r="R8"/>
      <c r="S8"/>
    </row>
    <row r="9" spans="1:37" x14ac:dyDescent="0.25">
      <c r="A9" s="3">
        <v>1</v>
      </c>
      <c r="B9" s="4">
        <v>840</v>
      </c>
      <c r="C9" s="4"/>
      <c r="D9" s="4">
        <v>0</v>
      </c>
      <c r="E9" s="4">
        <v>2.94</v>
      </c>
      <c r="F9" s="4">
        <v>0</v>
      </c>
      <c r="G9">
        <f>1-B9/$D$3</f>
        <v>0</v>
      </c>
      <c r="H9" s="10">
        <f>G9/$D$5</f>
        <v>0</v>
      </c>
      <c r="M9" s="1"/>
      <c r="N9" s="1"/>
      <c r="O9" s="1"/>
      <c r="P9" s="1"/>
      <c r="Q9" s="1"/>
      <c r="R9" s="1"/>
      <c r="S9" s="1"/>
    </row>
    <row r="10" spans="1:37" x14ac:dyDescent="0.25">
      <c r="A10" s="5"/>
      <c r="B10">
        <v>838</v>
      </c>
      <c r="D10">
        <v>114.32</v>
      </c>
      <c r="E10">
        <v>197.62</v>
      </c>
      <c r="F10">
        <v>200</v>
      </c>
      <c r="G10">
        <f t="shared" ref="G10:G14" si="4">1-B10/$D$3</f>
        <v>2.3809523809523725E-3</v>
      </c>
      <c r="H10" s="10">
        <f t="shared" ref="H10:H14" si="5">G10/$D$5</f>
        <v>1.3793103448275808E-2</v>
      </c>
    </row>
    <row r="11" spans="1:37" x14ac:dyDescent="0.25">
      <c r="A11" s="5"/>
      <c r="B11">
        <v>837</v>
      </c>
      <c r="D11">
        <v>191.8</v>
      </c>
      <c r="E11">
        <v>299.12</v>
      </c>
      <c r="F11">
        <v>300</v>
      </c>
      <c r="G11">
        <f t="shared" si="4"/>
        <v>3.5714285714285587E-3</v>
      </c>
      <c r="H11" s="10">
        <f t="shared" si="5"/>
        <v>2.0689655172413713E-2</v>
      </c>
    </row>
    <row r="12" spans="1:37" x14ac:dyDescent="0.25">
      <c r="A12" s="5"/>
      <c r="B12">
        <v>836</v>
      </c>
      <c r="D12">
        <v>275.2</v>
      </c>
      <c r="E12">
        <v>405</v>
      </c>
      <c r="F12">
        <v>400</v>
      </c>
      <c r="G12">
        <f t="shared" si="4"/>
        <v>4.761904761904745E-3</v>
      </c>
      <c r="H12" s="10">
        <f t="shared" si="5"/>
        <v>2.7586206896551616E-2</v>
      </c>
    </row>
    <row r="13" spans="1:37" x14ac:dyDescent="0.25">
      <c r="A13" s="5"/>
      <c r="B13">
        <v>835</v>
      </c>
      <c r="D13">
        <v>355.4</v>
      </c>
      <c r="E13">
        <v>505.15</v>
      </c>
      <c r="F13">
        <v>500</v>
      </c>
      <c r="G13">
        <f t="shared" si="4"/>
        <v>5.9523809523809312E-3</v>
      </c>
      <c r="H13" s="10">
        <f t="shared" si="5"/>
        <v>3.4482758620689523E-2</v>
      </c>
    </row>
    <row r="14" spans="1:37" ht="15.75" thickBot="1" x14ac:dyDescent="0.3">
      <c r="A14" s="7"/>
      <c r="B14" s="8">
        <v>834</v>
      </c>
      <c r="C14" s="8"/>
      <c r="D14" s="8">
        <v>447.1</v>
      </c>
      <c r="E14" s="8">
        <v>620.29</v>
      </c>
      <c r="F14" s="8">
        <v>620</v>
      </c>
      <c r="G14" s="8">
        <f t="shared" si="4"/>
        <v>7.1428571428571175E-3</v>
      </c>
      <c r="H14" s="11">
        <f t="shared" si="5"/>
        <v>4.1379310344827426E-2</v>
      </c>
      <c r="X14" t="s">
        <v>32</v>
      </c>
      <c r="Y14" t="s">
        <v>33</v>
      </c>
      <c r="Z14" t="s">
        <v>34</v>
      </c>
    </row>
    <row r="15" spans="1:37" x14ac:dyDescent="0.25">
      <c r="A15" s="3">
        <v>2</v>
      </c>
      <c r="B15" s="4">
        <v>780</v>
      </c>
      <c r="C15" s="4"/>
      <c r="D15" s="4">
        <v>0</v>
      </c>
      <c r="E15" s="4">
        <v>2.94</v>
      </c>
      <c r="F15" s="4">
        <v>0</v>
      </c>
      <c r="G15">
        <f>1-B15/$F$3</f>
        <v>0</v>
      </c>
      <c r="H15" s="6">
        <f>G15/$F$5</f>
        <v>0</v>
      </c>
      <c r="X15">
        <v>112</v>
      </c>
      <c r="Y15">
        <v>334.74</v>
      </c>
      <c r="Z15">
        <v>0.1607142857142857</v>
      </c>
    </row>
    <row r="16" spans="1:37" x14ac:dyDescent="0.25">
      <c r="A16" s="5"/>
      <c r="B16">
        <v>780</v>
      </c>
      <c r="D16">
        <v>139.19999999999999</v>
      </c>
      <c r="E16">
        <v>196.1</v>
      </c>
      <c r="F16">
        <v>200</v>
      </c>
      <c r="G16">
        <f t="shared" ref="G16:G20" si="6">1-B16/$F$3</f>
        <v>0</v>
      </c>
      <c r="H16" s="6">
        <f t="shared" ref="H16:H20" si="7">G16/$F$5</f>
        <v>0</v>
      </c>
      <c r="X16">
        <v>415</v>
      </c>
      <c r="Y16">
        <v>445</v>
      </c>
      <c r="Z16">
        <v>0.16626506024096388</v>
      </c>
    </row>
    <row r="17" spans="1:26" x14ac:dyDescent="0.25">
      <c r="A17" s="5"/>
      <c r="B17">
        <v>781</v>
      </c>
      <c r="D17">
        <v>216</v>
      </c>
      <c r="E17">
        <v>299.36</v>
      </c>
      <c r="F17">
        <v>300</v>
      </c>
      <c r="G17">
        <f t="shared" si="6"/>
        <v>-1.2820512820512775E-3</v>
      </c>
      <c r="H17" s="6">
        <f t="shared" si="7"/>
        <v>-7.5187969924811783E-3</v>
      </c>
      <c r="X17">
        <v>455</v>
      </c>
      <c r="Y17">
        <v>460</v>
      </c>
      <c r="Z17">
        <v>0.15824175824175823</v>
      </c>
    </row>
    <row r="18" spans="1:26" x14ac:dyDescent="0.25">
      <c r="A18" s="5"/>
      <c r="B18">
        <v>780</v>
      </c>
      <c r="D18">
        <v>299.7</v>
      </c>
      <c r="E18">
        <v>405.16</v>
      </c>
      <c r="F18">
        <v>400</v>
      </c>
      <c r="G18">
        <f t="shared" si="6"/>
        <v>0</v>
      </c>
      <c r="H18" s="6">
        <f t="shared" si="7"/>
        <v>0</v>
      </c>
      <c r="X18">
        <v>490</v>
      </c>
      <c r="Y18">
        <v>458.6</v>
      </c>
      <c r="Z18">
        <v>0.18775510204081636</v>
      </c>
    </row>
    <row r="19" spans="1:26" x14ac:dyDescent="0.25">
      <c r="A19" s="5"/>
      <c r="B19">
        <v>780</v>
      </c>
      <c r="D19">
        <v>378.1</v>
      </c>
      <c r="E19">
        <v>502.88</v>
      </c>
      <c r="F19">
        <v>500</v>
      </c>
      <c r="G19">
        <f t="shared" si="6"/>
        <v>0</v>
      </c>
      <c r="H19" s="6">
        <f t="shared" si="7"/>
        <v>0</v>
      </c>
      <c r="X19">
        <v>518</v>
      </c>
      <c r="Y19">
        <v>455.83</v>
      </c>
      <c r="Z19">
        <v>0.16602316602316602</v>
      </c>
    </row>
    <row r="20" spans="1:26" ht="15.75" thickBot="1" x14ac:dyDescent="0.3">
      <c r="A20" s="7"/>
      <c r="B20" s="8">
        <v>780</v>
      </c>
      <c r="C20" s="8"/>
      <c r="D20" s="8">
        <v>472</v>
      </c>
      <c r="E20" s="8">
        <v>621.04999999999995</v>
      </c>
      <c r="F20" s="8">
        <v>620</v>
      </c>
      <c r="G20" s="8">
        <f t="shared" si="6"/>
        <v>0</v>
      </c>
      <c r="H20" s="9">
        <f t="shared" si="7"/>
        <v>0</v>
      </c>
      <c r="K20" s="1"/>
      <c r="O20" s="1"/>
    </row>
    <row r="21" spans="1:26" x14ac:dyDescent="0.25">
      <c r="A21" s="3">
        <v>3</v>
      </c>
      <c r="B21" s="4">
        <v>709</v>
      </c>
      <c r="C21" s="4"/>
      <c r="D21" s="4">
        <v>0</v>
      </c>
      <c r="E21" s="4">
        <v>2.94</v>
      </c>
      <c r="F21" s="4">
        <v>0</v>
      </c>
      <c r="G21">
        <f>1-B21/$H$3</f>
        <v>0</v>
      </c>
      <c r="H21" s="6">
        <f>G21/$H$5</f>
        <v>0</v>
      </c>
      <c r="K21" s="1"/>
      <c r="O21" s="2"/>
    </row>
    <row r="22" spans="1:26" x14ac:dyDescent="0.25">
      <c r="A22" s="5"/>
      <c r="B22">
        <v>709</v>
      </c>
      <c r="D22">
        <v>124.21</v>
      </c>
      <c r="E22">
        <v>198.37</v>
      </c>
      <c r="F22">
        <v>200</v>
      </c>
      <c r="G22">
        <f t="shared" ref="G22:G26" si="8">1-B22/$H$3</f>
        <v>0</v>
      </c>
      <c r="H22" s="6">
        <f t="shared" ref="H22:H32" si="9">G22/$H$5</f>
        <v>0</v>
      </c>
    </row>
    <row r="23" spans="1:26" x14ac:dyDescent="0.25">
      <c r="A23" s="5"/>
      <c r="B23">
        <v>708</v>
      </c>
      <c r="D23">
        <v>201.4</v>
      </c>
      <c r="E23">
        <v>302.14999999999998</v>
      </c>
      <c r="F23">
        <v>300</v>
      </c>
      <c r="G23">
        <f t="shared" si="8"/>
        <v>1.4104372355430161E-3</v>
      </c>
      <c r="H23" s="6">
        <f t="shared" si="9"/>
        <v>8.0645161290322474E-3</v>
      </c>
      <c r="K23" s="1"/>
      <c r="L23" s="1"/>
      <c r="M23" s="1"/>
      <c r="N23" s="1"/>
      <c r="O23" s="1"/>
      <c r="P23" s="1"/>
      <c r="Q23" s="1"/>
      <c r="R23" s="1"/>
      <c r="S23" s="1"/>
    </row>
    <row r="24" spans="1:26" x14ac:dyDescent="0.25">
      <c r="A24" s="5"/>
      <c r="B24">
        <v>708</v>
      </c>
      <c r="D24">
        <v>276.02</v>
      </c>
      <c r="E24">
        <v>399.9</v>
      </c>
      <c r="F24">
        <v>400</v>
      </c>
      <c r="G24">
        <f t="shared" si="8"/>
        <v>1.4104372355430161E-3</v>
      </c>
      <c r="H24" s="6">
        <f t="shared" si="9"/>
        <v>8.0645161290322474E-3</v>
      </c>
    </row>
    <row r="25" spans="1:26" x14ac:dyDescent="0.25">
      <c r="A25" s="5"/>
      <c r="B25">
        <v>707</v>
      </c>
      <c r="D25">
        <v>355.9</v>
      </c>
      <c r="E25">
        <v>500</v>
      </c>
      <c r="F25">
        <v>500</v>
      </c>
      <c r="G25">
        <f t="shared" si="8"/>
        <v>2.8208744710860323E-3</v>
      </c>
      <c r="H25" s="6">
        <f t="shared" si="9"/>
        <v>1.6129032258064495E-2</v>
      </c>
    </row>
    <row r="26" spans="1:26" ht="15.75" thickBot="1" x14ac:dyDescent="0.3">
      <c r="A26" s="7"/>
      <c r="B26" s="8">
        <v>707</v>
      </c>
      <c r="C26" s="8"/>
      <c r="D26" s="8">
        <v>452.32</v>
      </c>
      <c r="E26" s="8">
        <v>620.29</v>
      </c>
      <c r="F26" s="8">
        <v>620</v>
      </c>
      <c r="G26" s="8">
        <f t="shared" si="8"/>
        <v>2.8208744710860323E-3</v>
      </c>
      <c r="H26" s="9">
        <f t="shared" si="9"/>
        <v>1.6129032258064495E-2</v>
      </c>
    </row>
    <row r="27" spans="1:26" x14ac:dyDescent="0.25">
      <c r="A27" s="3">
        <v>4</v>
      </c>
      <c r="B27" s="4">
        <v>571</v>
      </c>
      <c r="C27" s="4"/>
      <c r="D27" s="4">
        <v>9</v>
      </c>
      <c r="E27" s="4">
        <v>2.94</v>
      </c>
      <c r="F27" s="4">
        <v>0</v>
      </c>
      <c r="G27" s="4">
        <f>1-B27/$J$3</f>
        <v>0</v>
      </c>
      <c r="H27" s="6">
        <f>G27/$J$5</f>
        <v>0</v>
      </c>
    </row>
    <row r="28" spans="1:26" x14ac:dyDescent="0.25">
      <c r="A28" s="5"/>
      <c r="B28">
        <v>571</v>
      </c>
      <c r="D28">
        <v>136.1</v>
      </c>
      <c r="E28">
        <v>199.1</v>
      </c>
      <c r="F28">
        <v>200</v>
      </c>
      <c r="G28">
        <f t="shared" ref="G28:G32" si="10">1-B28/$J$3</f>
        <v>0</v>
      </c>
      <c r="H28" s="6">
        <f t="shared" si="9"/>
        <v>0</v>
      </c>
    </row>
    <row r="29" spans="1:26" ht="15.75" thickBot="1" x14ac:dyDescent="0.3">
      <c r="A29" s="5"/>
      <c r="B29">
        <v>571</v>
      </c>
      <c r="D29">
        <v>212.39</v>
      </c>
      <c r="E29">
        <v>301.39</v>
      </c>
      <c r="F29">
        <v>300</v>
      </c>
      <c r="G29">
        <f t="shared" si="10"/>
        <v>0</v>
      </c>
      <c r="H29" s="6">
        <f t="shared" si="9"/>
        <v>0</v>
      </c>
      <c r="M29" t="s">
        <v>46</v>
      </c>
    </row>
    <row r="30" spans="1:26" ht="15.75" thickBot="1" x14ac:dyDescent="0.3">
      <c r="A30" s="5"/>
      <c r="B30">
        <v>570</v>
      </c>
      <c r="D30">
        <v>288.2</v>
      </c>
      <c r="E30">
        <v>400.62</v>
      </c>
      <c r="F30">
        <v>400</v>
      </c>
      <c r="G30">
        <f t="shared" si="10"/>
        <v>1.7513134851138146E-3</v>
      </c>
      <c r="H30" s="6">
        <f t="shared" si="9"/>
        <v>1.0013558556013668E-2</v>
      </c>
      <c r="L30" t="s">
        <v>47</v>
      </c>
      <c r="M30" s="16">
        <v>0</v>
      </c>
      <c r="N30" s="17">
        <v>100</v>
      </c>
      <c r="O30" s="17">
        <v>200</v>
      </c>
      <c r="P30" s="17">
        <v>300</v>
      </c>
      <c r="Q30" s="17">
        <v>400</v>
      </c>
      <c r="R30" s="17">
        <v>500</v>
      </c>
      <c r="S30" s="17">
        <v>620</v>
      </c>
      <c r="T30" s="19" t="s">
        <v>49</v>
      </c>
      <c r="U30" t="s">
        <v>50</v>
      </c>
    </row>
    <row r="31" spans="1:26" x14ac:dyDescent="0.25">
      <c r="A31" s="5"/>
      <c r="B31">
        <v>570</v>
      </c>
      <c r="D31">
        <v>366.94</v>
      </c>
      <c r="E31">
        <v>501.36</v>
      </c>
      <c r="F31">
        <v>500</v>
      </c>
      <c r="G31">
        <f t="shared" si="10"/>
        <v>1.7513134851138146E-3</v>
      </c>
      <c r="H31" s="6">
        <f t="shared" si="9"/>
        <v>1.0013558556013668E-2</v>
      </c>
      <c r="L31" s="14">
        <v>840</v>
      </c>
      <c r="M31" s="3">
        <v>0</v>
      </c>
      <c r="N31" s="4" t="s">
        <v>47</v>
      </c>
      <c r="O31" s="4">
        <v>114.32</v>
      </c>
      <c r="P31" s="4">
        <v>191.8</v>
      </c>
      <c r="Q31" s="4">
        <v>275.2</v>
      </c>
      <c r="R31" s="4">
        <v>355.4</v>
      </c>
      <c r="S31" s="13">
        <v>447.1</v>
      </c>
      <c r="U31">
        <v>1</v>
      </c>
    </row>
    <row r="32" spans="1:26" ht="15.75" thickBot="1" x14ac:dyDescent="0.3">
      <c r="A32" s="7"/>
      <c r="B32" s="8">
        <v>570</v>
      </c>
      <c r="C32" s="8"/>
      <c r="D32" s="8">
        <v>461.6</v>
      </c>
      <c r="E32" s="8">
        <v>621.04999999999995</v>
      </c>
      <c r="F32" s="8">
        <v>620</v>
      </c>
      <c r="G32" s="8">
        <f t="shared" si="10"/>
        <v>1.7513134851138146E-3</v>
      </c>
      <c r="H32" s="9">
        <f t="shared" si="9"/>
        <v>1.0013558556013668E-2</v>
      </c>
      <c r="L32" s="15">
        <v>780</v>
      </c>
      <c r="M32" s="5">
        <v>0</v>
      </c>
      <c r="N32" t="s">
        <v>47</v>
      </c>
      <c r="O32">
        <v>139.19999999999999</v>
      </c>
      <c r="P32">
        <v>216</v>
      </c>
      <c r="Q32">
        <v>299.7</v>
      </c>
      <c r="R32">
        <v>378.1</v>
      </c>
      <c r="S32" s="6">
        <v>472</v>
      </c>
      <c r="U32">
        <v>2</v>
      </c>
    </row>
    <row r="33" spans="1:21" x14ac:dyDescent="0.25">
      <c r="A33" s="3">
        <v>5</v>
      </c>
      <c r="B33" s="4">
        <v>552</v>
      </c>
      <c r="C33" s="4"/>
      <c r="D33" s="4">
        <v>4.2699999999999996</v>
      </c>
      <c r="E33" s="4">
        <v>2.94</v>
      </c>
      <c r="F33" s="4">
        <v>0</v>
      </c>
      <c r="G33">
        <f>1-B33/$P$3</f>
        <v>-1.814882032667775E-3</v>
      </c>
      <c r="H33" s="6">
        <f>G33/$P$5</f>
        <v>-1.0416666666666083E-2</v>
      </c>
      <c r="I33" t="s">
        <v>36</v>
      </c>
      <c r="L33" s="15">
        <v>709</v>
      </c>
      <c r="M33" s="5">
        <v>0</v>
      </c>
      <c r="N33" t="s">
        <v>47</v>
      </c>
      <c r="O33">
        <v>124.21</v>
      </c>
      <c r="P33">
        <v>201.4</v>
      </c>
      <c r="Q33">
        <v>276.02</v>
      </c>
      <c r="R33">
        <v>355.9</v>
      </c>
      <c r="S33" s="6">
        <v>452.32</v>
      </c>
      <c r="U33">
        <v>3</v>
      </c>
    </row>
    <row r="34" spans="1:21" x14ac:dyDescent="0.25">
      <c r="A34" s="5"/>
      <c r="B34">
        <v>551</v>
      </c>
      <c r="D34">
        <v>129.26</v>
      </c>
      <c r="E34">
        <v>201.4</v>
      </c>
      <c r="F34">
        <v>200</v>
      </c>
      <c r="G34">
        <f t="shared" ref="G34:G38" si="11">1-B34/$P$3</f>
        <v>0</v>
      </c>
      <c r="H34" s="6">
        <f t="shared" ref="H34:H38" si="12">G34/$P$5</f>
        <v>0</v>
      </c>
      <c r="L34" s="15">
        <v>571</v>
      </c>
      <c r="M34" s="5">
        <v>0</v>
      </c>
      <c r="N34" t="s">
        <v>47</v>
      </c>
      <c r="O34">
        <v>136.1</v>
      </c>
      <c r="P34">
        <v>212.39</v>
      </c>
      <c r="Q34">
        <v>288.2</v>
      </c>
      <c r="R34">
        <v>366.94</v>
      </c>
      <c r="S34" s="6">
        <v>461.6</v>
      </c>
      <c r="U34">
        <v>4</v>
      </c>
    </row>
    <row r="35" spans="1:21" x14ac:dyDescent="0.25">
      <c r="A35" s="5"/>
      <c r="B35">
        <v>551</v>
      </c>
      <c r="D35">
        <v>201.3</v>
      </c>
      <c r="E35">
        <v>297.60000000000002</v>
      </c>
      <c r="F35">
        <v>300</v>
      </c>
      <c r="G35">
        <f t="shared" si="11"/>
        <v>0</v>
      </c>
      <c r="H35" s="6">
        <f t="shared" si="12"/>
        <v>0</v>
      </c>
      <c r="L35" s="15">
        <v>112</v>
      </c>
      <c r="M35" s="5">
        <v>0</v>
      </c>
      <c r="N35" t="s">
        <v>47</v>
      </c>
      <c r="O35" t="s">
        <v>47</v>
      </c>
      <c r="P35" t="s">
        <v>47</v>
      </c>
      <c r="Q35" t="s">
        <v>47</v>
      </c>
      <c r="R35" t="s">
        <v>47</v>
      </c>
      <c r="S35" s="6">
        <v>334.74</v>
      </c>
      <c r="U35">
        <v>5</v>
      </c>
    </row>
    <row r="36" spans="1:21" x14ac:dyDescent="0.25">
      <c r="A36" s="5"/>
      <c r="B36">
        <v>550</v>
      </c>
      <c r="D36">
        <v>282.33999999999997</v>
      </c>
      <c r="E36">
        <v>402.89</v>
      </c>
      <c r="F36">
        <v>400</v>
      </c>
      <c r="G36">
        <f t="shared" si="11"/>
        <v>1.8148820326678861E-3</v>
      </c>
      <c r="H36" s="6">
        <f t="shared" si="12"/>
        <v>1.041666666666672E-2</v>
      </c>
      <c r="L36" s="15">
        <v>415</v>
      </c>
      <c r="M36" s="5">
        <v>0</v>
      </c>
      <c r="N36" t="s">
        <v>47</v>
      </c>
      <c r="O36" t="s">
        <v>47</v>
      </c>
      <c r="P36" t="s">
        <v>47</v>
      </c>
      <c r="Q36" t="s">
        <v>47</v>
      </c>
      <c r="R36" t="s">
        <v>47</v>
      </c>
      <c r="S36" s="6">
        <v>445</v>
      </c>
      <c r="U36">
        <v>6</v>
      </c>
    </row>
    <row r="37" spans="1:21" x14ac:dyDescent="0.25">
      <c r="A37" s="5"/>
      <c r="B37">
        <v>550</v>
      </c>
      <c r="D37">
        <v>360.24</v>
      </c>
      <c r="E37">
        <v>502.88</v>
      </c>
      <c r="F37">
        <v>500</v>
      </c>
      <c r="G37">
        <f t="shared" si="11"/>
        <v>1.8148820326678861E-3</v>
      </c>
      <c r="H37" s="6">
        <f t="shared" si="12"/>
        <v>1.041666666666672E-2</v>
      </c>
      <c r="L37" s="15">
        <v>455</v>
      </c>
      <c r="M37" s="5">
        <v>0</v>
      </c>
      <c r="N37" t="s">
        <v>47</v>
      </c>
      <c r="O37" t="s">
        <v>47</v>
      </c>
      <c r="P37" t="s">
        <v>47</v>
      </c>
      <c r="Q37" t="s">
        <v>47</v>
      </c>
      <c r="R37" t="s">
        <v>47</v>
      </c>
      <c r="S37" s="6">
        <v>460</v>
      </c>
      <c r="U37">
        <v>7</v>
      </c>
    </row>
    <row r="38" spans="1:21" ht="15.75" thickBot="1" x14ac:dyDescent="0.3">
      <c r="A38" s="7"/>
      <c r="B38" s="8">
        <v>549</v>
      </c>
      <c r="C38" s="8"/>
      <c r="D38" s="8">
        <v>453.14</v>
      </c>
      <c r="E38" s="8">
        <v>619.53</v>
      </c>
      <c r="F38" s="8">
        <v>620</v>
      </c>
      <c r="G38" s="8">
        <f t="shared" si="11"/>
        <v>3.6297640653357721E-3</v>
      </c>
      <c r="H38" s="9">
        <f t="shared" si="12"/>
        <v>2.083333333333344E-2</v>
      </c>
      <c r="L38" s="15">
        <v>490</v>
      </c>
      <c r="M38" s="5">
        <v>0</v>
      </c>
      <c r="N38" t="s">
        <v>47</v>
      </c>
      <c r="O38" t="s">
        <v>47</v>
      </c>
      <c r="P38" t="s">
        <v>47</v>
      </c>
      <c r="Q38" t="s">
        <v>47</v>
      </c>
      <c r="R38" t="s">
        <v>47</v>
      </c>
      <c r="S38" s="6">
        <v>458.6</v>
      </c>
      <c r="U38">
        <v>8</v>
      </c>
    </row>
    <row r="39" spans="1:21" x14ac:dyDescent="0.25">
      <c r="A39" s="3">
        <v>6</v>
      </c>
      <c r="B39" s="4">
        <v>362</v>
      </c>
      <c r="C39" s="4"/>
      <c r="D39" s="4">
        <v>4.3499999999999996</v>
      </c>
      <c r="E39" s="4">
        <v>2.94</v>
      </c>
      <c r="F39" s="4">
        <v>0</v>
      </c>
      <c r="G39">
        <f>1-B39/$Q$3</f>
        <v>-2.7700831024930483E-3</v>
      </c>
      <c r="H39" s="6">
        <f>G39/$Q$5</f>
        <v>-1.612903225806436E-2</v>
      </c>
      <c r="I39" t="s">
        <v>36</v>
      </c>
      <c r="L39" s="15">
        <v>518</v>
      </c>
      <c r="M39" s="5">
        <v>0</v>
      </c>
      <c r="N39" t="s">
        <v>47</v>
      </c>
      <c r="O39" t="s">
        <v>47</v>
      </c>
      <c r="P39" t="s">
        <v>47</v>
      </c>
      <c r="Q39" t="s">
        <v>47</v>
      </c>
      <c r="R39" t="s">
        <v>47</v>
      </c>
      <c r="S39" s="6">
        <v>455.83</v>
      </c>
      <c r="U39">
        <v>9</v>
      </c>
    </row>
    <row r="40" spans="1:21" x14ac:dyDescent="0.25">
      <c r="A40" s="5"/>
      <c r="B40">
        <v>361</v>
      </c>
      <c r="D40">
        <v>121.5</v>
      </c>
      <c r="E40">
        <v>199.89</v>
      </c>
      <c r="F40">
        <v>200</v>
      </c>
      <c r="G40">
        <f t="shared" ref="G40:G44" si="13">1-B40/$Q$3</f>
        <v>0</v>
      </c>
      <c r="H40" s="6">
        <f t="shared" ref="H40:H44" si="14">G40/$Q$5</f>
        <v>0</v>
      </c>
      <c r="L40" s="15">
        <v>551</v>
      </c>
      <c r="M40" s="5">
        <v>0</v>
      </c>
      <c r="N40" t="s">
        <v>47</v>
      </c>
      <c r="O40">
        <v>129.26</v>
      </c>
      <c r="P40">
        <v>201.3</v>
      </c>
      <c r="Q40">
        <v>282.33999999999997</v>
      </c>
      <c r="R40">
        <v>360.24</v>
      </c>
      <c r="S40" s="6">
        <v>453.14</v>
      </c>
      <c r="U40">
        <v>10</v>
      </c>
    </row>
    <row r="41" spans="1:21" x14ac:dyDescent="0.25">
      <c r="A41" s="5"/>
      <c r="B41">
        <v>361</v>
      </c>
      <c r="D41">
        <v>192.91</v>
      </c>
      <c r="E41">
        <v>298.36</v>
      </c>
      <c r="F41">
        <v>300</v>
      </c>
      <c r="G41">
        <f t="shared" si="13"/>
        <v>0</v>
      </c>
      <c r="H41" s="6">
        <f t="shared" si="14"/>
        <v>0</v>
      </c>
      <c r="L41" s="15">
        <v>361</v>
      </c>
      <c r="M41" s="5">
        <v>0</v>
      </c>
      <c r="N41" t="s">
        <v>47</v>
      </c>
      <c r="O41">
        <v>121.5</v>
      </c>
      <c r="P41">
        <v>192.91</v>
      </c>
      <c r="Q41">
        <v>269</v>
      </c>
      <c r="R41">
        <v>344.5</v>
      </c>
      <c r="S41" s="6">
        <v>436.4</v>
      </c>
      <c r="U41">
        <v>11</v>
      </c>
    </row>
    <row r="42" spans="1:21" x14ac:dyDescent="0.25">
      <c r="A42" s="5"/>
      <c r="B42">
        <v>361</v>
      </c>
      <c r="D42">
        <v>269</v>
      </c>
      <c r="E42">
        <v>400</v>
      </c>
      <c r="F42">
        <v>400</v>
      </c>
      <c r="G42">
        <f t="shared" si="13"/>
        <v>0</v>
      </c>
      <c r="H42" s="6">
        <f t="shared" si="14"/>
        <v>0</v>
      </c>
      <c r="L42" s="15">
        <v>54</v>
      </c>
      <c r="M42" s="5">
        <v>0</v>
      </c>
      <c r="N42" t="s">
        <v>47</v>
      </c>
      <c r="O42">
        <v>56.1</v>
      </c>
      <c r="P42">
        <v>103.37</v>
      </c>
      <c r="Q42">
        <v>155.44999999999999</v>
      </c>
      <c r="R42">
        <v>207</v>
      </c>
      <c r="S42" s="6">
        <v>266.5</v>
      </c>
      <c r="U42">
        <v>12</v>
      </c>
    </row>
    <row r="43" spans="1:21" x14ac:dyDescent="0.25">
      <c r="A43" s="5"/>
      <c r="B43">
        <v>361</v>
      </c>
      <c r="D43">
        <v>344.5</v>
      </c>
      <c r="E43">
        <v>500</v>
      </c>
      <c r="F43">
        <v>500</v>
      </c>
      <c r="G43">
        <f t="shared" si="13"/>
        <v>0</v>
      </c>
      <c r="H43" s="6">
        <f t="shared" si="14"/>
        <v>0</v>
      </c>
      <c r="L43" s="15">
        <v>27</v>
      </c>
      <c r="M43" s="5">
        <v>0</v>
      </c>
      <c r="N43" t="s">
        <v>47</v>
      </c>
      <c r="O43" t="s">
        <v>47</v>
      </c>
      <c r="P43" t="s">
        <v>47</v>
      </c>
      <c r="Q43" t="s">
        <v>47</v>
      </c>
      <c r="R43" t="s">
        <v>47</v>
      </c>
      <c r="S43" s="6">
        <v>135.32</v>
      </c>
      <c r="U43">
        <v>13</v>
      </c>
    </row>
    <row r="44" spans="1:21" ht="15.75" thickBot="1" x14ac:dyDescent="0.3">
      <c r="A44" s="7"/>
      <c r="B44" s="8">
        <v>360</v>
      </c>
      <c r="C44" s="8"/>
      <c r="D44" s="8">
        <v>436.4</v>
      </c>
      <c r="E44" s="8">
        <v>620</v>
      </c>
      <c r="F44" s="8">
        <v>620</v>
      </c>
      <c r="G44" s="8">
        <f t="shared" si="13"/>
        <v>2.7700831024930483E-3</v>
      </c>
      <c r="H44" s="9">
        <f t="shared" si="14"/>
        <v>1.612903225806436E-2</v>
      </c>
      <c r="L44" s="15">
        <v>69</v>
      </c>
      <c r="M44" s="5">
        <v>0</v>
      </c>
      <c r="N44" t="s">
        <v>47</v>
      </c>
      <c r="O44" t="s">
        <v>47</v>
      </c>
      <c r="P44" t="s">
        <v>47</v>
      </c>
      <c r="Q44" t="s">
        <v>47</v>
      </c>
      <c r="R44" t="s">
        <v>47</v>
      </c>
      <c r="S44" s="6">
        <v>271.48</v>
      </c>
      <c r="U44">
        <v>14</v>
      </c>
    </row>
    <row r="45" spans="1:21" x14ac:dyDescent="0.25">
      <c r="A45" s="3">
        <v>7</v>
      </c>
      <c r="B45" s="4">
        <v>54</v>
      </c>
      <c r="C45" s="4"/>
      <c r="D45" s="4">
        <v>4.4000000000000004</v>
      </c>
      <c r="E45" s="4">
        <v>2.94</v>
      </c>
      <c r="F45" s="4">
        <v>0</v>
      </c>
      <c r="G45" s="4">
        <f>1-B45/$R$3</f>
        <v>0</v>
      </c>
      <c r="H45" s="13">
        <f>G45/$R$5</f>
        <v>0</v>
      </c>
      <c r="I45" t="s">
        <v>36</v>
      </c>
      <c r="L45" s="15">
        <v>275</v>
      </c>
      <c r="M45" s="5">
        <v>0</v>
      </c>
      <c r="N45" t="s">
        <v>47</v>
      </c>
      <c r="O45" t="s">
        <v>47</v>
      </c>
      <c r="P45" t="s">
        <v>47</v>
      </c>
      <c r="Q45" t="s">
        <v>47</v>
      </c>
      <c r="R45" t="s">
        <v>47</v>
      </c>
      <c r="S45" s="6">
        <v>412.3</v>
      </c>
      <c r="U45">
        <v>15</v>
      </c>
    </row>
    <row r="46" spans="1:21" x14ac:dyDescent="0.25">
      <c r="A46" s="5"/>
      <c r="B46">
        <v>54</v>
      </c>
      <c r="D46">
        <v>56.1</v>
      </c>
      <c r="E46">
        <v>198.37</v>
      </c>
      <c r="F46">
        <v>200</v>
      </c>
      <c r="G46">
        <f t="shared" ref="G46:G50" si="15">1-B46/$R$3</f>
        <v>0</v>
      </c>
      <c r="H46" s="6">
        <f t="shared" ref="H46:H50" si="16">G46/$R$5</f>
        <v>0</v>
      </c>
      <c r="L46" s="15">
        <v>151</v>
      </c>
      <c r="M46" s="5">
        <v>0</v>
      </c>
      <c r="N46" t="s">
        <v>47</v>
      </c>
      <c r="O46" t="s">
        <v>47</v>
      </c>
      <c r="P46" t="s">
        <v>47</v>
      </c>
      <c r="Q46" t="s">
        <v>47</v>
      </c>
      <c r="R46" t="s">
        <v>47</v>
      </c>
      <c r="S46" s="6">
        <v>347.11</v>
      </c>
      <c r="U46">
        <v>16</v>
      </c>
    </row>
    <row r="47" spans="1:21" x14ac:dyDescent="0.25">
      <c r="A47" s="5"/>
      <c r="B47">
        <v>54</v>
      </c>
      <c r="D47">
        <v>103.37</v>
      </c>
      <c r="E47">
        <v>299.12</v>
      </c>
      <c r="F47">
        <v>300</v>
      </c>
      <c r="G47">
        <f t="shared" si="15"/>
        <v>0</v>
      </c>
      <c r="H47" s="6">
        <f t="shared" si="16"/>
        <v>0</v>
      </c>
      <c r="L47" s="15">
        <v>193</v>
      </c>
      <c r="M47" s="5">
        <v>0</v>
      </c>
      <c r="N47" t="s">
        <v>47</v>
      </c>
      <c r="O47" t="s">
        <v>47</v>
      </c>
      <c r="P47" t="s">
        <v>47</v>
      </c>
      <c r="Q47" t="s">
        <v>47</v>
      </c>
      <c r="R47" t="s">
        <v>47</v>
      </c>
      <c r="S47" s="6">
        <v>396.17</v>
      </c>
      <c r="U47">
        <v>17</v>
      </c>
    </row>
    <row r="48" spans="1:21" x14ac:dyDescent="0.25">
      <c r="A48" s="5"/>
      <c r="B48">
        <v>54</v>
      </c>
      <c r="D48">
        <v>155.44999999999999</v>
      </c>
      <c r="E48">
        <v>403.65</v>
      </c>
      <c r="F48">
        <v>400</v>
      </c>
      <c r="G48">
        <f t="shared" si="15"/>
        <v>0</v>
      </c>
      <c r="H48" s="6">
        <f t="shared" si="16"/>
        <v>0</v>
      </c>
      <c r="L48" s="15">
        <v>10</v>
      </c>
      <c r="M48" s="5">
        <v>0</v>
      </c>
      <c r="N48" t="s">
        <v>47</v>
      </c>
      <c r="O48" t="s">
        <v>47</v>
      </c>
      <c r="P48" t="s">
        <v>47</v>
      </c>
      <c r="Q48" t="s">
        <v>47</v>
      </c>
      <c r="R48" t="s">
        <v>47</v>
      </c>
      <c r="S48" s="6">
        <v>8.3000000000000007</v>
      </c>
      <c r="U48">
        <v>18</v>
      </c>
    </row>
    <row r="49" spans="1:22" x14ac:dyDescent="0.25">
      <c r="A49" s="5"/>
      <c r="B49">
        <v>54</v>
      </c>
      <c r="D49">
        <v>207</v>
      </c>
      <c r="E49">
        <v>504.39</v>
      </c>
      <c r="F49">
        <v>500</v>
      </c>
      <c r="G49">
        <f t="shared" si="15"/>
        <v>0</v>
      </c>
      <c r="H49" s="6">
        <f t="shared" si="16"/>
        <v>0</v>
      </c>
      <c r="L49" s="15">
        <v>120</v>
      </c>
      <c r="M49" s="5">
        <v>0</v>
      </c>
      <c r="N49" s="20">
        <v>21.056251475539</v>
      </c>
      <c r="O49" s="20">
        <v>67.880540667118794</v>
      </c>
      <c r="P49" s="20">
        <v>129.849230089484</v>
      </c>
      <c r="Q49" s="20">
        <v>193.30695254584799</v>
      </c>
      <c r="R49" s="20">
        <v>260.09435898856901</v>
      </c>
      <c r="S49" s="21">
        <v>341.12416430666099</v>
      </c>
      <c r="U49">
        <v>19</v>
      </c>
    </row>
    <row r="50" spans="1:22" ht="15.75" thickBot="1" x14ac:dyDescent="0.3">
      <c r="A50" s="7"/>
      <c r="B50" s="8">
        <v>54</v>
      </c>
      <c r="C50" s="8"/>
      <c r="D50" s="8">
        <v>266.5</v>
      </c>
      <c r="E50" s="8">
        <v>619</v>
      </c>
      <c r="F50" s="8">
        <v>620</v>
      </c>
      <c r="G50" s="8">
        <f t="shared" si="15"/>
        <v>0</v>
      </c>
      <c r="H50" s="9">
        <f t="shared" si="16"/>
        <v>0</v>
      </c>
      <c r="L50" s="15">
        <v>220</v>
      </c>
      <c r="M50" s="5">
        <v>0</v>
      </c>
      <c r="N50" s="20">
        <v>23.056745021293601</v>
      </c>
      <c r="O50" s="20">
        <v>80.578654956797095</v>
      </c>
      <c r="P50" s="20">
        <v>147.01614853387099</v>
      </c>
      <c r="Q50" s="20">
        <v>216.966485709746</v>
      </c>
      <c r="R50" s="20">
        <v>289.05450311750002</v>
      </c>
      <c r="S50" s="21">
        <v>377.89348739776199</v>
      </c>
      <c r="U50">
        <v>20</v>
      </c>
    </row>
    <row r="51" spans="1:22" x14ac:dyDescent="0.25">
      <c r="A51" s="3">
        <v>8</v>
      </c>
      <c r="B51" s="4">
        <v>27</v>
      </c>
      <c r="C51" s="4"/>
      <c r="D51" s="4">
        <v>5.28</v>
      </c>
      <c r="E51" s="4">
        <v>2.94</v>
      </c>
      <c r="F51" s="4">
        <v>0</v>
      </c>
      <c r="G51" s="4">
        <f>1-B51/$S$3</f>
        <v>0</v>
      </c>
      <c r="H51" s="13">
        <f>G51/$S$5</f>
        <v>0</v>
      </c>
      <c r="I51" t="s">
        <v>36</v>
      </c>
      <c r="L51" s="15">
        <v>260</v>
      </c>
      <c r="M51" s="5">
        <v>0</v>
      </c>
      <c r="N51" s="20">
        <v>31.765608750565001</v>
      </c>
      <c r="O51" s="20">
        <v>90.343419956990701</v>
      </c>
      <c r="P51" s="20">
        <v>156.15044536305399</v>
      </c>
      <c r="Q51" s="20">
        <v>225.061257311726</v>
      </c>
      <c r="R51" s="20">
        <v>295.88174893236697</v>
      </c>
      <c r="S51" s="21">
        <v>383.39578312153799</v>
      </c>
      <c r="U51">
        <v>21</v>
      </c>
    </row>
    <row r="52" spans="1:22" ht="15.75" thickBot="1" x14ac:dyDescent="0.3">
      <c r="A52" s="7"/>
      <c r="B52" s="8">
        <v>27</v>
      </c>
      <c r="C52" s="8"/>
      <c r="D52" s="8">
        <v>135.32</v>
      </c>
      <c r="E52" s="8">
        <v>619.53</v>
      </c>
      <c r="F52" s="8">
        <v>620</v>
      </c>
      <c r="G52" s="8">
        <f t="shared" ref="G52:G54" si="17">1-B52/$S$3</f>
        <v>0</v>
      </c>
      <c r="H52" s="9">
        <f t="shared" ref="H52:H54" si="18">G52/$S$5</f>
        <v>0</v>
      </c>
      <c r="L52" s="15">
        <v>281</v>
      </c>
      <c r="M52" s="5">
        <v>0</v>
      </c>
      <c r="N52" s="20">
        <v>54.850852014302703</v>
      </c>
      <c r="O52" s="20">
        <v>118.73120640969201</v>
      </c>
      <c r="P52" s="20">
        <v>186.95474116411199</v>
      </c>
      <c r="Q52" s="20">
        <v>257.76448581148202</v>
      </c>
      <c r="R52" s="20">
        <v>329.48483328692498</v>
      </c>
      <c r="S52" s="21">
        <v>419.135752899767</v>
      </c>
      <c r="U52">
        <v>22</v>
      </c>
      <c r="V52" t="s">
        <v>51</v>
      </c>
    </row>
    <row r="53" spans="1:22" x14ac:dyDescent="0.25">
      <c r="A53" s="3">
        <v>9</v>
      </c>
      <c r="B53" s="4">
        <v>61</v>
      </c>
      <c r="C53" s="4"/>
      <c r="D53" s="4">
        <v>4</v>
      </c>
      <c r="E53" s="4">
        <v>2.94</v>
      </c>
      <c r="F53" s="4">
        <v>0</v>
      </c>
      <c r="G53" s="4">
        <f>1-B53/$T$3</f>
        <v>0.11594202898550721</v>
      </c>
      <c r="H53" s="13">
        <f>G53/$T$5</f>
        <v>0.72727272727272685</v>
      </c>
      <c r="I53" t="s">
        <v>36</v>
      </c>
      <c r="L53" s="15">
        <v>281</v>
      </c>
      <c r="M53" s="5">
        <v>0</v>
      </c>
      <c r="N53" s="20">
        <v>37.857776022997498</v>
      </c>
      <c r="O53" s="20">
        <v>103.448741170359</v>
      </c>
      <c r="P53" s="20">
        <v>172.363487514197</v>
      </c>
      <c r="Q53" s="20">
        <v>243.97798254163999</v>
      </c>
      <c r="R53" s="20">
        <v>317.21185066770698</v>
      </c>
      <c r="S53" s="21">
        <v>406.99895268082798</v>
      </c>
      <c r="U53">
        <v>23</v>
      </c>
    </row>
    <row r="54" spans="1:22" ht="15.75" thickBot="1" x14ac:dyDescent="0.3">
      <c r="A54" s="7"/>
      <c r="B54" s="8">
        <v>61</v>
      </c>
      <c r="C54" s="8"/>
      <c r="D54" s="8">
        <v>271.48</v>
      </c>
      <c r="E54" s="8">
        <v>621.79999999999995</v>
      </c>
      <c r="F54" s="8">
        <v>620</v>
      </c>
      <c r="G54" s="8">
        <f t="shared" si="17"/>
        <v>-1.2592592592592591</v>
      </c>
      <c r="H54" s="9">
        <f t="shared" si="18"/>
        <v>-8.5</v>
      </c>
      <c r="L54" s="15">
        <v>83</v>
      </c>
      <c r="M54" s="32">
        <v>0</v>
      </c>
      <c r="N54" s="33">
        <v>21.858548044948598</v>
      </c>
      <c r="O54" s="33">
        <v>60.524428836911497</v>
      </c>
      <c r="P54" s="33">
        <v>118.055957102094</v>
      </c>
      <c r="Q54" s="33">
        <v>180.78008605034401</v>
      </c>
      <c r="R54" s="33">
        <v>242.14165672072801</v>
      </c>
      <c r="S54" s="34">
        <v>316.95473249424998</v>
      </c>
      <c r="U54">
        <v>24</v>
      </c>
    </row>
    <row r="55" spans="1:22" x14ac:dyDescent="0.25">
      <c r="A55" s="3">
        <v>10</v>
      </c>
      <c r="B55" s="4">
        <v>275</v>
      </c>
      <c r="C55" s="4"/>
      <c r="D55" s="4">
        <v>3</v>
      </c>
      <c r="E55" s="4">
        <v>2.94</v>
      </c>
      <c r="F55" s="4">
        <v>0</v>
      </c>
      <c r="G55" s="4">
        <f>1-B55/$U$3</f>
        <v>0</v>
      </c>
      <c r="H55" s="13">
        <f>G55/$U$5</f>
        <v>0</v>
      </c>
      <c r="I55" t="s">
        <v>36</v>
      </c>
      <c r="L55" s="15">
        <v>132</v>
      </c>
      <c r="M55" s="32">
        <v>0</v>
      </c>
      <c r="N55" s="33">
        <v>28.939048675656199</v>
      </c>
      <c r="O55" s="33">
        <v>78.161903235195297</v>
      </c>
      <c r="P55" s="33">
        <v>142.990297538551</v>
      </c>
      <c r="Q55" s="33">
        <v>209.91472493876699</v>
      </c>
      <c r="R55" s="33">
        <v>279.06143692049</v>
      </c>
      <c r="S55" s="34">
        <v>364.00278054154302</v>
      </c>
      <c r="U55">
        <v>25</v>
      </c>
    </row>
    <row r="56" spans="1:22" ht="15.75" thickBot="1" x14ac:dyDescent="0.3">
      <c r="A56" s="7"/>
      <c r="B56" s="8">
        <v>273</v>
      </c>
      <c r="C56" s="8"/>
      <c r="D56" s="8">
        <v>412.3</v>
      </c>
      <c r="E56" s="8">
        <v>619</v>
      </c>
      <c r="F56" s="8">
        <v>620</v>
      </c>
      <c r="G56" s="8">
        <f>1-B56/$U$3</f>
        <v>7.2727272727273196E-3</v>
      </c>
      <c r="H56" s="9">
        <f>G56/$U$5</f>
        <v>4.2553191489361979E-2</v>
      </c>
      <c r="L56" s="15">
        <v>182</v>
      </c>
      <c r="M56" s="32">
        <v>0</v>
      </c>
      <c r="N56" s="33">
        <v>39.7439507997086</v>
      </c>
      <c r="O56" s="33">
        <v>92.459050423946806</v>
      </c>
      <c r="P56" s="33">
        <v>155.87604798848801</v>
      </c>
      <c r="Q56" s="33">
        <v>225.06765832266899</v>
      </c>
      <c r="R56" s="33">
        <v>295.96175995445498</v>
      </c>
      <c r="S56" s="34">
        <v>386.71906803460001</v>
      </c>
      <c r="U56">
        <v>26</v>
      </c>
    </row>
    <row r="57" spans="1:22" x14ac:dyDescent="0.25">
      <c r="A57" s="3">
        <v>11</v>
      </c>
      <c r="B57" s="4">
        <v>151</v>
      </c>
      <c r="C57" s="4"/>
      <c r="D57" s="4">
        <v>5</v>
      </c>
      <c r="E57" s="4">
        <v>3</v>
      </c>
      <c r="F57" s="4">
        <v>0</v>
      </c>
      <c r="G57" s="4">
        <f>1-B57/$V$3</f>
        <v>0</v>
      </c>
      <c r="H57" s="13">
        <f>G57/$V$5</f>
        <v>0</v>
      </c>
      <c r="I57" t="s">
        <v>36</v>
      </c>
      <c r="L57" s="15">
        <v>233</v>
      </c>
      <c r="M57" s="32">
        <v>0</v>
      </c>
      <c r="N57" s="33">
        <v>50.022907103523501</v>
      </c>
      <c r="O57" s="33">
        <v>104.675836141871</v>
      </c>
      <c r="P57" s="33">
        <v>167.305299996922</v>
      </c>
      <c r="Q57" s="33">
        <v>238.92730162589299</v>
      </c>
      <c r="R57" s="33">
        <v>310.24677209183102</v>
      </c>
      <c r="S57" s="34">
        <v>402.07964522021399</v>
      </c>
      <c r="U57">
        <v>27</v>
      </c>
      <c r="V57" t="s">
        <v>51</v>
      </c>
    </row>
    <row r="58" spans="1:22" ht="15.75" thickBot="1" x14ac:dyDescent="0.3">
      <c r="A58" s="7"/>
      <c r="B58" s="8">
        <v>149</v>
      </c>
      <c r="C58" s="8"/>
      <c r="D58" s="8">
        <v>347.11</v>
      </c>
      <c r="E58" s="8">
        <v>619.53</v>
      </c>
      <c r="F58" s="8">
        <v>620</v>
      </c>
      <c r="G58" s="8">
        <f>1-B58/$V$3</f>
        <v>1.3245033112582738E-2</v>
      </c>
      <c r="H58" s="9">
        <f>G58/$V$5</f>
        <v>8.6956521739130155E-2</v>
      </c>
      <c r="L58" s="15">
        <v>281</v>
      </c>
      <c r="M58" s="32">
        <v>0</v>
      </c>
      <c r="N58" s="33">
        <v>57.3984504936398</v>
      </c>
      <c r="O58" s="33">
        <v>117.833694804798</v>
      </c>
      <c r="P58" s="33">
        <v>194.4545966204</v>
      </c>
      <c r="Q58" s="33">
        <v>269.76185565007199</v>
      </c>
      <c r="R58" s="33">
        <v>344.16668240880102</v>
      </c>
      <c r="S58" s="34">
        <v>440.64266191226397</v>
      </c>
      <c r="U58">
        <v>28</v>
      </c>
    </row>
    <row r="59" spans="1:22" x14ac:dyDescent="0.25">
      <c r="A59" s="3">
        <v>12</v>
      </c>
      <c r="B59" s="4">
        <v>194</v>
      </c>
      <c r="C59" s="4"/>
      <c r="D59" s="4">
        <v>7.5</v>
      </c>
      <c r="E59" s="4">
        <v>2.94</v>
      </c>
      <c r="F59" s="4">
        <v>0</v>
      </c>
      <c r="G59" s="4">
        <f>1-B59/$W$3</f>
        <v>-5.1813471502590858E-3</v>
      </c>
      <c r="H59" s="13">
        <f>G59/$W$5</f>
        <v>-3.1250000000000104E-2</v>
      </c>
      <c r="I59" t="s">
        <v>36</v>
      </c>
      <c r="L59" s="15">
        <v>382</v>
      </c>
      <c r="M59" s="32">
        <v>0</v>
      </c>
      <c r="N59" s="33">
        <v>66.455424257142894</v>
      </c>
      <c r="O59" s="33">
        <v>132.776310305018</v>
      </c>
      <c r="P59" s="33">
        <v>209.317260697753</v>
      </c>
      <c r="Q59" s="33">
        <v>287.25049631366801</v>
      </c>
      <c r="R59" s="33">
        <v>364.55750605255099</v>
      </c>
      <c r="S59" s="34">
        <v>465.12895717779401</v>
      </c>
      <c r="U59">
        <v>29</v>
      </c>
    </row>
    <row r="60" spans="1:22" ht="15.75" thickBot="1" x14ac:dyDescent="0.3">
      <c r="A60" s="7"/>
      <c r="B60" s="8">
        <v>193</v>
      </c>
      <c r="C60" s="8"/>
      <c r="D60" s="8">
        <v>396.17</v>
      </c>
      <c r="E60" s="8">
        <v>618.77</v>
      </c>
      <c r="F60" s="8">
        <v>620</v>
      </c>
      <c r="G60" s="8">
        <f>1-B60/$W$3</f>
        <v>0</v>
      </c>
      <c r="H60" s="9">
        <f>G60/$W$5</f>
        <v>0</v>
      </c>
      <c r="L60" s="15">
        <v>426</v>
      </c>
      <c r="M60" s="32">
        <v>0</v>
      </c>
      <c r="N60" s="33">
        <v>45.248175238574198</v>
      </c>
      <c r="O60" s="33">
        <v>125.273855646624</v>
      </c>
      <c r="P60" s="33">
        <v>203.09221035399401</v>
      </c>
      <c r="Q60" s="33">
        <v>278.17972143974299</v>
      </c>
      <c r="R60" s="33">
        <v>358.06903655082903</v>
      </c>
      <c r="S60" s="34">
        <v>477.69394525331899</v>
      </c>
      <c r="U60">
        <v>30</v>
      </c>
    </row>
    <row r="61" spans="1:22" ht="15.75" thickBot="1" x14ac:dyDescent="0.3">
      <c r="A61" s="3">
        <v>13</v>
      </c>
      <c r="B61" s="4">
        <v>10</v>
      </c>
      <c r="C61" s="4"/>
      <c r="D61" s="4">
        <v>0</v>
      </c>
      <c r="E61" s="4">
        <v>0</v>
      </c>
      <c r="F61" s="4">
        <v>0</v>
      </c>
      <c r="G61" s="8">
        <f>1-B61/$X$3</f>
        <v>0</v>
      </c>
      <c r="H61" s="9">
        <f>G61/$X$5</f>
        <v>0</v>
      </c>
      <c r="L61" s="15">
        <v>521</v>
      </c>
      <c r="M61" s="35">
        <v>0</v>
      </c>
      <c r="N61" s="36">
        <v>62.618412374401899</v>
      </c>
      <c r="O61" s="36">
        <v>143.14211599903399</v>
      </c>
      <c r="P61" s="36">
        <v>224.21344577198201</v>
      </c>
      <c r="Q61" s="36">
        <v>305.76925879406599</v>
      </c>
      <c r="R61" s="36">
        <v>385.47465552639301</v>
      </c>
      <c r="S61" s="37">
        <v>480.59950865843399</v>
      </c>
      <c r="U61">
        <v>31</v>
      </c>
    </row>
    <row r="62" spans="1:22" ht="15.75" thickBot="1" x14ac:dyDescent="0.3">
      <c r="A62" s="7"/>
      <c r="B62" s="8">
        <v>10</v>
      </c>
      <c r="C62" s="8"/>
      <c r="D62" s="8">
        <v>8.3000000000000007</v>
      </c>
      <c r="E62" s="8">
        <v>620</v>
      </c>
      <c r="F62" s="8">
        <v>620</v>
      </c>
      <c r="G62" s="8">
        <f>1-B62/$X$3</f>
        <v>0</v>
      </c>
      <c r="H62" s="9">
        <f>G62/$X$5</f>
        <v>0</v>
      </c>
      <c r="L62" s="18" t="s">
        <v>32</v>
      </c>
      <c r="T62" s="2" t="s">
        <v>48</v>
      </c>
    </row>
    <row r="63" spans="1:22" x14ac:dyDescent="0.25">
      <c r="A63" s="3"/>
      <c r="B63" s="4"/>
      <c r="C63" s="4"/>
      <c r="D63" s="4"/>
      <c r="E63" s="4"/>
      <c r="F63" s="4"/>
      <c r="G63" s="4"/>
      <c r="H63" s="13"/>
    </row>
    <row r="64" spans="1:22" ht="15.75" thickBot="1" x14ac:dyDescent="0.3">
      <c r="A64" s="7"/>
      <c r="B64" s="8"/>
      <c r="C64" s="8"/>
      <c r="D64" s="8"/>
      <c r="E64" s="8"/>
      <c r="F64" s="8"/>
      <c r="G64" s="8"/>
      <c r="H64" s="9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11.2 cm, no T</vt:lpstr>
      <vt:lpstr>41.5 cm</vt:lpstr>
      <vt:lpstr>45.5 cm</vt:lpstr>
      <vt:lpstr>49.0 cm</vt:lpstr>
      <vt:lpstr>51.8 cm</vt:lpstr>
      <vt:lpstr>Fmax(L)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2022-08-29T22:51:42Z</dcterms:created>
  <dcterms:modified xsi:type="dcterms:W3CDTF">2023-12-12T08:15:26Z</dcterms:modified>
</cp:coreProperties>
</file>