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6CDB025B-D62E-4A59-80FF-283F7FAC65D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ip Spring Table" sheetId="7" r:id="rId1"/>
    <sheet name="3L4LT4ST.37T" sheetId="12" r:id="rId2"/>
    <sheet name="2L5LT12ST.37T" sheetId="13" r:id="rId3"/>
    <sheet name="2L5LT12ST.100I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7" l="1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P9" i="7"/>
  <c r="K9" i="7"/>
  <c r="H9" i="7"/>
  <c r="P21" i="14"/>
  <c r="G25" i="14"/>
  <c r="D25" i="14"/>
  <c r="M23" i="14"/>
  <c r="G23" i="14"/>
  <c r="H23" i="14" s="1"/>
  <c r="D23" i="14"/>
  <c r="E23" i="14" s="1"/>
  <c r="G22" i="14"/>
  <c r="H22" i="14" s="1"/>
  <c r="D22" i="14"/>
  <c r="E22" i="14" s="1"/>
  <c r="G21" i="14"/>
  <c r="H21" i="14" s="1"/>
  <c r="D21" i="14"/>
  <c r="E21" i="14" s="1"/>
  <c r="G20" i="14"/>
  <c r="H20" i="14" s="1"/>
  <c r="D20" i="14"/>
  <c r="E20" i="14" s="1"/>
  <c r="G19" i="14"/>
  <c r="H19" i="14" s="1"/>
  <c r="D19" i="14"/>
  <c r="E19" i="14" s="1"/>
  <c r="G18" i="14"/>
  <c r="H18" i="14" s="1"/>
  <c r="D18" i="14"/>
  <c r="E18" i="14" s="1"/>
  <c r="G17" i="14"/>
  <c r="H17" i="14" s="1"/>
  <c r="D17" i="14"/>
  <c r="E17" i="14" s="1"/>
  <c r="G16" i="14"/>
  <c r="H16" i="14" s="1"/>
  <c r="D16" i="14"/>
  <c r="E16" i="14" s="1"/>
  <c r="G15" i="14"/>
  <c r="H15" i="14" s="1"/>
  <c r="D15" i="14"/>
  <c r="E15" i="14" s="1"/>
  <c r="G14" i="14"/>
  <c r="H14" i="14" s="1"/>
  <c r="D14" i="14"/>
  <c r="E14" i="14" s="1"/>
  <c r="G13" i="14"/>
  <c r="H13" i="14" s="1"/>
  <c r="D13" i="14"/>
  <c r="E13" i="14" s="1"/>
  <c r="G12" i="14"/>
  <c r="H12" i="14" s="1"/>
  <c r="D12" i="14"/>
  <c r="E12" i="14" s="1"/>
  <c r="G11" i="14"/>
  <c r="H11" i="14" s="1"/>
  <c r="D11" i="14"/>
  <c r="E11" i="14" s="1"/>
  <c r="G10" i="14"/>
  <c r="H10" i="14" s="1"/>
  <c r="D10" i="14"/>
  <c r="E10" i="14" s="1"/>
  <c r="G9" i="14"/>
  <c r="H9" i="14" s="1"/>
  <c r="D9" i="14"/>
  <c r="E9" i="14" s="1"/>
  <c r="G8" i="14"/>
  <c r="H8" i="14" s="1"/>
  <c r="D8" i="14"/>
  <c r="E8" i="14" s="1"/>
  <c r="G7" i="14"/>
  <c r="H7" i="14" s="1"/>
  <c r="D7" i="14"/>
  <c r="E7" i="14" s="1"/>
  <c r="G6" i="14"/>
  <c r="H6" i="14" s="1"/>
  <c r="D6" i="14"/>
  <c r="E6" i="14" s="1"/>
  <c r="G5" i="14"/>
  <c r="H5" i="14" s="1"/>
  <c r="D5" i="14"/>
  <c r="E5" i="14" s="1"/>
  <c r="G4" i="14"/>
  <c r="H4" i="14" s="1"/>
  <c r="D4" i="14"/>
  <c r="E4" i="14" s="1"/>
  <c r="F36" i="13" l="1"/>
  <c r="F37" i="13"/>
  <c r="F38" i="13"/>
  <c r="F39" i="13"/>
  <c r="F40" i="13"/>
  <c r="F41" i="13"/>
  <c r="F42" i="13"/>
  <c r="F43" i="13"/>
  <c r="F44" i="13"/>
  <c r="F45" i="13"/>
  <c r="G45" i="13" s="1"/>
  <c r="H45" i="13" s="1"/>
  <c r="F46" i="13"/>
  <c r="G46" i="13" s="1"/>
  <c r="H46" i="13" s="1"/>
  <c r="F47" i="13"/>
  <c r="F48" i="13"/>
  <c r="F49" i="13"/>
  <c r="F50" i="13"/>
  <c r="F51" i="13"/>
  <c r="F52" i="13"/>
  <c r="F53" i="13"/>
  <c r="F54" i="13"/>
  <c r="F35" i="13"/>
  <c r="C36" i="13"/>
  <c r="C37" i="13"/>
  <c r="C38" i="13"/>
  <c r="C39" i="13"/>
  <c r="C40" i="13"/>
  <c r="C41" i="13"/>
  <c r="C42" i="13"/>
  <c r="D42" i="13" s="1"/>
  <c r="E42" i="13" s="1"/>
  <c r="C43" i="13"/>
  <c r="C44" i="13"/>
  <c r="C45" i="13"/>
  <c r="C46" i="13"/>
  <c r="D46" i="13" s="1"/>
  <c r="E46" i="13" s="1"/>
  <c r="C47" i="13"/>
  <c r="D47" i="13" s="1"/>
  <c r="E47" i="13" s="1"/>
  <c r="C48" i="13"/>
  <c r="C49" i="13"/>
  <c r="C50" i="13"/>
  <c r="C51" i="13"/>
  <c r="C52" i="13"/>
  <c r="C53" i="13"/>
  <c r="C54" i="13"/>
  <c r="D54" i="13" s="1"/>
  <c r="E54" i="13" s="1"/>
  <c r="C35" i="13"/>
  <c r="D35" i="13" s="1"/>
  <c r="E35" i="13" s="1"/>
  <c r="G56" i="13"/>
  <c r="D56" i="13"/>
  <c r="M54" i="13"/>
  <c r="G54" i="13"/>
  <c r="H54" i="13" s="1"/>
  <c r="G53" i="13"/>
  <c r="H53" i="13" s="1"/>
  <c r="D53" i="13"/>
  <c r="E53" i="13" s="1"/>
  <c r="H52" i="13"/>
  <c r="G52" i="13"/>
  <c r="D52" i="13"/>
  <c r="E52" i="13" s="1"/>
  <c r="G51" i="13"/>
  <c r="H51" i="13" s="1"/>
  <c r="D51" i="13"/>
  <c r="E51" i="13" s="1"/>
  <c r="G50" i="13"/>
  <c r="H50" i="13" s="1"/>
  <c r="D50" i="13"/>
  <c r="E50" i="13" s="1"/>
  <c r="G49" i="13"/>
  <c r="H49" i="13" s="1"/>
  <c r="D49" i="13"/>
  <c r="E49" i="13" s="1"/>
  <c r="G48" i="13"/>
  <c r="H48" i="13" s="1"/>
  <c r="D48" i="13"/>
  <c r="E48" i="13" s="1"/>
  <c r="G47" i="13"/>
  <c r="H47" i="13" s="1"/>
  <c r="D45" i="13"/>
  <c r="E45" i="13" s="1"/>
  <c r="G44" i="13"/>
  <c r="H44" i="13" s="1"/>
  <c r="D44" i="13"/>
  <c r="E44" i="13" s="1"/>
  <c r="H43" i="13"/>
  <c r="G43" i="13"/>
  <c r="D43" i="13"/>
  <c r="E43" i="13" s="1"/>
  <c r="G42" i="13"/>
  <c r="H42" i="13" s="1"/>
  <c r="G41" i="13"/>
  <c r="H41" i="13" s="1"/>
  <c r="D41" i="13"/>
  <c r="E41" i="13" s="1"/>
  <c r="H40" i="13"/>
  <c r="G40" i="13"/>
  <c r="D40" i="13"/>
  <c r="E40" i="13" s="1"/>
  <c r="G39" i="13"/>
  <c r="H39" i="13" s="1"/>
  <c r="D39" i="13"/>
  <c r="E39" i="13" s="1"/>
  <c r="G38" i="13"/>
  <c r="H38" i="13" s="1"/>
  <c r="D38" i="13"/>
  <c r="E38" i="13" s="1"/>
  <c r="G37" i="13"/>
  <c r="H37" i="13" s="1"/>
  <c r="D37" i="13"/>
  <c r="E37" i="13" s="1"/>
  <c r="G36" i="13"/>
  <c r="H36" i="13" s="1"/>
  <c r="D36" i="13"/>
  <c r="E36" i="13" s="1"/>
  <c r="G35" i="13"/>
  <c r="H35" i="13" s="1"/>
  <c r="M23" i="13"/>
  <c r="H21" i="13"/>
  <c r="H22" i="13"/>
  <c r="H23" i="13"/>
  <c r="H20" i="13"/>
  <c r="E23" i="13"/>
  <c r="E19" i="13"/>
  <c r="E21" i="13"/>
  <c r="E22" i="13"/>
  <c r="E20" i="13"/>
  <c r="G23" i="13"/>
  <c r="D23" i="13"/>
  <c r="G22" i="13"/>
  <c r="D22" i="13"/>
  <c r="G21" i="13"/>
  <c r="D21" i="13"/>
  <c r="G20" i="13"/>
  <c r="D20" i="13"/>
  <c r="D4" i="13"/>
  <c r="E4" i="13" s="1"/>
  <c r="G4" i="13"/>
  <c r="H4" i="13" s="1"/>
  <c r="D5" i="13"/>
  <c r="E5" i="13" s="1"/>
  <c r="G5" i="13"/>
  <c r="H5" i="13" s="1"/>
  <c r="D6" i="13"/>
  <c r="E6" i="13"/>
  <c r="G6" i="13"/>
  <c r="H6" i="13" s="1"/>
  <c r="D7" i="13"/>
  <c r="E7" i="13" s="1"/>
  <c r="G7" i="13"/>
  <c r="H7" i="13" s="1"/>
  <c r="G25" i="13"/>
  <c r="D25" i="13"/>
  <c r="G19" i="13"/>
  <c r="H19" i="13" s="1"/>
  <c r="D19" i="13"/>
  <c r="G18" i="13"/>
  <c r="H18" i="13" s="1"/>
  <c r="D18" i="13"/>
  <c r="E18" i="13" s="1"/>
  <c r="G17" i="13"/>
  <c r="H17" i="13" s="1"/>
  <c r="D17" i="13"/>
  <c r="E17" i="13" s="1"/>
  <c r="G16" i="13"/>
  <c r="H16" i="13" s="1"/>
  <c r="D16" i="13"/>
  <c r="E16" i="13" s="1"/>
  <c r="G15" i="13"/>
  <c r="H15" i="13" s="1"/>
  <c r="D15" i="13"/>
  <c r="E15" i="13" s="1"/>
  <c r="G14" i="13"/>
  <c r="H14" i="13" s="1"/>
  <c r="D14" i="13"/>
  <c r="E14" i="13" s="1"/>
  <c r="G13" i="13"/>
  <c r="H13" i="13" s="1"/>
  <c r="D13" i="13"/>
  <c r="E13" i="13" s="1"/>
  <c r="G12" i="13"/>
  <c r="H12" i="13" s="1"/>
  <c r="D12" i="13"/>
  <c r="E12" i="13" s="1"/>
  <c r="G11" i="13"/>
  <c r="H11" i="13" s="1"/>
  <c r="D11" i="13"/>
  <c r="E11" i="13" s="1"/>
  <c r="G10" i="13"/>
  <c r="H10" i="13" s="1"/>
  <c r="D10" i="13"/>
  <c r="E10" i="13" s="1"/>
  <c r="G9" i="13"/>
  <c r="H9" i="13" s="1"/>
  <c r="D9" i="13"/>
  <c r="E9" i="13" s="1"/>
  <c r="G8" i="13"/>
  <c r="H8" i="13" s="1"/>
  <c r="D8" i="13"/>
  <c r="E8" i="13" s="1"/>
  <c r="M23" i="12"/>
  <c r="G21" i="12"/>
  <c r="D21" i="12"/>
  <c r="G19" i="12"/>
  <c r="H19" i="12" s="1"/>
  <c r="D19" i="12"/>
  <c r="E19" i="12" s="1"/>
  <c r="G18" i="12"/>
  <c r="H18" i="12" s="1"/>
  <c r="D18" i="12"/>
  <c r="E18" i="12" s="1"/>
  <c r="G17" i="12"/>
  <c r="H17" i="12" s="1"/>
  <c r="D17" i="12"/>
  <c r="E17" i="12" s="1"/>
  <c r="G16" i="12"/>
  <c r="H16" i="12" s="1"/>
  <c r="D16" i="12"/>
  <c r="E16" i="12" s="1"/>
  <c r="G15" i="12"/>
  <c r="H15" i="12" s="1"/>
  <c r="D15" i="12"/>
  <c r="E15" i="12" s="1"/>
  <c r="G14" i="12"/>
  <c r="H14" i="12" s="1"/>
  <c r="D14" i="12"/>
  <c r="E14" i="12" s="1"/>
  <c r="G13" i="12"/>
  <c r="H13" i="12" s="1"/>
  <c r="D13" i="12"/>
  <c r="E13" i="12" s="1"/>
  <c r="G12" i="12"/>
  <c r="H12" i="12" s="1"/>
  <c r="D12" i="12"/>
  <c r="E12" i="12" s="1"/>
  <c r="G11" i="12"/>
  <c r="H11" i="12" s="1"/>
  <c r="D11" i="12"/>
  <c r="E11" i="12" s="1"/>
  <c r="G10" i="12"/>
  <c r="H10" i="12" s="1"/>
  <c r="D10" i="12"/>
  <c r="E10" i="12" s="1"/>
  <c r="G9" i="12"/>
  <c r="H9" i="12" s="1"/>
  <c r="D9" i="12"/>
  <c r="E9" i="12" s="1"/>
  <c r="G8" i="12"/>
  <c r="H8" i="12" s="1"/>
  <c r="D8" i="12"/>
  <c r="E8" i="12" s="1"/>
  <c r="G7" i="12"/>
  <c r="H7" i="12" s="1"/>
  <c r="D7" i="12"/>
  <c r="E7" i="12" s="1"/>
  <c r="G6" i="12"/>
  <c r="H6" i="12" s="1"/>
  <c r="D6" i="12"/>
  <c r="E6" i="12" s="1"/>
  <c r="G5" i="12"/>
  <c r="H5" i="12" s="1"/>
  <c r="D5" i="12"/>
  <c r="E5" i="12" s="1"/>
  <c r="G4" i="12"/>
  <c r="H4" i="12" s="1"/>
  <c r="D4" i="12"/>
  <c r="E4" i="12" s="1"/>
  <c r="K3" i="7"/>
  <c r="K4" i="7"/>
  <c r="K5" i="7"/>
  <c r="K6" i="7"/>
  <c r="K7" i="7"/>
  <c r="K8" i="7"/>
  <c r="K2" i="7"/>
  <c r="P2" i="7" s="1"/>
  <c r="H3" i="7"/>
  <c r="H4" i="7"/>
  <c r="H5" i="7"/>
  <c r="H6" i="7"/>
  <c r="H7" i="7"/>
  <c r="H8" i="7"/>
  <c r="H2" i="7"/>
</calcChain>
</file>

<file path=xl/sharedStrings.xml><?xml version="1.0" encoding="utf-8"?>
<sst xmlns="http://schemas.openxmlformats.org/spreadsheetml/2006/main" count="170" uniqueCount="54">
  <si>
    <t>unloaded</t>
  </si>
  <si>
    <t>Clockwise Torque</t>
  </si>
  <si>
    <t>Counter-Clockwise Torque</t>
  </si>
  <si>
    <t>Range of Motion</t>
  </si>
  <si>
    <t>Notes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</si>
  <si>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</si>
  <si>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</si>
  <si>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</si>
  <si>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</si>
  <si>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</si>
  <si>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</si>
  <si>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</si>
  <si>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</si>
  <si>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</si>
  <si>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</si>
  <si>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</si>
  <si>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</si>
  <si>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</si>
  <si>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</si>
  <si>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</si>
  <si>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</si>
  <si>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</si>
  <si>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</si>
  <si>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</si>
  <si>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</si>
  <si>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</si>
  <si>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</si>
  <si>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</si>
  <si>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</si>
  <si>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</si>
  <si>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+- 2.3° play in spring</t>
  </si>
  <si>
    <t>*seems like 5mm leg thickness is the maximum that we can do without surface cracking</t>
  </si>
  <si>
    <t>2 Leg - 5mm Leg Thickness - 12mm Spring Thickness</t>
  </si>
  <si>
    <t>2 Leg - 5mm Leg Thickness - 12mm Spring Thickness (Corrected for play in spring)</t>
  </si>
  <si>
    <t>2 Leg - 5mm Leg Thickness - 12mm Spring Thickness - 100% Infill</t>
  </si>
  <si>
    <t>Infill</t>
  </si>
  <si>
    <t>Triangular (37%)</t>
  </si>
  <si>
    <t>Solid (100%)</t>
  </si>
  <si>
    <t>Spring Name</t>
  </si>
  <si>
    <t>2L2LT4ST.37T</t>
  </si>
  <si>
    <t>2L3LT4ST.37T</t>
  </si>
  <si>
    <t>2L4LT4ST.37T</t>
  </si>
  <si>
    <t>2L5LT4ST.37T</t>
  </si>
  <si>
    <t>2L5LT2ST.37T</t>
  </si>
  <si>
    <t>2L5LT8ST.37T</t>
  </si>
  <si>
    <t>2L5LT12ST.37T</t>
  </si>
  <si>
    <t>2L2LT4ST.100I</t>
  </si>
  <si>
    <t>2L3LT4ST.100I</t>
  </si>
  <si>
    <t>2L4LT4ST.100I</t>
  </si>
  <si>
    <t>2L5LT2ST.100I</t>
  </si>
  <si>
    <t>2L5LT4ST.100I</t>
  </si>
  <si>
    <t>2L5LT8ST.100I</t>
  </si>
  <si>
    <t>2L5LT12ST.100I</t>
  </si>
  <si>
    <t>3L4LT4ST.37T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</si>
</sst>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Onyx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45300196850394"/>
                  <c:y val="0.4164724802667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('3L4LT4ST.37T'!$D$4:$D$6,'3L4LT4ST.37T'!$D$8:$D$10,'3L4LT4ST.37T'!$D$12:$D$14,'3L4LT4ST.37T'!$D$16:$D$18)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6.9813170079773184E-3</c:v>
                </c:pt>
                <c:pt idx="3">
                  <c:v>3.1415926535897929E-3</c:v>
                </c:pt>
                <c:pt idx="4">
                  <c:v>6.1086523819801532E-3</c:v>
                </c:pt>
                <c:pt idx="5">
                  <c:v>9.948376736367677E-3</c:v>
                </c:pt>
                <c:pt idx="6">
                  <c:v>8.377580409572781E-3</c:v>
                </c:pt>
                <c:pt idx="7">
                  <c:v>2.3038346126325149E-2</c:v>
                </c:pt>
                <c:pt idx="8">
                  <c:v>3.9968039870670144E-2</c:v>
                </c:pt>
                <c:pt idx="9">
                  <c:v>4.5204027626653133E-2</c:v>
                </c:pt>
                <c:pt idx="10">
                  <c:v>0.10053096491487337</c:v>
                </c:pt>
                <c:pt idx="11">
                  <c:v>0.14730578886832141</c:v>
                </c:pt>
              </c:numCache>
            </c:numRef>
          </c:xVal>
          <c:yVal>
            <c:numRef>
              <c:f>('3L4LT4ST.37T'!$E$4:$E$6,'3L4LT4ST.37T'!$E$8:$E$10,'3L4LT4ST.37T'!$E$12:$E$14,'3L4LT4ST.37T'!$E$16:$E$18)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4.9048804686099609E-2</c:v>
                </c:pt>
                <c:pt idx="3">
                  <c:v>4.9049757948151147E-2</c:v>
                </c:pt>
                <c:pt idx="4">
                  <c:v>7.3573627255385771E-2</c:v>
                </c:pt>
                <c:pt idx="5">
                  <c:v>9.8095145551742605E-2</c:v>
                </c:pt>
                <c:pt idx="6">
                  <c:v>9.8096557502118945E-2</c:v>
                </c:pt>
                <c:pt idx="7">
                  <c:v>0.14711095066348176</c:v>
                </c:pt>
                <c:pt idx="8">
                  <c:v>0.19604331158297392</c:v>
                </c:pt>
                <c:pt idx="9">
                  <c:v>0.24499947023604926</c:v>
                </c:pt>
                <c:pt idx="10">
                  <c:v>0.36601760537199585</c:v>
                </c:pt>
                <c:pt idx="11">
                  <c:v>0.48518793733557797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167-B1F7-4622ABC87B2C}"/>
            </c:ext>
          </c:extLst>
        </c:ser>
        <c:ser>
          <c:idx val="1"/>
          <c:order val="1"/>
          <c:tx>
            <c:strRef>
              <c:f>'3L4LT4ST.37T'!$F$2:$H$2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78850885826773"/>
                  <c:y val="0.2099529209508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('3L4LT4ST.37T'!$G$4:$G$6,'3L4LT4ST.37T'!$G$8:$G$10,'3L4LT4ST.37T'!$G$12:$G$14,'3L4LT4ST.37T'!$G$16:$G$18)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2.2689280275926286E-3</c:v>
                </c:pt>
                <c:pt idx="2">
                  <c:v>3.1415926535897929E-3</c:v>
                </c:pt>
                <c:pt idx="3">
                  <c:v>6.9813170079773186E-4</c:v>
                </c:pt>
                <c:pt idx="4">
                  <c:v>2.2689280275926286E-3</c:v>
                </c:pt>
                <c:pt idx="5">
                  <c:v>8.377580409572781E-3</c:v>
                </c:pt>
                <c:pt idx="6">
                  <c:v>5.4105206811824215E-3</c:v>
                </c:pt>
                <c:pt idx="7">
                  <c:v>2.3038346126325149E-2</c:v>
                </c:pt>
                <c:pt idx="8">
                  <c:v>3.6128315516282622E-2</c:v>
                </c:pt>
                <c:pt idx="9">
                  <c:v>2.3038346126325149E-2</c:v>
                </c:pt>
                <c:pt idx="10">
                  <c:v>8.4299402871326118E-2</c:v>
                </c:pt>
                <c:pt idx="11">
                  <c:v>0.13124875974997358</c:v>
                </c:pt>
              </c:numCache>
            </c:numRef>
          </c:xVal>
          <c:yVal>
            <c:numRef>
              <c:f>('3L4LT4ST.37T'!$H$4:$H$6,'3L4LT4ST.37T'!$H$8:$H$10,'3L4LT4ST.37T'!$H$12:$H$14,'3L4LT4ST.37T'!$H$16:$H$18)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3.6787405308382981E-2</c:v>
                </c:pt>
                <c:pt idx="2">
                  <c:v>4.9049757948151147E-2</c:v>
                </c:pt>
                <c:pt idx="3">
                  <c:v>4.9049988046812931E-2</c:v>
                </c:pt>
                <c:pt idx="4">
                  <c:v>7.3574810616765962E-2</c:v>
                </c:pt>
                <c:pt idx="5">
                  <c:v>9.8096557502118945E-2</c:v>
                </c:pt>
                <c:pt idx="6">
                  <c:v>9.8098564126848059E-2</c:v>
                </c:pt>
                <c:pt idx="7">
                  <c:v>0.14711095066348176</c:v>
                </c:pt>
                <c:pt idx="8">
                  <c:v>0.19607196839371022</c:v>
                </c:pt>
                <c:pt idx="9">
                  <c:v>0.24518491777246956</c:v>
                </c:pt>
                <c:pt idx="10">
                  <c:v>0.36656864241239406</c:v>
                </c:pt>
                <c:pt idx="11">
                  <c:v>0.4862813266000936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4-4167-B1F7-4622AB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('2L5LT12ST.37T'!$D$4:$D$6,'2L5LT12ST.37T'!$D$8:$D$10,'2L5LT12ST.37T'!$D$12:$D$14,'2L5LT12ST.37T'!$D$16:$D$18,'2L5LT12ST.37T'!$D$20:$D$22)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('2L5LT12ST.37T'!$E$4:$E$6,'2L5LT12ST.37T'!$E$8:$E$10,'2L5LT12ST.37T'!$E$12:$E$14,'2L5LT12ST.37T'!$E$16:$E$18,'2L5LT12ST.37T'!$E$20:$E$22)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7-46D4-B7BE-FA548D807A98}"/>
            </c:ext>
          </c:extLst>
        </c:ser>
        <c:ser>
          <c:idx val="1"/>
          <c:order val="1"/>
          <c:tx>
            <c:strRef>
              <c:f>'2L5LT12ST.37T'!$F$2:$H$2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('2L5LT12ST.37T'!$G$4:$G$6,'2L5LT12ST.37T'!$G$8:$G$10,'2L5LT12ST.37T'!$G$12:$G$14,'2L5LT12ST.37T'!$G$16:$G$18,'2L5LT12ST.37T'!$G$20:$G$22)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('2L5LT12ST.37T'!$H$4:$H$6,'2L5LT12ST.37T'!$H$8:$H$10,'2L5LT12ST.37T'!$H$12:$H$14,'2L5LT12ST.37T'!$H$16:$H$18,'2L5LT12ST.37T'!$H$20:$H$22)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7-46D4-B7BE-FA548D80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('2L5LT12ST.37T'!$D$35:$D$37,'2L5LT12ST.37T'!$D$39:$D$41,'2L5LT12ST.37T'!$D$43:$D$45,'2L5LT12ST.37T'!$D$47:$D$49,'2L5LT12ST.37T'!$D$51:$D$53)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('2L5LT12ST.37T'!$E$4:$E$6,'2L5LT12ST.37T'!$E$8:$E$10,'2L5LT12ST.37T'!$E$12:$E$14,'2L5LT12ST.37T'!$E$16:$E$18,'2L5LT12ST.37T'!$E$20:$E$22)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2-4EF2-A9C2-7864CF553E99}"/>
            </c:ext>
          </c:extLst>
        </c:ser>
        <c:ser>
          <c:idx val="1"/>
          <c:order val="1"/>
          <c:tx>
            <c:strRef>
              <c:f>'2L5LT12ST.37T'!$F$2:$H$2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('2L5LT12ST.37T'!$G$35:$G$37,'2L5LT12ST.37T'!$G$39:$G$41,'2L5LT12ST.37T'!$G$43:$G$45,'2L5LT12ST.37T'!$G$47:$G$49,'2L5LT12ST.37T'!$G$51:$G$53)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('2L5LT12ST.37T'!$H$4:$H$6,'2L5LT12ST.37T'!$H$8:$H$10,'2L5LT12ST.37T'!$H$12:$H$14,'2L5LT12ST.37T'!$H$16:$H$18,'2L5LT12ST.37T'!$H$20:$H$22)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2-4EF2-A9C2-7864CF5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'2L5LT12ST.100I'!$C$2:$E$2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53100393700788"/>
                  <c:y val="0.355115772632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('2L5LT12ST.100I'!$D$4:$D$6,'2L5LT12ST.100I'!$D$8:$D$10,'2L5LT12ST.100I'!$D$12:$D$14,'2L5LT12ST.100I'!$D$16:$D$18,'2L5LT12ST.100I'!$D$20:$D$22)</c:f>
              <c:numCache>
                <c:formatCode>0.000</c:formatCode>
                <c:ptCount val="15"/>
                <c:pt idx="0">
                  <c:v>1.5707963267948964E-3</c:v>
                </c:pt>
                <c:pt idx="1">
                  <c:v>3.1415926535897929E-3</c:v>
                </c:pt>
                <c:pt idx="2">
                  <c:v>4.5378560551852572E-3</c:v>
                </c:pt>
                <c:pt idx="3">
                  <c:v>4.5378560551852572E-3</c:v>
                </c:pt>
                <c:pt idx="4">
                  <c:v>6.9813170079773184E-3</c:v>
                </c:pt>
                <c:pt idx="5">
                  <c:v>8.377580409572781E-3</c:v>
                </c:pt>
                <c:pt idx="6">
                  <c:v>7.6794487087750501E-3</c:v>
                </c:pt>
                <c:pt idx="7">
                  <c:v>1.0821041362364843E-2</c:v>
                </c:pt>
                <c:pt idx="8">
                  <c:v>1.4660765716752368E-2</c:v>
                </c:pt>
                <c:pt idx="9">
                  <c:v>1.53588974175501E-2</c:v>
                </c:pt>
                <c:pt idx="10">
                  <c:v>2.3736477827122883E-2</c:v>
                </c:pt>
                <c:pt idx="11">
                  <c:v>3.368485456349056E-2</c:v>
                </c:pt>
                <c:pt idx="12">
                  <c:v>3.1415926535897934E-2</c:v>
                </c:pt>
                <c:pt idx="13">
                  <c:v>5.7595865315812872E-2</c:v>
                </c:pt>
                <c:pt idx="14">
                  <c:v>7.592182246175333E-2</c:v>
                </c:pt>
              </c:numCache>
            </c:numRef>
          </c:xVal>
          <c:yVal>
            <c:numRef>
              <c:f>('2L5LT12ST.100I'!$E$4:$E$6,'2L5LT12ST.100I'!$E$8:$E$10,'2L5LT12ST.100I'!$E$12:$E$14,'2L5LT12ST.100I'!$E$16:$E$18,'2L5LT12ST.100I'!$E$20:$E$22)</c:f>
              <c:numCache>
                <c:formatCode>0.000</c:formatCode>
                <c:ptCount val="15"/>
                <c:pt idx="0">
                  <c:v>2.4524969743500227E-2</c:v>
                </c:pt>
                <c:pt idx="1">
                  <c:v>3.6787318461113362E-2</c:v>
                </c:pt>
                <c:pt idx="2">
                  <c:v>4.9049494978692529E-2</c:v>
                </c:pt>
                <c:pt idx="3">
                  <c:v>4.9049494978692529E-2</c:v>
                </c:pt>
                <c:pt idx="4">
                  <c:v>7.3573207029149421E-2</c:v>
                </c:pt>
                <c:pt idx="5">
                  <c:v>9.8096557502118945E-2</c:v>
                </c:pt>
                <c:pt idx="6">
                  <c:v>9.8097107342828296E-2</c:v>
                </c:pt>
                <c:pt idx="7">
                  <c:v>0.14714138482413822</c:v>
                </c:pt>
                <c:pt idx="8">
                  <c:v>0.19617891495482645</c:v>
                </c:pt>
                <c:pt idx="9">
                  <c:v>0.24522107385475933</c:v>
                </c:pt>
                <c:pt idx="10">
                  <c:v>0.36777137072962773</c:v>
                </c:pt>
                <c:pt idx="11">
                  <c:v>0.49022174863480644</c:v>
                </c:pt>
                <c:pt idx="12">
                  <c:v>0.49025796785939135</c:v>
                </c:pt>
                <c:pt idx="13">
                  <c:v>0.7345299915737713</c:v>
                </c:pt>
                <c:pt idx="14">
                  <c:v>0.97817405542242108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2-4673-8CC4-241B73275AEA}"/>
            </c:ext>
          </c:extLst>
        </c:ser>
        <c:ser>
          <c:idx val="1"/>
          <c:order val="1"/>
          <c:tx>
            <c:strRef>
              <c:f>'2L5LT12ST.100I'!$F$2:$H$2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3176468175853"/>
                  <c:y val="0.19965949307294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('2L5LT12ST.100I'!$G$4:$G$6,'2L5LT12ST.100I'!$G$8:$G$10,'2L5LT12ST.100I'!$G$12:$G$14,'2L5LT12ST.100I'!$G$16:$G$18,'2L5LT12ST.100I'!$G$20:$G$22)</c:f>
              <c:numCache>
                <c:formatCode>0.000</c:formatCode>
                <c:ptCount val="15"/>
                <c:pt idx="0">
                  <c:v>6.9813170079773186E-4</c:v>
                </c:pt>
                <c:pt idx="1">
                  <c:v>1.5707963267948964E-3</c:v>
                </c:pt>
                <c:pt idx="2">
                  <c:v>2.2689280275926286E-3</c:v>
                </c:pt>
                <c:pt idx="3">
                  <c:v>1.5707963267948964E-3</c:v>
                </c:pt>
                <c:pt idx="4">
                  <c:v>3.8397243543875251E-3</c:v>
                </c:pt>
                <c:pt idx="5">
                  <c:v>5.4105206811824215E-3</c:v>
                </c:pt>
                <c:pt idx="6">
                  <c:v>6.9813170079773186E-4</c:v>
                </c:pt>
                <c:pt idx="7">
                  <c:v>6.9813170079773184E-3</c:v>
                </c:pt>
                <c:pt idx="8">
                  <c:v>1.1519173063162575E-2</c:v>
                </c:pt>
                <c:pt idx="9">
                  <c:v>9.948376736367677E-3</c:v>
                </c:pt>
                <c:pt idx="10">
                  <c:v>2.3736477827122883E-2</c:v>
                </c:pt>
                <c:pt idx="11">
                  <c:v>3.4557519189487726E-2</c:v>
                </c:pt>
                <c:pt idx="12">
                  <c:v>2.9146998508305301E-2</c:v>
                </c:pt>
                <c:pt idx="13">
                  <c:v>5.0614548307835558E-2</c:v>
                </c:pt>
                <c:pt idx="14">
                  <c:v>7.749261878854824E-2</c:v>
                </c:pt>
              </c:numCache>
            </c:numRef>
          </c:xVal>
          <c:yVal>
            <c:numRef>
              <c:f>('2L5LT12ST.100I'!$H$4:$H$6,'2L5LT12ST.100I'!$H$8:$H$10,'2L5LT12ST.100I'!$H$12:$H$14,'2L5LT12ST.100I'!$H$16:$H$18,'2L5LT12ST.100I'!$H$20:$H$22)</c:f>
              <c:numCache>
                <c:formatCode>0.000</c:formatCode>
                <c:ptCount val="15"/>
                <c:pt idx="0">
                  <c:v>2.4524994023406466E-2</c:v>
                </c:pt>
                <c:pt idx="1">
                  <c:v>3.6787454615250341E-2</c:v>
                </c:pt>
                <c:pt idx="2">
                  <c:v>4.9049873744510648E-2</c:v>
                </c:pt>
                <c:pt idx="3">
                  <c:v>4.9049939487000455E-2</c:v>
                </c:pt>
                <c:pt idx="4">
                  <c:v>7.3574457624781181E-2</c:v>
                </c:pt>
                <c:pt idx="5">
                  <c:v>9.8098564126848059E-2</c:v>
                </c:pt>
                <c:pt idx="6">
                  <c:v>9.8099976093625862E-2</c:v>
                </c:pt>
                <c:pt idx="7">
                  <c:v>0.14714641405829884</c:v>
                </c:pt>
                <c:pt idx="8">
                  <c:v>0.19618698312269195</c:v>
                </c:pt>
                <c:pt idx="9">
                  <c:v>0.24523786387935653</c:v>
                </c:pt>
                <c:pt idx="10">
                  <c:v>0.36777137072962773</c:v>
                </c:pt>
                <c:pt idx="11">
                  <c:v>0.49020714616811423</c:v>
                </c:pt>
                <c:pt idx="12">
                  <c:v>0.49029166322017831</c:v>
                </c:pt>
                <c:pt idx="13">
                  <c:v>0.734807767048265</c:v>
                </c:pt>
                <c:pt idx="14">
                  <c:v>0.97805596923385196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2-4673-8CC4-241B7327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DD3C-8D7F-4E12-B9BA-E459A9D5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7E764-E0ED-4D99-A1EF-C9FFA806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9896E-8428-41D6-869C-8F98B0D3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491BB-84C2-4DF6-974C-D653F6A87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Q18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20.140625" customWidth="1"/>
    <col min="2" max="11" width="21.85546875" customWidth="1"/>
    <col min="12" max="14" width="21.28515625" customWidth="1"/>
    <col min="15" max="16" width="20.140625" customWidth="1"/>
    <col min="17" max="17" width="60" customWidth="1"/>
  </cols>
  <sheetData>
    <row r="1" spans="1:17" ht="45" customHeight="1" x14ac:dyDescent="0.25">
      <c r="A1" s="3" t="s">
        <v>38</v>
      </c>
      <c r="B1" s="3" t="s">
        <v>6</v>
      </c>
      <c r="C1" s="3" t="s">
        <v>7</v>
      </c>
      <c r="D1" s="3" t="s">
        <v>35</v>
      </c>
      <c r="E1" s="4" t="s">
        <v>5</v>
      </c>
      <c r="F1" s="3" t="s">
        <v>8</v>
      </c>
      <c r="G1" s="3" t="s">
        <v>10</v>
      </c>
      <c r="H1" s="3" t="s">
        <v>17</v>
      </c>
      <c r="I1" s="3" t="s">
        <v>18</v>
      </c>
      <c r="J1" s="3" t="s">
        <v>9</v>
      </c>
      <c r="K1" s="3" t="s">
        <v>16</v>
      </c>
      <c r="L1" s="3" t="s">
        <v>11</v>
      </c>
      <c r="M1" s="3" t="s">
        <v>14</v>
      </c>
      <c r="N1" s="3" t="s">
        <v>15</v>
      </c>
      <c r="O1" s="3" t="s">
        <v>12</v>
      </c>
      <c r="P1" s="3" t="s">
        <v>13</v>
      </c>
      <c r="Q1" s="3" t="s">
        <v>4</v>
      </c>
    </row>
    <row r="2" spans="1:17" x14ac:dyDescent="0.25">
      <c r="A2" s="2" t="s">
        <v>39</v>
      </c>
      <c r="B2" s="2">
        <v>54</v>
      </c>
      <c r="C2" s="2">
        <v>14</v>
      </c>
      <c r="D2" s="2" t="s">
        <v>36</v>
      </c>
      <c r="E2" s="1">
        <v>2</v>
      </c>
      <c r="F2" s="1">
        <v>2</v>
      </c>
      <c r="G2" s="1">
        <v>4</v>
      </c>
      <c r="H2" s="1">
        <f>(B2-C2)/2</f>
        <v>20</v>
      </c>
      <c r="I2" s="1">
        <v>1</v>
      </c>
      <c r="J2" s="1"/>
      <c r="K2" s="1">
        <f>J2</f>
        <v>0</v>
      </c>
      <c r="L2" s="2">
        <v>2.4</v>
      </c>
      <c r="M2" s="1" t="s">
        <v>19</v>
      </c>
      <c r="N2" s="1" t="s">
        <v>19</v>
      </c>
      <c r="O2" s="1"/>
      <c r="P2" s="1" t="e">
        <f>E2*((L2*G2*F2^3)/(12*K2))</f>
        <v>#DIV/0!</v>
      </c>
    </row>
    <row r="3" spans="1:17" x14ac:dyDescent="0.25">
      <c r="A3" s="2" t="s">
        <v>40</v>
      </c>
      <c r="B3" s="2">
        <v>54</v>
      </c>
      <c r="C3" s="2">
        <v>14</v>
      </c>
      <c r="D3" s="2" t="s">
        <v>36</v>
      </c>
      <c r="E3" s="1">
        <v>2</v>
      </c>
      <c r="F3" s="1">
        <v>3</v>
      </c>
      <c r="G3" s="1">
        <v>4</v>
      </c>
      <c r="H3" s="1">
        <f>(B3-C3)/2</f>
        <v>20</v>
      </c>
      <c r="I3" s="1">
        <v>1</v>
      </c>
      <c r="J3" s="1"/>
      <c r="K3" s="1">
        <f t="shared" ref="K3:K8" si="0">J3</f>
        <v>0</v>
      </c>
      <c r="L3" s="2">
        <v>2.4</v>
      </c>
      <c r="M3" s="1" t="s">
        <v>19</v>
      </c>
      <c r="N3" s="1" t="s">
        <v>19</v>
      </c>
      <c r="O3" s="1"/>
      <c r="P3" s="1"/>
    </row>
    <row r="4" spans="1:17" x14ac:dyDescent="0.25">
      <c r="A4" s="2" t="s">
        <v>41</v>
      </c>
      <c r="B4" s="2">
        <v>54</v>
      </c>
      <c r="C4" s="2">
        <v>14</v>
      </c>
      <c r="D4" s="2" t="s">
        <v>36</v>
      </c>
      <c r="E4" s="1">
        <v>2</v>
      </c>
      <c r="F4" s="1">
        <v>4</v>
      </c>
      <c r="G4" s="1">
        <v>4</v>
      </c>
      <c r="H4" s="1">
        <f>(B4-C4)/2</f>
        <v>20</v>
      </c>
      <c r="I4" s="1">
        <v>1</v>
      </c>
      <c r="J4" s="1"/>
      <c r="K4" s="1">
        <f t="shared" si="0"/>
        <v>0</v>
      </c>
      <c r="L4" s="2">
        <v>2.4</v>
      </c>
      <c r="M4" s="1" t="s">
        <v>19</v>
      </c>
      <c r="N4" s="1" t="s">
        <v>19</v>
      </c>
      <c r="O4" s="1"/>
      <c r="P4" s="1"/>
    </row>
    <row r="5" spans="1:17" x14ac:dyDescent="0.25">
      <c r="A5" s="2" t="s">
        <v>43</v>
      </c>
      <c r="B5" s="2">
        <v>54</v>
      </c>
      <c r="C5" s="2">
        <v>14</v>
      </c>
      <c r="D5" s="2" t="s">
        <v>36</v>
      </c>
      <c r="E5" s="1">
        <v>2</v>
      </c>
      <c r="F5" s="1">
        <v>5</v>
      </c>
      <c r="G5" s="1">
        <v>2</v>
      </c>
      <c r="H5" s="1">
        <f>(B5-C5)/2</f>
        <v>20</v>
      </c>
      <c r="I5" s="1">
        <v>1</v>
      </c>
      <c r="J5" s="1"/>
      <c r="K5" s="1">
        <f t="shared" si="0"/>
        <v>0</v>
      </c>
      <c r="L5" s="2">
        <v>2.4</v>
      </c>
      <c r="M5" s="1" t="s">
        <v>19</v>
      </c>
      <c r="N5" s="1" t="s">
        <v>19</v>
      </c>
      <c r="O5" s="1"/>
      <c r="P5" s="1"/>
    </row>
    <row r="6" spans="1:17" x14ac:dyDescent="0.25">
      <c r="A6" s="2" t="s">
        <v>42</v>
      </c>
      <c r="B6" s="2">
        <v>54</v>
      </c>
      <c r="C6" s="2">
        <v>14</v>
      </c>
      <c r="D6" s="2" t="s">
        <v>36</v>
      </c>
      <c r="E6" s="1">
        <v>2</v>
      </c>
      <c r="F6" s="1">
        <v>5</v>
      </c>
      <c r="G6" s="1">
        <v>4</v>
      </c>
      <c r="H6" s="1">
        <f>(B6-C6)/2</f>
        <v>20</v>
      </c>
      <c r="I6" s="1">
        <v>1</v>
      </c>
      <c r="J6" s="1"/>
      <c r="K6" s="1">
        <f t="shared" si="0"/>
        <v>0</v>
      </c>
      <c r="L6" s="2">
        <v>2.4</v>
      </c>
      <c r="M6" s="1" t="s">
        <v>19</v>
      </c>
      <c r="N6" s="1" t="s">
        <v>19</v>
      </c>
      <c r="O6" s="1"/>
      <c r="P6" s="1"/>
    </row>
    <row r="7" spans="1:17" x14ac:dyDescent="0.25">
      <c r="A7" s="2" t="s">
        <v>44</v>
      </c>
      <c r="B7" s="2">
        <v>54</v>
      </c>
      <c r="C7" s="2">
        <v>14</v>
      </c>
      <c r="D7" s="2" t="s">
        <v>36</v>
      </c>
      <c r="E7" s="1">
        <v>2</v>
      </c>
      <c r="F7" s="1">
        <v>5</v>
      </c>
      <c r="G7" s="1">
        <v>8</v>
      </c>
      <c r="H7" s="1">
        <f>(B7-C7)/2</f>
        <v>20</v>
      </c>
      <c r="I7" s="1">
        <v>1</v>
      </c>
      <c r="J7" s="1"/>
      <c r="K7" s="1">
        <f t="shared" si="0"/>
        <v>0</v>
      </c>
      <c r="L7" s="2">
        <v>2.4</v>
      </c>
      <c r="M7" s="1" t="s">
        <v>19</v>
      </c>
      <c r="N7" s="1" t="s">
        <v>19</v>
      </c>
      <c r="O7" s="1"/>
      <c r="P7" s="1"/>
    </row>
    <row r="8" spans="1:17" x14ac:dyDescent="0.25">
      <c r="A8" s="18" t="s">
        <v>45</v>
      </c>
      <c r="B8" s="18">
        <v>54</v>
      </c>
      <c r="C8" s="18">
        <v>14</v>
      </c>
      <c r="D8" s="18" t="s">
        <v>36</v>
      </c>
      <c r="E8" s="19">
        <v>2</v>
      </c>
      <c r="F8" s="19">
        <v>5</v>
      </c>
      <c r="G8" s="19">
        <v>12</v>
      </c>
      <c r="H8" s="19">
        <f>(B8-C8)/2</f>
        <v>20</v>
      </c>
      <c r="I8" s="19">
        <v>1</v>
      </c>
      <c r="J8" s="19"/>
      <c r="K8" s="19">
        <f t="shared" si="0"/>
        <v>0</v>
      </c>
      <c r="L8" s="18">
        <v>2.4</v>
      </c>
      <c r="M8" s="19" t="s">
        <v>19</v>
      </c>
      <c r="N8" s="19" t="s">
        <v>19</v>
      </c>
      <c r="O8" s="19"/>
      <c r="P8" s="19"/>
      <c r="Q8" s="20"/>
    </row>
    <row r="9" spans="1:17" x14ac:dyDescent="0.25">
      <c r="A9" s="2" t="s">
        <v>46</v>
      </c>
      <c r="B9" s="2">
        <v>54</v>
      </c>
      <c r="C9" s="2">
        <v>14</v>
      </c>
      <c r="D9" s="2" t="s">
        <v>37</v>
      </c>
      <c r="E9" s="1">
        <v>2</v>
      </c>
      <c r="F9" s="1">
        <v>2</v>
      </c>
      <c r="G9" s="1">
        <v>4</v>
      </c>
      <c r="H9" s="1">
        <f>(B9-C9)/2</f>
        <v>20</v>
      </c>
      <c r="I9" s="1">
        <v>1</v>
      </c>
      <c r="J9" s="1"/>
      <c r="K9" s="1">
        <f>J9</f>
        <v>0</v>
      </c>
      <c r="L9" s="2">
        <v>2.4</v>
      </c>
      <c r="M9" s="1" t="s">
        <v>19</v>
      </c>
      <c r="N9" s="1" t="s">
        <v>19</v>
      </c>
      <c r="O9" s="1"/>
      <c r="P9" s="1" t="e">
        <f>E9*((L9*G9*F9^3)/(12*K9))</f>
        <v>#DIV/0!</v>
      </c>
    </row>
    <row r="10" spans="1:17" x14ac:dyDescent="0.25">
      <c r="A10" s="2" t="s">
        <v>47</v>
      </c>
      <c r="B10" s="2">
        <v>54</v>
      </c>
      <c r="C10" s="2">
        <v>14</v>
      </c>
      <c r="D10" s="2" t="s">
        <v>37</v>
      </c>
      <c r="E10" s="1">
        <v>2</v>
      </c>
      <c r="F10" s="1">
        <v>3</v>
      </c>
      <c r="G10" s="1">
        <v>4</v>
      </c>
      <c r="H10" s="1">
        <f>(B10-C10)/2</f>
        <v>20</v>
      </c>
      <c r="I10" s="1">
        <v>1</v>
      </c>
      <c r="J10" s="1"/>
      <c r="K10" s="1">
        <f t="shared" ref="K10:K15" si="1">J10</f>
        <v>0</v>
      </c>
      <c r="L10" s="2">
        <v>2.4</v>
      </c>
      <c r="M10" s="1" t="s">
        <v>19</v>
      </c>
      <c r="N10" s="1" t="s">
        <v>19</v>
      </c>
      <c r="O10" s="1"/>
      <c r="P10" s="1"/>
    </row>
    <row r="11" spans="1:17" x14ac:dyDescent="0.25">
      <c r="A11" s="2" t="s">
        <v>48</v>
      </c>
      <c r="B11" s="2">
        <v>54</v>
      </c>
      <c r="C11" s="2">
        <v>14</v>
      </c>
      <c r="D11" s="2" t="s">
        <v>37</v>
      </c>
      <c r="E11" s="1">
        <v>2</v>
      </c>
      <c r="F11" s="1">
        <v>4</v>
      </c>
      <c r="G11" s="1">
        <v>4</v>
      </c>
      <c r="H11" s="1">
        <f>(B11-C11)/2</f>
        <v>20</v>
      </c>
      <c r="I11" s="1">
        <v>1</v>
      </c>
      <c r="J11" s="1"/>
      <c r="K11" s="1">
        <f t="shared" si="1"/>
        <v>0</v>
      </c>
      <c r="L11" s="2">
        <v>2.4</v>
      </c>
      <c r="M11" s="1" t="s">
        <v>19</v>
      </c>
      <c r="N11" s="1" t="s">
        <v>19</v>
      </c>
      <c r="O11" s="1"/>
      <c r="P11" s="1"/>
    </row>
    <row r="12" spans="1:17" x14ac:dyDescent="0.25">
      <c r="A12" s="2" t="s">
        <v>49</v>
      </c>
      <c r="B12" s="2">
        <v>54</v>
      </c>
      <c r="C12" s="2">
        <v>14</v>
      </c>
      <c r="D12" s="2" t="s">
        <v>37</v>
      </c>
      <c r="E12" s="1">
        <v>2</v>
      </c>
      <c r="F12" s="1">
        <v>5</v>
      </c>
      <c r="G12" s="1">
        <v>2</v>
      </c>
      <c r="H12" s="1">
        <f>(B12-C12)/2</f>
        <v>20</v>
      </c>
      <c r="I12" s="1">
        <v>1</v>
      </c>
      <c r="J12" s="1"/>
      <c r="K12" s="1">
        <f t="shared" si="1"/>
        <v>0</v>
      </c>
      <c r="L12" s="2">
        <v>2.4</v>
      </c>
      <c r="M12" s="1" t="s">
        <v>19</v>
      </c>
      <c r="N12" s="1" t="s">
        <v>19</v>
      </c>
      <c r="O12" s="1"/>
      <c r="P12" s="1"/>
    </row>
    <row r="13" spans="1:17" x14ac:dyDescent="0.25">
      <c r="A13" s="2" t="s">
        <v>50</v>
      </c>
      <c r="B13" s="2">
        <v>54</v>
      </c>
      <c r="C13" s="2">
        <v>14</v>
      </c>
      <c r="D13" s="2" t="s">
        <v>37</v>
      </c>
      <c r="E13" s="1">
        <v>2</v>
      </c>
      <c r="F13" s="1">
        <v>5</v>
      </c>
      <c r="G13" s="1">
        <v>4</v>
      </c>
      <c r="H13" s="1">
        <f>(B13-C13)/2</f>
        <v>20</v>
      </c>
      <c r="I13" s="1">
        <v>1</v>
      </c>
      <c r="J13" s="1"/>
      <c r="K13" s="1">
        <f t="shared" si="1"/>
        <v>0</v>
      </c>
      <c r="L13" s="2">
        <v>2.4</v>
      </c>
      <c r="M13" s="1" t="s">
        <v>19</v>
      </c>
      <c r="N13" s="1" t="s">
        <v>19</v>
      </c>
      <c r="O13" s="1"/>
      <c r="P13" s="1"/>
    </row>
    <row r="14" spans="1:17" x14ac:dyDescent="0.25">
      <c r="A14" s="2" t="s">
        <v>51</v>
      </c>
      <c r="B14" s="2">
        <v>54</v>
      </c>
      <c r="C14" s="2">
        <v>14</v>
      </c>
      <c r="D14" s="2" t="s">
        <v>37</v>
      </c>
      <c r="E14" s="1">
        <v>2</v>
      </c>
      <c r="F14" s="1">
        <v>5</v>
      </c>
      <c r="G14" s="1">
        <v>8</v>
      </c>
      <c r="H14" s="1">
        <f>(B14-C14)/2</f>
        <v>20</v>
      </c>
      <c r="I14" s="1">
        <v>1</v>
      </c>
      <c r="J14" s="1"/>
      <c r="K14" s="1">
        <f t="shared" si="1"/>
        <v>0</v>
      </c>
      <c r="L14" s="2">
        <v>2.4</v>
      </c>
      <c r="M14" s="1" t="s">
        <v>19</v>
      </c>
      <c r="N14" s="1" t="s">
        <v>19</v>
      </c>
      <c r="O14" s="1"/>
      <c r="P14" s="1"/>
    </row>
    <row r="15" spans="1:17" x14ac:dyDescent="0.25">
      <c r="A15" s="18" t="s">
        <v>52</v>
      </c>
      <c r="B15" s="18">
        <v>54</v>
      </c>
      <c r="C15" s="18">
        <v>14</v>
      </c>
      <c r="D15" s="18" t="s">
        <v>37</v>
      </c>
      <c r="E15" s="19">
        <v>2</v>
      </c>
      <c r="F15" s="19">
        <v>5</v>
      </c>
      <c r="G15" s="19">
        <v>12</v>
      </c>
      <c r="H15" s="19">
        <f>(B15-C15)/2</f>
        <v>20</v>
      </c>
      <c r="I15" s="19">
        <v>1</v>
      </c>
      <c r="J15" s="19"/>
      <c r="K15" s="19">
        <f t="shared" si="1"/>
        <v>0</v>
      </c>
      <c r="L15" s="18">
        <v>2.4</v>
      </c>
      <c r="M15" s="19" t="s">
        <v>19</v>
      </c>
      <c r="N15" s="19" t="s">
        <v>19</v>
      </c>
      <c r="O15" s="19"/>
      <c r="P15" s="19"/>
      <c r="Q15" s="20"/>
    </row>
    <row r="16" spans="1:17" x14ac:dyDescent="0.25">
      <c r="A16" s="2" t="s">
        <v>53</v>
      </c>
      <c r="B16" s="2">
        <v>54</v>
      </c>
      <c r="C16" s="2">
        <v>14</v>
      </c>
      <c r="D16" s="2" t="s">
        <v>37</v>
      </c>
      <c r="E16" s="1">
        <v>3</v>
      </c>
      <c r="F16" s="1">
        <v>4</v>
      </c>
      <c r="G16" s="1">
        <v>4</v>
      </c>
      <c r="H16" s="1">
        <f>(B16-C16)/2</f>
        <v>20</v>
      </c>
      <c r="I16" s="1">
        <v>1</v>
      </c>
      <c r="J16" s="1"/>
      <c r="K16" s="1">
        <f t="shared" ref="K16" si="2">J16</f>
        <v>0</v>
      </c>
      <c r="L16" s="2">
        <v>2.4</v>
      </c>
      <c r="M16" s="1" t="s">
        <v>19</v>
      </c>
      <c r="N16" s="1" t="s">
        <v>19</v>
      </c>
      <c r="O16" s="1"/>
      <c r="P16" s="1"/>
    </row>
    <row r="17" spans="7:7" x14ac:dyDescent="0.25">
      <c r="G17" s="1"/>
    </row>
    <row r="18" spans="7:7" x14ac:dyDescent="0.25">
      <c r="G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EE9-465E-4F2C-8228-998CAC6DC9BC}">
  <dimension ref="A1:N23"/>
  <sheetViews>
    <sheetView workbookViewId="0">
      <selection activeCell="C34" sqref="C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6" t="s">
        <v>20</v>
      </c>
      <c r="B1" s="16"/>
      <c r="C1" s="16"/>
      <c r="D1" s="16"/>
      <c r="E1" s="16"/>
      <c r="F1" s="16"/>
      <c r="G1" s="16"/>
      <c r="H1" s="16"/>
    </row>
    <row r="2" spans="1:8" x14ac:dyDescent="0.25">
      <c r="A2" s="7"/>
      <c r="B2" s="7"/>
      <c r="C2" s="17" t="s">
        <v>1</v>
      </c>
      <c r="D2" s="17"/>
      <c r="E2" s="17"/>
      <c r="F2" s="17" t="s">
        <v>2</v>
      </c>
      <c r="G2" s="17"/>
      <c r="H2" s="17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5">
        <v>50</v>
      </c>
      <c r="B4" s="2">
        <v>50</v>
      </c>
      <c r="C4" s="1">
        <v>0.18</v>
      </c>
      <c r="D4" s="5">
        <f>RADIANS(C4)</f>
        <v>3.1415926535897929E-3</v>
      </c>
      <c r="E4" s="5">
        <f>(A$4*9.81*COS(D4)*B4)/(1000*1000)</f>
        <v>2.4524878974075574E-2</v>
      </c>
      <c r="F4" s="1">
        <v>0.04</v>
      </c>
      <c r="G4" s="5">
        <f>RADIANS(F4)</f>
        <v>6.9813170079773186E-4</v>
      </c>
      <c r="H4" s="5">
        <f>(A$4*9.81*COS(G4)*B4)/(1000*1000)</f>
        <v>2.4524994023406466E-2</v>
      </c>
    </row>
    <row r="5" spans="1:8" x14ac:dyDescent="0.25">
      <c r="A5" s="15"/>
      <c r="B5" s="2">
        <v>75</v>
      </c>
      <c r="C5" s="1">
        <v>0.22</v>
      </c>
      <c r="D5" s="5">
        <f t="shared" ref="D5:D21" si="0">RADIANS(C5)</f>
        <v>3.8397243543875251E-3</v>
      </c>
      <c r="E5" s="5">
        <f t="shared" ref="E5:E7" si="1">(A$4*9.81*COS(D5)*B5)/(1000*1000)</f>
        <v>3.6787228812390591E-2</v>
      </c>
      <c r="F5" s="1">
        <v>0.13</v>
      </c>
      <c r="G5" s="5">
        <f t="shared" ref="G5:G21" si="2">RADIANS(F5)</f>
        <v>2.2689280275926286E-3</v>
      </c>
      <c r="H5" s="5">
        <f>(A$4*9.81*COS(G5)*B5)/(1000*1000)</f>
        <v>3.6787405308382981E-2</v>
      </c>
    </row>
    <row r="6" spans="1:8" x14ac:dyDescent="0.25">
      <c r="A6" s="15"/>
      <c r="B6" s="2">
        <v>100</v>
      </c>
      <c r="C6" s="1">
        <v>0.4</v>
      </c>
      <c r="D6" s="5">
        <f t="shared" si="0"/>
        <v>6.9813170079773184E-3</v>
      </c>
      <c r="E6" s="5">
        <f t="shared" si="1"/>
        <v>4.9048804686099609E-2</v>
      </c>
      <c r="F6" s="1">
        <v>0.18</v>
      </c>
      <c r="G6" s="5">
        <f t="shared" si="2"/>
        <v>3.1415926535897929E-3</v>
      </c>
      <c r="H6" s="5">
        <f>(A$4*9.81*COS(G6)*B6)/(1000*1000)</f>
        <v>4.9049757948151147E-2</v>
      </c>
    </row>
    <row r="7" spans="1:8" x14ac:dyDescent="0.25">
      <c r="A7" s="13" t="s">
        <v>0</v>
      </c>
      <c r="B7" s="2">
        <v>0</v>
      </c>
      <c r="C7" s="1">
        <v>0.22</v>
      </c>
      <c r="D7" s="5">
        <f t="shared" si="0"/>
        <v>3.8397243543875251E-3</v>
      </c>
      <c r="E7" s="5">
        <f t="shared" si="1"/>
        <v>0</v>
      </c>
      <c r="F7" s="1">
        <v>0.13</v>
      </c>
      <c r="G7" s="5">
        <f t="shared" si="2"/>
        <v>2.2689280275926286E-3</v>
      </c>
      <c r="H7" s="5">
        <f>(A$4*9.81*COS(G7)*B7)/(1000*1000)</f>
        <v>0</v>
      </c>
    </row>
    <row r="8" spans="1:8" x14ac:dyDescent="0.25">
      <c r="A8" s="15">
        <v>100</v>
      </c>
      <c r="B8" s="2">
        <v>50</v>
      </c>
      <c r="C8" s="1">
        <v>0.18</v>
      </c>
      <c r="D8" s="5">
        <f>RADIANS(C8)</f>
        <v>3.1415926535897929E-3</v>
      </c>
      <c r="E8" s="5">
        <f>(A$8*9.81*COS(D8)*B8)/(1000*1000)</f>
        <v>4.9049757948151147E-2</v>
      </c>
      <c r="F8" s="1">
        <v>0.04</v>
      </c>
      <c r="G8" s="5">
        <f>RADIANS(F8)</f>
        <v>6.9813170079773186E-4</v>
      </c>
      <c r="H8" s="5">
        <f>(A$8*9.81*COS(G8)*B8)/(1000*1000)</f>
        <v>4.9049988046812931E-2</v>
      </c>
    </row>
    <row r="9" spans="1:8" x14ac:dyDescent="0.25">
      <c r="A9" s="15"/>
      <c r="B9" s="2">
        <v>75</v>
      </c>
      <c r="C9" s="1">
        <v>0.35</v>
      </c>
      <c r="D9" s="5">
        <f>RADIANS(C9)</f>
        <v>6.1086523819801532E-3</v>
      </c>
      <c r="E9" s="5">
        <f t="shared" ref="E9:E11" si="3">(A$8*9.81*COS(D9)*B9)/(1000*1000)</f>
        <v>7.3573627255385771E-2</v>
      </c>
      <c r="F9" s="1">
        <v>0.13</v>
      </c>
      <c r="G9" s="5">
        <f>RADIANS(F9)</f>
        <v>2.2689280275926286E-3</v>
      </c>
      <c r="H9" s="5">
        <f t="shared" ref="H9:H11" si="4">(A$8*9.81*COS(G9)*B9)/(1000*1000)</f>
        <v>7.3574810616765962E-2</v>
      </c>
    </row>
    <row r="10" spans="1:8" x14ac:dyDescent="0.25">
      <c r="A10" s="15"/>
      <c r="B10" s="2">
        <v>100</v>
      </c>
      <c r="C10" s="1">
        <v>0.56999999999999995</v>
      </c>
      <c r="D10" s="5">
        <f>RADIANS(C10)</f>
        <v>9.948376736367677E-3</v>
      </c>
      <c r="E10" s="5">
        <f t="shared" si="3"/>
        <v>9.8095145551742605E-2</v>
      </c>
      <c r="F10" s="1">
        <v>0.48</v>
      </c>
      <c r="G10" s="5">
        <f>RADIANS(F10)</f>
        <v>8.377580409572781E-3</v>
      </c>
      <c r="H10" s="5">
        <f t="shared" si="4"/>
        <v>9.8096557502118945E-2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>RADIANS(C11)</f>
        <v>3.1415926535897929E-3</v>
      </c>
      <c r="E11" s="5">
        <f t="shared" si="3"/>
        <v>0</v>
      </c>
      <c r="F11" s="1">
        <v>0.31</v>
      </c>
      <c r="G11" s="5">
        <f>RADIANS(F11)</f>
        <v>5.4105206811824215E-3</v>
      </c>
      <c r="H11" s="5">
        <f t="shared" si="4"/>
        <v>0</v>
      </c>
    </row>
    <row r="12" spans="1:8" x14ac:dyDescent="0.25">
      <c r="A12" s="15">
        <v>200</v>
      </c>
      <c r="B12" s="2">
        <v>50</v>
      </c>
      <c r="C12" s="1">
        <v>0.48</v>
      </c>
      <c r="D12" s="5">
        <f t="shared" si="0"/>
        <v>8.377580409572781E-3</v>
      </c>
      <c r="E12" s="5">
        <f>(A$12*9.81*COS(D12)*B12)/(1000*1000)</f>
        <v>9.8096557502118945E-2</v>
      </c>
      <c r="F12" s="1">
        <v>0.31</v>
      </c>
      <c r="G12" s="5">
        <f t="shared" si="2"/>
        <v>5.4105206811824215E-3</v>
      </c>
      <c r="H12" s="5">
        <f>(A$12*9.81*COS(G12)*B12)/(1000*1000)</f>
        <v>9.8098564126848059E-2</v>
      </c>
    </row>
    <row r="13" spans="1:8" x14ac:dyDescent="0.25">
      <c r="A13" s="15"/>
      <c r="B13" s="2">
        <v>75</v>
      </c>
      <c r="C13" s="1">
        <v>1.32</v>
      </c>
      <c r="D13" s="5">
        <f t="shared" si="0"/>
        <v>2.3038346126325149E-2</v>
      </c>
      <c r="E13" s="5">
        <f t="shared" ref="E13:E15" si="5">(A$12*9.81*COS(D13)*B13)/(1000*1000)</f>
        <v>0.14711095066348176</v>
      </c>
      <c r="F13" s="1">
        <v>1.32</v>
      </c>
      <c r="G13" s="5">
        <f t="shared" si="2"/>
        <v>2.3038346126325149E-2</v>
      </c>
      <c r="H13" s="5">
        <f t="shared" ref="H13:H14" si="6">(A$12*9.81*COS(G13)*B13)/(1000*1000)</f>
        <v>0.14711095066348176</v>
      </c>
    </row>
    <row r="14" spans="1:8" x14ac:dyDescent="0.25">
      <c r="A14" s="15"/>
      <c r="B14" s="2">
        <v>100</v>
      </c>
      <c r="C14" s="1">
        <v>2.29</v>
      </c>
      <c r="D14" s="5">
        <f t="shared" si="0"/>
        <v>3.9968039870670144E-2</v>
      </c>
      <c r="E14" s="5">
        <f t="shared" si="5"/>
        <v>0.19604331158297392</v>
      </c>
      <c r="F14" s="1">
        <v>2.0699999999999998</v>
      </c>
      <c r="G14" s="5">
        <f t="shared" si="2"/>
        <v>3.6128315516282622E-2</v>
      </c>
      <c r="H14" s="5">
        <f t="shared" si="6"/>
        <v>0.19607196839371022</v>
      </c>
    </row>
    <row r="15" spans="1:8" x14ac:dyDescent="0.25">
      <c r="A15" s="13" t="s">
        <v>0</v>
      </c>
      <c r="B15" s="2">
        <v>0</v>
      </c>
      <c r="C15" s="1">
        <v>1.1399999999999999</v>
      </c>
      <c r="D15" s="5">
        <f t="shared" si="0"/>
        <v>1.9896753472735354E-2</v>
      </c>
      <c r="E15" s="5">
        <f t="shared" si="5"/>
        <v>0</v>
      </c>
      <c r="F15" s="1">
        <v>1.27</v>
      </c>
      <c r="G15" s="5">
        <f t="shared" si="2"/>
        <v>2.2165681500327987E-2</v>
      </c>
      <c r="H15" s="5">
        <f>(A$12*9.81*COS(G15)*B15)/(1000*1000)</f>
        <v>0</v>
      </c>
    </row>
    <row r="16" spans="1:8" x14ac:dyDescent="0.25">
      <c r="A16" s="15">
        <v>500</v>
      </c>
      <c r="B16" s="2">
        <v>50</v>
      </c>
      <c r="C16" s="1">
        <v>2.59</v>
      </c>
      <c r="D16" s="5">
        <f t="shared" si="0"/>
        <v>4.5204027626653133E-2</v>
      </c>
      <c r="E16" s="5">
        <f>(A$16*9.81*COS(D16)*B16)/(1000*1000)</f>
        <v>0.24499947023604926</v>
      </c>
      <c r="F16" s="1">
        <v>1.32</v>
      </c>
      <c r="G16" s="5">
        <f t="shared" si="2"/>
        <v>2.3038346126325149E-2</v>
      </c>
      <c r="H16" s="5">
        <f>(A$16*9.81*COS(G16)*B16)/(1000*1000)</f>
        <v>0.24518491777246956</v>
      </c>
    </row>
    <row r="17" spans="1:14" x14ac:dyDescent="0.25">
      <c r="A17" s="15"/>
      <c r="B17" s="2">
        <v>75</v>
      </c>
      <c r="C17" s="1">
        <v>5.76</v>
      </c>
      <c r="D17" s="5">
        <f t="shared" si="0"/>
        <v>0.10053096491487337</v>
      </c>
      <c r="E17" s="5">
        <f t="shared" ref="E17:E19" si="7">(A$16*9.81*COS(D17)*B17)/(1000*1000)</f>
        <v>0.36601760537199585</v>
      </c>
      <c r="F17" s="1">
        <v>4.83</v>
      </c>
      <c r="G17" s="5">
        <f t="shared" si="2"/>
        <v>8.4299402871326118E-2</v>
      </c>
      <c r="H17" s="5">
        <f t="shared" ref="H17:H19" si="8">(A$16*9.81*COS(G17)*B17)/(1000*1000)</f>
        <v>0.36656864241239406</v>
      </c>
    </row>
    <row r="18" spans="1:14" x14ac:dyDescent="0.25">
      <c r="A18" s="15"/>
      <c r="B18" s="2">
        <v>100</v>
      </c>
      <c r="C18" s="1">
        <v>8.44</v>
      </c>
      <c r="D18" s="5">
        <f t="shared" si="0"/>
        <v>0.14730578886832141</v>
      </c>
      <c r="E18" s="5">
        <f t="shared" si="7"/>
        <v>0.48518793733557797</v>
      </c>
      <c r="F18" s="1">
        <v>7.52</v>
      </c>
      <c r="G18" s="5">
        <f t="shared" si="2"/>
        <v>0.13124875974997358</v>
      </c>
      <c r="H18" s="5">
        <f t="shared" si="8"/>
        <v>0.4862813266000936</v>
      </c>
    </row>
    <row r="19" spans="1:14" x14ac:dyDescent="0.25">
      <c r="A19" s="13" t="s">
        <v>0</v>
      </c>
      <c r="B19" s="2">
        <v>0</v>
      </c>
      <c r="C19" s="1">
        <v>2.81</v>
      </c>
      <c r="D19" s="5">
        <f t="shared" si="0"/>
        <v>4.9043751981040662E-2</v>
      </c>
      <c r="E19" s="5">
        <f t="shared" si="7"/>
        <v>0</v>
      </c>
      <c r="F19" s="1">
        <v>2.63</v>
      </c>
      <c r="G19" s="5">
        <f t="shared" si="2"/>
        <v>4.5902159327450863E-2</v>
      </c>
      <c r="H19" s="5">
        <f t="shared" si="8"/>
        <v>0</v>
      </c>
    </row>
    <row r="21" spans="1:14" x14ac:dyDescent="0.25">
      <c r="A21" s="9" t="s">
        <v>3</v>
      </c>
      <c r="B21" s="1"/>
      <c r="C21" s="1">
        <v>23</v>
      </c>
      <c r="D21" s="6">
        <f t="shared" si="0"/>
        <v>0.4014257279586958</v>
      </c>
      <c r="E21" s="1"/>
      <c r="F21" s="1">
        <v>25</v>
      </c>
      <c r="G21" s="6">
        <f t="shared" si="2"/>
        <v>0.43633231299858238</v>
      </c>
      <c r="L21" s="12" t="s">
        <v>26</v>
      </c>
      <c r="M21">
        <v>3.1013000000000002</v>
      </c>
      <c r="N21" t="s">
        <v>29</v>
      </c>
    </row>
    <row r="22" spans="1:14" x14ac:dyDescent="0.25">
      <c r="L22" s="12" t="s">
        <v>27</v>
      </c>
      <c r="M22">
        <v>3.4339</v>
      </c>
      <c r="N22" t="s">
        <v>29</v>
      </c>
    </row>
    <row r="23" spans="1:14" x14ac:dyDescent="0.25">
      <c r="L23" s="10" t="s">
        <v>28</v>
      </c>
      <c r="M23" s="11">
        <f>AVERAGE(M21:M22)</f>
        <v>3.2675999999999998</v>
      </c>
      <c r="N23" s="11" t="s">
        <v>29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5D6B-E848-4B07-9099-31D65C6117F4}">
  <dimension ref="A1:N56"/>
  <sheetViews>
    <sheetView workbookViewId="0">
      <selection activeCell="H29" sqref="H29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6" t="s">
        <v>32</v>
      </c>
      <c r="B1" s="16"/>
      <c r="C1" s="16"/>
      <c r="D1" s="16"/>
      <c r="E1" s="16"/>
      <c r="F1" s="16"/>
      <c r="G1" s="16"/>
      <c r="H1" s="16"/>
    </row>
    <row r="2" spans="1:8" x14ac:dyDescent="0.25">
      <c r="A2" s="7"/>
      <c r="B2" s="7"/>
      <c r="C2" s="17" t="s">
        <v>1</v>
      </c>
      <c r="D2" s="17"/>
      <c r="E2" s="17"/>
      <c r="F2" s="17" t="s">
        <v>2</v>
      </c>
      <c r="G2" s="17"/>
      <c r="H2" s="17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5">
        <v>50</v>
      </c>
      <c r="B4" s="2">
        <v>50</v>
      </c>
      <c r="C4" s="1">
        <v>2.33</v>
      </c>
      <c r="D4" s="5">
        <f>RADIANS(C4)</f>
        <v>4.0666171571467881E-2</v>
      </c>
      <c r="E4" s="5">
        <f>(A$4*9.81*COS(D4)*B4)/(1000*1000)</f>
        <v>2.4504723838298687E-2</v>
      </c>
      <c r="F4" s="1">
        <v>2.46</v>
      </c>
      <c r="G4" s="5">
        <f>RADIANS(F4)</f>
        <v>4.2935099599060507E-2</v>
      </c>
      <c r="H4" s="5">
        <f>(A$4*9.81*COS(G4)*B4)/(1000*1000)</f>
        <v>2.4502398500519867E-2</v>
      </c>
    </row>
    <row r="5" spans="1:8" x14ac:dyDescent="0.25">
      <c r="A5" s="15"/>
      <c r="B5" s="2">
        <v>75</v>
      </c>
      <c r="C5" s="1">
        <v>2.46</v>
      </c>
      <c r="D5" s="5">
        <f t="shared" ref="D5:D25" si="0">RADIANS(C5)</f>
        <v>4.2935099599060507E-2</v>
      </c>
      <c r="E5" s="5">
        <f t="shared" ref="E5:E6" si="1">(A$4*9.81*COS(D5)*B5)/(1000*1000)</f>
        <v>3.6753597750779798E-2</v>
      </c>
      <c r="F5" s="1">
        <v>3.03</v>
      </c>
      <c r="G5" s="5">
        <f t="shared" ref="G5:G25" si="2">RADIANS(F5)</f>
        <v>5.2883476335428184E-2</v>
      </c>
      <c r="H5" s="5">
        <f>(A$4*9.81*COS(G5)*B5)/(1000*1000)</f>
        <v>3.6736070884560018E-2</v>
      </c>
    </row>
    <row r="6" spans="1:8" x14ac:dyDescent="0.25">
      <c r="A6" s="15"/>
      <c r="B6" s="2">
        <v>100</v>
      </c>
      <c r="C6" s="1">
        <v>2.64</v>
      </c>
      <c r="D6" s="5">
        <f t="shared" si="0"/>
        <v>4.6076692252650299E-2</v>
      </c>
      <c r="E6" s="5">
        <f t="shared" si="1"/>
        <v>4.89979411263489E-2</v>
      </c>
      <c r="F6" s="1">
        <v>2.94</v>
      </c>
      <c r="G6" s="5">
        <f t="shared" si="2"/>
        <v>5.1312680008633288E-2</v>
      </c>
      <c r="H6" s="5">
        <f>(A$4*9.81*COS(G6)*B6)/(1000*1000)</f>
        <v>4.8985440059889092E-2</v>
      </c>
    </row>
    <row r="7" spans="1:8" x14ac:dyDescent="0.25">
      <c r="A7" s="13" t="s">
        <v>0</v>
      </c>
      <c r="B7" s="2">
        <v>0</v>
      </c>
      <c r="C7" s="1">
        <v>1.8</v>
      </c>
      <c r="D7" s="5">
        <f t="shared" si="0"/>
        <v>3.1415926535897934E-2</v>
      </c>
      <c r="E7" s="5">
        <f>(A$4*9.81*COS(D7)*B7)/(1000*1000)</f>
        <v>0</v>
      </c>
      <c r="F7" s="1">
        <v>0.48</v>
      </c>
      <c r="G7" s="5">
        <f t="shared" si="2"/>
        <v>8.377580409572781E-3</v>
      </c>
      <c r="H7" s="5">
        <f>(A$4*9.81*COS(G7)*B7)/(1000*1000)</f>
        <v>0</v>
      </c>
    </row>
    <row r="8" spans="1:8" x14ac:dyDescent="0.25">
      <c r="A8" s="15">
        <v>100</v>
      </c>
      <c r="B8" s="2">
        <v>50</v>
      </c>
      <c r="C8" s="1">
        <v>2.99</v>
      </c>
      <c r="D8" s="5">
        <f t="shared" si="0"/>
        <v>5.2185344634630454E-2</v>
      </c>
      <c r="E8" s="5">
        <f>(A$8*9.81*COS(D8)*B8)/(1000*1000)</f>
        <v>4.8983225973405847E-2</v>
      </c>
      <c r="F8" s="1">
        <v>2.9</v>
      </c>
      <c r="G8" s="5">
        <f t="shared" si="2"/>
        <v>5.0614548307835558E-2</v>
      </c>
      <c r="H8" s="5">
        <f>(A$8*9.81*COS(G8)*B8)/(1000*1000)</f>
        <v>4.8987184469884336E-2</v>
      </c>
    </row>
    <row r="9" spans="1:8" x14ac:dyDescent="0.25">
      <c r="A9" s="15"/>
      <c r="B9" s="2">
        <v>75</v>
      </c>
      <c r="C9" s="1">
        <v>2.99</v>
      </c>
      <c r="D9" s="5">
        <f t="shared" si="0"/>
        <v>5.2185344634630454E-2</v>
      </c>
      <c r="E9" s="5">
        <f t="shared" ref="E9:E11" si="3">(A$8*9.81*COS(D9)*B9)/(1000*1000)</f>
        <v>7.3474838960108771E-2</v>
      </c>
      <c r="F9" s="1">
        <v>3.38</v>
      </c>
      <c r="G9" s="5">
        <f t="shared" si="2"/>
        <v>5.8992128717408339E-2</v>
      </c>
      <c r="H9" s="5">
        <f t="shared" ref="H9:H11" si="4">(A$8*9.81*COS(G9)*B9)/(1000*1000)</f>
        <v>7.34470140020268E-2</v>
      </c>
    </row>
    <row r="10" spans="1:8" x14ac:dyDescent="0.25">
      <c r="A10" s="15"/>
      <c r="B10" s="2">
        <v>100</v>
      </c>
      <c r="C10" s="1">
        <v>3.34</v>
      </c>
      <c r="D10" s="5">
        <f t="shared" si="0"/>
        <v>5.8293997016610602E-2</v>
      </c>
      <c r="E10" s="5">
        <f t="shared" si="3"/>
        <v>9.7933365972035738E-2</v>
      </c>
      <c r="F10" s="1">
        <v>3.69</v>
      </c>
      <c r="G10" s="5">
        <f t="shared" si="2"/>
        <v>6.4402649398590764E-2</v>
      </c>
      <c r="H10" s="5">
        <f t="shared" si="4"/>
        <v>9.7896625562990211E-2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 t="shared" si="0"/>
        <v>3.1415926535897929E-3</v>
      </c>
      <c r="E11" s="5">
        <f t="shared" si="3"/>
        <v>0</v>
      </c>
      <c r="F11" s="1">
        <v>0.62</v>
      </c>
      <c r="G11" s="5">
        <f t="shared" si="2"/>
        <v>1.0821041362364843E-2</v>
      </c>
      <c r="H11" s="5">
        <f t="shared" si="4"/>
        <v>0</v>
      </c>
    </row>
    <row r="12" spans="1:8" x14ac:dyDescent="0.25">
      <c r="A12" s="15">
        <v>200</v>
      </c>
      <c r="B12" s="2">
        <v>50</v>
      </c>
      <c r="C12" s="1">
        <v>3.16</v>
      </c>
      <c r="D12" s="5">
        <f t="shared" si="0"/>
        <v>5.5152404363020817E-2</v>
      </c>
      <c r="E12" s="5">
        <f>(A$12*9.81*COS(D12)*B12)/(1000*1000)</f>
        <v>9.795083812861731E-2</v>
      </c>
      <c r="F12" s="1">
        <v>3.69</v>
      </c>
      <c r="G12" s="5">
        <f t="shared" si="2"/>
        <v>6.4402649398590764E-2</v>
      </c>
      <c r="H12" s="5">
        <f>(A$12*9.81*COS(G12)*B12)/(1000*1000)</f>
        <v>9.7896625562990211E-2</v>
      </c>
    </row>
    <row r="13" spans="1:8" x14ac:dyDescent="0.25">
      <c r="A13" s="15"/>
      <c r="B13" s="2">
        <v>75</v>
      </c>
      <c r="C13" s="1">
        <v>3.78</v>
      </c>
      <c r="D13" s="5">
        <f t="shared" si="0"/>
        <v>6.597344572538566E-2</v>
      </c>
      <c r="E13" s="5">
        <f t="shared" ref="E13:E15" si="5">(A$12*9.81*COS(D13)*B13)/(1000*1000)</f>
        <v>0.14682988127546251</v>
      </c>
      <c r="F13" s="1">
        <v>4.3099999999999996</v>
      </c>
      <c r="G13" s="5">
        <f t="shared" si="2"/>
        <v>7.52236907609556E-2</v>
      </c>
      <c r="H13" s="5">
        <f t="shared" ref="H13:H14" si="6">(A$12*9.81*COS(G13)*B13)/(1000*1000)</f>
        <v>0.14673386452066961</v>
      </c>
    </row>
    <row r="14" spans="1:8" x14ac:dyDescent="0.25">
      <c r="A14" s="15"/>
      <c r="B14" s="2">
        <v>100</v>
      </c>
      <c r="C14" s="1">
        <v>4.92</v>
      </c>
      <c r="D14" s="5">
        <f t="shared" si="0"/>
        <v>8.5870199198121014E-2</v>
      </c>
      <c r="E14" s="5">
        <f t="shared" si="5"/>
        <v>0.19547708527838739</v>
      </c>
      <c r="F14" s="1">
        <v>4.97</v>
      </c>
      <c r="G14" s="5">
        <f t="shared" si="2"/>
        <v>8.674286382411818E-2</v>
      </c>
      <c r="H14" s="5">
        <f t="shared" si="6"/>
        <v>0.1954623264892674</v>
      </c>
    </row>
    <row r="15" spans="1:8" x14ac:dyDescent="0.25">
      <c r="A15" s="13" t="s">
        <v>0</v>
      </c>
      <c r="B15" s="2">
        <v>0</v>
      </c>
      <c r="C15" s="1">
        <v>0.7</v>
      </c>
      <c r="D15" s="5">
        <f t="shared" si="0"/>
        <v>1.2217304763960306E-2</v>
      </c>
      <c r="E15" s="5">
        <f t="shared" si="5"/>
        <v>0</v>
      </c>
      <c r="F15" s="1">
        <v>0.22</v>
      </c>
      <c r="G15" s="5">
        <f t="shared" si="2"/>
        <v>3.8397243543875251E-3</v>
      </c>
      <c r="H15" s="5">
        <f>(A$12*9.81*COS(G15)*B15)/(1000*1000)</f>
        <v>0</v>
      </c>
    </row>
    <row r="16" spans="1:8" x14ac:dyDescent="0.25">
      <c r="A16" s="15">
        <v>500</v>
      </c>
      <c r="B16" s="2">
        <v>50</v>
      </c>
      <c r="C16" s="1">
        <v>4.97</v>
      </c>
      <c r="D16" s="5">
        <f t="shared" si="0"/>
        <v>8.674286382411818E-2</v>
      </c>
      <c r="E16" s="5">
        <f>(A$16*9.81*COS(D16)*B16)/(1000*1000)</f>
        <v>0.24432790811158425</v>
      </c>
      <c r="F16" s="1">
        <v>5.32</v>
      </c>
      <c r="G16" s="5">
        <f t="shared" si="2"/>
        <v>9.2851516206098342E-2</v>
      </c>
      <c r="H16" s="5">
        <f>(A$16*9.81*COS(G16)*B16)/(1000*1000)</f>
        <v>0.24419355965414355</v>
      </c>
    </row>
    <row r="17" spans="1:14" x14ac:dyDescent="0.25">
      <c r="A17" s="15"/>
      <c r="B17" s="2">
        <v>75</v>
      </c>
      <c r="C17" s="1">
        <v>6.24</v>
      </c>
      <c r="D17" s="5">
        <f t="shared" si="0"/>
        <v>0.10890854532444617</v>
      </c>
      <c r="E17" s="5">
        <f t="shared" ref="E17:E18" si="7">(A$16*9.81*COS(D17)*B17)/(1000*1000)</f>
        <v>0.3656954597929577</v>
      </c>
      <c r="F17" s="1">
        <v>6.82</v>
      </c>
      <c r="G17" s="5">
        <f t="shared" si="2"/>
        <v>0.11903145498601328</v>
      </c>
      <c r="H17" s="5">
        <f t="shared" ref="H17:H19" si="8">(A$16*9.81*COS(G17)*B17)/(1000*1000)</f>
        <v>0.36527195947904639</v>
      </c>
    </row>
    <row r="18" spans="1:14" x14ac:dyDescent="0.25">
      <c r="A18" s="15"/>
      <c r="B18" s="2">
        <v>100</v>
      </c>
      <c r="C18" s="1">
        <v>7.34</v>
      </c>
      <c r="D18" s="5">
        <f t="shared" si="0"/>
        <v>0.12810716709638378</v>
      </c>
      <c r="E18" s="5">
        <f t="shared" si="7"/>
        <v>0.48648059433968621</v>
      </c>
      <c r="F18" s="1">
        <v>8.39</v>
      </c>
      <c r="G18" s="5">
        <f t="shared" si="2"/>
        <v>0.14643312424232427</v>
      </c>
      <c r="H18" s="5">
        <f t="shared" si="8"/>
        <v>0.48525057786199838</v>
      </c>
    </row>
    <row r="19" spans="1:14" x14ac:dyDescent="0.25">
      <c r="A19" s="13" t="s">
        <v>0</v>
      </c>
      <c r="B19" s="2">
        <v>0</v>
      </c>
      <c r="C19" s="1">
        <v>0.48</v>
      </c>
      <c r="D19" s="5">
        <f t="shared" si="0"/>
        <v>8.377580409572781E-3</v>
      </c>
      <c r="E19" s="5">
        <f>(A$16*9.81*COS(D19)*B19)/(1000*1000)</f>
        <v>0</v>
      </c>
      <c r="F19" s="1">
        <v>-2.99</v>
      </c>
      <c r="G19" s="5">
        <f t="shared" si="2"/>
        <v>-5.2185344634630454E-2</v>
      </c>
      <c r="H19" s="5">
        <f t="shared" si="8"/>
        <v>0</v>
      </c>
    </row>
    <row r="20" spans="1:14" x14ac:dyDescent="0.25">
      <c r="A20" s="15">
        <v>1000</v>
      </c>
      <c r="B20" s="2">
        <v>50</v>
      </c>
      <c r="C20" s="1">
        <v>7.3</v>
      </c>
      <c r="D20" s="5">
        <f t="shared" ref="D20:D23" si="9">RADIANS(C20)</f>
        <v>0.12740903539558607</v>
      </c>
      <c r="E20" s="5">
        <f>(A$20*9.81*COS(D20)*B20)/(1000*1000)</f>
        <v>0.48652422409040957</v>
      </c>
      <c r="F20" s="1">
        <v>8.09</v>
      </c>
      <c r="G20" s="5">
        <f t="shared" ref="G20:G23" si="10">RADIANS(F20)</f>
        <v>0.14119713648634125</v>
      </c>
      <c r="H20" s="5">
        <f>(A$20*9.81*COS(G20)*B20)/(1000*1000)</f>
        <v>0.48561865904269624</v>
      </c>
    </row>
    <row r="21" spans="1:14" x14ac:dyDescent="0.25">
      <c r="A21" s="15"/>
      <c r="B21" s="2">
        <v>75</v>
      </c>
      <c r="C21" s="1">
        <v>9.93</v>
      </c>
      <c r="D21" s="5">
        <f t="shared" si="9"/>
        <v>0.17331119472303691</v>
      </c>
      <c r="E21" s="5">
        <f t="shared" ref="E21:E23" si="11">(A$20*9.81*COS(D21)*B21)/(1000*1000)</f>
        <v>0.72472785377998183</v>
      </c>
      <c r="F21" s="1">
        <v>10.77</v>
      </c>
      <c r="G21" s="5">
        <f t="shared" si="10"/>
        <v>0.18797196043978928</v>
      </c>
      <c r="H21" s="5">
        <f t="shared" ref="H21:H23" si="12">(A$20*9.81*COS(G21)*B21)/(1000*1000)</f>
        <v>0.72278993201696839</v>
      </c>
      <c r="L21" s="12" t="s">
        <v>26</v>
      </c>
      <c r="M21">
        <v>4.9318999999999997</v>
      </c>
      <c r="N21" t="s">
        <v>29</v>
      </c>
    </row>
    <row r="22" spans="1:14" x14ac:dyDescent="0.25">
      <c r="A22" s="15"/>
      <c r="B22" s="2">
        <v>100</v>
      </c>
      <c r="C22" s="1">
        <v>11.82</v>
      </c>
      <c r="D22" s="5">
        <f t="shared" si="9"/>
        <v>0.20629791758572977</v>
      </c>
      <c r="E22" s="5">
        <f t="shared" si="11"/>
        <v>0.96019882355464536</v>
      </c>
      <c r="F22" s="1">
        <v>13.45</v>
      </c>
      <c r="G22" s="5">
        <f t="shared" si="10"/>
        <v>0.23474678439323732</v>
      </c>
      <c r="H22" s="5">
        <f t="shared" si="12"/>
        <v>0.95409437750895576</v>
      </c>
      <c r="L22" s="12" t="s">
        <v>27</v>
      </c>
      <c r="M22">
        <v>5.5605000000000002</v>
      </c>
      <c r="N22" t="s">
        <v>29</v>
      </c>
    </row>
    <row r="23" spans="1:14" x14ac:dyDescent="0.25">
      <c r="A23" s="13" t="s">
        <v>0</v>
      </c>
      <c r="B23" s="2">
        <v>0</v>
      </c>
      <c r="C23" s="1">
        <v>0.92</v>
      </c>
      <c r="D23" s="5">
        <f t="shared" si="9"/>
        <v>1.6057029118347832E-2</v>
      </c>
      <c r="E23" s="5">
        <f t="shared" si="11"/>
        <v>0</v>
      </c>
      <c r="F23" s="1">
        <v>-4.3</v>
      </c>
      <c r="G23" s="5">
        <f t="shared" si="10"/>
        <v>-7.5049157835756164E-2</v>
      </c>
      <c r="H23" s="5">
        <f t="shared" si="12"/>
        <v>0</v>
      </c>
      <c r="L23" s="10" t="s">
        <v>28</v>
      </c>
      <c r="M23" s="11">
        <f>AVERAGE(M21:M22)</f>
        <v>5.2462</v>
      </c>
      <c r="N23" s="11" t="s">
        <v>29</v>
      </c>
    </row>
    <row r="25" spans="1:14" x14ac:dyDescent="0.25">
      <c r="A25" s="9" t="s">
        <v>3</v>
      </c>
      <c r="B25" s="1"/>
      <c r="C25" s="1"/>
      <c r="D25" s="6">
        <f t="shared" si="0"/>
        <v>0</v>
      </c>
      <c r="E25" s="1"/>
      <c r="F25" s="1"/>
      <c r="G25" s="6">
        <f t="shared" si="2"/>
        <v>0</v>
      </c>
    </row>
    <row r="27" spans="1:14" x14ac:dyDescent="0.25">
      <c r="C27" t="s">
        <v>31</v>
      </c>
    </row>
    <row r="29" spans="1:14" x14ac:dyDescent="0.25">
      <c r="C29" s="14" t="s">
        <v>30</v>
      </c>
    </row>
    <row r="32" spans="1:14" x14ac:dyDescent="0.25">
      <c r="A32" s="16" t="s">
        <v>33</v>
      </c>
      <c r="B32" s="16"/>
      <c r="C32" s="16"/>
      <c r="D32" s="16"/>
      <c r="E32" s="16"/>
      <c r="F32" s="16"/>
      <c r="G32" s="16"/>
      <c r="H32" s="16"/>
    </row>
    <row r="33" spans="1:8" x14ac:dyDescent="0.25">
      <c r="A33" s="7"/>
      <c r="B33" s="7"/>
      <c r="C33" s="17" t="s">
        <v>1</v>
      </c>
      <c r="D33" s="17"/>
      <c r="E33" s="17"/>
      <c r="F33" s="17" t="s">
        <v>2</v>
      </c>
      <c r="G33" s="17"/>
      <c r="H33" s="17"/>
    </row>
    <row r="34" spans="1:8" x14ac:dyDescent="0.25">
      <c r="A34" s="8" t="s">
        <v>21</v>
      </c>
      <c r="B34" s="8" t="s">
        <v>22</v>
      </c>
      <c r="C34" s="8" t="s">
        <v>23</v>
      </c>
      <c r="D34" s="8" t="s">
        <v>24</v>
      </c>
      <c r="E34" s="8" t="s">
        <v>25</v>
      </c>
      <c r="F34" s="8" t="s">
        <v>23</v>
      </c>
      <c r="G34" s="8" t="s">
        <v>24</v>
      </c>
      <c r="H34" s="8" t="s">
        <v>25</v>
      </c>
    </row>
    <row r="35" spans="1:8" x14ac:dyDescent="0.25">
      <c r="A35" s="15">
        <v>50</v>
      </c>
      <c r="B35" s="2">
        <v>50</v>
      </c>
      <c r="C35" s="1">
        <f>C4-2.3</f>
        <v>3.0000000000000249E-2</v>
      </c>
      <c r="D35" s="5">
        <f>RADIANS(C35)</f>
        <v>5.2359877559830326E-4</v>
      </c>
      <c r="E35" s="5">
        <f>(A$4*9.81*COS(D35)*B35)/(1000*1000)</f>
        <v>2.4524996638166079E-2</v>
      </c>
      <c r="F35" s="1">
        <f>F4-2.3</f>
        <v>0.16000000000000014</v>
      </c>
      <c r="G35" s="5">
        <f>RADIANS(F35)</f>
        <v>2.7925268031909296E-3</v>
      </c>
      <c r="H35" s="5">
        <f>(A$4*9.81*COS(G35)*B35)/(1000*1000)</f>
        <v>2.4524904374561722E-2</v>
      </c>
    </row>
    <row r="36" spans="1:8" x14ac:dyDescent="0.25">
      <c r="A36" s="15"/>
      <c r="B36" s="2">
        <v>75</v>
      </c>
      <c r="C36" s="1">
        <f t="shared" ref="C36:C54" si="13">C5-2.3</f>
        <v>0.16000000000000014</v>
      </c>
      <c r="D36" s="5">
        <f t="shared" ref="D36:D54" si="14">RADIANS(C36)</f>
        <v>2.7925268031909296E-3</v>
      </c>
      <c r="E36" s="5">
        <f t="shared" ref="E36:E37" si="15">(A$4*9.81*COS(D36)*B36)/(1000*1000)</f>
        <v>3.6787356561842587E-2</v>
      </c>
      <c r="F36" s="1">
        <f t="shared" ref="F36:F54" si="16">F5-2.3</f>
        <v>0.73</v>
      </c>
      <c r="G36" s="5">
        <f t="shared" ref="G36:G54" si="17">RADIANS(F36)</f>
        <v>1.2740903539558606E-2</v>
      </c>
      <c r="H36" s="5">
        <f>(A$4*9.81*COS(G36)*B36)/(1000*1000)</f>
        <v>3.6784514171494399E-2</v>
      </c>
    </row>
    <row r="37" spans="1:8" x14ac:dyDescent="0.25">
      <c r="A37" s="15"/>
      <c r="B37" s="2">
        <v>100</v>
      </c>
      <c r="C37" s="1">
        <f t="shared" si="13"/>
        <v>0.3400000000000003</v>
      </c>
      <c r="D37" s="5">
        <f t="shared" si="14"/>
        <v>5.9341194567807259E-3</v>
      </c>
      <c r="E37" s="5">
        <f t="shared" si="15"/>
        <v>4.9049136384733606E-2</v>
      </c>
      <c r="F37" s="1">
        <f t="shared" si="16"/>
        <v>0.64000000000000012</v>
      </c>
      <c r="G37" s="5">
        <f t="shared" si="17"/>
        <v>1.1170107212763711E-2</v>
      </c>
      <c r="H37" s="5">
        <f>(A$4*9.81*COS(G37)*B37)/(1000*1000)</f>
        <v>4.9046940015803286E-2</v>
      </c>
    </row>
    <row r="38" spans="1:8" x14ac:dyDescent="0.25">
      <c r="A38" s="13" t="s">
        <v>0</v>
      </c>
      <c r="B38" s="2">
        <v>0</v>
      </c>
      <c r="C38" s="1">
        <f t="shared" si="13"/>
        <v>-0.49999999999999978</v>
      </c>
      <c r="D38" s="5">
        <f t="shared" si="14"/>
        <v>-8.7266462599716443E-3</v>
      </c>
      <c r="E38" s="5">
        <f>(A$4*9.81*COS(D38)*B38)/(1000*1000)</f>
        <v>0</v>
      </c>
      <c r="F38" s="1">
        <f t="shared" si="16"/>
        <v>-1.8199999999999998</v>
      </c>
      <c r="G38" s="5">
        <f t="shared" si="17"/>
        <v>-3.1764992386296792E-2</v>
      </c>
      <c r="H38" s="5">
        <f>(A$4*9.81*COS(G38)*B38)/(1000*1000)</f>
        <v>0</v>
      </c>
    </row>
    <row r="39" spans="1:8" x14ac:dyDescent="0.25">
      <c r="A39" s="15">
        <v>100</v>
      </c>
      <c r="B39" s="2">
        <v>50</v>
      </c>
      <c r="C39" s="1">
        <f t="shared" si="13"/>
        <v>0.69000000000000039</v>
      </c>
      <c r="D39" s="5">
        <f t="shared" si="14"/>
        <v>1.2042771838760881E-2</v>
      </c>
      <c r="E39" s="5">
        <f>(A$8*9.81*COS(D39)*B39)/(1000*1000)</f>
        <v>4.9046443222615373E-2</v>
      </c>
      <c r="F39" s="1">
        <f t="shared" si="16"/>
        <v>0.60000000000000009</v>
      </c>
      <c r="G39" s="5">
        <f t="shared" si="17"/>
        <v>1.0471975511965978E-2</v>
      </c>
      <c r="H39" s="5">
        <f>(A$8*9.81*COS(G39)*B39)/(1000*1000)</f>
        <v>4.9047310557378369E-2</v>
      </c>
    </row>
    <row r="40" spans="1:8" x14ac:dyDescent="0.25">
      <c r="A40" s="15"/>
      <c r="B40" s="2">
        <v>75</v>
      </c>
      <c r="C40" s="1">
        <f t="shared" si="13"/>
        <v>0.69000000000000039</v>
      </c>
      <c r="D40" s="5">
        <f t="shared" si="14"/>
        <v>1.2042771838760881E-2</v>
      </c>
      <c r="E40" s="5">
        <f t="shared" ref="E40:E42" si="18">(A$8*9.81*COS(D40)*B40)/(1000*1000)</f>
        <v>7.3569664833923062E-2</v>
      </c>
      <c r="F40" s="1">
        <f t="shared" si="16"/>
        <v>1.08</v>
      </c>
      <c r="G40" s="5">
        <f t="shared" si="17"/>
        <v>1.8849555921538759E-2</v>
      </c>
      <c r="H40" s="5">
        <f t="shared" ref="H40:H42" si="19">(A$8*9.81*COS(G40)*B40)/(1000*1000)</f>
        <v>7.3561929576418023E-2</v>
      </c>
    </row>
    <row r="41" spans="1:8" x14ac:dyDescent="0.25">
      <c r="A41" s="15"/>
      <c r="B41" s="2">
        <v>100</v>
      </c>
      <c r="C41" s="1">
        <f t="shared" si="13"/>
        <v>1.04</v>
      </c>
      <c r="D41" s="5">
        <f t="shared" si="14"/>
        <v>1.8151424220741029E-2</v>
      </c>
      <c r="E41" s="5">
        <f t="shared" si="18"/>
        <v>9.8083839734135647E-2</v>
      </c>
      <c r="F41" s="1">
        <f t="shared" si="16"/>
        <v>1.3900000000000001</v>
      </c>
      <c r="G41" s="5">
        <f t="shared" si="17"/>
        <v>2.4260076602721184E-2</v>
      </c>
      <c r="H41" s="5">
        <f t="shared" si="19"/>
        <v>9.8071132973764616E-2</v>
      </c>
    </row>
    <row r="42" spans="1:8" x14ac:dyDescent="0.25">
      <c r="A42" s="13" t="s">
        <v>0</v>
      </c>
      <c r="B42" s="2">
        <v>0</v>
      </c>
      <c r="C42" s="1">
        <f t="shared" si="13"/>
        <v>-2.1199999999999997</v>
      </c>
      <c r="D42" s="5">
        <f t="shared" si="14"/>
        <v>-3.7000980142279781E-2</v>
      </c>
      <c r="E42" s="5">
        <f t="shared" si="18"/>
        <v>0</v>
      </c>
      <c r="F42" s="1">
        <f t="shared" si="16"/>
        <v>-1.6799999999999997</v>
      </c>
      <c r="G42" s="5">
        <f t="shared" si="17"/>
        <v>-2.932153143350473E-2</v>
      </c>
      <c r="H42" s="5">
        <f t="shared" si="19"/>
        <v>0</v>
      </c>
    </row>
    <row r="43" spans="1:8" x14ac:dyDescent="0.25">
      <c r="A43" s="15">
        <v>200</v>
      </c>
      <c r="B43" s="2">
        <v>50</v>
      </c>
      <c r="C43" s="1">
        <f t="shared" si="13"/>
        <v>0.86000000000000032</v>
      </c>
      <c r="D43" s="5">
        <f t="shared" si="14"/>
        <v>1.500983156715124E-2</v>
      </c>
      <c r="E43" s="5">
        <f>(A$12*9.81*COS(D43)*B43)/(1000*1000)</f>
        <v>9.8088949485578961E-2</v>
      </c>
      <c r="F43" s="1">
        <f t="shared" si="16"/>
        <v>1.3900000000000001</v>
      </c>
      <c r="G43" s="5">
        <f t="shared" si="17"/>
        <v>2.4260076602721184E-2</v>
      </c>
      <c r="H43" s="5">
        <f>(A$12*9.81*COS(G43)*B43)/(1000*1000)</f>
        <v>9.8071132973764616E-2</v>
      </c>
    </row>
    <row r="44" spans="1:8" x14ac:dyDescent="0.25">
      <c r="A44" s="15"/>
      <c r="B44" s="2">
        <v>75</v>
      </c>
      <c r="C44" s="1">
        <f t="shared" si="13"/>
        <v>1.48</v>
      </c>
      <c r="D44" s="5">
        <f t="shared" si="14"/>
        <v>2.5830872929516076E-2</v>
      </c>
      <c r="E44" s="5">
        <f t="shared" ref="E44:E46" si="20">(A$12*9.81*COS(D44)*B44)/(1000*1000)</f>
        <v>0.14710091098830136</v>
      </c>
      <c r="F44" s="1">
        <f t="shared" si="16"/>
        <v>2.0099999999999998</v>
      </c>
      <c r="G44" s="5">
        <f t="shared" si="17"/>
        <v>3.508111796508602E-2</v>
      </c>
      <c r="H44" s="5">
        <f t="shared" ref="H44:H45" si="21">(A$12*9.81*COS(G44)*B44)/(1000*1000)</f>
        <v>0.14705946164898706</v>
      </c>
    </row>
    <row r="45" spans="1:8" x14ac:dyDescent="0.25">
      <c r="A45" s="15"/>
      <c r="B45" s="2">
        <v>100</v>
      </c>
      <c r="C45" s="1">
        <f t="shared" si="13"/>
        <v>2.62</v>
      </c>
      <c r="D45" s="5">
        <f t="shared" si="14"/>
        <v>4.5727626402251434E-2</v>
      </c>
      <c r="E45" s="5">
        <f t="shared" si="20"/>
        <v>0.19599490708985937</v>
      </c>
      <c r="F45" s="1">
        <f t="shared" si="16"/>
        <v>2.67</v>
      </c>
      <c r="G45" s="5">
        <f t="shared" si="17"/>
        <v>4.66002910282486E-2</v>
      </c>
      <c r="H45" s="5">
        <f t="shared" si="21"/>
        <v>0.19598700585194165</v>
      </c>
    </row>
    <row r="46" spans="1:8" x14ac:dyDescent="0.25">
      <c r="A46" s="13" t="s">
        <v>0</v>
      </c>
      <c r="B46" s="2">
        <v>0</v>
      </c>
      <c r="C46" s="1">
        <f t="shared" si="13"/>
        <v>-1.5999999999999999</v>
      </c>
      <c r="D46" s="5">
        <f t="shared" si="14"/>
        <v>-2.792526803190927E-2</v>
      </c>
      <c r="E46" s="5">
        <f t="shared" si="20"/>
        <v>0</v>
      </c>
      <c r="F46" s="1">
        <f t="shared" si="16"/>
        <v>-2.0799999999999996</v>
      </c>
      <c r="G46" s="5">
        <f t="shared" si="17"/>
        <v>-3.6302848441482051E-2</v>
      </c>
      <c r="H46" s="5">
        <f>(A$12*9.81*COS(G46)*B46)/(1000*1000)</f>
        <v>0</v>
      </c>
    </row>
    <row r="47" spans="1:8" x14ac:dyDescent="0.25">
      <c r="A47" s="15">
        <v>500</v>
      </c>
      <c r="B47" s="2">
        <v>50</v>
      </c>
      <c r="C47" s="1">
        <f t="shared" si="13"/>
        <v>2.67</v>
      </c>
      <c r="D47" s="5">
        <f t="shared" si="14"/>
        <v>4.66002910282486E-2</v>
      </c>
      <c r="E47" s="5">
        <f>(A$16*9.81*COS(D47)*B47)/(1000*1000)</f>
        <v>0.24498375731492705</v>
      </c>
      <c r="F47" s="1">
        <f t="shared" si="16"/>
        <v>3.0200000000000005</v>
      </c>
      <c r="G47" s="5">
        <f t="shared" si="17"/>
        <v>5.2708943410228762E-2</v>
      </c>
      <c r="H47" s="5">
        <f>(A$16*9.81*COS(G47)*B47)/(1000*1000)</f>
        <v>0.24490939808017623</v>
      </c>
    </row>
    <row r="48" spans="1:8" x14ac:dyDescent="0.25">
      <c r="A48" s="15"/>
      <c r="B48" s="2">
        <v>75</v>
      </c>
      <c r="C48" s="1">
        <f t="shared" si="13"/>
        <v>3.9400000000000004</v>
      </c>
      <c r="D48" s="5">
        <f t="shared" si="14"/>
        <v>6.8765972528576594E-2</v>
      </c>
      <c r="E48" s="5">
        <f t="shared" ref="E48:E49" si="22">(A$16*9.81*COS(D48)*B48)/(1000*1000)</f>
        <v>0.36700554659617668</v>
      </c>
      <c r="F48" s="1">
        <f t="shared" si="16"/>
        <v>4.5200000000000005</v>
      </c>
      <c r="G48" s="5">
        <f t="shared" si="17"/>
        <v>7.88888821901437E-2</v>
      </c>
      <c r="H48" s="5">
        <f t="shared" ref="H48:H50" si="23">(A$16*9.81*COS(G48)*B48)/(1000*1000)</f>
        <v>0.36673086666768828</v>
      </c>
    </row>
    <row r="49" spans="1:14" x14ac:dyDescent="0.25">
      <c r="A49" s="15"/>
      <c r="B49" s="2">
        <v>100</v>
      </c>
      <c r="C49" s="1">
        <f t="shared" si="13"/>
        <v>5.04</v>
      </c>
      <c r="D49" s="5">
        <f t="shared" si="14"/>
        <v>8.7964594300514204E-2</v>
      </c>
      <c r="E49" s="5">
        <f t="shared" si="22"/>
        <v>0.48860353528472611</v>
      </c>
      <c r="F49" s="1">
        <f t="shared" si="16"/>
        <v>6.0900000000000007</v>
      </c>
      <c r="G49" s="5">
        <f t="shared" si="17"/>
        <v>0.10629055144645468</v>
      </c>
      <c r="H49" s="5">
        <f t="shared" si="23"/>
        <v>0.48773185126595264</v>
      </c>
    </row>
    <row r="50" spans="1:14" x14ac:dyDescent="0.25">
      <c r="A50" s="13" t="s">
        <v>0</v>
      </c>
      <c r="B50" s="2">
        <v>0</v>
      </c>
      <c r="C50" s="1">
        <f t="shared" si="13"/>
        <v>-1.8199999999999998</v>
      </c>
      <c r="D50" s="5">
        <f t="shared" si="14"/>
        <v>-3.1764992386296792E-2</v>
      </c>
      <c r="E50" s="5">
        <f>(A$16*9.81*COS(D50)*B50)/(1000*1000)</f>
        <v>0</v>
      </c>
      <c r="F50" s="1">
        <f t="shared" si="16"/>
        <v>-5.29</v>
      </c>
      <c r="G50" s="5">
        <f t="shared" si="17"/>
        <v>-9.2327917430500034E-2</v>
      </c>
      <c r="H50" s="5">
        <f t="shared" si="23"/>
        <v>0</v>
      </c>
    </row>
    <row r="51" spans="1:14" x14ac:dyDescent="0.25">
      <c r="A51" s="15">
        <v>1000</v>
      </c>
      <c r="B51" s="2">
        <v>50</v>
      </c>
      <c r="C51" s="1">
        <f t="shared" si="13"/>
        <v>5</v>
      </c>
      <c r="D51" s="5">
        <f t="shared" si="14"/>
        <v>8.7266462599716474E-2</v>
      </c>
      <c r="E51" s="5">
        <f>(A$20*9.81*COS(D51)*B51)/(1000*1000)</f>
        <v>0.48863349941400119</v>
      </c>
      <c r="F51" s="1">
        <f t="shared" si="16"/>
        <v>5.79</v>
      </c>
      <c r="G51" s="5">
        <f t="shared" si="17"/>
        <v>0.10105456369047168</v>
      </c>
      <c r="H51" s="5">
        <f>(A$20*9.81*COS(G51)*B51)/(1000*1000)</f>
        <v>0.487997631515872</v>
      </c>
    </row>
    <row r="52" spans="1:14" x14ac:dyDescent="0.25">
      <c r="A52" s="15"/>
      <c r="B52" s="2">
        <v>75</v>
      </c>
      <c r="C52" s="1">
        <f t="shared" si="13"/>
        <v>7.63</v>
      </c>
      <c r="D52" s="5">
        <f t="shared" si="14"/>
        <v>0.13316862192716733</v>
      </c>
      <c r="E52" s="5">
        <f t="shared" ref="E52:E54" si="24">(A$20*9.81*COS(D52)*B52)/(1000*1000)</f>
        <v>0.7292357836126333</v>
      </c>
      <c r="F52" s="1">
        <f t="shared" si="16"/>
        <v>8.4699999999999989</v>
      </c>
      <c r="G52" s="5">
        <f t="shared" si="17"/>
        <v>0.1478293876439197</v>
      </c>
      <c r="H52" s="5">
        <f t="shared" ref="H52:H54" si="25">(A$20*9.81*COS(G52)*B52)/(1000*1000)</f>
        <v>0.7277252634909529</v>
      </c>
      <c r="L52" s="12" t="s">
        <v>26</v>
      </c>
      <c r="M52">
        <v>4.9318999999999997</v>
      </c>
      <c r="N52" t="s">
        <v>29</v>
      </c>
    </row>
    <row r="53" spans="1:14" x14ac:dyDescent="0.25">
      <c r="A53" s="15"/>
      <c r="B53" s="2">
        <v>100</v>
      </c>
      <c r="C53" s="1">
        <f t="shared" si="13"/>
        <v>9.52</v>
      </c>
      <c r="D53" s="5">
        <f t="shared" si="14"/>
        <v>0.16615534478986016</v>
      </c>
      <c r="E53" s="5">
        <f t="shared" si="24"/>
        <v>0.96748959831716752</v>
      </c>
      <c r="F53" s="1">
        <f t="shared" si="16"/>
        <v>11.149999999999999</v>
      </c>
      <c r="G53" s="5">
        <f t="shared" si="17"/>
        <v>0.19460421159736771</v>
      </c>
      <c r="H53" s="5">
        <f t="shared" si="25"/>
        <v>0.96248292187328166</v>
      </c>
      <c r="L53" s="12" t="s">
        <v>27</v>
      </c>
      <c r="M53">
        <v>5.5605000000000002</v>
      </c>
      <c r="N53" t="s">
        <v>29</v>
      </c>
    </row>
    <row r="54" spans="1:14" x14ac:dyDescent="0.25">
      <c r="A54" s="13" t="s">
        <v>0</v>
      </c>
      <c r="B54" s="2">
        <v>0</v>
      </c>
      <c r="C54" s="1">
        <f t="shared" si="13"/>
        <v>-1.38</v>
      </c>
      <c r="D54" s="5">
        <f t="shared" si="14"/>
        <v>-2.4085543677521744E-2</v>
      </c>
      <c r="E54" s="5">
        <f t="shared" si="24"/>
        <v>0</v>
      </c>
      <c r="F54" s="1">
        <f t="shared" si="16"/>
        <v>-6.6</v>
      </c>
      <c r="G54" s="5">
        <f t="shared" si="17"/>
        <v>-0.11519173063162574</v>
      </c>
      <c r="H54" s="5">
        <f t="shared" si="25"/>
        <v>0</v>
      </c>
      <c r="L54" s="10" t="s">
        <v>28</v>
      </c>
      <c r="M54" s="11">
        <f>AVERAGE(M52:M53)</f>
        <v>5.2462</v>
      </c>
      <c r="N54" s="11" t="s">
        <v>29</v>
      </c>
    </row>
    <row r="56" spans="1:14" x14ac:dyDescent="0.25">
      <c r="A56" s="9" t="s">
        <v>3</v>
      </c>
      <c r="B56" s="1"/>
      <c r="C56" s="1">
        <v>43</v>
      </c>
      <c r="D56" s="6">
        <f t="shared" ref="D56" si="26">RADIANS(C56)</f>
        <v>0.75049157835756175</v>
      </c>
      <c r="E56" s="1"/>
      <c r="F56" s="1">
        <v>43</v>
      </c>
      <c r="G56" s="6">
        <f t="shared" ref="G56" si="27">RADIANS(F56)</f>
        <v>0.75049157835756175</v>
      </c>
    </row>
  </sheetData>
  <mergeCells count="16"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  <mergeCell ref="A12:A14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C684-7664-4E92-8F50-059672B70BA9}">
  <dimension ref="A1:P25"/>
  <sheetViews>
    <sheetView tabSelected="1" workbookViewId="0">
      <selection activeCell="N29" sqref="N29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6" t="s">
        <v>34</v>
      </c>
      <c r="B1" s="16"/>
      <c r="C1" s="16"/>
      <c r="D1" s="16"/>
      <c r="E1" s="16"/>
      <c r="F1" s="16"/>
      <c r="G1" s="16"/>
      <c r="H1" s="16"/>
    </row>
    <row r="2" spans="1:8" x14ac:dyDescent="0.25">
      <c r="A2" s="7"/>
      <c r="B2" s="7"/>
      <c r="C2" s="17" t="s">
        <v>1</v>
      </c>
      <c r="D2" s="17"/>
      <c r="E2" s="17"/>
      <c r="F2" s="17" t="s">
        <v>2</v>
      </c>
      <c r="G2" s="17"/>
      <c r="H2" s="17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5">
        <v>50</v>
      </c>
      <c r="B4" s="2">
        <v>50</v>
      </c>
      <c r="C4" s="1">
        <v>0.09</v>
      </c>
      <c r="D4" s="5">
        <f>RADIANS(C4)</f>
        <v>1.5707963267948964E-3</v>
      </c>
      <c r="E4" s="5">
        <f>(A$4*9.81*COS(D4)*B4)/(1000*1000)</f>
        <v>2.4524969743500227E-2</v>
      </c>
      <c r="F4" s="1">
        <v>0.04</v>
      </c>
      <c r="G4" s="5">
        <f>RADIANS(F4)</f>
        <v>6.9813170079773186E-4</v>
      </c>
      <c r="H4" s="5">
        <f>(A$4*9.81*COS(G4)*B4)/(1000*1000)</f>
        <v>2.4524994023406466E-2</v>
      </c>
    </row>
    <row r="5" spans="1:8" x14ac:dyDescent="0.25">
      <c r="A5" s="15"/>
      <c r="B5" s="2">
        <v>75</v>
      </c>
      <c r="C5" s="1">
        <v>0.18</v>
      </c>
      <c r="D5" s="5">
        <f t="shared" ref="D5:D25" si="0">RADIANS(C5)</f>
        <v>3.1415926535897929E-3</v>
      </c>
      <c r="E5" s="5">
        <f t="shared" ref="E5:E6" si="1">(A$4*9.81*COS(D5)*B5)/(1000*1000)</f>
        <v>3.6787318461113362E-2</v>
      </c>
      <c r="F5" s="1">
        <v>0.09</v>
      </c>
      <c r="G5" s="5">
        <f t="shared" ref="G5:G25" si="2">RADIANS(F5)</f>
        <v>1.5707963267948964E-3</v>
      </c>
      <c r="H5" s="5">
        <f>(A$4*9.81*COS(G5)*B5)/(1000*1000)</f>
        <v>3.6787454615250341E-2</v>
      </c>
    </row>
    <row r="6" spans="1:8" x14ac:dyDescent="0.25">
      <c r="A6" s="15"/>
      <c r="B6" s="2">
        <v>100</v>
      </c>
      <c r="C6" s="1">
        <v>0.26</v>
      </c>
      <c r="D6" s="5">
        <f t="shared" si="0"/>
        <v>4.5378560551852572E-3</v>
      </c>
      <c r="E6" s="5">
        <f t="shared" si="1"/>
        <v>4.9049494978692529E-2</v>
      </c>
      <c r="F6" s="1">
        <v>0.13</v>
      </c>
      <c r="G6" s="5">
        <f t="shared" si="2"/>
        <v>2.2689280275926286E-3</v>
      </c>
      <c r="H6" s="5">
        <f>(A$4*9.81*COS(G6)*B6)/(1000*1000)</f>
        <v>4.9049873744510648E-2</v>
      </c>
    </row>
    <row r="7" spans="1:8" x14ac:dyDescent="0.25">
      <c r="A7" s="13" t="s">
        <v>0</v>
      </c>
      <c r="B7" s="2">
        <v>0</v>
      </c>
      <c r="C7" s="1">
        <v>0.13</v>
      </c>
      <c r="D7" s="5">
        <f t="shared" si="0"/>
        <v>2.2689280275926286E-3</v>
      </c>
      <c r="E7" s="5">
        <f>(A$4*9.81*COS(D7)*B7)/(1000*1000)</f>
        <v>0</v>
      </c>
      <c r="F7" s="1">
        <v>-0.04</v>
      </c>
      <c r="G7" s="5">
        <f t="shared" si="2"/>
        <v>-6.9813170079773186E-4</v>
      </c>
      <c r="H7" s="5">
        <f>(A$4*9.81*COS(G7)*B7)/(1000*1000)</f>
        <v>0</v>
      </c>
    </row>
    <row r="8" spans="1:8" x14ac:dyDescent="0.25">
      <c r="A8" s="15">
        <v>100</v>
      </c>
      <c r="B8" s="2">
        <v>50</v>
      </c>
      <c r="C8" s="1">
        <v>0.26</v>
      </c>
      <c r="D8" s="5">
        <f t="shared" si="0"/>
        <v>4.5378560551852572E-3</v>
      </c>
      <c r="E8" s="5">
        <f>(A$8*9.81*COS(D8)*B8)/(1000*1000)</f>
        <v>4.9049494978692529E-2</v>
      </c>
      <c r="F8" s="1">
        <v>0.09</v>
      </c>
      <c r="G8" s="5">
        <f t="shared" si="2"/>
        <v>1.5707963267948964E-3</v>
      </c>
      <c r="H8" s="5">
        <f>(A$8*9.81*COS(G8)*B8)/(1000*1000)</f>
        <v>4.9049939487000455E-2</v>
      </c>
    </row>
    <row r="9" spans="1:8" x14ac:dyDescent="0.25">
      <c r="A9" s="15"/>
      <c r="B9" s="2">
        <v>75</v>
      </c>
      <c r="C9" s="1">
        <v>0.4</v>
      </c>
      <c r="D9" s="5">
        <f t="shared" si="0"/>
        <v>6.9813170079773184E-3</v>
      </c>
      <c r="E9" s="5">
        <f t="shared" ref="E9:E11" si="3">(A$8*9.81*COS(D9)*B9)/(1000*1000)</f>
        <v>7.3573207029149421E-2</v>
      </c>
      <c r="F9" s="1">
        <v>0.22</v>
      </c>
      <c r="G9" s="5">
        <f t="shared" si="2"/>
        <v>3.8397243543875251E-3</v>
      </c>
      <c r="H9" s="5">
        <f t="shared" ref="H9:H11" si="4">(A$8*9.81*COS(G9)*B9)/(1000*1000)</f>
        <v>7.3574457624781181E-2</v>
      </c>
    </row>
    <row r="10" spans="1:8" x14ac:dyDescent="0.25">
      <c r="A10" s="15"/>
      <c r="B10" s="2">
        <v>100</v>
      </c>
      <c r="C10" s="1">
        <v>0.48</v>
      </c>
      <c r="D10" s="5">
        <f t="shared" si="0"/>
        <v>8.377580409572781E-3</v>
      </c>
      <c r="E10" s="5">
        <f t="shared" si="3"/>
        <v>9.8096557502118945E-2</v>
      </c>
      <c r="F10" s="1">
        <v>0.31</v>
      </c>
      <c r="G10" s="5">
        <f t="shared" si="2"/>
        <v>5.4105206811824215E-3</v>
      </c>
      <c r="H10" s="5">
        <f t="shared" si="4"/>
        <v>9.8098564126848059E-2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 t="shared" si="0"/>
        <v>3.1415926535897929E-3</v>
      </c>
      <c r="E11" s="5">
        <f t="shared" si="3"/>
        <v>0</v>
      </c>
      <c r="F11" s="1">
        <v>-0.09</v>
      </c>
      <c r="G11" s="5">
        <f t="shared" si="2"/>
        <v>-1.5707963267948964E-3</v>
      </c>
      <c r="H11" s="5">
        <f t="shared" si="4"/>
        <v>0</v>
      </c>
    </row>
    <row r="12" spans="1:8" x14ac:dyDescent="0.25">
      <c r="A12" s="15">
        <v>200</v>
      </c>
      <c r="B12" s="2">
        <v>50</v>
      </c>
      <c r="C12" s="1">
        <v>0.44</v>
      </c>
      <c r="D12" s="5">
        <f t="shared" si="0"/>
        <v>7.6794487087750501E-3</v>
      </c>
      <c r="E12" s="5">
        <f>(A$12*9.81*COS(D12)*B12)/(1000*1000)</f>
        <v>9.8097107342828296E-2</v>
      </c>
      <c r="F12" s="1">
        <v>0.04</v>
      </c>
      <c r="G12" s="5">
        <f t="shared" si="2"/>
        <v>6.9813170079773186E-4</v>
      </c>
      <c r="H12" s="5">
        <f>(A$12*9.81*COS(G12)*B12)/(1000*1000)</f>
        <v>9.8099976093625862E-2</v>
      </c>
    </row>
    <row r="13" spans="1:8" x14ac:dyDescent="0.25">
      <c r="A13" s="15"/>
      <c r="B13" s="2">
        <v>75</v>
      </c>
      <c r="C13" s="1">
        <v>0.62</v>
      </c>
      <c r="D13" s="5">
        <f t="shared" si="0"/>
        <v>1.0821041362364843E-2</v>
      </c>
      <c r="E13" s="5">
        <f t="shared" ref="E13:E15" si="5">(A$12*9.81*COS(D13)*B13)/(1000*1000)</f>
        <v>0.14714138482413822</v>
      </c>
      <c r="F13" s="1">
        <v>0.4</v>
      </c>
      <c r="G13" s="5">
        <f t="shared" si="2"/>
        <v>6.9813170079773184E-3</v>
      </c>
      <c r="H13" s="5">
        <f t="shared" ref="H13:H14" si="6">(A$12*9.81*COS(G13)*B13)/(1000*1000)</f>
        <v>0.14714641405829884</v>
      </c>
    </row>
    <row r="14" spans="1:8" x14ac:dyDescent="0.25">
      <c r="A14" s="15"/>
      <c r="B14" s="2">
        <v>100</v>
      </c>
      <c r="C14" s="1">
        <v>0.84</v>
      </c>
      <c r="D14" s="5">
        <f t="shared" si="0"/>
        <v>1.4660765716752368E-2</v>
      </c>
      <c r="E14" s="5">
        <f t="shared" si="5"/>
        <v>0.19617891495482645</v>
      </c>
      <c r="F14" s="1">
        <v>0.66</v>
      </c>
      <c r="G14" s="5">
        <f t="shared" si="2"/>
        <v>1.1519173063162575E-2</v>
      </c>
      <c r="H14" s="5">
        <f t="shared" si="6"/>
        <v>0.19618698312269195</v>
      </c>
    </row>
    <row r="15" spans="1:8" x14ac:dyDescent="0.25">
      <c r="A15" s="13" t="s">
        <v>0</v>
      </c>
      <c r="B15" s="2">
        <v>0</v>
      </c>
      <c r="C15" s="1">
        <v>0.22</v>
      </c>
      <c r="D15" s="5">
        <f t="shared" si="0"/>
        <v>3.8397243543875251E-3</v>
      </c>
      <c r="E15" s="5">
        <f t="shared" si="5"/>
        <v>0</v>
      </c>
      <c r="F15" s="1">
        <v>-0.22</v>
      </c>
      <c r="G15" s="5">
        <f t="shared" si="2"/>
        <v>-3.8397243543875251E-3</v>
      </c>
      <c r="H15" s="5">
        <f>(A$12*9.81*COS(G15)*B15)/(1000*1000)</f>
        <v>0</v>
      </c>
    </row>
    <row r="16" spans="1:8" x14ac:dyDescent="0.25">
      <c r="A16" s="15">
        <v>500</v>
      </c>
      <c r="B16" s="2">
        <v>50</v>
      </c>
      <c r="C16" s="1">
        <v>0.88</v>
      </c>
      <c r="D16" s="5">
        <f t="shared" si="0"/>
        <v>1.53588974175501E-2</v>
      </c>
      <c r="E16" s="5">
        <f>(A$16*9.81*COS(D16)*B16)/(1000*1000)</f>
        <v>0.24522107385475933</v>
      </c>
      <c r="F16" s="1">
        <v>0.56999999999999995</v>
      </c>
      <c r="G16" s="5">
        <f t="shared" si="2"/>
        <v>9.948376736367677E-3</v>
      </c>
      <c r="H16" s="5">
        <f>(A$16*9.81*COS(G16)*B16)/(1000*1000)</f>
        <v>0.24523786387935653</v>
      </c>
    </row>
    <row r="17" spans="1:16" x14ac:dyDescent="0.25">
      <c r="A17" s="15"/>
      <c r="B17" s="2">
        <v>75</v>
      </c>
      <c r="C17" s="1">
        <v>1.36</v>
      </c>
      <c r="D17" s="5">
        <f t="shared" si="0"/>
        <v>2.3736477827122883E-2</v>
      </c>
      <c r="E17" s="5">
        <f t="shared" ref="E17:E18" si="7">(A$16*9.81*COS(D17)*B17)/(1000*1000)</f>
        <v>0.36777137072962773</v>
      </c>
      <c r="F17" s="1">
        <v>1.36</v>
      </c>
      <c r="G17" s="5">
        <f t="shared" si="2"/>
        <v>2.3736477827122883E-2</v>
      </c>
      <c r="H17" s="5">
        <f t="shared" ref="H17:H19" si="8">(A$16*9.81*COS(G17)*B17)/(1000*1000)</f>
        <v>0.36777137072962773</v>
      </c>
    </row>
    <row r="18" spans="1:16" x14ac:dyDescent="0.25">
      <c r="A18" s="15"/>
      <c r="B18" s="2">
        <v>100</v>
      </c>
      <c r="C18" s="1">
        <v>1.93</v>
      </c>
      <c r="D18" s="5">
        <f t="shared" si="0"/>
        <v>3.368485456349056E-2</v>
      </c>
      <c r="E18" s="5">
        <f t="shared" si="7"/>
        <v>0.49022174863480644</v>
      </c>
      <c r="F18" s="1">
        <v>1.98</v>
      </c>
      <c r="G18" s="5">
        <f t="shared" si="2"/>
        <v>3.4557519189487726E-2</v>
      </c>
      <c r="H18" s="5">
        <f t="shared" si="8"/>
        <v>0.49020714616811423</v>
      </c>
    </row>
    <row r="19" spans="1:16" x14ac:dyDescent="0.25">
      <c r="A19" s="13" t="s">
        <v>0</v>
      </c>
      <c r="B19" s="2">
        <v>0</v>
      </c>
      <c r="C19" s="1">
        <v>0.44</v>
      </c>
      <c r="D19" s="5">
        <f t="shared" si="0"/>
        <v>7.6794487087750501E-3</v>
      </c>
      <c r="E19" s="5">
        <f>(A$16*9.81*COS(D19)*B19)/(1000*1000)</f>
        <v>0</v>
      </c>
      <c r="F19" s="1">
        <v>-0.44</v>
      </c>
      <c r="G19" s="5">
        <f t="shared" si="2"/>
        <v>-7.6794487087750501E-3</v>
      </c>
      <c r="H19" s="5">
        <f t="shared" si="8"/>
        <v>0</v>
      </c>
    </row>
    <row r="20" spans="1:16" x14ac:dyDescent="0.25">
      <c r="A20" s="15">
        <v>1000</v>
      </c>
      <c r="B20" s="2">
        <v>50</v>
      </c>
      <c r="C20" s="1">
        <v>1.8</v>
      </c>
      <c r="D20" s="5">
        <f t="shared" si="0"/>
        <v>3.1415926535897934E-2</v>
      </c>
      <c r="E20" s="5">
        <f>(A$20*9.81*COS(D20)*B20)/(1000*1000)</f>
        <v>0.49025796785939135</v>
      </c>
      <c r="F20" s="1">
        <v>1.67</v>
      </c>
      <c r="G20" s="5">
        <f t="shared" si="2"/>
        <v>2.9146998508305301E-2</v>
      </c>
      <c r="H20" s="5">
        <f>(A$20*9.81*COS(G20)*B20)/(1000*1000)</f>
        <v>0.49029166322017831</v>
      </c>
    </row>
    <row r="21" spans="1:16" x14ac:dyDescent="0.25">
      <c r="A21" s="15"/>
      <c r="B21" s="2">
        <v>75</v>
      </c>
      <c r="C21" s="1">
        <v>3.3</v>
      </c>
      <c r="D21" s="5">
        <f t="shared" si="0"/>
        <v>5.7595865315812872E-2</v>
      </c>
      <c r="E21" s="5">
        <f t="shared" ref="E21:E23" si="9">(A$20*9.81*COS(D21)*B21)/(1000*1000)</f>
        <v>0.7345299915737713</v>
      </c>
      <c r="F21" s="1">
        <v>2.9</v>
      </c>
      <c r="G21" s="5">
        <f t="shared" si="2"/>
        <v>5.0614548307835558E-2</v>
      </c>
      <c r="H21" s="5">
        <f t="shared" ref="H21:H23" si="10">(A$20*9.81*COS(G21)*B21)/(1000*1000)</f>
        <v>0.734807767048265</v>
      </c>
      <c r="L21" s="12" t="s">
        <v>26</v>
      </c>
      <c r="M21">
        <v>13.185</v>
      </c>
      <c r="N21" t="s">
        <v>29</v>
      </c>
      <c r="P21">
        <f>(M21-M22)/M23</f>
        <v>3.5350416795307212E-2</v>
      </c>
    </row>
    <row r="22" spans="1:16" x14ac:dyDescent="0.25">
      <c r="A22" s="15"/>
      <c r="B22" s="2">
        <v>100</v>
      </c>
      <c r="C22" s="1">
        <v>4.3499999999999996</v>
      </c>
      <c r="D22" s="5">
        <f t="shared" si="0"/>
        <v>7.592182246175333E-2</v>
      </c>
      <c r="E22" s="5">
        <f t="shared" si="9"/>
        <v>0.97817405542242108</v>
      </c>
      <c r="F22" s="1">
        <v>4.4400000000000004</v>
      </c>
      <c r="G22" s="5">
        <f t="shared" si="2"/>
        <v>7.749261878854824E-2</v>
      </c>
      <c r="H22" s="5">
        <f t="shared" si="10"/>
        <v>0.97805596923385196</v>
      </c>
      <c r="L22" s="12" t="s">
        <v>27</v>
      </c>
      <c r="M22">
        <v>12.727</v>
      </c>
      <c r="N22" t="s">
        <v>29</v>
      </c>
    </row>
    <row r="23" spans="1:16" x14ac:dyDescent="0.25">
      <c r="A23" s="13" t="s">
        <v>0</v>
      </c>
      <c r="B23" s="2">
        <v>0</v>
      </c>
      <c r="C23" s="1">
        <v>0.56999999999999995</v>
      </c>
      <c r="D23" s="5">
        <f t="shared" si="0"/>
        <v>9.948376736367677E-3</v>
      </c>
      <c r="E23" s="5">
        <f t="shared" si="9"/>
        <v>0</v>
      </c>
      <c r="F23" s="1">
        <v>-0.62</v>
      </c>
      <c r="G23" s="5">
        <f t="shared" si="2"/>
        <v>-1.0821041362364843E-2</v>
      </c>
      <c r="H23" s="5">
        <f t="shared" si="10"/>
        <v>0</v>
      </c>
      <c r="L23" s="10" t="s">
        <v>28</v>
      </c>
      <c r="M23" s="11">
        <f>AVERAGE(M21:M22)</f>
        <v>12.956</v>
      </c>
      <c r="N23" s="11" t="s">
        <v>29</v>
      </c>
    </row>
    <row r="25" spans="1:16" x14ac:dyDescent="0.25">
      <c r="A25" s="9" t="s">
        <v>3</v>
      </c>
      <c r="B25" s="1"/>
      <c r="C25" s="1">
        <v>36</v>
      </c>
      <c r="D25" s="6">
        <f t="shared" si="0"/>
        <v>0.62831853071795862</v>
      </c>
      <c r="E25" s="1"/>
      <c r="F25" s="1">
        <v>36</v>
      </c>
      <c r="G25" s="6">
        <f t="shared" si="2"/>
        <v>0.62831853071795862</v>
      </c>
    </row>
  </sheetData>
  <mergeCells count="8">
    <mergeCell ref="A16:A18"/>
    <mergeCell ref="A20:A22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Hip Spring Table</vt:lpstr>
      <vt:lpstr>3L4LT4ST.37T</vt:lpstr>
      <vt:lpstr>2L5LT12ST.37T</vt:lpstr>
      <vt:lpstr>2L5LT12ST.100I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2024-02-09T20:34:46Z</dcterms:modified>
</cp:coreProperties>
</file>