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 Scharzenberger\Documents\GitHub\Quadruped_Robot\Code\Matlab\Quadruped_Simulation\Quadruped_Simulation_Framework\Utilities\Robot_Data\"/>
    </mc:Choice>
  </mc:AlternateContent>
  <xr:revisionPtr revIDLastSave="0" documentId="13_ncr:1_{DA08EFC7-0595-484E-86F5-8EC5BE4C2032}" xr6:coauthVersionLast="47" xr6:coauthVersionMax="47" xr10:uidLastSave="{00000000-0000-0000-0000-000000000000}"/>
  <bookViews>
    <workbookView xWindow="-28920" yWindow="-120" windowWidth="29040" windowHeight="15840" xr2:uid="{D94899F0-6C00-4EFE-A0D1-18351498C7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I16" i="1"/>
  <c r="H10" i="1"/>
  <c r="I9" i="1"/>
  <c r="H14" i="1"/>
  <c r="H13" i="1"/>
  <c r="I12" i="1"/>
  <c r="H7" i="1"/>
  <c r="H6" i="1"/>
  <c r="I5" i="1"/>
  <c r="I15" i="1"/>
  <c r="H15" i="1"/>
  <c r="I11" i="1"/>
  <c r="H11" i="1"/>
  <c r="I8" i="1"/>
  <c r="H8" i="1"/>
  <c r="I4" i="1"/>
  <c r="H4" i="1"/>
  <c r="O8" i="1"/>
  <c r="O11" i="1"/>
  <c r="O15" i="1"/>
  <c r="O4" i="1"/>
  <c r="M8" i="1"/>
  <c r="M11" i="1"/>
  <c r="M15" i="1"/>
  <c r="M4" i="1"/>
  <c r="K8" i="1"/>
  <c r="K11" i="1"/>
  <c r="K15" i="1"/>
  <c r="K4" i="1"/>
  <c r="N16" i="1"/>
  <c r="N17" i="1" s="1"/>
  <c r="O17" i="1" s="1"/>
  <c r="N12" i="1"/>
  <c r="N13" i="1" s="1"/>
  <c r="N14" i="1" s="1"/>
  <c r="O14" i="1" s="1"/>
  <c r="L16" i="1"/>
  <c r="L17" i="1" s="1"/>
  <c r="M17" i="1" s="1"/>
  <c r="L12" i="1"/>
  <c r="L13" i="1" s="1"/>
  <c r="L14" i="1" s="1"/>
  <c r="M14" i="1" s="1"/>
  <c r="J16" i="1"/>
  <c r="J17" i="1" s="1"/>
  <c r="K17" i="1" s="1"/>
  <c r="J12" i="1"/>
  <c r="J13" i="1" s="1"/>
  <c r="J14" i="1" s="1"/>
  <c r="K14" i="1" s="1"/>
  <c r="N5" i="1"/>
  <c r="N6" i="1" s="1"/>
  <c r="N7" i="1" s="1"/>
  <c r="O7" i="1" s="1"/>
  <c r="J5" i="1"/>
  <c r="J6" i="1" s="1"/>
  <c r="J7" i="1" s="1"/>
  <c r="K7" i="1" s="1"/>
  <c r="L5" i="1"/>
  <c r="L6" i="1" s="1"/>
  <c r="L7" i="1" s="1"/>
  <c r="M7" i="1" s="1"/>
  <c r="N9" i="1"/>
  <c r="N10" i="1" s="1"/>
  <c r="O10" i="1" s="1"/>
  <c r="J9" i="1"/>
  <c r="J10" i="1" s="1"/>
  <c r="K10" i="1" s="1"/>
  <c r="L9" i="1"/>
  <c r="L10" i="1" s="1"/>
  <c r="M1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K6" i="1" l="1"/>
  <c r="K5" i="1"/>
  <c r="M5" i="1"/>
  <c r="K13" i="1"/>
  <c r="K12" i="1"/>
  <c r="M13" i="1"/>
  <c r="O6" i="1"/>
  <c r="M12" i="1"/>
  <c r="M9" i="1"/>
  <c r="M16" i="1"/>
  <c r="K9" i="1"/>
  <c r="O13" i="1"/>
  <c r="O5" i="1"/>
  <c r="K16" i="1"/>
  <c r="M6" i="1"/>
  <c r="O12" i="1"/>
  <c r="O9" i="1"/>
  <c r="O16" i="1"/>
</calcChain>
</file>

<file path=xl/sharedStrings.xml><?xml version="1.0" encoding="utf-8"?>
<sst xmlns="http://schemas.openxmlformats.org/spreadsheetml/2006/main" count="110" uniqueCount="41">
  <si>
    <t>ID</t>
  </si>
  <si>
    <t>Name</t>
  </si>
  <si>
    <t>x</t>
  </si>
  <si>
    <t>y</t>
  </si>
  <si>
    <t>z</t>
  </si>
  <si>
    <t>Position</t>
  </si>
  <si>
    <t>Front / Back</t>
  </si>
  <si>
    <t>Left / Right</t>
  </si>
  <si>
    <t>Back</t>
  </si>
  <si>
    <t>Left</t>
  </si>
  <si>
    <t>Hip</t>
  </si>
  <si>
    <t>Knee</t>
  </si>
  <si>
    <t>Ankle</t>
  </si>
  <si>
    <t>Front</t>
  </si>
  <si>
    <t>Scapula</t>
  </si>
  <si>
    <t>Shoulder</t>
  </si>
  <si>
    <t>Wrist</t>
  </si>
  <si>
    <t>Right</t>
  </si>
  <si>
    <t>[#]</t>
  </si>
  <si>
    <t>[-]</t>
  </si>
  <si>
    <t>[in]</t>
  </si>
  <si>
    <t>Elbow</t>
  </si>
  <si>
    <t>Parent Link IDs</t>
  </si>
  <si>
    <t>Child Link IDs</t>
  </si>
  <si>
    <t>Angle</t>
  </si>
  <si>
    <t>[rad]</t>
  </si>
  <si>
    <t>Translational Velocity</t>
  </si>
  <si>
    <t>Rotational Velocity</t>
  </si>
  <si>
    <t>Axis of Rotation</t>
  </si>
  <si>
    <t>[m]</t>
  </si>
  <si>
    <t>[m/s]</t>
  </si>
  <si>
    <t>[rad/s]</t>
  </si>
  <si>
    <t>Lower</t>
  </si>
  <si>
    <t>Upper</t>
  </si>
  <si>
    <t>Joint Limits</t>
  </si>
  <si>
    <t>Orientation</t>
  </si>
  <si>
    <t>[Ext / Flx]</t>
  </si>
  <si>
    <t>Flx</t>
  </si>
  <si>
    <t>Ext</t>
  </si>
  <si>
    <t>Torque</t>
  </si>
  <si>
    <t>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</si>
</sst>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54">
    <xf numFmtId="0" fontId="0" fillId="0" borderId="0" xfId="0"/>
    <xf numFmtId="0" fontId="2" fillId="4" borderId="1" xfId="3" applyFont="1" applyBorder="1" applyAlignment="1">
      <alignment horizontal="center" vertical="center"/>
    </xf>
    <xf numFmtId="0" fontId="2" fillId="4" borderId="1" xfId="3" applyFont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0" xfId="1" applyBorder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3" borderId="5" xfId="2" applyBorder="1"/>
    <xf numFmtId="0" fontId="1" fillId="3" borderId="0" xfId="2" applyBorder="1"/>
    <xf numFmtId="0" fontId="1" fillId="3" borderId="6" xfId="2" applyBorder="1"/>
    <xf numFmtId="0" fontId="1" fillId="3" borderId="7" xfId="2" applyBorder="1"/>
    <xf numFmtId="0" fontId="1" fillId="3" borderId="8" xfId="2" applyBorder="1"/>
    <xf numFmtId="0" fontId="1" fillId="3" borderId="9" xfId="2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5" borderId="5" xfId="4" applyBorder="1"/>
    <xf numFmtId="0" fontId="1" fillId="5" borderId="0" xfId="4" applyBorder="1"/>
    <xf numFmtId="0" fontId="1" fillId="5" borderId="6" xfId="4" applyBorder="1"/>
    <xf numFmtId="0" fontId="1" fillId="5" borderId="7" xfId="4" applyBorder="1"/>
    <xf numFmtId="0" fontId="1" fillId="5" borderId="8" xfId="4" applyBorder="1"/>
    <xf numFmtId="0" fontId="1" fillId="5" borderId="9" xfId="4" applyBorder="1"/>
    <xf numFmtId="0" fontId="1" fillId="6" borderId="2" xfId="5" applyBorder="1"/>
    <xf numFmtId="0" fontId="1" fillId="6" borderId="3" xfId="5" applyBorder="1"/>
    <xf numFmtId="0" fontId="1" fillId="6" borderId="4" xfId="5" applyBorder="1"/>
    <xf numFmtId="0" fontId="1" fillId="6" borderId="5" xfId="5" applyBorder="1"/>
    <xf numFmtId="0" fontId="1" fillId="6" borderId="0" xfId="5" applyBorder="1"/>
    <xf numFmtId="0" fontId="1" fillId="6" borderId="6" xfId="5" applyBorder="1"/>
    <xf numFmtId="0" fontId="1" fillId="6" borderId="7" xfId="5" applyBorder="1"/>
    <xf numFmtId="0" fontId="1" fillId="6" borderId="8" xfId="5" applyBorder="1"/>
    <xf numFmtId="0" fontId="1" fillId="6" borderId="9" xfId="5" applyBorder="1"/>
    <xf numFmtId="0" fontId="2" fillId="4" borderId="1" xfId="3" applyFont="1" applyBorder="1" applyAlignment="1">
      <alignment horizontal="center" vertical="center"/>
    </xf>
    <xf numFmtId="0" fontId="1" fillId="6" borderId="11" xfId="5" applyBorder="1"/>
    <xf numFmtId="0" fontId="1" fillId="6" borderId="10" xfId="5" applyBorder="1"/>
    <xf numFmtId="0" fontId="1" fillId="6" borderId="12" xfId="5" applyBorder="1"/>
    <xf numFmtId="0" fontId="1" fillId="5" borderId="11" xfId="4" applyBorder="1"/>
    <xf numFmtId="0" fontId="1" fillId="5" borderId="10" xfId="4" applyBorder="1"/>
    <xf numFmtId="0" fontId="1" fillId="5" borderId="12" xfId="4" applyBorder="1"/>
    <xf numFmtId="0" fontId="1" fillId="3" borderId="11" xfId="2" applyBorder="1"/>
    <xf numFmtId="0" fontId="1" fillId="3" borderId="10" xfId="2" applyBorder="1"/>
    <xf numFmtId="0" fontId="1" fillId="3" borderId="12" xfId="2" applyBorder="1"/>
    <xf numFmtId="0" fontId="2" fillId="4" borderId="11" xfId="3" applyFont="1" applyBorder="1" applyAlignment="1">
      <alignment horizontal="center" vertical="center"/>
    </xf>
    <xf numFmtId="0" fontId="2" fillId="4" borderId="12" xfId="3" applyFont="1" applyBorder="1" applyAlignment="1">
      <alignment horizontal="center" vertical="center"/>
    </xf>
    <xf numFmtId="0" fontId="2" fillId="4" borderId="1" xfId="3" applyFont="1" applyBorder="1" applyAlignment="1">
      <alignment horizontal="center" vertical="center" wrapText="1"/>
    </xf>
    <xf numFmtId="0" fontId="2" fillId="4" borderId="1" xfId="3" applyFont="1" applyBorder="1" applyAlignment="1">
      <alignment horizontal="center" vertical="center"/>
    </xf>
    <xf numFmtId="0" fontId="2" fillId="4" borderId="1" xfId="3" applyFont="1" applyBorder="1" applyAlignment="1">
      <alignment horizontal="center"/>
    </xf>
  </cellXfs>
  <cellStyles count="6">
    <cellStyle name="60% - Accent1" xfId="1" builtinId="32"/>
    <cellStyle name="60% - Accent2" xfId="2" builtinId="36"/>
    <cellStyle name="60% - Accent3" xfId="3" builtinId="40"/>
    <cellStyle name="60% - Accent4" xfId="4" builtinId="44"/>
    <cellStyle name="60% - Accent6" xfId="5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70E5-2C31-4C74-A1D7-1C299F2B3E21}">
  <dimension ref="A1:Z17"/>
  <sheetViews>
    <sheetView tabSelected="1" workbookViewId="0">
      <selection activeCell="N25" sqref="N25"/>
    </sheetView>
  </sheetViews>
  <sheetFormatPr defaultRowHeight="15" x14ac:dyDescent="0.25"/>
  <cols>
    <col min="1" max="1" width="3" bestFit="1" customWidth="1"/>
    <col min="2" max="2" width="11.42578125" bestFit="1" customWidth="1"/>
    <col min="3" max="3" width="10.7109375" bestFit="1" customWidth="1"/>
    <col min="4" max="4" width="9" bestFit="1" customWidth="1"/>
    <col min="5" max="5" width="9" customWidth="1"/>
    <col min="6" max="6" width="8.140625" customWidth="1"/>
    <col min="7" max="7" width="6.140625" bestFit="1" customWidth="1"/>
    <col min="8" max="8" width="12.7109375" bestFit="1" customWidth="1"/>
    <col min="9" max="9" width="12" bestFit="1" customWidth="1"/>
    <col min="10" max="10" width="7.7109375" bestFit="1" customWidth="1"/>
    <col min="11" max="11" width="10.7109375" bestFit="1" customWidth="1"/>
    <col min="12" max="12" width="8.7109375" bestFit="1" customWidth="1"/>
    <col min="13" max="13" width="10.7109375" bestFit="1" customWidth="1"/>
    <col min="14" max="14" width="7.7109375" bestFit="1" customWidth="1"/>
    <col min="15" max="15" width="10.7109375" bestFit="1" customWidth="1"/>
    <col min="16" max="21" width="6.7109375" customWidth="1"/>
    <col min="22" max="24" width="7" bestFit="1" customWidth="1"/>
    <col min="25" max="25" width="11.28515625" bestFit="1" customWidth="1"/>
    <col min="26" max="26" width="7.28515625" bestFit="1" customWidth="1"/>
  </cols>
  <sheetData>
    <row r="1" spans="1:26" x14ac:dyDescent="0.25">
      <c r="A1" s="52" t="s">
        <v>0</v>
      </c>
      <c r="B1" s="52" t="s">
        <v>6</v>
      </c>
      <c r="C1" s="52" t="s">
        <v>7</v>
      </c>
      <c r="D1" s="52" t="s">
        <v>1</v>
      </c>
      <c r="E1" s="51" t="s">
        <v>22</v>
      </c>
      <c r="F1" s="51" t="s">
        <v>23</v>
      </c>
      <c r="G1" s="52" t="s">
        <v>24</v>
      </c>
      <c r="H1" s="52" t="s">
        <v>34</v>
      </c>
      <c r="I1" s="52"/>
      <c r="J1" s="53" t="s">
        <v>5</v>
      </c>
      <c r="K1" s="53"/>
      <c r="L1" s="53"/>
      <c r="M1" s="53"/>
      <c r="N1" s="53"/>
      <c r="O1" s="53"/>
      <c r="P1" s="53" t="s">
        <v>28</v>
      </c>
      <c r="Q1" s="53"/>
      <c r="R1" s="53"/>
      <c r="S1" s="53" t="s">
        <v>26</v>
      </c>
      <c r="T1" s="53"/>
      <c r="U1" s="53"/>
      <c r="V1" s="53" t="s">
        <v>27</v>
      </c>
      <c r="W1" s="53"/>
      <c r="X1" s="53"/>
      <c r="Y1" s="49" t="s">
        <v>35</v>
      </c>
      <c r="Z1" s="49" t="s">
        <v>39</v>
      </c>
    </row>
    <row r="2" spans="1:26" x14ac:dyDescent="0.25">
      <c r="A2" s="52"/>
      <c r="B2" s="52"/>
      <c r="C2" s="52"/>
      <c r="D2" s="52"/>
      <c r="E2" s="51"/>
      <c r="F2" s="51"/>
      <c r="G2" s="52"/>
      <c r="H2" s="1" t="s">
        <v>32</v>
      </c>
      <c r="I2" s="1" t="s">
        <v>33</v>
      </c>
      <c r="J2" s="53" t="s">
        <v>2</v>
      </c>
      <c r="K2" s="53"/>
      <c r="L2" s="53" t="s">
        <v>3</v>
      </c>
      <c r="M2" s="53"/>
      <c r="N2" s="53" t="s">
        <v>4</v>
      </c>
      <c r="O2" s="53"/>
      <c r="P2" s="2" t="s">
        <v>2</v>
      </c>
      <c r="Q2" s="2" t="s">
        <v>3</v>
      </c>
      <c r="R2" s="2" t="s">
        <v>4</v>
      </c>
      <c r="S2" s="2" t="s">
        <v>2</v>
      </c>
      <c r="T2" s="2" t="s">
        <v>3</v>
      </c>
      <c r="U2" s="2" t="s">
        <v>4</v>
      </c>
      <c r="V2" s="2" t="s">
        <v>2</v>
      </c>
      <c r="W2" s="2" t="s">
        <v>3</v>
      </c>
      <c r="X2" s="2" t="s">
        <v>4</v>
      </c>
      <c r="Y2" s="50"/>
      <c r="Z2" s="50"/>
    </row>
    <row r="3" spans="1:26" x14ac:dyDescent="0.25">
      <c r="A3" s="2" t="s">
        <v>18</v>
      </c>
      <c r="B3" s="2" t="s">
        <v>19</v>
      </c>
      <c r="C3" s="2" t="s">
        <v>19</v>
      </c>
      <c r="D3" s="2" t="s">
        <v>19</v>
      </c>
      <c r="E3" s="2" t="s">
        <v>18</v>
      </c>
      <c r="F3" s="2" t="s">
        <v>18</v>
      </c>
      <c r="G3" s="2" t="s">
        <v>25</v>
      </c>
      <c r="H3" s="2" t="s">
        <v>25</v>
      </c>
      <c r="I3" s="2" t="s">
        <v>25</v>
      </c>
      <c r="J3" s="2" t="s">
        <v>20</v>
      </c>
      <c r="K3" s="2" t="s">
        <v>29</v>
      </c>
      <c r="L3" s="2" t="s">
        <v>20</v>
      </c>
      <c r="M3" s="2" t="s">
        <v>29</v>
      </c>
      <c r="N3" s="2" t="s">
        <v>20</v>
      </c>
      <c r="O3" s="2" t="s">
        <v>29</v>
      </c>
      <c r="P3" s="2" t="s">
        <v>29</v>
      </c>
      <c r="Q3" s="2" t="s">
        <v>29</v>
      </c>
      <c r="R3" s="2" t="s">
        <v>29</v>
      </c>
      <c r="S3" s="2" t="s">
        <v>30</v>
      </c>
      <c r="T3" s="2" t="s">
        <v>30</v>
      </c>
      <c r="U3" s="2" t="s">
        <v>30</v>
      </c>
      <c r="V3" s="2" t="s">
        <v>31</v>
      </c>
      <c r="W3" s="2" t="s">
        <v>31</v>
      </c>
      <c r="X3" s="2" t="s">
        <v>31</v>
      </c>
      <c r="Y3" s="1" t="s">
        <v>36</v>
      </c>
      <c r="Z3" s="39" t="s">
        <v>40</v>
      </c>
    </row>
    <row r="4" spans="1:26" x14ac:dyDescent="0.25">
      <c r="A4" s="3">
        <v>1</v>
      </c>
      <c r="B4" s="4" t="s">
        <v>13</v>
      </c>
      <c r="C4" s="4" t="s">
        <v>9</v>
      </c>
      <c r="D4" s="4" t="s">
        <v>14</v>
      </c>
      <c r="E4" s="4">
        <v>0</v>
      </c>
      <c r="F4" s="4">
        <v>1</v>
      </c>
      <c r="G4" s="4">
        <v>0</v>
      </c>
      <c r="H4" s="4">
        <f>-PI()/4</f>
        <v>-0.78539816339744828</v>
      </c>
      <c r="I4" s="4">
        <f>PI()/4</f>
        <v>0.78539816339744828</v>
      </c>
      <c r="J4" s="4">
        <v>-9.5625</v>
      </c>
      <c r="K4" s="4">
        <f>0.0254*J4</f>
        <v>-0.24288749999999998</v>
      </c>
      <c r="L4" s="4">
        <v>1.25</v>
      </c>
      <c r="M4" s="4">
        <f>0.0254*L4</f>
        <v>3.175E-2</v>
      </c>
      <c r="N4" s="4">
        <v>4.0625</v>
      </c>
      <c r="O4" s="4">
        <f>0.0254*N4</f>
        <v>0.1031875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5">
        <v>0</v>
      </c>
      <c r="Y4" s="8" t="s">
        <v>37</v>
      </c>
      <c r="Z4" s="8">
        <v>0</v>
      </c>
    </row>
    <row r="5" spans="1:26" x14ac:dyDescent="0.25">
      <c r="A5" s="6">
        <f>A4+1</f>
        <v>2</v>
      </c>
      <c r="B5" s="7" t="s">
        <v>13</v>
      </c>
      <c r="C5" s="7" t="s">
        <v>9</v>
      </c>
      <c r="D5" s="7" t="s">
        <v>15</v>
      </c>
      <c r="E5" s="7">
        <v>1</v>
      </c>
      <c r="F5" s="7">
        <v>2</v>
      </c>
      <c r="G5" s="7">
        <v>0</v>
      </c>
      <c r="H5" s="7">
        <v>0</v>
      </c>
      <c r="I5" s="7">
        <f>PI()/2</f>
        <v>1.5707963267948966</v>
      </c>
      <c r="J5" s="7">
        <f>J4</f>
        <v>-9.5625</v>
      </c>
      <c r="K5" s="7">
        <f t="shared" ref="K5:K17" si="0">0.0254*J5</f>
        <v>-0.24288749999999998</v>
      </c>
      <c r="L5" s="7">
        <f>L4-6.4375</f>
        <v>-5.1875</v>
      </c>
      <c r="M5" s="7">
        <f t="shared" ref="M5:M17" si="1">0.0254*L5</f>
        <v>-0.1317625</v>
      </c>
      <c r="N5" s="7">
        <f>N4</f>
        <v>4.0625</v>
      </c>
      <c r="O5" s="7">
        <f t="shared" ref="O5:O17" si="2">0.0254*N5</f>
        <v>0.1031875</v>
      </c>
      <c r="P5" s="7">
        <v>0</v>
      </c>
      <c r="Q5" s="7">
        <v>0</v>
      </c>
      <c r="R5" s="7">
        <v>1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8">
        <v>0</v>
      </c>
      <c r="Y5" s="8" t="s">
        <v>37</v>
      </c>
      <c r="Z5" s="8">
        <v>0</v>
      </c>
    </row>
    <row r="6" spans="1:26" x14ac:dyDescent="0.25">
      <c r="A6" s="6">
        <f t="shared" ref="A6:A17" si="3">A5+1</f>
        <v>3</v>
      </c>
      <c r="B6" s="7" t="s">
        <v>13</v>
      </c>
      <c r="C6" s="7" t="s">
        <v>9</v>
      </c>
      <c r="D6" s="7" t="s">
        <v>21</v>
      </c>
      <c r="E6" s="7">
        <v>2</v>
      </c>
      <c r="F6" s="7">
        <v>3</v>
      </c>
      <c r="G6" s="7">
        <v>0</v>
      </c>
      <c r="H6" s="7">
        <f>-PI()/2</f>
        <v>-1.5707963267948966</v>
      </c>
      <c r="I6" s="7">
        <v>0</v>
      </c>
      <c r="J6" s="7">
        <f>J5</f>
        <v>-9.5625</v>
      </c>
      <c r="K6" s="7">
        <f t="shared" si="0"/>
        <v>-0.24288749999999998</v>
      </c>
      <c r="L6" s="7">
        <f>L5-7.5</f>
        <v>-12.6875</v>
      </c>
      <c r="M6" s="7">
        <f t="shared" si="1"/>
        <v>-0.32226250000000001</v>
      </c>
      <c r="N6" s="7">
        <f>N5</f>
        <v>4.0625</v>
      </c>
      <c r="O6" s="7">
        <f t="shared" si="2"/>
        <v>0.1031875</v>
      </c>
      <c r="P6" s="7">
        <v>0</v>
      </c>
      <c r="Q6" s="7">
        <v>0</v>
      </c>
      <c r="R6" s="7">
        <v>1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8">
        <v>0</v>
      </c>
      <c r="Y6" s="8" t="s">
        <v>38</v>
      </c>
      <c r="Z6" s="8">
        <v>0</v>
      </c>
    </row>
    <row r="7" spans="1:26" x14ac:dyDescent="0.25">
      <c r="A7" s="9">
        <f t="shared" si="3"/>
        <v>4</v>
      </c>
      <c r="B7" s="10" t="s">
        <v>13</v>
      </c>
      <c r="C7" s="10" t="s">
        <v>9</v>
      </c>
      <c r="D7" s="10" t="s">
        <v>16</v>
      </c>
      <c r="E7" s="10">
        <v>3</v>
      </c>
      <c r="F7" s="10">
        <v>4</v>
      </c>
      <c r="G7" s="10">
        <v>0</v>
      </c>
      <c r="H7" s="10">
        <f>-PI()/2</f>
        <v>-1.5707963267948966</v>
      </c>
      <c r="I7" s="10">
        <v>0</v>
      </c>
      <c r="J7" s="10">
        <f>J6</f>
        <v>-9.5625</v>
      </c>
      <c r="K7" s="10">
        <f t="shared" si="0"/>
        <v>-0.24288749999999998</v>
      </c>
      <c r="L7" s="10">
        <f>L6-8.3125</f>
        <v>-21</v>
      </c>
      <c r="M7" s="10">
        <f t="shared" si="1"/>
        <v>-0.53339999999999999</v>
      </c>
      <c r="N7" s="10">
        <f>N6</f>
        <v>4.0625</v>
      </c>
      <c r="O7" s="10">
        <f t="shared" si="2"/>
        <v>0.1031875</v>
      </c>
      <c r="P7" s="10">
        <v>0</v>
      </c>
      <c r="Q7" s="10">
        <v>0</v>
      </c>
      <c r="R7" s="10">
        <v>1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1">
        <v>0</v>
      </c>
      <c r="Y7" s="8" t="s">
        <v>38</v>
      </c>
      <c r="Z7" s="8">
        <v>0</v>
      </c>
    </row>
    <row r="8" spans="1:26" x14ac:dyDescent="0.25">
      <c r="A8" s="12">
        <f t="shared" si="3"/>
        <v>5</v>
      </c>
      <c r="B8" s="13" t="s">
        <v>8</v>
      </c>
      <c r="C8" s="13" t="s">
        <v>9</v>
      </c>
      <c r="D8" s="13" t="s">
        <v>10</v>
      </c>
      <c r="E8" s="13">
        <v>0</v>
      </c>
      <c r="F8" s="13">
        <v>5</v>
      </c>
      <c r="G8" s="13">
        <v>0</v>
      </c>
      <c r="H8" s="13">
        <f>-PI()/4</f>
        <v>-0.78539816339744828</v>
      </c>
      <c r="I8" s="13">
        <f>PI()/4</f>
        <v>0.78539816339744828</v>
      </c>
      <c r="J8" s="13">
        <v>9.5625</v>
      </c>
      <c r="K8" s="13">
        <f t="shared" si="0"/>
        <v>0.24288749999999998</v>
      </c>
      <c r="L8" s="13">
        <v>-1.25</v>
      </c>
      <c r="M8" s="13">
        <f t="shared" si="1"/>
        <v>-3.175E-2</v>
      </c>
      <c r="N8" s="13">
        <v>4.0625</v>
      </c>
      <c r="O8" s="13">
        <f t="shared" si="2"/>
        <v>0.1031875</v>
      </c>
      <c r="P8" s="13">
        <v>0</v>
      </c>
      <c r="Q8" s="13">
        <v>0</v>
      </c>
      <c r="R8" s="13">
        <v>1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4">
        <v>0</v>
      </c>
      <c r="Y8" s="46" t="s">
        <v>38</v>
      </c>
      <c r="Z8" s="46">
        <v>0</v>
      </c>
    </row>
    <row r="9" spans="1:26" x14ac:dyDescent="0.25">
      <c r="A9" s="15">
        <f t="shared" si="3"/>
        <v>6</v>
      </c>
      <c r="B9" s="16" t="s">
        <v>8</v>
      </c>
      <c r="C9" s="16" t="s">
        <v>9</v>
      </c>
      <c r="D9" s="16" t="s">
        <v>11</v>
      </c>
      <c r="E9" s="16">
        <v>5</v>
      </c>
      <c r="F9" s="16">
        <v>6</v>
      </c>
      <c r="G9" s="16">
        <v>0</v>
      </c>
      <c r="H9" s="16">
        <v>0</v>
      </c>
      <c r="I9" s="16">
        <f>PI()/2</f>
        <v>1.5707963267948966</v>
      </c>
      <c r="J9" s="16">
        <f>J8</f>
        <v>9.5625</v>
      </c>
      <c r="K9" s="16">
        <f t="shared" si="0"/>
        <v>0.24288749999999998</v>
      </c>
      <c r="L9" s="16">
        <f>L8-8.625</f>
        <v>-9.875</v>
      </c>
      <c r="M9" s="16">
        <f t="shared" si="1"/>
        <v>-0.25082499999999996</v>
      </c>
      <c r="N9" s="16">
        <f>N8</f>
        <v>4.0625</v>
      </c>
      <c r="O9" s="16">
        <f t="shared" si="2"/>
        <v>0.1031875</v>
      </c>
      <c r="P9" s="16">
        <v>0</v>
      </c>
      <c r="Q9" s="16">
        <v>0</v>
      </c>
      <c r="R9" s="16">
        <v>1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7">
        <v>0</v>
      </c>
      <c r="Y9" s="47" t="s">
        <v>37</v>
      </c>
      <c r="Z9" s="47">
        <v>0</v>
      </c>
    </row>
    <row r="10" spans="1:26" x14ac:dyDescent="0.25">
      <c r="A10" s="18">
        <f t="shared" si="3"/>
        <v>7</v>
      </c>
      <c r="B10" s="19" t="s">
        <v>8</v>
      </c>
      <c r="C10" s="19" t="s">
        <v>9</v>
      </c>
      <c r="D10" s="19" t="s">
        <v>12</v>
      </c>
      <c r="E10" s="19">
        <v>6</v>
      </c>
      <c r="F10" s="19">
        <v>7</v>
      </c>
      <c r="G10" s="19">
        <v>0</v>
      </c>
      <c r="H10" s="19">
        <f>-PI()/2</f>
        <v>-1.5707963267948966</v>
      </c>
      <c r="I10" s="19">
        <v>0</v>
      </c>
      <c r="J10" s="19">
        <f>J9</f>
        <v>9.5625</v>
      </c>
      <c r="K10" s="19">
        <f t="shared" si="0"/>
        <v>0.24288749999999998</v>
      </c>
      <c r="L10" s="19">
        <f>L9-8.625</f>
        <v>-18.5</v>
      </c>
      <c r="M10" s="19">
        <f t="shared" si="1"/>
        <v>-0.46989999999999998</v>
      </c>
      <c r="N10" s="19">
        <f>N9</f>
        <v>4.0625</v>
      </c>
      <c r="O10" s="19">
        <f t="shared" si="2"/>
        <v>0.1031875</v>
      </c>
      <c r="P10" s="19">
        <v>0</v>
      </c>
      <c r="Q10" s="19">
        <v>0</v>
      </c>
      <c r="R10" s="19">
        <v>1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20">
        <v>0</v>
      </c>
      <c r="Y10" s="48" t="s">
        <v>38</v>
      </c>
      <c r="Z10" s="48">
        <v>0</v>
      </c>
    </row>
    <row r="11" spans="1:26" x14ac:dyDescent="0.25">
      <c r="A11" s="21">
        <f t="shared" si="3"/>
        <v>8</v>
      </c>
      <c r="B11" s="22" t="s">
        <v>13</v>
      </c>
      <c r="C11" s="22" t="s">
        <v>17</v>
      </c>
      <c r="D11" s="22" t="s">
        <v>14</v>
      </c>
      <c r="E11" s="22">
        <v>0</v>
      </c>
      <c r="F11" s="22">
        <v>8</v>
      </c>
      <c r="G11" s="22">
        <v>0</v>
      </c>
      <c r="H11" s="22">
        <f>-PI()/4</f>
        <v>-0.78539816339744828</v>
      </c>
      <c r="I11" s="22">
        <f>PI()/4</f>
        <v>0.78539816339744828</v>
      </c>
      <c r="J11" s="22">
        <v>-9.5625</v>
      </c>
      <c r="K11" s="22">
        <f t="shared" si="0"/>
        <v>-0.24288749999999998</v>
      </c>
      <c r="L11" s="22">
        <v>1.25</v>
      </c>
      <c r="M11" s="22">
        <f t="shared" si="1"/>
        <v>3.175E-2</v>
      </c>
      <c r="N11" s="22">
        <v>-4.0625</v>
      </c>
      <c r="O11" s="22">
        <f t="shared" si="2"/>
        <v>-0.1031875</v>
      </c>
      <c r="P11" s="22">
        <v>0</v>
      </c>
      <c r="Q11" s="22">
        <v>0</v>
      </c>
      <c r="R11" s="22">
        <v>1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3">
        <v>0</v>
      </c>
      <c r="Y11" s="43" t="s">
        <v>37</v>
      </c>
      <c r="Z11" s="43">
        <v>0</v>
      </c>
    </row>
    <row r="12" spans="1:26" x14ac:dyDescent="0.25">
      <c r="A12" s="24">
        <f t="shared" si="3"/>
        <v>9</v>
      </c>
      <c r="B12" s="25" t="s">
        <v>13</v>
      </c>
      <c r="C12" s="25" t="s">
        <v>17</v>
      </c>
      <c r="D12" s="25" t="s">
        <v>15</v>
      </c>
      <c r="E12" s="25">
        <v>8</v>
      </c>
      <c r="F12" s="25">
        <v>9</v>
      </c>
      <c r="G12" s="25">
        <v>0</v>
      </c>
      <c r="H12" s="25">
        <v>0</v>
      </c>
      <c r="I12" s="25">
        <f>PI()/2</f>
        <v>1.5707963267948966</v>
      </c>
      <c r="J12" s="25">
        <f>J11</f>
        <v>-9.5625</v>
      </c>
      <c r="K12" s="25">
        <f t="shared" si="0"/>
        <v>-0.24288749999999998</v>
      </c>
      <c r="L12" s="25">
        <f>L11-6.4375</f>
        <v>-5.1875</v>
      </c>
      <c r="M12" s="25">
        <f t="shared" si="1"/>
        <v>-0.1317625</v>
      </c>
      <c r="N12" s="25">
        <f>N11</f>
        <v>-4.0625</v>
      </c>
      <c r="O12" s="25">
        <f t="shared" si="2"/>
        <v>-0.1031875</v>
      </c>
      <c r="P12" s="25">
        <v>0</v>
      </c>
      <c r="Q12" s="25">
        <v>0</v>
      </c>
      <c r="R12" s="25">
        <v>1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6">
        <v>0</v>
      </c>
      <c r="Y12" s="44" t="s">
        <v>37</v>
      </c>
      <c r="Z12" s="44">
        <v>0</v>
      </c>
    </row>
    <row r="13" spans="1:26" x14ac:dyDescent="0.25">
      <c r="A13" s="24">
        <f t="shared" si="3"/>
        <v>10</v>
      </c>
      <c r="B13" s="25" t="s">
        <v>13</v>
      </c>
      <c r="C13" s="25" t="s">
        <v>17</v>
      </c>
      <c r="D13" s="25" t="s">
        <v>21</v>
      </c>
      <c r="E13" s="25">
        <v>9</v>
      </c>
      <c r="F13" s="25">
        <v>10</v>
      </c>
      <c r="G13" s="25">
        <v>0</v>
      </c>
      <c r="H13" s="25">
        <f>-PI()/2</f>
        <v>-1.5707963267948966</v>
      </c>
      <c r="I13" s="25">
        <v>0</v>
      </c>
      <c r="J13" s="25">
        <f>J12</f>
        <v>-9.5625</v>
      </c>
      <c r="K13" s="25">
        <f t="shared" si="0"/>
        <v>-0.24288749999999998</v>
      </c>
      <c r="L13" s="25">
        <f>L12-7.5</f>
        <v>-12.6875</v>
      </c>
      <c r="M13" s="25">
        <f t="shared" si="1"/>
        <v>-0.32226250000000001</v>
      </c>
      <c r="N13" s="25">
        <f>N12</f>
        <v>-4.0625</v>
      </c>
      <c r="O13" s="25">
        <f t="shared" si="2"/>
        <v>-0.1031875</v>
      </c>
      <c r="P13" s="25">
        <v>0</v>
      </c>
      <c r="Q13" s="25">
        <v>0</v>
      </c>
      <c r="R13" s="25">
        <v>1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6">
        <v>0</v>
      </c>
      <c r="Y13" s="44" t="s">
        <v>38</v>
      </c>
      <c r="Z13" s="44">
        <v>0</v>
      </c>
    </row>
    <row r="14" spans="1:26" x14ac:dyDescent="0.25">
      <c r="A14" s="27">
        <f t="shared" si="3"/>
        <v>11</v>
      </c>
      <c r="B14" s="28" t="s">
        <v>13</v>
      </c>
      <c r="C14" s="28" t="s">
        <v>17</v>
      </c>
      <c r="D14" s="28" t="s">
        <v>16</v>
      </c>
      <c r="E14" s="28">
        <v>10</v>
      </c>
      <c r="F14" s="28">
        <v>11</v>
      </c>
      <c r="G14" s="28">
        <v>0</v>
      </c>
      <c r="H14" s="28">
        <f>-PI()/2</f>
        <v>-1.5707963267948966</v>
      </c>
      <c r="I14" s="28">
        <v>0</v>
      </c>
      <c r="J14" s="28">
        <f>J13</f>
        <v>-9.5625</v>
      </c>
      <c r="K14" s="28">
        <f t="shared" si="0"/>
        <v>-0.24288749999999998</v>
      </c>
      <c r="L14" s="28">
        <f>L13-8.3125</f>
        <v>-21</v>
      </c>
      <c r="M14" s="28">
        <f t="shared" si="1"/>
        <v>-0.53339999999999999</v>
      </c>
      <c r="N14" s="28">
        <f>N13</f>
        <v>-4.0625</v>
      </c>
      <c r="O14" s="28">
        <f t="shared" si="2"/>
        <v>-0.1031875</v>
      </c>
      <c r="P14" s="28">
        <v>0</v>
      </c>
      <c r="Q14" s="28">
        <v>0</v>
      </c>
      <c r="R14" s="28">
        <v>1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9">
        <v>0</v>
      </c>
      <c r="Y14" s="45" t="s">
        <v>38</v>
      </c>
      <c r="Z14" s="45">
        <v>0</v>
      </c>
    </row>
    <row r="15" spans="1:26" x14ac:dyDescent="0.25">
      <c r="A15" s="30">
        <f t="shared" si="3"/>
        <v>12</v>
      </c>
      <c r="B15" s="31" t="s">
        <v>8</v>
      </c>
      <c r="C15" s="31" t="s">
        <v>17</v>
      </c>
      <c r="D15" s="31" t="s">
        <v>10</v>
      </c>
      <c r="E15" s="31">
        <v>0</v>
      </c>
      <c r="F15" s="31">
        <v>12</v>
      </c>
      <c r="G15" s="31">
        <v>0</v>
      </c>
      <c r="H15" s="31">
        <f>-PI()/4</f>
        <v>-0.78539816339744828</v>
      </c>
      <c r="I15" s="31">
        <f>PI()/4</f>
        <v>0.78539816339744828</v>
      </c>
      <c r="J15" s="31">
        <v>9.5625</v>
      </c>
      <c r="K15" s="31">
        <f t="shared" si="0"/>
        <v>0.24288749999999998</v>
      </c>
      <c r="L15" s="31">
        <v>-1.25</v>
      </c>
      <c r="M15" s="31">
        <f t="shared" si="1"/>
        <v>-3.175E-2</v>
      </c>
      <c r="N15" s="31">
        <v>-4.0625</v>
      </c>
      <c r="O15" s="31">
        <f t="shared" si="2"/>
        <v>-0.1031875</v>
      </c>
      <c r="P15" s="31">
        <v>0</v>
      </c>
      <c r="Q15" s="31">
        <v>0</v>
      </c>
      <c r="R15" s="31">
        <v>1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2">
        <v>0</v>
      </c>
      <c r="Y15" s="40" t="s">
        <v>38</v>
      </c>
      <c r="Z15" s="40">
        <v>0</v>
      </c>
    </row>
    <row r="16" spans="1:26" x14ac:dyDescent="0.25">
      <c r="A16" s="33">
        <f t="shared" si="3"/>
        <v>13</v>
      </c>
      <c r="B16" s="34" t="s">
        <v>8</v>
      </c>
      <c r="C16" s="34" t="s">
        <v>17</v>
      </c>
      <c r="D16" s="34" t="s">
        <v>11</v>
      </c>
      <c r="E16" s="34">
        <v>12</v>
      </c>
      <c r="F16" s="34">
        <v>13</v>
      </c>
      <c r="G16" s="34">
        <v>0</v>
      </c>
      <c r="H16" s="34">
        <v>0</v>
      </c>
      <c r="I16" s="34">
        <f>PI()/2</f>
        <v>1.5707963267948966</v>
      </c>
      <c r="J16" s="34">
        <f>J15</f>
        <v>9.5625</v>
      </c>
      <c r="K16" s="34">
        <f t="shared" si="0"/>
        <v>0.24288749999999998</v>
      </c>
      <c r="L16" s="34">
        <f>L15-8.625</f>
        <v>-9.875</v>
      </c>
      <c r="M16" s="34">
        <f t="shared" si="1"/>
        <v>-0.25082499999999996</v>
      </c>
      <c r="N16" s="34">
        <f>N15</f>
        <v>-4.0625</v>
      </c>
      <c r="O16" s="34">
        <f t="shared" si="2"/>
        <v>-0.1031875</v>
      </c>
      <c r="P16" s="34">
        <v>0</v>
      </c>
      <c r="Q16" s="34">
        <v>0</v>
      </c>
      <c r="R16" s="34">
        <v>1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5">
        <v>0</v>
      </c>
      <c r="Y16" s="41" t="s">
        <v>37</v>
      </c>
      <c r="Z16" s="41">
        <v>0</v>
      </c>
    </row>
    <row r="17" spans="1:26" x14ac:dyDescent="0.25">
      <c r="A17" s="36">
        <f t="shared" si="3"/>
        <v>14</v>
      </c>
      <c r="B17" s="37" t="s">
        <v>8</v>
      </c>
      <c r="C17" s="37" t="s">
        <v>17</v>
      </c>
      <c r="D17" s="37" t="s">
        <v>12</v>
      </c>
      <c r="E17" s="37">
        <v>13</v>
      </c>
      <c r="F17" s="37">
        <v>14</v>
      </c>
      <c r="G17" s="37">
        <v>0</v>
      </c>
      <c r="H17" s="37">
        <f>-PI()/2</f>
        <v>-1.5707963267948966</v>
      </c>
      <c r="I17" s="37">
        <v>0</v>
      </c>
      <c r="J17" s="37">
        <f>J16</f>
        <v>9.5625</v>
      </c>
      <c r="K17" s="37">
        <f t="shared" si="0"/>
        <v>0.24288749999999998</v>
      </c>
      <c r="L17" s="37">
        <f>L16-8.625</f>
        <v>-18.5</v>
      </c>
      <c r="M17" s="37">
        <f t="shared" si="1"/>
        <v>-0.46989999999999998</v>
      </c>
      <c r="N17" s="37">
        <f>N16</f>
        <v>-4.0625</v>
      </c>
      <c r="O17" s="37">
        <f t="shared" si="2"/>
        <v>-0.1031875</v>
      </c>
      <c r="P17" s="37">
        <v>0</v>
      </c>
      <c r="Q17" s="37">
        <v>0</v>
      </c>
      <c r="R17" s="37">
        <v>1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8">
        <v>0</v>
      </c>
      <c r="Y17" s="42" t="s">
        <v>38</v>
      </c>
      <c r="Z17" s="42">
        <v>0</v>
      </c>
    </row>
  </sheetData>
  <mergeCells count="17">
    <mergeCell ref="A1:A2"/>
    <mergeCell ref="B1:B2"/>
    <mergeCell ref="C1:C2"/>
    <mergeCell ref="D1:D2"/>
    <mergeCell ref="E1:E2"/>
    <mergeCell ref="Z1:Z2"/>
    <mergeCell ref="F1:F2"/>
    <mergeCell ref="G1:G2"/>
    <mergeCell ref="J2:K2"/>
    <mergeCell ref="L2:M2"/>
    <mergeCell ref="N2:O2"/>
    <mergeCell ref="H1:I1"/>
    <mergeCell ref="Y1:Y2"/>
    <mergeCell ref="P1:R1"/>
    <mergeCell ref="S1:U1"/>
    <mergeCell ref="V1:X1"/>
    <mergeCell ref="J1:O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Cody Scharzenberger</cp:lastModifiedBy>
  <dcterms:created xsi:type="dcterms:W3CDTF">2021-04-19T17:03:26Z</dcterms:created>
  <dcterms:modified xsi:type="dcterms:W3CDTF">2022-01-31T21:53:22Z</dcterms:modified>
</cp:coreProperties>
</file>