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str\Documents\GitHub\Quad\Code\Matlab\Analysis\Dynamic_Simulation\"/>
    </mc:Choice>
  </mc:AlternateContent>
  <xr:revisionPtr revIDLastSave="0" documentId="13_ncr:1_{8019E88F-1F0D-4E3D-A0A4-87777004C4AA}" xr6:coauthVersionLast="47" xr6:coauthVersionMax="47" xr10:uidLastSave="{00000000-0000-0000-0000-000000000000}"/>
  <bookViews>
    <workbookView xWindow="36075" yWindow="0" windowWidth="12825" windowHeight="12165" xr2:uid="{B58E221A-B97F-48A6-8396-F4ED8454BD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D5" i="1" s="1"/>
  <c r="B6" i="1"/>
  <c r="B7" i="1"/>
  <c r="D7" i="1" s="1"/>
  <c r="B4" i="1"/>
  <c r="D4" i="1" s="1"/>
  <c r="B3" i="1"/>
  <c r="D6" i="1"/>
  <c r="B8" i="1"/>
  <c r="D8" i="1" s="1"/>
  <c r="B9" i="1"/>
  <c r="B10" i="1"/>
  <c r="D10" i="1" s="1"/>
  <c r="B2" i="1"/>
  <c r="D2" i="1" s="1"/>
  <c r="B26" i="1"/>
  <c r="D26" i="1" s="1"/>
  <c r="E26" i="1" s="1"/>
  <c r="B27" i="1"/>
  <c r="D27" i="1" s="1"/>
  <c r="E27" i="1" s="1"/>
  <c r="B29" i="1"/>
  <c r="D29" i="1" s="1"/>
  <c r="E29" i="1" s="1"/>
  <c r="B28" i="1"/>
  <c r="D28" i="1" s="1"/>
  <c r="E28" i="1" s="1"/>
  <c r="B25" i="1"/>
  <c r="B30" i="1"/>
  <c r="D30" i="1" s="1"/>
  <c r="E30" i="1" s="1"/>
  <c r="B31" i="1"/>
  <c r="D31" i="1" s="1"/>
  <c r="E31" i="1" s="1"/>
  <c r="B32" i="1"/>
  <c r="D32" i="1" s="1"/>
  <c r="E32" i="1" s="1"/>
  <c r="B24" i="1"/>
  <c r="D24" i="1" s="1"/>
  <c r="E24" i="1" s="1"/>
  <c r="D25" i="1"/>
  <c r="E25" i="1" s="1"/>
  <c r="I32" i="1"/>
  <c r="I31" i="1"/>
  <c r="I30" i="1"/>
  <c r="I29" i="1"/>
  <c r="I28" i="1"/>
  <c r="I27" i="1"/>
  <c r="I26" i="1"/>
  <c r="I25" i="1"/>
  <c r="I24" i="1"/>
  <c r="D3" i="1"/>
  <c r="D9" i="1"/>
  <c r="E15" i="1"/>
  <c r="I3" i="1"/>
  <c r="E3" i="1" s="1"/>
  <c r="I4" i="1"/>
  <c r="I5" i="1"/>
  <c r="I6" i="1"/>
  <c r="I7" i="1"/>
  <c r="I8" i="1"/>
  <c r="I9" i="1"/>
  <c r="I10" i="1"/>
  <c r="I2" i="1"/>
  <c r="E9" i="1" l="1"/>
  <c r="E8" i="1"/>
  <c r="E2" i="1"/>
  <c r="E5" i="1"/>
  <c r="E10" i="1"/>
  <c r="E7" i="1"/>
  <c r="E4" i="1"/>
  <c r="E6" i="1"/>
</calcChain>
</file>

<file path=xl/sharedStrings.xml><?xml version="1.0" encoding="utf-8"?>
<sst xmlns="http://schemas.openxmlformats.org/spreadsheetml/2006/main" count="47" uniqueCount="27">
  <si>
    <t>Muscle</t>
  </si>
  <si>
    <t>Max Strain from Resting</t>
  </si>
  <si>
    <t>Max Forces</t>
  </si>
  <si>
    <t>Pressure (psi)</t>
  </si>
  <si>
    <t>Max Forces (N)</t>
  </si>
  <si>
    <t>Ma Hip Ext</t>
  </si>
  <si>
    <t>Ma Hip Flx</t>
  </si>
  <si>
    <t>Ma Knee Ext</t>
  </si>
  <si>
    <t>Ma Knee Flx</t>
  </si>
  <si>
    <t>Ma Ankle Ext</t>
  </si>
  <si>
    <t>Ma Ankle Flx</t>
  </si>
  <si>
    <t>Ba Hip Ext</t>
  </si>
  <si>
    <t>Ba Hip Flx</t>
  </si>
  <si>
    <t>Ba Ankle Flx</t>
  </si>
  <si>
    <t>Initial Length (m)</t>
  </si>
  <si>
    <t>Max Length(m)</t>
  </si>
  <si>
    <t>Change in Length</t>
  </si>
  <si>
    <t>Min Length(m)</t>
  </si>
  <si>
    <t>a0</t>
  </si>
  <si>
    <t>a1</t>
  </si>
  <si>
    <t>a2</t>
  </si>
  <si>
    <t>a3</t>
  </si>
  <si>
    <t>a4</t>
  </si>
  <si>
    <t>a5</t>
  </si>
  <si>
    <t>a6</t>
  </si>
  <si>
    <t>Pressure (kPa)</t>
  </si>
  <si>
    <t>Change in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</si>
</sst>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DFE1-54AA-4439-A8F1-396404F4FB88}">
  <dimension ref="A1:L32"/>
  <sheetViews>
    <sheetView tabSelected="1" zoomScale="95" zoomScaleNormal="95" workbookViewId="0">
      <selection activeCell="D10" sqref="D10"/>
    </sheetView>
  </sheetViews>
  <sheetFormatPr defaultRowHeight="15" x14ac:dyDescent="0.25"/>
  <cols>
    <col min="1" max="1" width="12.42578125" bestFit="1" customWidth="1"/>
    <col min="2" max="2" width="22.42578125" bestFit="1" customWidth="1"/>
    <col min="3" max="3" width="14.28515625" bestFit="1" customWidth="1"/>
    <col min="4" max="4" width="13.85546875" bestFit="1" customWidth="1"/>
    <col min="5" max="5" width="13.28515625" bestFit="1" customWidth="1"/>
    <col min="6" max="6" width="16.28515625" bestFit="1" customWidth="1"/>
    <col min="7" max="7" width="14.42578125" bestFit="1" customWidth="1"/>
    <col min="8" max="8" width="14.140625" bestFit="1" customWidth="1"/>
    <col min="9" max="9" width="16.28515625" bestFit="1" customWidth="1"/>
    <col min="10" max="10" width="10.85546875" bestFit="1" customWidth="1"/>
    <col min="11" max="11" width="16" bestFit="1" customWidth="1"/>
  </cols>
  <sheetData>
    <row r="1" spans="1:12" x14ac:dyDescent="0.25">
      <c r="A1" t="s">
        <v>0</v>
      </c>
      <c r="B1" t="s">
        <v>1</v>
      </c>
      <c r="C1" t="s">
        <v>4</v>
      </c>
      <c r="D1" t="s">
        <v>25</v>
      </c>
      <c r="E1" t="s">
        <v>3</v>
      </c>
      <c r="F1" t="s">
        <v>14</v>
      </c>
      <c r="G1" t="s">
        <v>15</v>
      </c>
      <c r="H1" t="s">
        <v>17</v>
      </c>
      <c r="I1" t="s">
        <v>16</v>
      </c>
      <c r="J1" t="s">
        <v>2</v>
      </c>
      <c r="K1" t="s">
        <v>26</v>
      </c>
    </row>
    <row r="2" spans="1:12" x14ac:dyDescent="0.25">
      <c r="A2" t="s">
        <v>5</v>
      </c>
      <c r="B2">
        <f>ABS(K2/F2)</f>
        <v>5.5922892200401322E-3</v>
      </c>
      <c r="C2">
        <v>8.8207000000000004</v>
      </c>
      <c r="D2" s="2">
        <f>($B$15+$B$16*TAN($B$17*(B2/($B$19*J2+0.17))+$B$18)+($B$20*J2)+($B$21*1))/1000</f>
        <v>215.91563456105877</v>
      </c>
      <c r="E2" s="3">
        <f>D2/6.895</f>
        <v>31.314812844243477</v>
      </c>
      <c r="F2">
        <v>0.30399000000000004</v>
      </c>
      <c r="G2">
        <v>0.40006526114867202</v>
      </c>
      <c r="H2">
        <v>0.39824885838343599</v>
      </c>
      <c r="I2">
        <f>G2-H2</f>
        <v>1.8164027652360359E-3</v>
      </c>
      <c r="J2">
        <v>20.559200000000001</v>
      </c>
      <c r="K2">
        <v>1.6999999999999999E-3</v>
      </c>
    </row>
    <row r="3" spans="1:12" x14ac:dyDescent="0.25">
      <c r="A3" t="s">
        <v>6</v>
      </c>
      <c r="B3">
        <f t="shared" ref="B3:B10" si="0">ABS(K3/F3)</f>
        <v>3.3333333333148145E-4</v>
      </c>
      <c r="C3">
        <v>10.006</v>
      </c>
      <c r="D3" s="2">
        <f t="shared" ref="D3:D10" si="1">($B$15+$B$16*TAN($B$17*(B3/($B$19*J3+0.17))+$B$18)+($B$20*J3)+($B$21*1))/1000</f>
        <v>187.81054929734012</v>
      </c>
      <c r="E3" s="3">
        <f t="shared" ref="E3:E10" si="2">D3/6.895</f>
        <v>27.238658346242222</v>
      </c>
      <c r="F3">
        <v>0.30000000000166671</v>
      </c>
      <c r="G3">
        <v>0.38972608056867603</v>
      </c>
      <c r="H3">
        <v>0.38486821453293901</v>
      </c>
      <c r="I3">
        <f t="shared" ref="I3:I10" si="3">G3-H3</f>
        <v>4.8578660357370129E-3</v>
      </c>
      <c r="J3">
        <v>10.006399999999999</v>
      </c>
      <c r="K3">
        <v>1E-4</v>
      </c>
    </row>
    <row r="4" spans="1:12" x14ac:dyDescent="0.25">
      <c r="A4" t="s">
        <v>7</v>
      </c>
      <c r="B4">
        <f>ABS(K4/F4)+L4</f>
        <v>5.8969448771083829E-2</v>
      </c>
      <c r="C4">
        <v>0</v>
      </c>
      <c r="D4" s="2">
        <f t="shared" si="1"/>
        <v>317.28272365760148</v>
      </c>
      <c r="E4" s="3">
        <f t="shared" si="2"/>
        <v>46.016348608789194</v>
      </c>
      <c r="F4">
        <v>0.24731627942575879</v>
      </c>
      <c r="G4">
        <v>0.34180553855224399</v>
      </c>
      <c r="H4">
        <v>0.329635163815787</v>
      </c>
      <c r="I4">
        <f t="shared" si="3"/>
        <v>1.217037473645699E-2</v>
      </c>
      <c r="J4">
        <v>0</v>
      </c>
      <c r="K4">
        <v>1.6000000000000001E-3</v>
      </c>
      <c r="L4">
        <v>5.2499999999999998E-2</v>
      </c>
    </row>
    <row r="5" spans="1:12" x14ac:dyDescent="0.25">
      <c r="A5" t="s">
        <v>8</v>
      </c>
      <c r="B5">
        <f t="shared" ref="B5:B7" si="4">ABS(K5/F5)+L5</f>
        <v>5.9778461818402379E-2</v>
      </c>
      <c r="C5">
        <v>1.3039000000000001</v>
      </c>
      <c r="D5" s="2">
        <f t="shared" si="1"/>
        <v>321.55935909668841</v>
      </c>
      <c r="E5" s="3">
        <f t="shared" si="2"/>
        <v>46.63660030408824</v>
      </c>
      <c r="F5">
        <v>0.247305</v>
      </c>
      <c r="G5">
        <v>0.33343835633795199</v>
      </c>
      <c r="H5">
        <v>0.32037392471992399</v>
      </c>
      <c r="I5">
        <f t="shared" si="3"/>
        <v>1.3064431618028005E-2</v>
      </c>
      <c r="J5">
        <v>1.5230999999999999</v>
      </c>
      <c r="K5">
        <v>1.8E-3</v>
      </c>
      <c r="L5">
        <v>5.2499999999999998E-2</v>
      </c>
    </row>
    <row r="6" spans="1:12" x14ac:dyDescent="0.25">
      <c r="A6" t="s">
        <v>9</v>
      </c>
      <c r="B6">
        <f t="shared" si="4"/>
        <v>3.7468872914292392E-2</v>
      </c>
      <c r="C6">
        <v>2.1206999999999998</v>
      </c>
      <c r="D6" s="2">
        <f t="shared" si="1"/>
        <v>270.10889892929441</v>
      </c>
      <c r="E6" s="3">
        <f t="shared" si="2"/>
        <v>39.174604630789617</v>
      </c>
      <c r="F6">
        <v>0.17110500000000001</v>
      </c>
      <c r="G6">
        <v>0.213791286085558</v>
      </c>
      <c r="H6">
        <v>0.20866553670100499</v>
      </c>
      <c r="I6">
        <f t="shared" si="3"/>
        <v>5.1257493845530133E-3</v>
      </c>
      <c r="J6">
        <v>2.1206999999999998</v>
      </c>
      <c r="K6">
        <v>2.0000000000000001E-4</v>
      </c>
      <c r="L6">
        <v>3.6299999999999999E-2</v>
      </c>
    </row>
    <row r="7" spans="1:12" x14ac:dyDescent="0.25">
      <c r="A7" t="s">
        <v>10</v>
      </c>
      <c r="B7">
        <f t="shared" si="4"/>
        <v>6.2015204114432662E-2</v>
      </c>
      <c r="C7">
        <v>0</v>
      </c>
      <c r="D7" s="2">
        <f t="shared" si="1"/>
        <v>324.74843180104801</v>
      </c>
      <c r="E7" s="3">
        <f t="shared" si="2"/>
        <v>47.099119913132419</v>
      </c>
      <c r="F7">
        <v>0.17110500000000001</v>
      </c>
      <c r="G7">
        <v>0.218140127621404</v>
      </c>
      <c r="H7">
        <v>0.21235836428733601</v>
      </c>
      <c r="I7">
        <f t="shared" si="3"/>
        <v>5.7817633340679908E-3</v>
      </c>
      <c r="J7">
        <v>0</v>
      </c>
      <c r="K7">
        <v>4.4000000000000003E-3</v>
      </c>
      <c r="L7">
        <v>3.6299999999999999E-2</v>
      </c>
    </row>
    <row r="8" spans="1:12" x14ac:dyDescent="0.25">
      <c r="A8" t="s">
        <v>11</v>
      </c>
      <c r="B8">
        <f t="shared" si="0"/>
        <v>0.11345135473256671</v>
      </c>
      <c r="C8">
        <v>7.0512000000000005E-2</v>
      </c>
      <c r="D8" s="2">
        <f t="shared" si="1"/>
        <v>508.72858874705912</v>
      </c>
      <c r="E8" s="3">
        <f t="shared" si="2"/>
        <v>73.782246373757673</v>
      </c>
      <c r="F8">
        <v>0.29175499999999999</v>
      </c>
      <c r="G8">
        <v>0.34043469929051401</v>
      </c>
      <c r="H8">
        <v>0.30457987255206198</v>
      </c>
      <c r="I8">
        <f t="shared" si="3"/>
        <v>3.5854826738452028E-2</v>
      </c>
      <c r="J8">
        <v>0.43859999999999999</v>
      </c>
      <c r="K8">
        <v>3.3099999999999997E-2</v>
      </c>
    </row>
    <row r="9" spans="1:12" x14ac:dyDescent="0.25">
      <c r="A9" t="s">
        <v>12</v>
      </c>
      <c r="B9">
        <f t="shared" si="0"/>
        <v>7.883326763894364E-3</v>
      </c>
      <c r="C9">
        <v>0.35621999999999998</v>
      </c>
      <c r="D9" s="2">
        <f t="shared" si="1"/>
        <v>196.53890215784452</v>
      </c>
      <c r="E9" s="3">
        <f t="shared" si="2"/>
        <v>28.504554337613421</v>
      </c>
      <c r="F9">
        <v>0.29175499999999999</v>
      </c>
      <c r="G9">
        <v>0.31940995710675102</v>
      </c>
      <c r="H9">
        <v>0.30389949865746102</v>
      </c>
      <c r="I9">
        <f t="shared" si="3"/>
        <v>1.5510458449289999E-2</v>
      </c>
      <c r="J9">
        <v>0.35620000000000002</v>
      </c>
      <c r="K9">
        <v>2.3E-3</v>
      </c>
    </row>
    <row r="10" spans="1:12" x14ac:dyDescent="0.25">
      <c r="A10" t="s">
        <v>13</v>
      </c>
      <c r="B10">
        <f t="shared" si="0"/>
        <v>4.8804222154646304E-2</v>
      </c>
      <c r="C10">
        <v>0.90895000000000004</v>
      </c>
      <c r="D10" s="2">
        <f t="shared" si="1"/>
        <v>294.74221066290715</v>
      </c>
      <c r="E10" s="3">
        <f t="shared" si="2"/>
        <v>42.747238674823379</v>
      </c>
      <c r="F10">
        <v>0.20490030490216452</v>
      </c>
      <c r="G10">
        <v>0.32307481592398202</v>
      </c>
      <c r="H10">
        <v>0.305372064749449</v>
      </c>
      <c r="I10">
        <f t="shared" si="3"/>
        <v>1.7702751174533016E-2</v>
      </c>
      <c r="J10">
        <v>1.0611999999999999</v>
      </c>
      <c r="K10">
        <v>0.01</v>
      </c>
    </row>
    <row r="15" spans="1:12" x14ac:dyDescent="0.25">
      <c r="A15" t="s">
        <v>18</v>
      </c>
      <c r="B15" s="1">
        <v>254300</v>
      </c>
      <c r="E15" s="4">
        <f>(0.39991-0.3966)</f>
        <v>3.3099999999999796E-3</v>
      </c>
    </row>
    <row r="16" spans="1:12" x14ac:dyDescent="0.25">
      <c r="A16" t="s">
        <v>19</v>
      </c>
      <c r="B16" s="1">
        <v>192000</v>
      </c>
    </row>
    <row r="17" spans="1:12" x14ac:dyDescent="0.25">
      <c r="A17" t="s">
        <v>20</v>
      </c>
      <c r="B17">
        <v>2.0265</v>
      </c>
    </row>
    <row r="18" spans="1:12" x14ac:dyDescent="0.25">
      <c r="A18" t="s">
        <v>21</v>
      </c>
      <c r="B18">
        <v>-0.46100000000000002</v>
      </c>
    </row>
    <row r="19" spans="1:12" x14ac:dyDescent="0.25">
      <c r="A19" t="s">
        <v>22</v>
      </c>
      <c r="B19" s="1">
        <v>-3.3100000000000002E-4</v>
      </c>
    </row>
    <row r="20" spans="1:12" x14ac:dyDescent="0.25">
      <c r="A20" t="s">
        <v>23</v>
      </c>
      <c r="B20" s="1">
        <v>1230</v>
      </c>
    </row>
    <row r="21" spans="1:12" x14ac:dyDescent="0.25">
      <c r="A21" t="s">
        <v>24</v>
      </c>
      <c r="B21" s="1">
        <v>15600</v>
      </c>
    </row>
    <row r="23" spans="1:12" x14ac:dyDescent="0.25">
      <c r="A23" t="s">
        <v>0</v>
      </c>
      <c r="B23" t="s">
        <v>1</v>
      </c>
      <c r="C23" t="s">
        <v>4</v>
      </c>
      <c r="D23" t="s">
        <v>25</v>
      </c>
      <c r="E23" t="s">
        <v>3</v>
      </c>
      <c r="F23" t="s">
        <v>14</v>
      </c>
      <c r="G23" t="s">
        <v>15</v>
      </c>
      <c r="H23" t="s">
        <v>17</v>
      </c>
      <c r="I23" t="s">
        <v>16</v>
      </c>
      <c r="J23" t="s">
        <v>2</v>
      </c>
      <c r="K23" t="s">
        <v>26</v>
      </c>
    </row>
    <row r="24" spans="1:12" x14ac:dyDescent="0.25">
      <c r="A24" t="s">
        <v>5</v>
      </c>
      <c r="B24">
        <f>ABS(K24/F24)</f>
        <v>1.0526662061252015E-2</v>
      </c>
      <c r="C24">
        <v>8.8207000000000004</v>
      </c>
      <c r="D24" s="2">
        <f>($B$15+$B$16*TAN($B$17*(B24/($B$19*J24+0.17))+$B$18)+($B$20*J24)+($B$21*1))/1000</f>
        <v>334.49917394362649</v>
      </c>
      <c r="E24" s="3">
        <f>D24/6.895</f>
        <v>48.513295713361352</v>
      </c>
      <c r="F24">
        <v>0.30399000000000004</v>
      </c>
      <c r="G24">
        <v>0.40006526114867202</v>
      </c>
      <c r="H24">
        <v>0.39824885838343599</v>
      </c>
      <c r="I24">
        <f>G24-H24</f>
        <v>1.8164027652360359E-3</v>
      </c>
      <c r="J24">
        <v>591.44359999999995</v>
      </c>
      <c r="K24">
        <v>3.2000000000000002E-3</v>
      </c>
    </row>
    <row r="25" spans="1:12" x14ac:dyDescent="0.25">
      <c r="A25" t="s">
        <v>6</v>
      </c>
      <c r="B25">
        <f t="shared" ref="B25:B32" si="5">ABS(K25/F25)</f>
        <v>1.9999999999888888E-2</v>
      </c>
      <c r="C25">
        <v>10.006</v>
      </c>
      <c r="D25" s="2">
        <f t="shared" ref="D25:D32" si="6">($B$15+$B$16*TAN($B$17*(B25/($B$19*J25+0.17))+$B$18)+($B$20*J25)+($B$21*1))/1000</f>
        <v>503.99397398166855</v>
      </c>
      <c r="E25" s="3">
        <f t="shared" ref="E25:E32" si="7">D25/6.895</f>
        <v>73.09557273120646</v>
      </c>
      <c r="F25">
        <v>0.30000000000166671</v>
      </c>
      <c r="G25">
        <v>0.38972608056867603</v>
      </c>
      <c r="H25">
        <v>0.38486821453293901</v>
      </c>
      <c r="I25">
        <f t="shared" ref="I25:I32" si="8">G25-H25</f>
        <v>4.8578660357370129E-3</v>
      </c>
      <c r="J25">
        <v>201.12819999999999</v>
      </c>
      <c r="K25">
        <v>-6.0000000000000001E-3</v>
      </c>
    </row>
    <row r="26" spans="1:12" x14ac:dyDescent="0.25">
      <c r="A26" t="s">
        <v>7</v>
      </c>
      <c r="B26">
        <f>ABS(K26/F26)+L26</f>
        <v>5.6543405481927392E-2</v>
      </c>
      <c r="C26">
        <v>0</v>
      </c>
      <c r="D26" s="2">
        <f t="shared" si="6"/>
        <v>311.63328594199021</v>
      </c>
      <c r="E26" s="3">
        <f t="shared" si="7"/>
        <v>45.196995785640354</v>
      </c>
      <c r="F26">
        <v>0.24731627942575879</v>
      </c>
      <c r="G26">
        <v>0.34180553855224399</v>
      </c>
      <c r="H26">
        <v>0.329635163815787</v>
      </c>
      <c r="I26">
        <f t="shared" si="8"/>
        <v>1.217037473645699E-2</v>
      </c>
      <c r="J26">
        <v>0.13469999999999999</v>
      </c>
      <c r="K26">
        <v>-1E-3</v>
      </c>
      <c r="L26">
        <v>5.2499999999999998E-2</v>
      </c>
    </row>
    <row r="27" spans="1:12" x14ac:dyDescent="0.25">
      <c r="A27" t="s">
        <v>8</v>
      </c>
      <c r="B27">
        <f>ABS(K27/F27)+L27</f>
        <v>5.8161025858757404E-2</v>
      </c>
      <c r="C27">
        <v>1.3039000000000001</v>
      </c>
      <c r="D27" s="2">
        <f t="shared" si="6"/>
        <v>2527.9490085222319</v>
      </c>
      <c r="E27" s="3">
        <f t="shared" si="7"/>
        <v>366.63509913302858</v>
      </c>
      <c r="F27">
        <v>0.247305</v>
      </c>
      <c r="G27">
        <v>0.33343835633795199</v>
      </c>
      <c r="H27">
        <v>0.32037392471992399</v>
      </c>
      <c r="I27">
        <f t="shared" si="8"/>
        <v>1.3064431618028005E-2</v>
      </c>
      <c r="J27">
        <v>328.9599</v>
      </c>
      <c r="K27">
        <v>1.4E-3</v>
      </c>
      <c r="L27">
        <v>5.2499999999999998E-2</v>
      </c>
    </row>
    <row r="28" spans="1:12" x14ac:dyDescent="0.25">
      <c r="A28" t="s">
        <v>9</v>
      </c>
      <c r="B28">
        <f>ABS(K28/F28)+L28</f>
        <v>5.7924148914409279E-2</v>
      </c>
      <c r="C28">
        <v>2.1206999999999998</v>
      </c>
      <c r="D28" s="2">
        <f t="shared" si="6"/>
        <v>579.13228181781972</v>
      </c>
      <c r="E28" s="3">
        <f t="shared" si="7"/>
        <v>83.993079306427816</v>
      </c>
      <c r="F28">
        <v>0.17110500000000001</v>
      </c>
      <c r="G28">
        <v>0.213791286085558</v>
      </c>
      <c r="H28">
        <v>0.20866553670100499</v>
      </c>
      <c r="I28">
        <f t="shared" si="8"/>
        <v>5.1257493845530133E-3</v>
      </c>
      <c r="J28">
        <v>158.39150000000001</v>
      </c>
      <c r="K28">
        <v>3.7000000000000002E-3</v>
      </c>
      <c r="L28">
        <v>3.6299999999999999E-2</v>
      </c>
    </row>
    <row r="29" spans="1:12" x14ac:dyDescent="0.25">
      <c r="A29" t="s">
        <v>10</v>
      </c>
      <c r="B29">
        <f>ABS(K29/F29)+L29</f>
        <v>3.6299999999999999E-2</v>
      </c>
      <c r="C29">
        <v>0</v>
      </c>
      <c r="D29" s="2">
        <f t="shared" si="6"/>
        <v>264.46828339605253</v>
      </c>
      <c r="E29" s="3">
        <f t="shared" si="7"/>
        <v>38.356531311972816</v>
      </c>
      <c r="F29">
        <v>0.17110500000000001</v>
      </c>
      <c r="G29">
        <v>0.218140127621404</v>
      </c>
      <c r="H29">
        <v>0.21235836428733601</v>
      </c>
      <c r="I29">
        <f t="shared" si="8"/>
        <v>5.7817633340679908E-3</v>
      </c>
      <c r="J29">
        <v>0</v>
      </c>
      <c r="K29">
        <v>0</v>
      </c>
      <c r="L29">
        <v>3.6299999999999999E-2</v>
      </c>
    </row>
    <row r="30" spans="1:12" x14ac:dyDescent="0.25">
      <c r="A30" t="s">
        <v>11</v>
      </c>
      <c r="B30">
        <f t="shared" si="5"/>
        <v>8.5688334390156135E-2</v>
      </c>
      <c r="C30">
        <v>7.0512000000000005E-2</v>
      </c>
      <c r="D30" s="2">
        <f t="shared" si="6"/>
        <v>808.07102455253971</v>
      </c>
      <c r="E30" s="3">
        <f t="shared" si="7"/>
        <v>117.1966678103756</v>
      </c>
      <c r="F30">
        <v>0.29175499999999999</v>
      </c>
      <c r="G30">
        <v>0.34043469929051401</v>
      </c>
      <c r="H30">
        <v>0.30457987255206198</v>
      </c>
      <c r="I30">
        <f t="shared" si="8"/>
        <v>3.5854826738452028E-2</v>
      </c>
      <c r="J30">
        <v>166.13380000000001</v>
      </c>
      <c r="K30">
        <v>2.5000000000000001E-2</v>
      </c>
    </row>
    <row r="31" spans="1:12" x14ac:dyDescent="0.25">
      <c r="A31" t="s">
        <v>12</v>
      </c>
      <c r="B31">
        <f t="shared" si="5"/>
        <v>7.6091240938458649E-2</v>
      </c>
      <c r="C31">
        <v>0.35621999999999998</v>
      </c>
      <c r="D31" s="2">
        <f t="shared" si="6"/>
        <v>777.90502951295389</v>
      </c>
      <c r="E31" s="3">
        <f t="shared" si="7"/>
        <v>112.82161414256039</v>
      </c>
      <c r="F31">
        <v>0.29175499999999999</v>
      </c>
      <c r="G31">
        <v>0.31940995710675102</v>
      </c>
      <c r="H31">
        <v>0.30389949865746102</v>
      </c>
      <c r="I31">
        <f t="shared" si="8"/>
        <v>1.5510458449289999E-2</v>
      </c>
      <c r="J31">
        <v>389.4468</v>
      </c>
      <c r="K31">
        <v>-2.2200000000000001E-2</v>
      </c>
    </row>
    <row r="32" spans="1:12" x14ac:dyDescent="0.25">
      <c r="A32" t="s">
        <v>13</v>
      </c>
      <c r="B32">
        <f t="shared" si="5"/>
        <v>3.0746659957427171E-2</v>
      </c>
      <c r="C32">
        <v>0.90895000000000004</v>
      </c>
      <c r="D32" s="2">
        <f t="shared" si="6"/>
        <v>545.4943998325034</v>
      </c>
      <c r="E32" s="3">
        <f t="shared" si="7"/>
        <v>79.11448873567852</v>
      </c>
      <c r="F32">
        <v>0.20490030490216452</v>
      </c>
      <c r="G32">
        <v>0.32307481592398202</v>
      </c>
      <c r="H32">
        <v>0.305372064749449</v>
      </c>
      <c r="I32">
        <f t="shared" si="8"/>
        <v>1.7702751174533016E-2</v>
      </c>
      <c r="J32">
        <v>201.6679</v>
      </c>
      <c r="K32">
        <v>-6.3E-3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strubel</dc:creator>
  <cp:lastModifiedBy>miles strubel</cp:lastModifiedBy>
  <dcterms:created xsi:type="dcterms:W3CDTF">2021-06-01T17:43:33Z</dcterms:created>
  <dcterms:modified xsi:type="dcterms:W3CDTF">2021-06-02T00:19:08Z</dcterms:modified>
</cp:coreProperties>
</file>